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Architektonicko-s..." sheetId="2" r:id="rId2"/>
    <sheet name="VON - VRN+ON" sheetId="3" r:id="rId3"/>
    <sheet name="Pokyny pro vyplnění" sheetId="4" r:id="rId4"/>
  </sheets>
  <definedNames>
    <definedName name="_xlnm._FilterDatabase" localSheetId="1" hidden="1">'SO 01 - Architektonicko-s...'!$C$104:$K$104</definedName>
    <definedName name="_xlnm._FilterDatabase" localSheetId="2" hidden="1">'VON - VRN+ON'!$C$81:$K$81</definedName>
    <definedName name="_xlnm.Print_Titles" localSheetId="0">'Rekapitulace stavby'!$49:$49</definedName>
    <definedName name="_xlnm.Print_Titles" localSheetId="1">'SO 01 - Architektonicko-s...'!$104:$104</definedName>
    <definedName name="_xlnm.Print_Titles" localSheetId="2">'VON - VRN+ON'!$81:$81</definedName>
    <definedName name="_xlnm.Print_Area" localSheetId="3">'Pokyny pro vyplnění'!$B$2:$K$69,'Pokyny pro vyplnění'!$B$72:$K$116,'Pokyny pro vyplnění'!$B$119:$K$188,'Pokyny pro vyplnění'!$B$192:$K$212</definedName>
    <definedName name="_xlnm.Print_Area" localSheetId="0">'Rekapitulace stavby'!$D$4:$AO$33,'Rekapitulace stavby'!$C$39:$AQ$54</definedName>
    <definedName name="_xlnm.Print_Area" localSheetId="1">'SO 01 - Architektonicko-s...'!$C$4:$J$36,'SO 01 - Architektonicko-s...'!$C$42:$J$86,'SO 01 - Architektonicko-s...'!$C$92:$K$933</definedName>
    <definedName name="_xlnm.Print_Area" localSheetId="2">'VON - VRN+ON'!$C$4:$J$36,'VON - VRN+ON'!$C$42:$J$63,'VON - VRN+ON'!$C$69:$K$95</definedName>
  </definedNames>
  <calcPr fullCalcOnLoad="1"/>
</workbook>
</file>

<file path=xl/sharedStrings.xml><?xml version="1.0" encoding="utf-8"?>
<sst xmlns="http://schemas.openxmlformats.org/spreadsheetml/2006/main" count="9689" uniqueCount="1568">
  <si>
    <t>Export VZ</t>
  </si>
  <si>
    <t>List obsahuje:</t>
  </si>
  <si>
    <t>3.0</t>
  </si>
  <si>
    <t>ZAMOK</t>
  </si>
  <si>
    <t>False</t>
  </si>
  <si>
    <t>{52cbd981-d1fb-4ba3-8287-39e801fa4713}</t>
  </si>
  <si>
    <t>0,01</t>
  </si>
  <si>
    <t>21</t>
  </si>
  <si>
    <t>15</t>
  </si>
  <si>
    <t>REKAPITULACE STAVBY</t>
  </si>
  <si>
    <t>v ---  níže se nacházejí doplnkové a pomocné údaje k sestavám  --- v</t>
  </si>
  <si>
    <t>Návod na vyplnění</t>
  </si>
  <si>
    <t>0,001</t>
  </si>
  <si>
    <t>Kód:</t>
  </si>
  <si>
    <t>16_06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</si>
  <si>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</si>
  <si>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</si>
  <si>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Zateplení ZŠ U Školské Zahrady, U Školské Zahrady 1030/4, Praha 8, k.ú. Kobylisy</t>
  </si>
  <si>
    <t>0,1</t>
  </si>
  <si>
    <t>KSO:</t>
  </si>
  <si>
    <t>801 32 1</t>
  </si>
  <si>
    <t>CC-CZ:</t>
  </si>
  <si>
    <t/>
  </si>
  <si>
    <t>1</t>
  </si>
  <si>
    <t>Místo:</t>
  </si>
  <si>
    <t xml:space="preserve"> </t>
  </si>
  <si>
    <t>Datum:</t>
  </si>
  <si>
    <t>15. 7. 2016</t>
  </si>
  <si>
    <t>10</t>
  </si>
  <si>
    <t>100</t>
  </si>
  <si>
    <t>Zadavatel:</t>
  </si>
  <si>
    <t>IČ:</t>
  </si>
  <si>
    <t>Servisní stř. pro správu sv. majetku, MČ Praha 8</t>
  </si>
  <si>
    <t>DIČ:</t>
  </si>
  <si>
    <t>Uchazeč:</t>
  </si>
  <si>
    <t>Vyplň údaj</t>
  </si>
  <si>
    <t>Projektant:</t>
  </si>
  <si>
    <t>SKLOPROJEKT spol. s.r.o.</t>
  </si>
  <si>
    <t>True</t>
  </si>
  <si>
    <t>Poznámka:</t>
  </si>
  <si>
    <t>Informace k ocenění zadávacího výkazu výměr: 
a)  Položky neobsažené ve výkazu výměr, ale nutné pro provedení stavby, budou oceněny celkovou sumou v položkách „Práce HSV jinde neuvedené“ + „Práce PSV jinde neuvedené“, které jsou uvedené v objektu SO 01. Tyto položky tvoří samostatné stavební oddíly a započítávají se do celkové ceny díla. Podrobnou položkovou specifikaci těchto stavebních oddílů upřesní uchazeč v samostatných přílohách, které budou součástí jeho nabídky.
b)  Projektant upozorňuje, že navržení výrobci, případně dodavatelé materiálů jsou specifikováni pouze jako příklad standardu. Zhotovitel má možnost použít výrobky jakéhokoliv dodavatele se srovnatelnými technickými a užitnými parametry. 
c)  Uvedené ceny zahrnují běžný úklid v průběhu výstavby i finální úklid po dokončení stavby. 
d)  Všechny předepsané položky výkazu výměr budou oceněny v zadaném členění a v zadané procentuální výši. 
e)  Součástí celkové nabídkové ceny je veškerá inženýrská činnost nutná k realizaci kompletního a funkčního díla v rozsahu zadávací dokumentace. 
f) Nedílnou součástí VV je i realizační PD, na kterou výkaz výměr navazuje a položky výkazu výměr podrobněji specifikuje a určuje.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</si>
  <si>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</si>
  <si>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</si>
  <si>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</si>
  <si>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</si>
  <si>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</si>
  <si>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</si>
  <si>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</si>
  <si>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</si>
  <si>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</si>
  <si>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</si>
  <si>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</si>
  <si>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</si>
  <si>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</si>
  <si>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</si>
  <si>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</si>
  <si>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</si>
  <si>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</si>
  <si>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</si>
  <si>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</si>
  <si>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</si>
  <si>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</si>
  <si>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</si>
  <si>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</si>
  <si>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</si>
  <si>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</si>
  <si>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</si>
  <si>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</si>
  <si>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</si>
  <si>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</si>
  <si>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</si>
  <si>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</si>
  <si>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</si>
  <si>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</si>
  <si>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</si>
  <si>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</si>
  <si>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</si>
  <si>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</si>
  <si>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</si>
  <si>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t>
  </si>
  <si>
    <t>Architektonicko-stavební řešení</t>
  </si>
  <si>
    <t>STA</t>
  </si>
  <si>
    <t>{b70e9e56-4362-45a9-8b0f-68b2066c3b06}</t>
  </si>
  <si>
    <t>2</t>
  </si>
  <si>
    <t>VON</t>
  </si>
  <si>
    <t>VRN+ON</t>
  </si>
  <si>
    <t>{b4d317d1-d5c7-47d4-8477-fa7910855f98}</t>
  </si>
  <si>
    <t>Zpět na list:</t>
  </si>
  <si>
    <t>KRYCÍ LIST SOUPISU</t>
  </si>
  <si>
    <t>Objekt:</t>
  </si>
  <si>
    <t>SO 01 - Architektonicko-stavební řešení</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</si>
  <si>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</si>
  <si>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</si>
  <si>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</si>
  <si>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</si>
  <si>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</si>
  <si>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</si>
  <si>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</si>
  <si>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</si>
  <si>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</si>
  <si>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</si>
  <si>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</si>
  <si>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</si>
  <si>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</si>
  <si>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</si>
  <si>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 xml:space="preserve">    999 - Práce HSV jinde neuvedené</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</si>
  <si>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</si>
  <si>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</si>
  <si>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</si>
  <si>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</si>
  <si>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</si>
  <si>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723 - Zdravotechnika - vnitřní plynovod</t>
  </si>
  <si>
    <t xml:space="preserve">    743 - Elektromontáže - hrubá montáž</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</si>
  <si>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</si>
  <si>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</si>
  <si>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</si>
  <si>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</si>
  <si>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</si>
  <si>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</si>
  <si>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</si>
  <si>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 xml:space="preserve">    784 - Dokončovací práce - malby a tapety</t>
  </si>
  <si>
    <t xml:space="preserve">    799 - Práce PSV jinde neuvedené</t>
  </si>
  <si>
    <t>M - Práce a dodávky M</t>
  </si>
  <si>
    <t xml:space="preserve">    21-M - Elektromontáže</t>
  </si>
  <si>
    <t xml:space="preserve">    36-M - Montáž prov.,měř. a regul.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</si>
  <si>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</si>
  <si>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</si>
  <si>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</si>
  <si>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</si>
  <si>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</si>
  <si>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</si>
  <si>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</si>
  <si>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</si>
  <si>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</si>
  <si>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</si>
  <si>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</si>
  <si>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</si>
  <si>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</si>
  <si>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</si>
  <si>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</si>
  <si>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</si>
  <si>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</si>
  <si>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</si>
  <si>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</si>
  <si>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</si>
  <si>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</si>
  <si>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</si>
  <si>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2016 01</t>
  </si>
  <si>
    <t>4</t>
  </si>
  <si>
    <t>170882069</t>
  </si>
  <si>
    <t>VV</t>
  </si>
  <si>
    <t>stávající dlažba - 90% opětovné použití</t>
  </si>
  <si>
    <t>(18,95+0,50*2)*0,50   "východní průčelí</t>
  </si>
  <si>
    <t>(7,20+19,1+0,75+1,30)*2*0,50   "jižní průčelí</t>
  </si>
  <si>
    <t>Součet</t>
  </si>
  <si>
    <t>113106123</t>
  </si>
  <si>
    <t>Rozebrání dlažeb komunikací pro pěší ze zámkových dlaždic</t>
  </si>
  <si>
    <t>-1378896628</t>
  </si>
  <si>
    <t>(18,95-4,87+0,8)*0,80   "západní průčelí</t>
  </si>
  <si>
    <t>(18,95+0,80*2)*0,30   "východní průčelí</t>
  </si>
  <si>
    <t>3</t>
  </si>
  <si>
    <t>113107130</t>
  </si>
  <si>
    <t>Odstranění krytu pl do 50 m2 z betonu prostého tl 100 mm</t>
  </si>
  <si>
    <t>24761097</t>
  </si>
  <si>
    <t>(0,75+6,0+36,5+6,0+1,20+8,6)*0,50   "severní průčelí</t>
  </si>
  <si>
    <t>113107142</t>
  </si>
  <si>
    <t>Odstranění podkladu pl do 50 m2 živičných tl 100 mm</t>
  </si>
  <si>
    <t>-684703530</t>
  </si>
  <si>
    <t>(1,90+8,6)*0,30   "severní průčelí</t>
  </si>
  <si>
    <t>5</t>
  </si>
  <si>
    <t>113202111</t>
  </si>
  <si>
    <t>Vytrhání obrub krajníků obrubníků stojatých</t>
  </si>
  <si>
    <t>m</t>
  </si>
  <si>
    <t>-198377717</t>
  </si>
  <si>
    <t>stávající obrubník - 90% opětovné použití</t>
  </si>
  <si>
    <t>(7,20+0,80+19,10+1,30)*2   "jižní průčelí</t>
  </si>
  <si>
    <t>8,40+10,6   "východní průčelí</t>
  </si>
  <si>
    <t>6</t>
  </si>
  <si>
    <t>121101101</t>
  </si>
  <si>
    <t>Sejmutí ornice s přemístěním na vzdálenost do 50 m</t>
  </si>
  <si>
    <t>m3</t>
  </si>
  <si>
    <t>425789605</t>
  </si>
  <si>
    <t>(7,2+19,1+0,8+1,5)*2*0,30*0,10   "jižní průčelí</t>
  </si>
  <si>
    <t>(0,75+6,0+36,5+6,0)*0,30*0,10   "severní průčelí</t>
  </si>
  <si>
    <t>7</t>
  </si>
  <si>
    <t>132212201</t>
  </si>
  <si>
    <t>Hloubení rýh š přes 600 do 2000 mm ručním nebo pneum nářadím v soudržných horninách tř. 3</t>
  </si>
  <si>
    <t>1373836443</t>
  </si>
  <si>
    <t>(7,2+19,10+0,5+1,15)*2*0,50*(0,80-0,05)   "jih dlažba</t>
  </si>
  <si>
    <t>(7,2+19,10+0,3+1,15)*2*0,30*(0,80-0,10)   "jih ornice</t>
  </si>
  <si>
    <t xml:space="preserve">(0,75+6,0+36,5+6,0+1,90+8,60)*0,8*(0,8-0,10)   "sever </t>
  </si>
  <si>
    <t>(18,95+0,8*2)*0,80*(0,8-0,05)   "východ</t>
  </si>
  <si>
    <t>(18,95+0,8-4,87)*0,80*(0,80-0,06)   "západ</t>
  </si>
  <si>
    <t>8</t>
  </si>
  <si>
    <t>132212209</t>
  </si>
  <si>
    <t>Příplatek za lepivost u hloubení rýh š do 2000 mm ručním nebo pneum nářadím v hornině tř. 3</t>
  </si>
  <si>
    <t>1983521703</t>
  </si>
  <si>
    <t>87,217*0,30</t>
  </si>
  <si>
    <t>9</t>
  </si>
  <si>
    <t>162301101</t>
  </si>
  <si>
    <t>Vodorovné přemístění do 500 m výkopku/sypaniny z horniny tř. 1 až 4</t>
  </si>
  <si>
    <t>-1895934002</t>
  </si>
  <si>
    <t>meziskládka výkopku pro zásyp</t>
  </si>
  <si>
    <t>51,871*2</t>
  </si>
  <si>
    <t>162701105</t>
  </si>
  <si>
    <t>Vodorovné přemístění do 10000 m výkopku/sypaniny z horniny tř. 1 až 4</t>
  </si>
  <si>
    <t>-1052240665</t>
  </si>
  <si>
    <t>přebytečný výkopek na skládku</t>
  </si>
  <si>
    <t>87,217-51,871</t>
  </si>
  <si>
    <t>11</t>
  </si>
  <si>
    <t>162701109</t>
  </si>
  <si>
    <t>Příplatek k vodorovnému přemístění výkopku/sypaniny z horniny tř. 1 až 4 ZKD 1000 m přes 10000 m</t>
  </si>
  <si>
    <t>71536925</t>
  </si>
  <si>
    <t>skládka 15km</t>
  </si>
  <si>
    <t>35,346*5</t>
  </si>
  <si>
    <t>12</t>
  </si>
  <si>
    <t>167101101</t>
  </si>
  <si>
    <t>Nakládání výkopku z hornin tř. 1 až 4 do 100 m3</t>
  </si>
  <si>
    <t>-60237048</t>
  </si>
  <si>
    <t>51,871  "zásyp</t>
  </si>
  <si>
    <t>(7,2+19,1+0,8+1,5)*2*0,20*0,10   "ornice - jižní průčelí</t>
  </si>
  <si>
    <t>(0,75+6,0+36,5+6,0)*0,20*0,10   "severní průčelí</t>
  </si>
  <si>
    <t>13</t>
  </si>
  <si>
    <t>171101101</t>
  </si>
  <si>
    <t>Uložení sypaniny z hornin soudržných do násypů zhutněných na 95 % PS</t>
  </si>
  <si>
    <t>204111822</t>
  </si>
  <si>
    <t>výkopek na trvalou skládku</t>
  </si>
  <si>
    <t>35,346</t>
  </si>
  <si>
    <t>14</t>
  </si>
  <si>
    <t>171201201</t>
  </si>
  <si>
    <t>Uložení sypaniny na skládky</t>
  </si>
  <si>
    <t>1845344588</t>
  </si>
  <si>
    <t>ornice na trvalou skládku</t>
  </si>
  <si>
    <t>3,194-1,144-0,985</t>
  </si>
  <si>
    <t>171201211</t>
  </si>
  <si>
    <t>Poplatek za uložení odpadu ze sypaniny na skládce (skládkovné)</t>
  </si>
  <si>
    <t>t</t>
  </si>
  <si>
    <t>-1802032248</t>
  </si>
  <si>
    <t>35,346*1,6    "výkopek</t>
  </si>
  <si>
    <t>1,065*1,4    "ornice</t>
  </si>
  <si>
    <t>16</t>
  </si>
  <si>
    <t>174101101</t>
  </si>
  <si>
    <t>Zásyp kolem objektů sypaninou se zhutněním</t>
  </si>
  <si>
    <t>1961302987</t>
  </si>
  <si>
    <t>87,217   "výkopek celkem</t>
  </si>
  <si>
    <t>odečet</t>
  </si>
  <si>
    <t>-69,95*0,15   "podsyp ŠD</t>
  </si>
  <si>
    <t>-(18,069+67,875)*0,05   "lože pod dlažbu</t>
  </si>
  <si>
    <t>-0,05*0,20*135,0    "obrubník</t>
  </si>
  <si>
    <t>-120,037*0,16   "styrodur pod úrovní terénu</t>
  </si>
  <si>
    <t>17</t>
  </si>
  <si>
    <t>181411131</t>
  </si>
  <si>
    <t>Založení parkového trávníku výsevem plochy do 1000 m2 v rovině a ve svahu do 1:5</t>
  </si>
  <si>
    <t>-961359599</t>
  </si>
  <si>
    <t>zatravněná plocha</t>
  </si>
  <si>
    <t>(7,2+19,1+0,8+1,5)*2*0,20   "jižní průčelí</t>
  </si>
  <si>
    <t>(0,75+6,0+36,5+6,0)*0,20  "severní průčelí</t>
  </si>
  <si>
    <t>18</t>
  </si>
  <si>
    <t>M</t>
  </si>
  <si>
    <t>005724100</t>
  </si>
  <si>
    <t>osivo směs travní parková</t>
  </si>
  <si>
    <t>kg</t>
  </si>
  <si>
    <t>-111978710</t>
  </si>
  <si>
    <t>21,29*0,015 'Přepočtené koeficientem množství</t>
  </si>
  <si>
    <t>19</t>
  </si>
  <si>
    <t>181951102</t>
  </si>
  <si>
    <t>Úprava pláně v hornině tř. 1 až 4 se zhutněním</t>
  </si>
  <si>
    <t>2007914171</t>
  </si>
  <si>
    <t>(0,75+6,0+36,5+6,0)*0,20   "severní průčelí</t>
  </si>
  <si>
    <t>Svislé a kompletní konstrukce</t>
  </si>
  <si>
    <t>20</t>
  </si>
  <si>
    <t>311238219</t>
  </si>
  <si>
    <t>Zdivo nosné vnější POROTHERM tl 440 mm pevnosti P 15 na MC</t>
  </si>
  <si>
    <t>1773491669</t>
  </si>
  <si>
    <t>zazdívka otvorů schozů - západní průčelí</t>
  </si>
  <si>
    <t>1,15*1,20*2</t>
  </si>
  <si>
    <t>Vodorovné konstrukce</t>
  </si>
  <si>
    <t>451577877</t>
  </si>
  <si>
    <t>Podklad nebo lože pod dlažbu vodorovný nebo do sklonu 1:5 ze štěrkopísku tl do 100 mm</t>
  </si>
  <si>
    <t>751007135</t>
  </si>
  <si>
    <t>(18,95+0,50*2)*0,10*2   "východní průčelí</t>
  </si>
  <si>
    <t>(7,20+19,1+0,7+1,50)*2*0,10*2   "jižní průčelí</t>
  </si>
  <si>
    <t>(0,75+6,0+36,5+6,0+1,20+8,6)*0,10*2   "severní průčelí</t>
  </si>
  <si>
    <t>Komunikace pozemní</t>
  </si>
  <si>
    <t>22</t>
  </si>
  <si>
    <t>564851111</t>
  </si>
  <si>
    <t>Podklad ze štěrkodrtě ŠD fr. 16-32 tl 150 mm</t>
  </si>
  <si>
    <t>699917037</t>
  </si>
  <si>
    <t>původní dlažba</t>
  </si>
  <si>
    <t>nová dlažba</t>
  </si>
  <si>
    <t>(0,75+6,0+36,5+6,0+1,2+8,6)*0,50   "severní průčelí</t>
  </si>
  <si>
    <t>asfaltový povrch</t>
  </si>
  <si>
    <t>(1,9+8,6)*0,20   "severní průčelí</t>
  </si>
  <si>
    <t>23</t>
  </si>
  <si>
    <t>572350112</t>
  </si>
  <si>
    <t>Vyspravení krytu komunikací plochy do 15 m2 litým asfaltem MA (LA) tl 60 mm</t>
  </si>
  <si>
    <t>-2062297837</t>
  </si>
  <si>
    <t>24</t>
  </si>
  <si>
    <t>596211110</t>
  </si>
  <si>
    <t>Kladení zámkové dlažby komunikací pro pěší tl 60 mm skupiny A pl do 50 m2</t>
  </si>
  <si>
    <t>-1531783404</t>
  </si>
  <si>
    <t>původní zámková dlažba 90%, nová 10%</t>
  </si>
  <si>
    <t>25</t>
  </si>
  <si>
    <t>5924503R1</t>
  </si>
  <si>
    <t>dlažba zámková tl.6 cm přírodní</t>
  </si>
  <si>
    <t>-844411577</t>
  </si>
  <si>
    <t xml:space="preserve"> nová zámková dlažba stejná jako původní - 10%</t>
  </si>
  <si>
    <t>(18,95-4,87+0,8)*0,80*0,10   "západní průčelí</t>
  </si>
  <si>
    <t>(18,95+0,80*2)*0,30*0,10   "východní průčelí</t>
  </si>
  <si>
    <t>26</t>
  </si>
  <si>
    <t>596811220</t>
  </si>
  <si>
    <t>Kladení betonové dlažby komunikací pro pěší do lože z kameniva vel do 0,25 m2 plochy do 50 m2</t>
  </si>
  <si>
    <t>-305185202</t>
  </si>
  <si>
    <t>původní dlažba - 90%, nová 10%</t>
  </si>
  <si>
    <t>27</t>
  </si>
  <si>
    <t>59245723R</t>
  </si>
  <si>
    <t>dlažba betonová vymývaná 50x50x5 cm</t>
  </si>
  <si>
    <t>kus</t>
  </si>
  <si>
    <t>-412753094</t>
  </si>
  <si>
    <t>nová dlažba - 10%</t>
  </si>
  <si>
    <t>(18,95+0,50*2)*2*0,10   "východní průčelí</t>
  </si>
  <si>
    <t>(7,20+19,1+0,7+1,50)*2*2*0,10   "jižní průčelí</t>
  </si>
  <si>
    <t>(0,75+6,0+36,5+6,0+11,65-2,10)*2   "severní průčelí</t>
  </si>
  <si>
    <t>Úpravy povrchů, podlahy a osazování výplní</t>
  </si>
  <si>
    <t>28</t>
  </si>
  <si>
    <t>612311131</t>
  </si>
  <si>
    <t>Potažení vnitřních stěn vápenným štukem tloušťky do 3 mm</t>
  </si>
  <si>
    <t>1730494731</t>
  </si>
  <si>
    <t>půda - pozední zeď</t>
  </si>
  <si>
    <t>(17,93+7,30+0,78*2+7,21+11,73+11,64*2+6,0*2)*(1,30+0,5-0,12)</t>
  </si>
  <si>
    <t>(4,5*6+3,45+4,58+4,53+4,48)*(0,75+0,5-0,12)</t>
  </si>
  <si>
    <t>37,60*(0,36+0,5-0,12)</t>
  </si>
  <si>
    <t>29</t>
  </si>
  <si>
    <t>612325225</t>
  </si>
  <si>
    <t>Vápenocementová štuková omítka malých ploch do 4,0 m2 na stěnách</t>
  </si>
  <si>
    <t>357524457</t>
  </si>
  <si>
    <t>2,0</t>
  </si>
  <si>
    <t>30</t>
  </si>
  <si>
    <t>621221011</t>
  </si>
  <si>
    <t>Montáž kontaktního zateplení vnějších podhledů z minerální vlny s podélnou orientací tl do 80 mm</t>
  </si>
  <si>
    <t>1171124594</t>
  </si>
  <si>
    <t>vstup</t>
  </si>
  <si>
    <t>1,60*6,20</t>
  </si>
  <si>
    <t>31</t>
  </si>
  <si>
    <t>63151519R</t>
  </si>
  <si>
    <t>deska minerální izolační s podélnou orientací vláken tl. 50 mm</t>
  </si>
  <si>
    <t>1896085982</t>
  </si>
  <si>
    <t>9,92*1,02 'Přepočtené koeficientem množství</t>
  </si>
  <si>
    <t>32</t>
  </si>
  <si>
    <t>621221021</t>
  </si>
  <si>
    <t>Montáž kontaktního zateplení vnějších podhledů z minerální vlny s podélnou orientací  tl do 120 mm</t>
  </si>
  <si>
    <t>-145661266</t>
  </si>
  <si>
    <t>střešní římsa</t>
  </si>
  <si>
    <t>180,0*0,60</t>
  </si>
  <si>
    <t>33</t>
  </si>
  <si>
    <t>63151527R</t>
  </si>
  <si>
    <t>deska minerální izolační s podélnou orientací vláken tl. 100 mm</t>
  </si>
  <si>
    <t>-877291813</t>
  </si>
  <si>
    <t>108*1,02 'Přepočtené koeficientem množství</t>
  </si>
  <si>
    <t>34</t>
  </si>
  <si>
    <t>621521011</t>
  </si>
  <si>
    <t>Tenkovrstvá silikátová zrnitá omítka tl. 1,5 mm včetně penetrace vnějších podhledů</t>
  </si>
  <si>
    <t>221312151</t>
  </si>
  <si>
    <t>35</t>
  </si>
  <si>
    <t>6221311R1</t>
  </si>
  <si>
    <t>Hydrofobizace vnějších stěn</t>
  </si>
  <si>
    <t>-1914257152</t>
  </si>
  <si>
    <t>nátěr fasády  odpuzující vlhkost - od upraveného terénu k parapetním plechům v 1.PP</t>
  </si>
  <si>
    <t>"sever"   8,70*0,40+(36,18+6,0*2+0,9)*0,35</t>
  </si>
  <si>
    <t>"jih"   (7,20+0,75)*(0,35+0,55)/2+(18,9+1,8)*2*0,55+0,75*0,55+7,20*1,10</t>
  </si>
  <si>
    <t>"západ"   (7,20-1,55+0,90*2)*0,45+7,55*0,38+3,40*(1,45+0,50)/2</t>
  </si>
  <si>
    <t>"východ"   7,7*1,1+10,0*(0,55+0,40)/2</t>
  </si>
  <si>
    <t>36</t>
  </si>
  <si>
    <t>622135001</t>
  </si>
  <si>
    <t>Vyrovnání podkladu vnějších stěn maltou vápenocementovou tl do 10 mm</t>
  </si>
  <si>
    <t>1782890043</t>
  </si>
  <si>
    <t>vyspravení fasády po odbourané soklové římse</t>
  </si>
  <si>
    <t>155,335*0,20</t>
  </si>
  <si>
    <t>37</t>
  </si>
  <si>
    <t>622135091</t>
  </si>
  <si>
    <t>Příplatek k vyrovnání vnějších stěn maltou vápenocementovou za každých dalších 5 mm tl</t>
  </si>
  <si>
    <t>-1505414411</t>
  </si>
  <si>
    <t>předpokládaná tl. vyrovnávací vrstvy 20 mm</t>
  </si>
  <si>
    <t>155,335*0,20*2</t>
  </si>
  <si>
    <t>38</t>
  </si>
  <si>
    <t>622143002</t>
  </si>
  <si>
    <t>Montáž omítkových plastových nebo pozinkovaných dilatačních profilů</t>
  </si>
  <si>
    <t>-1456723913</t>
  </si>
  <si>
    <t>seznam podrobností - výkr.č. 14 - pozice 5</t>
  </si>
  <si>
    <t>32,0</t>
  </si>
  <si>
    <t>39</t>
  </si>
  <si>
    <t>55343014R</t>
  </si>
  <si>
    <t>profil omítkový dilatační s nakašírovanou síťovinou venkovní omítky</t>
  </si>
  <si>
    <t>-1107299739</t>
  </si>
  <si>
    <t>32*1,05 'Přepočtené koeficientem množství</t>
  </si>
  <si>
    <t>40</t>
  </si>
  <si>
    <t>622143003</t>
  </si>
  <si>
    <t>Montáž omítkových plastových nebo pozinkovaných rohových profilů s tkaninou</t>
  </si>
  <si>
    <t>-469124220</t>
  </si>
  <si>
    <t>10,9+14,1+1,20*2+1,55   "západní průčelí+kolem výtahu</t>
  </si>
  <si>
    <t>14,5+14,4   "východní průčelí</t>
  </si>
  <si>
    <t>(14,62+13,7)*2   "severní průčelí</t>
  </si>
  <si>
    <t>(14,4+14,0)*2+4,5*2   "jižní průčelí</t>
  </si>
  <si>
    <t>ostění oken</t>
  </si>
  <si>
    <t>(2,35+1,35)*2*102</t>
  </si>
  <si>
    <t>(2,15+1,25)*2*45</t>
  </si>
  <si>
    <t>(1,43+1,15)*2*3</t>
  </si>
  <si>
    <t>(1,30+1,15)*2*6</t>
  </si>
  <si>
    <t>1,15*4*38</t>
  </si>
  <si>
    <t>(3,61+0,7)*2*1</t>
  </si>
  <si>
    <t>dveře</t>
  </si>
  <si>
    <t>(2,7*2+1,33)   "severní průčelí</t>
  </si>
  <si>
    <t>(2,0*2+0,86)   "západní průčelí</t>
  </si>
  <si>
    <t>2,45*2+1,42</t>
  </si>
  <si>
    <t>41</t>
  </si>
  <si>
    <t>590514840</t>
  </si>
  <si>
    <t>lišta rohová PVC 10/10 cm s tkaninou bal. 2,5 m</t>
  </si>
  <si>
    <t>-1409142758</t>
  </si>
  <si>
    <t>1487,3*1,05 'Přepočtené koeficientem množství</t>
  </si>
  <si>
    <t>42</t>
  </si>
  <si>
    <t>622143004</t>
  </si>
  <si>
    <t>Montáž omítkových samolepících začišťovacích profilů (APU lišt)</t>
  </si>
  <si>
    <t>1009460855</t>
  </si>
  <si>
    <t>okna</t>
  </si>
  <si>
    <t>(2,35*2+1,35)*102</t>
  </si>
  <si>
    <t>(2,15*2+1,25)*45</t>
  </si>
  <si>
    <t>(1,43*2+1,15)*3</t>
  </si>
  <si>
    <t>(1,30*2+1,15)*6</t>
  </si>
  <si>
    <t>1,15*3*38</t>
  </si>
  <si>
    <t>(3,61+0,7*2)*1</t>
  </si>
  <si>
    <t>43</t>
  </si>
  <si>
    <t>59051476R</t>
  </si>
  <si>
    <t>profil okenní začišťovací s tkaninou</t>
  </si>
  <si>
    <t>134343756</t>
  </si>
  <si>
    <t>1055,4*1,05 'Přepočtené koeficientem množství</t>
  </si>
  <si>
    <t>44</t>
  </si>
  <si>
    <t>622211031</t>
  </si>
  <si>
    <t>Montáž kontaktního zateplení vnějších stěn z polystyrénových desek tl do 160 mm</t>
  </si>
  <si>
    <t>-252440842</t>
  </si>
  <si>
    <t>sokl objektu - výkr.č. 10,11</t>
  </si>
  <si>
    <t>140,0   "severní, jižní průčelí</t>
  </si>
  <si>
    <t>45,0   "západní, východní průčelí</t>
  </si>
  <si>
    <t>45</t>
  </si>
  <si>
    <t>283764040</t>
  </si>
  <si>
    <t>polystyren extrudovaný STYRODUR 2800 C- 1250 x 600</t>
  </si>
  <si>
    <t>1676527796</t>
  </si>
  <si>
    <t>185,000*0,16</t>
  </si>
  <si>
    <t>46</t>
  </si>
  <si>
    <t>622221021</t>
  </si>
  <si>
    <t>Montáž kontaktního zateplení vnějších stěn z minerální vlny s podélnou orientací vláken tl do 120 mm</t>
  </si>
  <si>
    <t>-1129978635</t>
  </si>
  <si>
    <t>90,0   "severní, jižní průčelí</t>
  </si>
  <si>
    <t>25,0   "západní, východní průčelí</t>
  </si>
  <si>
    <t>47</t>
  </si>
  <si>
    <t>-1867850343</t>
  </si>
  <si>
    <t>328,686*1,02 'Přepočtené koeficientem množství</t>
  </si>
  <si>
    <t>48</t>
  </si>
  <si>
    <t>622221031</t>
  </si>
  <si>
    <t>Montáž kontaktního zateplení vnějších stěn z minerální vlny s podélnou orientací vláken tl do 160 mm</t>
  </si>
  <si>
    <t>-310081445</t>
  </si>
  <si>
    <t>1380,0   "severní, jižní průčelí</t>
  </si>
  <si>
    <t>395,0   " západní, východní průčelí</t>
  </si>
  <si>
    <t>49</t>
  </si>
  <si>
    <t>63151538R</t>
  </si>
  <si>
    <t>deska minerální izolační s podélnou orientací vláken tl. 160 mm</t>
  </si>
  <si>
    <t>1718119532</t>
  </si>
  <si>
    <t>1775*1,02 'Přepočtené koeficientem množství</t>
  </si>
  <si>
    <t>50</t>
  </si>
  <si>
    <t>622222001</t>
  </si>
  <si>
    <t>Montáž kontaktního zateplení vnějšího ostění hl. špalety do 200 mm z minerální vlny tl do 40 mm</t>
  </si>
  <si>
    <t>-1978945342</t>
  </si>
  <si>
    <t>(2,35*2+1,33)*102</t>
  </si>
  <si>
    <t>(2,15*2+1,21)*45</t>
  </si>
  <si>
    <t>(1,43*2+1,13)*3</t>
  </si>
  <si>
    <t>(1,30*2+1,11)*6</t>
  </si>
  <si>
    <t>(1,15*2+1,11)*38</t>
  </si>
  <si>
    <t>(0,70*2+3,59)*1</t>
  </si>
  <si>
    <t xml:space="preserve">dveře </t>
  </si>
  <si>
    <t>51</t>
  </si>
  <si>
    <t>63151505R</t>
  </si>
  <si>
    <t>deska minerální izolační s kolmou orientací vláken tl. 20 mm</t>
  </si>
  <si>
    <t>-308657007</t>
  </si>
  <si>
    <t>šířka ostění 200 mm</t>
  </si>
  <si>
    <t>1043,40*0,20</t>
  </si>
  <si>
    <t>208,68*1,02 'Přepočtené koeficientem množství</t>
  </si>
  <si>
    <t>52</t>
  </si>
  <si>
    <t>622222051</t>
  </si>
  <si>
    <t>Montáž kontaktního zateplení vnějšího ostění hl. špalety do 400 mm z minerální vlny tl do 40 mm</t>
  </si>
  <si>
    <t>1878898553</t>
  </si>
  <si>
    <t>dveře - východní pohled</t>
  </si>
  <si>
    <t>53</t>
  </si>
  <si>
    <t>-358972356</t>
  </si>
  <si>
    <t>šířka ostění 600 mm</t>
  </si>
  <si>
    <t>(2,45*2+1,42)*0,60</t>
  </si>
  <si>
    <t>3,792*1,02 'Přepočtené koeficientem množství</t>
  </si>
  <si>
    <t>54</t>
  </si>
  <si>
    <t>622252001</t>
  </si>
  <si>
    <t>Montáž zakládacích soklových lišt kontaktního zateplení</t>
  </si>
  <si>
    <t>-1730719896</t>
  </si>
  <si>
    <t xml:space="preserve">seznam podrobností - výkr.č. 14 </t>
  </si>
  <si>
    <t>11,0   "pozice 6</t>
  </si>
  <si>
    <t>162,0   "pozice 7</t>
  </si>
  <si>
    <t>55</t>
  </si>
  <si>
    <t>590516530</t>
  </si>
  <si>
    <t>lišta soklová Al s okapničkou, zakládací U 16 cm, 0,95/200 cm</t>
  </si>
  <si>
    <t>1418891238</t>
  </si>
  <si>
    <t>11*1,05 'Přepočtené koeficientem množství</t>
  </si>
  <si>
    <t>56</t>
  </si>
  <si>
    <t>590516380</t>
  </si>
  <si>
    <t>lišta zakládací LO 163 mm tl.1,0mm</t>
  </si>
  <si>
    <t>85125063</t>
  </si>
  <si>
    <t>162*1,05 'Přepočtené koeficientem množství</t>
  </si>
  <si>
    <t>57</t>
  </si>
  <si>
    <t>622521011</t>
  </si>
  <si>
    <t>Tenkovrstvá silikátová zrnitá omítka tl. 1,5 mm včetně penetrace vnějších stěn</t>
  </si>
  <si>
    <t>391303426</t>
  </si>
  <si>
    <t>stěny - viz. montáž kontaktního zateplení vnějších stěn</t>
  </si>
  <si>
    <t>115,0+1775,0</t>
  </si>
  <si>
    <t>ostění - viz. montáž kontaktního zateplení ostění</t>
  </si>
  <si>
    <t>1043,0*0,20+6,32*0,60</t>
  </si>
  <si>
    <t>sokl</t>
  </si>
  <si>
    <t>"sever"   8,70*0,30+(36,18+6,0*2+0,9)*0,25</t>
  </si>
  <si>
    <t>"jih"   (7,20+0,75)*(0,25+0,45)/2+(18,9+1,8)*2*0,45+(7,2+0,75)*0,45</t>
  </si>
  <si>
    <t>"západ"   (7,20-1,55+0,90*2)*0,35+7,55*0,28+3,40*(1,35+0,40)/2</t>
  </si>
  <si>
    <t>"východ"   7,7*0,45+10,0*(0,45+0,30)/2</t>
  </si>
  <si>
    <t>"římsa"   22,0</t>
  </si>
  <si>
    <t>58</t>
  </si>
  <si>
    <t>62262102R</t>
  </si>
  <si>
    <t>Lepení dekoračních fasádních profilů plošných na stěny</t>
  </si>
  <si>
    <t>-3157337</t>
  </si>
  <si>
    <t>římsa - výkr.č. 10, 11</t>
  </si>
  <si>
    <t>22,0+7,20</t>
  </si>
  <si>
    <t>59</t>
  </si>
  <si>
    <t>283758870</t>
  </si>
  <si>
    <t>deska z pěnového polystyrenu EPS 100 Z 1000 x 500 x 1000 mm</t>
  </si>
  <si>
    <t>CS ÚRS 2015 01</t>
  </si>
  <si>
    <t>-1882483795</t>
  </si>
  <si>
    <t>152,0*(0,055*0,075+(0,105+0,12)/2*0,095)</t>
  </si>
  <si>
    <t>2,252*1,02 'Přepočtené koeficientem množství</t>
  </si>
  <si>
    <t>60</t>
  </si>
  <si>
    <t>629991011</t>
  </si>
  <si>
    <t>Zakrytí výplní otvorů a svislých ploch fólií přilepenou lepící páskou</t>
  </si>
  <si>
    <t>1849341488</t>
  </si>
  <si>
    <t>2,35*1,35*102</t>
  </si>
  <si>
    <t>2,15*1,25*45</t>
  </si>
  <si>
    <t>1,43*1,15*3</t>
  </si>
  <si>
    <t>1,30*1,15*6</t>
  </si>
  <si>
    <t>1,15*1,15*38</t>
  </si>
  <si>
    <t>3,61*0,7*1</t>
  </si>
  <si>
    <t>2,7*1,33   "severní průčelí</t>
  </si>
  <si>
    <t>2,0*0,86   "západní průčelí</t>
  </si>
  <si>
    <t>2,45*1,42   "východní průčelí</t>
  </si>
  <si>
    <t>6,20*3,0   "jižní průčelí - vstup</t>
  </si>
  <si>
    <t>61</t>
  </si>
  <si>
    <t>629995101</t>
  </si>
  <si>
    <t>Očištění vnějších ploch tlakovou vodou</t>
  </si>
  <si>
    <t>989598288</t>
  </si>
  <si>
    <t>395,0+7,20+45,0+25,0   "pohl. východní+západní</t>
  </si>
  <si>
    <t>1380,0+22,0+140,0+90,0   "pohl. severní+jižní</t>
  </si>
  <si>
    <t>soklová stěna vstupu - jižní průčelí</t>
  </si>
  <si>
    <t>(1,10*1,60+0,65*(1,8+0,40)+(1,30+0,4)/2*3,0)*2</t>
  </si>
  <si>
    <t>vstupní schodiště</t>
  </si>
  <si>
    <t>(0,15+0,3)*(5,85+4,55+4,05*5)</t>
  </si>
  <si>
    <t>střecha vstupu</t>
  </si>
  <si>
    <t>8,20*4,22</t>
  </si>
  <si>
    <t>62</t>
  </si>
  <si>
    <t>629999011</t>
  </si>
  <si>
    <t>Příplatek k úpravám povrchů za provádění styku dvou barev nebo struktur na fasádě</t>
  </si>
  <si>
    <t>-1784578741</t>
  </si>
  <si>
    <t>180,0   "střešní římsa</t>
  </si>
  <si>
    <t>152,0   "římsa</t>
  </si>
  <si>
    <t>0,45*(3+4)*4*2+0,75*8*2  "jižní průčelí</t>
  </si>
  <si>
    <t>0,45*(3+1)*4*2+0,75*8*2   "severní průčelí</t>
  </si>
  <si>
    <t>0,45*7*2+0,75*2   "západní průčelí</t>
  </si>
  <si>
    <t>0,45*7*2+0,75*2   "východní průčelí</t>
  </si>
  <si>
    <t>63</t>
  </si>
  <si>
    <t>633811111</t>
  </si>
  <si>
    <t>Broušení nerovností betonových podlah do 2 mm - stržení šlemu</t>
  </si>
  <si>
    <t>1059115622</t>
  </si>
  <si>
    <t>Ostatní konstrukce a práce, bourání</t>
  </si>
  <si>
    <t>64</t>
  </si>
  <si>
    <t>916231213</t>
  </si>
  <si>
    <t>Osazení chodníkového obrubníku betonového stojatého s boční opěrou do lože z betonu prostého</t>
  </si>
  <si>
    <t>-1624746861</t>
  </si>
  <si>
    <t>nový obrubník</t>
  </si>
  <si>
    <t>1,60+6,0+34,60+6,0+1,80+9,2   "severní průčelí</t>
  </si>
  <si>
    <t>stávající obrubník - 90%, nový 10%</t>
  </si>
  <si>
    <t>65</t>
  </si>
  <si>
    <t>592173030</t>
  </si>
  <si>
    <t>obrubník betonový zahradní 50x5x20 cm</t>
  </si>
  <si>
    <t>414750382</t>
  </si>
  <si>
    <t xml:space="preserve">nový obrubník - 10% </t>
  </si>
  <si>
    <t>(7,20+0,75+19,10+1,30)*2*2*0,10   "jižní průčelí</t>
  </si>
  <si>
    <t>(8,40+10,6)*2*0,10   "východní průčelí</t>
  </si>
  <si>
    <t>nový obrubník 100%</t>
  </si>
  <si>
    <t>(1,60+6,0+34,6+6,0+1,80+9,2)*2   "severní průčelí</t>
  </si>
  <si>
    <t>66</t>
  </si>
  <si>
    <t>941111122</t>
  </si>
  <si>
    <t>Montáž lešení řadového trubkového lehkého s podlahami zatížení do 200 kg/m2 š do 1,2 m v do 25 m</t>
  </si>
  <si>
    <t>1230781152</t>
  </si>
  <si>
    <t>(59,8+0,32+1,20*2)*14,0   "jižní průčelí</t>
  </si>
  <si>
    <t>(0,75+6,0+36,50+6,0+11,65+1,20)*14,0   "severní průčelí</t>
  </si>
  <si>
    <t>19,27*14,0   "východní průčelí</t>
  </si>
  <si>
    <t>19,27*14,0   "západní průčelí</t>
  </si>
  <si>
    <t>67</t>
  </si>
  <si>
    <t>941111222</t>
  </si>
  <si>
    <t>Příplatek k lešení řadovému trubkovému lehkému s podlahami š 1,2 m v 25 m za první a ZKD den použití</t>
  </si>
  <si>
    <t>-62884054</t>
  </si>
  <si>
    <t>předpokládaná doba použití lešení 60 dní</t>
  </si>
  <si>
    <t>2284,24*60</t>
  </si>
  <si>
    <t>68</t>
  </si>
  <si>
    <t>941111822</t>
  </si>
  <si>
    <t>Demontáž lešení řadového trubkového lehkého s podlahami zatížení do 200 kg/m2 š do 1,2 m v do 25 m</t>
  </si>
  <si>
    <t>529994389</t>
  </si>
  <si>
    <t>69</t>
  </si>
  <si>
    <t>944511111</t>
  </si>
  <si>
    <t>Montáž ochranné sítě z textilie z umělých vláken</t>
  </si>
  <si>
    <t>1794454257</t>
  </si>
  <si>
    <t>70</t>
  </si>
  <si>
    <t>944511211</t>
  </si>
  <si>
    <t>Příplatek k ochranné síti za první a ZKD den použití</t>
  </si>
  <si>
    <t>1319700085</t>
  </si>
  <si>
    <t>2284,240*60</t>
  </si>
  <si>
    <t>71</t>
  </si>
  <si>
    <t>944511811</t>
  </si>
  <si>
    <t>Demontáž ochranné sítě z textilie z umělých vláken</t>
  </si>
  <si>
    <t>887650851</t>
  </si>
  <si>
    <t>72</t>
  </si>
  <si>
    <t>949101111</t>
  </si>
  <si>
    <t>Lešení pomocné pro objekty pozemních staveb s lešeňovou podlahou v do 1,9 m zatížení do 150 kg/m2</t>
  </si>
  <si>
    <t>-1170924941</t>
  </si>
  <si>
    <t>vstup do objektu</t>
  </si>
  <si>
    <t>6,2*1,5</t>
  </si>
  <si>
    <t>73</t>
  </si>
  <si>
    <t>95290212R</t>
  </si>
  <si>
    <t xml:space="preserve">Čištění budov - půdní prostor </t>
  </si>
  <si>
    <t>554198873</t>
  </si>
  <si>
    <t>půdní prostor - vyčištění + zametení před položením izolace</t>
  </si>
  <si>
    <t>858,0</t>
  </si>
  <si>
    <t>74</t>
  </si>
  <si>
    <t>952902221</t>
  </si>
  <si>
    <t>Čištění budov zametení schodišť</t>
  </si>
  <si>
    <t>-841851463</t>
  </si>
  <si>
    <t>předpokládaný rozsah</t>
  </si>
  <si>
    <t>50,0</t>
  </si>
  <si>
    <t>75</t>
  </si>
  <si>
    <t>952902231</t>
  </si>
  <si>
    <t>Čištění budov omytí schodišť</t>
  </si>
  <si>
    <t>-1764557449</t>
  </si>
  <si>
    <t>76</t>
  </si>
  <si>
    <t>966053121</t>
  </si>
  <si>
    <t>Vybourání ŽB říms vyložených do 250 mm</t>
  </si>
  <si>
    <t>-785412135</t>
  </si>
  <si>
    <t>(7,2+0,7+19,1+1,85)*2   "jížní průčelí</t>
  </si>
  <si>
    <t>0,75+6,0+36,5+6,0+11,65-1,45   "severní průčelí</t>
  </si>
  <si>
    <t>18,95+0,095*2   "východní průčelí</t>
  </si>
  <si>
    <t>18,95+0,095    "západní průčelí</t>
  </si>
  <si>
    <t>77</t>
  </si>
  <si>
    <t>968072455</t>
  </si>
  <si>
    <t>Vybourání kovových dveřních zárubní pl do 2 m2</t>
  </si>
  <si>
    <t>-1701353514</t>
  </si>
  <si>
    <t>západní průčelí</t>
  </si>
  <si>
    <t>1,0*2,0</t>
  </si>
  <si>
    <t>78</t>
  </si>
  <si>
    <t>979024441</t>
  </si>
  <si>
    <t>Očištění vybouraných obrubníků a krajníků zahradních</t>
  </si>
  <si>
    <t>564074894</t>
  </si>
  <si>
    <t>(7,20+0,80+19,10+1,30)*2*0,90   "jižní průčelí</t>
  </si>
  <si>
    <t>(8,40+10,6)*0,90   "východní průčelí</t>
  </si>
  <si>
    <t>79</t>
  </si>
  <si>
    <t>979054441</t>
  </si>
  <si>
    <t>Očištění vybouraných z desek nebo dlaždic s původním spárováním z kameniva těženého</t>
  </si>
  <si>
    <t>-2043047702</t>
  </si>
  <si>
    <t>(18,95+0,50*2)*0,50*0,90   "východní průčelí</t>
  </si>
  <si>
    <t>(7,20+19,1+0,75+1,30)*2*0,50*0,90   "jižní průčelí</t>
  </si>
  <si>
    <t>80</t>
  </si>
  <si>
    <t>979054451</t>
  </si>
  <si>
    <t>Očištění vybouraných zámkových dlaždic s původním spárováním z kameniva těženého</t>
  </si>
  <si>
    <t>-441239800</t>
  </si>
  <si>
    <t>(18,95-4,87+0,8)*0,80*0,90   "západní průčelí</t>
  </si>
  <si>
    <t>(18,95+0,80*2)*0,30*0,90   "východní průčelí</t>
  </si>
  <si>
    <t>997</t>
  </si>
  <si>
    <t>Přesun sutě</t>
  </si>
  <si>
    <t>81</t>
  </si>
  <si>
    <t>997013114</t>
  </si>
  <si>
    <t>Vnitrostaveništní doprava suti a vybouraných hmot pro budovy v do 15 m s použitím mechanizace</t>
  </si>
  <si>
    <t>-306939901</t>
  </si>
  <si>
    <t>82</t>
  </si>
  <si>
    <t>997013219</t>
  </si>
  <si>
    <t>Příplatek k vnitrostaveništní dopravě suti a vybouraných hmot za zvětšenou dopravu suti ZKD 10 m</t>
  </si>
  <si>
    <t>795289621</t>
  </si>
  <si>
    <t>20,831*5 'Přepočtené koeficientem množství</t>
  </si>
  <si>
    <t>83</t>
  </si>
  <si>
    <t>997013501</t>
  </si>
  <si>
    <t>Odvoz suti a vybouraných hmot na skládku nebo meziskládku do 1 km se složením</t>
  </si>
  <si>
    <t>1676363687</t>
  </si>
  <si>
    <t>84</t>
  </si>
  <si>
    <t>997013509</t>
  </si>
  <si>
    <t>Příplatek k odvozu suti a vybouraných hmot na skládku ZKD 1 km přes 1 km</t>
  </si>
  <si>
    <t>-1113660253</t>
  </si>
  <si>
    <t>20,831*14 'Přepočtené koeficientem množství</t>
  </si>
  <si>
    <t>85</t>
  </si>
  <si>
    <t>997013801</t>
  </si>
  <si>
    <t>Poplatek za uložení stavebního betonového odpadu na skládce (skládkovné)</t>
  </si>
  <si>
    <t>-1872656673</t>
  </si>
  <si>
    <t>20,831-(0,152+0,208+0,183+0,048+1,90+0,071+0,57)</t>
  </si>
  <si>
    <t>86</t>
  </si>
  <si>
    <t>997013814</t>
  </si>
  <si>
    <t>Poplatek za uložení stavebního odpadu z izolačních hmot na skládce (skládkovné)</t>
  </si>
  <si>
    <t>1887392456</t>
  </si>
  <si>
    <t>0,208+0,183</t>
  </si>
  <si>
    <t>87</t>
  </si>
  <si>
    <t>997013831</t>
  </si>
  <si>
    <t>Poplatek za uložení stavebního směsného odpadu na skládce (skládkovné)</t>
  </si>
  <si>
    <t>-490365737</t>
  </si>
  <si>
    <t>1,90+0,071+0,152+0,048</t>
  </si>
  <si>
    <t>88</t>
  </si>
  <si>
    <t>997221845</t>
  </si>
  <si>
    <t>Poplatek za uložení odpadu z asfaltových povrchů na skládce (skládkovné)</t>
  </si>
  <si>
    <t>-853537664</t>
  </si>
  <si>
    <t>998</t>
  </si>
  <si>
    <t>Přesun hmot</t>
  </si>
  <si>
    <t>89</t>
  </si>
  <si>
    <t>998011003</t>
  </si>
  <si>
    <t>Přesun hmot pro budovy zděné v do 24 m</t>
  </si>
  <si>
    <t>548752512</t>
  </si>
  <si>
    <t>999</t>
  </si>
  <si>
    <t>Práce HSV jinde neuvedené</t>
  </si>
  <si>
    <t>90</t>
  </si>
  <si>
    <t>999.1</t>
  </si>
  <si>
    <t>soub</t>
  </si>
  <si>
    <t>1673078161</t>
  </si>
  <si>
    <t>PSV</t>
  </si>
  <si>
    <t>Práce a dodávky PSV</t>
  </si>
  <si>
    <t>711</t>
  </si>
  <si>
    <t>Izolace proti vodě, vlhkosti a plynům</t>
  </si>
  <si>
    <t>91</t>
  </si>
  <si>
    <t>711161306</t>
  </si>
  <si>
    <t>Izolace proti zemní vlhkosti stěn foliemi nopovými pro běžné podmínky tl. 0,5 mm šířky 1,0 m</t>
  </si>
  <si>
    <t>-474701725</t>
  </si>
  <si>
    <t>sokl - kotvená izolace</t>
  </si>
  <si>
    <t>"sever"   8,70*0,77+(1,30+36,18+6,0*2+0,9)*0,80</t>
  </si>
  <si>
    <t>"jih"   (7,20+0,75)*(1,0+0,80)/2+(18,9+1,8)*2*0,80+(7,2+0,75)*0,80</t>
  </si>
  <si>
    <t>"západ"   (7,20-1,55+0,90*2)*0,80+7,55*0,87</t>
  </si>
  <si>
    <t>"východ"   7,7*0,80+11,5*(0,80+0,95)/2</t>
  </si>
  <si>
    <t>92</t>
  </si>
  <si>
    <t>711161382</t>
  </si>
  <si>
    <t>Izolace proti zemní vlhkosti foliemi nopovými ukončené horní provětrávací lištou</t>
  </si>
  <si>
    <t>258485042</t>
  </si>
  <si>
    <t>"sever"   8,70+1,30+36,18+6,0*2+0,9</t>
  </si>
  <si>
    <t>"jih"   (7,20+0,75+18,9+1,8)*2</t>
  </si>
  <si>
    <t>"západ"   7,20+0,90*2+7,55</t>
  </si>
  <si>
    <t>"východ"   19,2</t>
  </si>
  <si>
    <t>93</t>
  </si>
  <si>
    <t>998711203</t>
  </si>
  <si>
    <t>Přesun hmot procentní pro izolace proti vodě, vlhkosti a plynům v objektech v do 60 m</t>
  </si>
  <si>
    <t>%</t>
  </si>
  <si>
    <t>-2014157037</t>
  </si>
  <si>
    <t>94</t>
  </si>
  <si>
    <t>998711292</t>
  </si>
  <si>
    <t>Příplatek k přesunu hmot procentní 711 za zvětšený přesun do 100 m</t>
  </si>
  <si>
    <t>441633586</t>
  </si>
  <si>
    <t>712</t>
  </si>
  <si>
    <t>Povlakové krytiny</t>
  </si>
  <si>
    <t>95</t>
  </si>
  <si>
    <t>712300831</t>
  </si>
  <si>
    <t>Odstranění povlakové krytiny střech do 10° jednovrstvé</t>
  </si>
  <si>
    <t>1696882849</t>
  </si>
  <si>
    <t>96</t>
  </si>
  <si>
    <t>712311101</t>
  </si>
  <si>
    <t>Provedení povlakové krytiny střech do 10° za studena lakem penetračním nebo asfaltovým</t>
  </si>
  <si>
    <t>693338149</t>
  </si>
  <si>
    <t>střecha vstupu - výkr.č. 7</t>
  </si>
  <si>
    <t>97</t>
  </si>
  <si>
    <t>111631500</t>
  </si>
  <si>
    <t>lak asfaltový ALP/9 (t) bal 9 kg</t>
  </si>
  <si>
    <t>-705602252</t>
  </si>
  <si>
    <t>34,604*0,0003 'Přepočtené koeficientem množství</t>
  </si>
  <si>
    <t>98</t>
  </si>
  <si>
    <t>998712203</t>
  </si>
  <si>
    <t>Přesun hmot procentní pro krytiny povlakové v objektech v do 24 m</t>
  </si>
  <si>
    <t>807044436</t>
  </si>
  <si>
    <t>99</t>
  </si>
  <si>
    <t>998712292</t>
  </si>
  <si>
    <t>Příplatek k přesunu hmot procentní 712 za zvětšený přesun do 100 m</t>
  </si>
  <si>
    <t>-815741184</t>
  </si>
  <si>
    <t>713</t>
  </si>
  <si>
    <t>Izolace tepelné</t>
  </si>
  <si>
    <t>71311222R</t>
  </si>
  <si>
    <t>D+M tepelné izolace drtě z minerální vaty tl do 350 mm</t>
  </si>
  <si>
    <t>-1826289460</t>
  </si>
  <si>
    <t>2,7*2,0   "expanzní nádoba</t>
  </si>
  <si>
    <t>1,82*0,78   "telekom. zařízení</t>
  </si>
  <si>
    <t>101</t>
  </si>
  <si>
    <t>7131211R1</t>
  </si>
  <si>
    <t>D+M systémové zateplení podlahy s pochozí úpravou (ref. výr. Isover - Stepcross)</t>
  </si>
  <si>
    <t>-1136827752</t>
  </si>
  <si>
    <t>celková skladba viz výkr.č. 6, tl. konstrukce 340 mm</t>
  </si>
  <si>
    <t>12,54*37,60+10,44*(17,73+0,78)*2</t>
  </si>
  <si>
    <t>-2,70*2,0   "expanzní nádoba</t>
  </si>
  <si>
    <t>-3,33*1,13   "komín</t>
  </si>
  <si>
    <t>-0,83*(2,96+0,60)   "schodiště</t>
  </si>
  <si>
    <t>-(0,8+1,5+0,82)*0,50   "komíny</t>
  </si>
  <si>
    <t>-0,78*1,82   "telekom. zařízení</t>
  </si>
  <si>
    <t>102</t>
  </si>
  <si>
    <t>713140863</t>
  </si>
  <si>
    <t>Odstranění tepelné izolace střech nadstřešní lepené z polystyrenu tl přes 100 mm</t>
  </si>
  <si>
    <t>528298960</t>
  </si>
  <si>
    <t>103</t>
  </si>
  <si>
    <t>713141131</t>
  </si>
  <si>
    <t>Montáž izolace tepelné střech plochých lepené za studena (polyuretanové lepidlo) 1 vrstva desek</t>
  </si>
  <si>
    <t>2032353276</t>
  </si>
  <si>
    <t>104</t>
  </si>
  <si>
    <t>283759130</t>
  </si>
  <si>
    <t>deska z pěnového polystyrenu EPS 100 S 1000 x 500 (1000) mm - spádové klíny</t>
  </si>
  <si>
    <t>2048525990</t>
  </si>
  <si>
    <t>2,0*8,20*0,12+2,22*8,20*(0,03+0,12)/2</t>
  </si>
  <si>
    <t>3,333*1,02 'Přepočtené koeficientem množství</t>
  </si>
  <si>
    <t>105</t>
  </si>
  <si>
    <t>7131419R1</t>
  </si>
  <si>
    <t>Provedení tepelné izolace střech do 10° připevnění izolace kotvícími šrouby</t>
  </si>
  <si>
    <t>-809092288</t>
  </si>
  <si>
    <t>106</t>
  </si>
  <si>
    <t>5905136R1</t>
  </si>
  <si>
    <t>kombinovaný upevňovací prvek pro ploché střechy talířová podložka + samovrtný šroub</t>
  </si>
  <si>
    <t>556384978</t>
  </si>
  <si>
    <t>předpoklad 4ks/m2</t>
  </si>
  <si>
    <t>8,20*4,22*4</t>
  </si>
  <si>
    <t>107</t>
  </si>
  <si>
    <t>71315111R</t>
  </si>
  <si>
    <t>D+M izolace tepelné půdního prostoru z minerální vaty kladené volně</t>
  </si>
  <si>
    <t>-1500721549</t>
  </si>
  <si>
    <t>půdní prostor - pozední zeď, střecha, římsa - viz. detail Y výkr.č. 6</t>
  </si>
  <si>
    <t>(17,93+7,30+0,78*2+7,21+11,73+11,64*2+6,0*2)*1,30*0,60/2</t>
  </si>
  <si>
    <t>(4,5*6+3,45+4,58+4,53+4,48)*0,75*0,60</t>
  </si>
  <si>
    <t>37,60*0,36*0,60</t>
  </si>
  <si>
    <t>108</t>
  </si>
  <si>
    <t>713191115</t>
  </si>
  <si>
    <t>Montáž izolace tepelné střech překrytí pásem asfaltovým samolepícím na sucho</t>
  </si>
  <si>
    <t>-2004799910</t>
  </si>
  <si>
    <t>8,20*4,22+8,20*0,10</t>
  </si>
  <si>
    <t>109</t>
  </si>
  <si>
    <t>62866280R</t>
  </si>
  <si>
    <t>podkladní pás asfaltový SBS modifikovaný za studena samolepící (ref.výr. MIDA SELF GV S3)</t>
  </si>
  <si>
    <t>-964750362</t>
  </si>
  <si>
    <t>35,424*1,15 'Přepočtené koeficientem množství</t>
  </si>
  <si>
    <t>110</t>
  </si>
  <si>
    <t>713291221</t>
  </si>
  <si>
    <t>Montáž izolace tepelné parotěsné zábrany stěn asfaltovým pásem</t>
  </si>
  <si>
    <t>-615676286</t>
  </si>
  <si>
    <t>(17,93+7,30+0,78+4,5*6+3,45+4,58+4,53+4,48+0,78+7,21+11,73+10,64*2+6,0*2+37,6)*0,45</t>
  </si>
  <si>
    <t>půda - schodiště</t>
  </si>
  <si>
    <t>(0,83+2,96*2)*0,34</t>
  </si>
  <si>
    <t>expanzní nádoba</t>
  </si>
  <si>
    <t>(2,0*2+2,7)*0,34</t>
  </si>
  <si>
    <t>telekom. zařízení</t>
  </si>
  <si>
    <t>(0,78+2,02)*2*0,34</t>
  </si>
  <si>
    <t>111</t>
  </si>
  <si>
    <t>283292330</t>
  </si>
  <si>
    <t>fólie /parobrzda/ Isover VARIO KM DUPLEX UV balení 60 m2</t>
  </si>
  <si>
    <t>-1556125791</t>
  </si>
  <si>
    <t>78,77*1,3 'Přepočtené koeficientem množství</t>
  </si>
  <si>
    <t>112</t>
  </si>
  <si>
    <t>998713203</t>
  </si>
  <si>
    <t>Přesun hmot procentní pro izolace tepelné v objektech v do 24 m</t>
  </si>
  <si>
    <t>-955646577</t>
  </si>
  <si>
    <t>113</t>
  </si>
  <si>
    <t>998713292</t>
  </si>
  <si>
    <t>Příplatek k přesunu hmot procentní 713 za zvětšený přesun do 100 m</t>
  </si>
  <si>
    <t>1443433391</t>
  </si>
  <si>
    <t>721</t>
  </si>
  <si>
    <t>Zdravotechnika - vnitřní kanalizace</t>
  </si>
  <si>
    <t>114</t>
  </si>
  <si>
    <t>72124211R</t>
  </si>
  <si>
    <t>Lapač střešních splavenin se zápachovou klapkou a lapacím košem</t>
  </si>
  <si>
    <t>310813640</t>
  </si>
  <si>
    <t>seznam podrobností - výkr.č. 14 - pozice 3</t>
  </si>
  <si>
    <t>9,0</t>
  </si>
  <si>
    <t>115</t>
  </si>
  <si>
    <t>72124280R</t>
  </si>
  <si>
    <t>Demontáž lapače střešních splavenin</t>
  </si>
  <si>
    <t>320490157</t>
  </si>
  <si>
    <t>116</t>
  </si>
  <si>
    <t>998721203</t>
  </si>
  <si>
    <t>Přesun hmot procentní pro vnitřní kanalizace v objektech v do 24 m</t>
  </si>
  <si>
    <t>-593718494</t>
  </si>
  <si>
    <t>117</t>
  </si>
  <si>
    <t>998721292</t>
  </si>
  <si>
    <t>Příplatek k přesunu hmot procentní 721 za zvětšený přesun do 100 m</t>
  </si>
  <si>
    <t>-1063876471</t>
  </si>
  <si>
    <t>723</t>
  </si>
  <si>
    <t>Zdravotechnika - vnitřní plynovod</t>
  </si>
  <si>
    <t>118</t>
  </si>
  <si>
    <t>7231909R1</t>
  </si>
  <si>
    <t>D+M prodloužení potrubí plynu včetně kotvení</t>
  </si>
  <si>
    <t>-1788184176</t>
  </si>
  <si>
    <t>potrubí plynu prodloužit o tl. izolantu</t>
  </si>
  <si>
    <t>1,0   "východní průčelí</t>
  </si>
  <si>
    <t>1,0   "západní průčelí</t>
  </si>
  <si>
    <t>1,0   "jižní průčelí</t>
  </si>
  <si>
    <t>119</t>
  </si>
  <si>
    <t>72319990R</t>
  </si>
  <si>
    <t>Uzavření, otevření, odvzdušnění a napuštění plynovodního potrubí</t>
  </si>
  <si>
    <t>-494101241</t>
  </si>
  <si>
    <t>1,0</t>
  </si>
  <si>
    <t>120</t>
  </si>
  <si>
    <t>998723203</t>
  </si>
  <si>
    <t>Přesun hmot procentní pro vnitřní plynovod v objektech v do 24 m</t>
  </si>
  <si>
    <t>83228623</t>
  </si>
  <si>
    <t>121</t>
  </si>
  <si>
    <t>998723292</t>
  </si>
  <si>
    <t>Příplatek k přesunu hmot procentní 723 za zvětšený přesun do 100 m</t>
  </si>
  <si>
    <t>-956540376</t>
  </si>
  <si>
    <t>743</t>
  </si>
  <si>
    <t>Elektromontáže - hrubá montáž</t>
  </si>
  <si>
    <t>122</t>
  </si>
  <si>
    <t>7436211R1</t>
  </si>
  <si>
    <t>D+M hromosvodné soustavy</t>
  </si>
  <si>
    <t>-1123154536</t>
  </si>
  <si>
    <t>123</t>
  </si>
  <si>
    <t>7436212R1</t>
  </si>
  <si>
    <t>D+M ocelové chránicky vedené v izolantu z TR pr. 22/2,6</t>
  </si>
  <si>
    <t>934578326</t>
  </si>
  <si>
    <t>seznam podrobností - výkr.č. 14 - pozice 2</t>
  </si>
  <si>
    <t>90,0</t>
  </si>
  <si>
    <t>124</t>
  </si>
  <si>
    <t>7436219R1</t>
  </si>
  <si>
    <t>Demontáž stávající hromosvodné soustavy</t>
  </si>
  <si>
    <t>-676577399</t>
  </si>
  <si>
    <t>125</t>
  </si>
  <si>
    <t>743991100</t>
  </si>
  <si>
    <t>Měření zemních odporů zemniče</t>
  </si>
  <si>
    <t>-2008503588</t>
  </si>
  <si>
    <t>751</t>
  </si>
  <si>
    <t>Vzduchotechnika</t>
  </si>
  <si>
    <t>126</t>
  </si>
  <si>
    <t>751398022</t>
  </si>
  <si>
    <t>Mtž větrací mřížky stěnové do 0,100 m2</t>
  </si>
  <si>
    <t>-1273859793</t>
  </si>
  <si>
    <t>seznam podrobností - výkr.č. 14 - pozice 9</t>
  </si>
  <si>
    <t>127</t>
  </si>
  <si>
    <t>55341425R</t>
  </si>
  <si>
    <t>mřížka větrací ocelová 300x300 mm se síťovinou - 9</t>
  </si>
  <si>
    <t>299607607</t>
  </si>
  <si>
    <t>128</t>
  </si>
  <si>
    <t>75139802R</t>
  </si>
  <si>
    <t>Demontáž, posunutí na izolant a opětovná montáž stávající žaluzie 1150/600</t>
  </si>
  <si>
    <t>1551128160</t>
  </si>
  <si>
    <t>výkr.č. 3 - západní průčelí</t>
  </si>
  <si>
    <t>3,0</t>
  </si>
  <si>
    <t>129</t>
  </si>
  <si>
    <t>751510814</t>
  </si>
  <si>
    <t>Demontáž vzduchotechnického potrubí pozink čtyřhranného průřezu do 0,28 m2</t>
  </si>
  <si>
    <t>1186549985</t>
  </si>
  <si>
    <t>zrušení potrubí pr. 250 mm na půdě</t>
  </si>
  <si>
    <t>2,50</t>
  </si>
  <si>
    <t>130</t>
  </si>
  <si>
    <t>998751202</t>
  </si>
  <si>
    <t>Přesun hmot procentní pro vzduchotechniku v objektech v do 24 m</t>
  </si>
  <si>
    <t>-1003634354</t>
  </si>
  <si>
    <t>131</t>
  </si>
  <si>
    <t>998751291</t>
  </si>
  <si>
    <t>Příplatek k přesunu hmot procentní 751 za zvětšený přesun do 500 m</t>
  </si>
  <si>
    <t>-1044034076</t>
  </si>
  <si>
    <t>762</t>
  </si>
  <si>
    <t>Konstrukce tesařské</t>
  </si>
  <si>
    <t>132</t>
  </si>
  <si>
    <t>762211220</t>
  </si>
  <si>
    <t>D+M dřevěného schodiště přímočarého z prken s podstupnicemi šířka ramene do 1m včetně impregnace a povrchové úpravy</t>
  </si>
  <si>
    <t>974607047</t>
  </si>
  <si>
    <t>nové dř. stupně ocel. schodiště, 1x stupnice830x300 mm, 2x podstupnice 830x170 mm, 2x podkl. hranol 900x170x60 mm</t>
  </si>
  <si>
    <t>133</t>
  </si>
  <si>
    <t>762431034</t>
  </si>
  <si>
    <t>Obložení stěn z desek OSB tl 18 mm broušených na pero a drážku přibíjených</t>
  </si>
  <si>
    <t>20460799</t>
  </si>
  <si>
    <t>bednění kolem expanze, schodiště+telekom. zařízení</t>
  </si>
  <si>
    <t>((2,0*2+2,7)+(2,96*2+0,83)+(0,78+2,02)*2)*0,34</t>
  </si>
  <si>
    <t>134</t>
  </si>
  <si>
    <t>762439001</t>
  </si>
  <si>
    <t>Montáž obložení stěn podkladový rošt</t>
  </si>
  <si>
    <t>1754464055</t>
  </si>
  <si>
    <t>((2,0*2+2,7)+(2,96*2+0,83)+(0,78+2,02)*2)*2</t>
  </si>
  <si>
    <t>135</t>
  </si>
  <si>
    <t>605141130</t>
  </si>
  <si>
    <t>řezivo jehličnaté,střešní latě impregnované dl 2 - 3,5 m</t>
  </si>
  <si>
    <t>14560706</t>
  </si>
  <si>
    <t>38,10*0,05*0,05</t>
  </si>
  <si>
    <t>136</t>
  </si>
  <si>
    <t>762495000</t>
  </si>
  <si>
    <t>Spojovací prostředky pro montáž olištování, obložení stropů, střešních podhledů a stěn</t>
  </si>
  <si>
    <t>-1887340820</t>
  </si>
  <si>
    <t>137</t>
  </si>
  <si>
    <t>998762203</t>
  </si>
  <si>
    <t>Přesun hmot procentní pro kce tesařské v objektech v do 24 m</t>
  </si>
  <si>
    <t>-532709955</t>
  </si>
  <si>
    <t>138</t>
  </si>
  <si>
    <t>998762294</t>
  </si>
  <si>
    <t>Příplatek k přesunu hmot procentní 762 za zvětšený přesun do 1000 m</t>
  </si>
  <si>
    <t>1137682550</t>
  </si>
  <si>
    <t>764</t>
  </si>
  <si>
    <t>Konstrukce klempířské</t>
  </si>
  <si>
    <t>139</t>
  </si>
  <si>
    <t>764001821</t>
  </si>
  <si>
    <t>Demontáž krytiny ze svitků nebo tabulí do suti</t>
  </si>
  <si>
    <t>-1369861490</t>
  </si>
  <si>
    <t>vstup jižní průčelí</t>
  </si>
  <si>
    <t>7,90*4,4</t>
  </si>
  <si>
    <t>140</t>
  </si>
  <si>
    <t>764002851</t>
  </si>
  <si>
    <t>Demontáž oplechování parapetů do suti</t>
  </si>
  <si>
    <t>-440755482</t>
  </si>
  <si>
    <t>1,15*42   "1.PP</t>
  </si>
  <si>
    <t>1,37*30+1,25*15+3,65*1+1,15*5   "1.NP</t>
  </si>
  <si>
    <t>1,37*37+1,25*15   "2.NP</t>
  </si>
  <si>
    <t>1,37*35+1,25*15   "3.NP</t>
  </si>
  <si>
    <t>141</t>
  </si>
  <si>
    <t>764002861</t>
  </si>
  <si>
    <t>Demontáž oplechování říms a ozdobných prvků do suti</t>
  </si>
  <si>
    <t>-1612991590</t>
  </si>
  <si>
    <t>155,0   "soklová římsa</t>
  </si>
  <si>
    <t>180,0  "čelní plech stávající římsy střechy</t>
  </si>
  <si>
    <t>142</t>
  </si>
  <si>
    <t>764002871</t>
  </si>
  <si>
    <t>Demontáž lemování zdí do suti</t>
  </si>
  <si>
    <t>2011364356</t>
  </si>
  <si>
    <t>7,90+4,4*2</t>
  </si>
  <si>
    <t>143</t>
  </si>
  <si>
    <t>764004801</t>
  </si>
  <si>
    <t>Demontáž podokapního žlabu do suti</t>
  </si>
  <si>
    <t>1519155428</t>
  </si>
  <si>
    <t>144</t>
  </si>
  <si>
    <t>764004861</t>
  </si>
  <si>
    <t>Demontáž svodu do suti</t>
  </si>
  <si>
    <t>-451554870</t>
  </si>
  <si>
    <t>(12,60+2,02)*3   "severní průčelí</t>
  </si>
  <si>
    <t>(12,6+1,8)*2   "jižní průčelí</t>
  </si>
  <si>
    <t>12,6+1,70   "západní průčelí</t>
  </si>
  <si>
    <t>12,6+2,16   "východní průčelí</t>
  </si>
  <si>
    <t>4,60*2</t>
  </si>
  <si>
    <t>145</t>
  </si>
  <si>
    <t>764004863</t>
  </si>
  <si>
    <t>Demontáž svodu k dalšímu použití</t>
  </si>
  <si>
    <t>598023500</t>
  </si>
  <si>
    <t>svod spojovacího krčku</t>
  </si>
  <si>
    <t>3,30</t>
  </si>
  <si>
    <t>146</t>
  </si>
  <si>
    <t>764011445</t>
  </si>
  <si>
    <t>Podkladní plech z PZ plechu pro hřebeny, nároží, úžlabí nebo okapové hrany tl. 1,0 mm rš 400 mm</t>
  </si>
  <si>
    <t>-1534968920</t>
  </si>
  <si>
    <t>zastřešení vstupu - výkr.č. 7</t>
  </si>
  <si>
    <t>17,0</t>
  </si>
  <si>
    <t>147</t>
  </si>
  <si>
    <t>764111651</t>
  </si>
  <si>
    <t>Krytina střechy rovné z taškových tabulí z Pz plechu s povrchovou úpravou sklonu do 30°</t>
  </si>
  <si>
    <t>1197066490</t>
  </si>
  <si>
    <t>39,0</t>
  </si>
  <si>
    <t>148</t>
  </si>
  <si>
    <t>76426240R</t>
  </si>
  <si>
    <t>Oplechování římsy střechy z poplastovaného plechu rš 400 mm</t>
  </si>
  <si>
    <t>-2123756845</t>
  </si>
  <si>
    <t>klempířské výrobky - výkr.č. 13</t>
  </si>
  <si>
    <t>180,0   "K/6  výkr.č. 6 - čelní plech římsy</t>
  </si>
  <si>
    <t xml:space="preserve">Součet </t>
  </si>
  <si>
    <t>149</t>
  </si>
  <si>
    <t>76426644R</t>
  </si>
  <si>
    <t>Oplechování rovných parapetů z poplastovaného plechu rš 550 mm</t>
  </si>
  <si>
    <t>322195931</t>
  </si>
  <si>
    <t>1,15*42   "K/1 výkr.č. 3 - 1.PP</t>
  </si>
  <si>
    <t>1,15*5   "K/1 výkr.č. 10,11 - 1.NP</t>
  </si>
  <si>
    <t>1,37*30   "K/2 výkr.č. 10,11 - 1.NP</t>
  </si>
  <si>
    <t>1,37*37   "K/2 výkr.č. 10,11 - 2.NP</t>
  </si>
  <si>
    <t>1,37*35   "K/2 výkr.č. 10,11 - 3.NP</t>
  </si>
  <si>
    <t>1,25*15   "K/3 výkr.č. 10,11 - 1.NP</t>
  </si>
  <si>
    <t>1,25*15   "K/3 výkr.č. 10,11 - 2.NP</t>
  </si>
  <si>
    <t>1,25*15   "K/3 výkr.č. 10,11 - 3.NP</t>
  </si>
  <si>
    <t>3,65*1   "K/4 výkr.č. 10 - 1.NP</t>
  </si>
  <si>
    <t>150</t>
  </si>
  <si>
    <t>76426842R</t>
  </si>
  <si>
    <t>Oplechování rovné římsy z poplastovaného plechu rš 250 mm</t>
  </si>
  <si>
    <t>1291401761</t>
  </si>
  <si>
    <t>152,0   "K/5 výkr.č. 10,11 - 1.NP</t>
  </si>
  <si>
    <t>151</t>
  </si>
  <si>
    <t>76436140R</t>
  </si>
  <si>
    <t>Lemování rovných zdí střech s krytinou z VSŽ  z poplastovaného plechu rš 250 mm</t>
  </si>
  <si>
    <t>-2010750101</t>
  </si>
  <si>
    <t>5,5   "K/8  výkr.č. 11 - přístřešek z VSŽ plechu</t>
  </si>
  <si>
    <t>152</t>
  </si>
  <si>
    <t>764508131</t>
  </si>
  <si>
    <t>Montáž kruhového svodu</t>
  </si>
  <si>
    <t>-1204959925</t>
  </si>
  <si>
    <t>posunutí svodu spojovacího krčku</t>
  </si>
  <si>
    <t>153</t>
  </si>
  <si>
    <t>764508132</t>
  </si>
  <si>
    <t>Montáž objímky kruhového svodu</t>
  </si>
  <si>
    <t>906385773</t>
  </si>
  <si>
    <t>154</t>
  </si>
  <si>
    <t>76406142R</t>
  </si>
  <si>
    <t>Dilatační připojovací lišta z poplastovaného plechu včetně tmelení rš 150 mm</t>
  </si>
  <si>
    <t>1864663827</t>
  </si>
  <si>
    <t>4,20</t>
  </si>
  <si>
    <t>155</t>
  </si>
  <si>
    <t>76456142R</t>
  </si>
  <si>
    <t>Roh nebo kout půlkruhového podokapního žlabu z poplastovného plechu rš 250 mm</t>
  </si>
  <si>
    <t>105966036</t>
  </si>
  <si>
    <t>156</t>
  </si>
  <si>
    <t>76456140R</t>
  </si>
  <si>
    <t>Žlab podokapní půlkruhový z poplastovaného plechu rš 250 mm</t>
  </si>
  <si>
    <t>1861805761</t>
  </si>
  <si>
    <t>157</t>
  </si>
  <si>
    <t>76456842R</t>
  </si>
  <si>
    <t>Svody kruhové včetně objímek, kolen, odskoků z poplastovaného plechu průměru 100 mm</t>
  </si>
  <si>
    <t>-695960718</t>
  </si>
  <si>
    <t>4,50*2</t>
  </si>
  <si>
    <t>158</t>
  </si>
  <si>
    <t>76456843R</t>
  </si>
  <si>
    <t>Svody kruhové včetně objímek, kolen, odskoků z poplastovaného plechu průměru 120 mm</t>
  </si>
  <si>
    <t>438943973</t>
  </si>
  <si>
    <t xml:space="preserve">90,0   "K/7  výkr.č. 10,11 </t>
  </si>
  <si>
    <t>159</t>
  </si>
  <si>
    <t>998764203</t>
  </si>
  <si>
    <t>Přesun hmot procentní pro konstrukce klempířské v objektech v do 24 m</t>
  </si>
  <si>
    <t>-1072951757</t>
  </si>
  <si>
    <t>160</t>
  </si>
  <si>
    <t>998764292</t>
  </si>
  <si>
    <t>Příplatek k přesunu hmot procentní 764 za zvětšený přesun do 100 m</t>
  </si>
  <si>
    <t>202472240</t>
  </si>
  <si>
    <t>765</t>
  </si>
  <si>
    <t>Krytina skládaná</t>
  </si>
  <si>
    <t>161</t>
  </si>
  <si>
    <t>7651199R1</t>
  </si>
  <si>
    <t>Oprava posunutí tašek krytiny keramické do 2% opravované plochy</t>
  </si>
  <si>
    <t>1495481312</t>
  </si>
  <si>
    <t>(19,6+7,1)/2*7,6*2   "západní a východní průčelí</t>
  </si>
  <si>
    <t>(7,20+0,75)*2*7,6+45,10*7,50   "jižní průčelí</t>
  </si>
  <si>
    <t>11,64*7,6+6,2*7,6*2+36,50*7,6   "severní průčelí</t>
  </si>
  <si>
    <t>162</t>
  </si>
  <si>
    <t>998765203</t>
  </si>
  <si>
    <t>Přesun hmot procentní pro krytiny skládané v objektech v do 24 m</t>
  </si>
  <si>
    <t>-382006171</t>
  </si>
  <si>
    <t>163</t>
  </si>
  <si>
    <t>998765292</t>
  </si>
  <si>
    <t>Příplatek k přesunu hmot procentní 765 za zvětšený přesun do 100 m</t>
  </si>
  <si>
    <t>68736081</t>
  </si>
  <si>
    <t>766</t>
  </si>
  <si>
    <t>Konstrukce truhlářské</t>
  </si>
  <si>
    <t>164</t>
  </si>
  <si>
    <t>766622216</t>
  </si>
  <si>
    <t>Montáž plastových oken plochy do 1 m2 otevíravých s rámem do zdiva</t>
  </si>
  <si>
    <t>1336708760</t>
  </si>
  <si>
    <t>seznam podrobností - výkr.č. 14</t>
  </si>
  <si>
    <t>165</t>
  </si>
  <si>
    <t>61140016R</t>
  </si>
  <si>
    <t>okno plastové jednokřídlé otvíravé a vyklápěcí s pákovým ovládáním 115x80 cm, vnější sklo drátosklo,  U=1,2W/m2 K - 1</t>
  </si>
  <si>
    <t>-1175976530</t>
  </si>
  <si>
    <t>výkr.č. 3</t>
  </si>
  <si>
    <t>166</t>
  </si>
  <si>
    <t>766695213</t>
  </si>
  <si>
    <t>Montáž truhlářských prahů dveří 1křídlových šířky přes 10 cm</t>
  </si>
  <si>
    <t>-615430966</t>
  </si>
  <si>
    <t>167</t>
  </si>
  <si>
    <t>611871810</t>
  </si>
  <si>
    <t>prah dveřní dřevěný dubový tl 2 cm dl.92 cm š 15 cm</t>
  </si>
  <si>
    <t>1547434705</t>
  </si>
  <si>
    <t>168</t>
  </si>
  <si>
    <t>998766203</t>
  </si>
  <si>
    <t>Přesun hmot procentní pro konstrukce truhlářské v objektech v do 24 m</t>
  </si>
  <si>
    <t>-971795431</t>
  </si>
  <si>
    <t>169</t>
  </si>
  <si>
    <t>998766292</t>
  </si>
  <si>
    <t>Příplatek k přesunu hmot procentní 766 za zvětšený přesun do 100 m</t>
  </si>
  <si>
    <t>-1460138193</t>
  </si>
  <si>
    <t>767</t>
  </si>
  <si>
    <t>Konstrukce zámečnické</t>
  </si>
  <si>
    <t>170</t>
  </si>
  <si>
    <t>7671328R1</t>
  </si>
  <si>
    <t>Demontáž kovového zakrytí otvorů včetně rámu</t>
  </si>
  <si>
    <t>-1497625448</t>
  </si>
  <si>
    <t>1,15*1,15*3   "západní průčelí</t>
  </si>
  <si>
    <t>171</t>
  </si>
  <si>
    <t>76716112R</t>
  </si>
  <si>
    <t>D+M ocelové zábradlí tr. 38/2,9 mm, hm. 17,6 kg</t>
  </si>
  <si>
    <t>1555833114</t>
  </si>
  <si>
    <t>seznam podrobností - výkr.č. 14 - pozice 10</t>
  </si>
  <si>
    <t>zvýšení zábradlí na půdě</t>
  </si>
  <si>
    <t>7,0</t>
  </si>
  <si>
    <t>172</t>
  </si>
  <si>
    <t>7674279R1</t>
  </si>
  <si>
    <t>Demontáž, úprava konstrukce (zkrácení VSŽ plechu a 6-ti stojin) a opětovná montáž přístřešku</t>
  </si>
  <si>
    <t>-563368675</t>
  </si>
  <si>
    <t>přístřešek západní průčelí</t>
  </si>
  <si>
    <t>173</t>
  </si>
  <si>
    <t>76764011R</t>
  </si>
  <si>
    <t>D+M kovové zateplené dveře 90x197 cm otočné s dorazem včetně zárubně a povrchové úpravy - 4</t>
  </si>
  <si>
    <t>-1420365783</t>
  </si>
  <si>
    <t>174</t>
  </si>
  <si>
    <t>767662110</t>
  </si>
  <si>
    <t>Montáž mříží pevných</t>
  </si>
  <si>
    <t>-1202681613</t>
  </si>
  <si>
    <t>opětovná montáž stávajících mříží</t>
  </si>
  <si>
    <t>1,15*1,15*18   "severní průčelí</t>
  </si>
  <si>
    <t>1,15*1,15*4+1,15*1,40*2   "východní průčelí</t>
  </si>
  <si>
    <t>1,15*1,15*15+1,15*0,80+1,15*1,40*2</t>
  </si>
  <si>
    <t>175</t>
  </si>
  <si>
    <t>7676621R1</t>
  </si>
  <si>
    <t>Demontáž mříží pevných</t>
  </si>
  <si>
    <t>-512736825</t>
  </si>
  <si>
    <t>176</t>
  </si>
  <si>
    <t>7676689R1</t>
  </si>
  <si>
    <t>Demontáž, úschova a zpětná montáž označení školy, státního znaku a znaku městské části</t>
  </si>
  <si>
    <t>1765286422</t>
  </si>
  <si>
    <t>177</t>
  </si>
  <si>
    <t>7678101R1</t>
  </si>
  <si>
    <t>Demontáž mřížek větracích čtyřhranných průřezu do 0,09 m2</t>
  </si>
  <si>
    <t>1499864908</t>
  </si>
  <si>
    <t>2,0   "severní průčelí</t>
  </si>
  <si>
    <t>178</t>
  </si>
  <si>
    <t>7678102R1</t>
  </si>
  <si>
    <t>Demontáž a opětovná montáž ochrany odvětrání kamen WAW</t>
  </si>
  <si>
    <t>-1440835015</t>
  </si>
  <si>
    <t>umístění na fasádě objektu</t>
  </si>
  <si>
    <t>2,0   "jižní průčelí</t>
  </si>
  <si>
    <t>179</t>
  </si>
  <si>
    <t>7678103R1</t>
  </si>
  <si>
    <t>Demontáž a opětovná montáž čidla kotelny</t>
  </si>
  <si>
    <t>-989113311</t>
  </si>
  <si>
    <t>1,0   "severní průčelí</t>
  </si>
  <si>
    <t>180</t>
  </si>
  <si>
    <t>7678104R1</t>
  </si>
  <si>
    <t>Demontáž a opětovná montáž přijímače GPS</t>
  </si>
  <si>
    <t>537688332</t>
  </si>
  <si>
    <t>181</t>
  </si>
  <si>
    <t>7678105R1</t>
  </si>
  <si>
    <t>Demontáž a opětovná montáž požárního hlásiče</t>
  </si>
  <si>
    <t>-1688517140</t>
  </si>
  <si>
    <t>182</t>
  </si>
  <si>
    <t>7678106R1</t>
  </si>
  <si>
    <t>Demontáž a opětovná montáž antény pro příjem internetu</t>
  </si>
  <si>
    <t>1385247665</t>
  </si>
  <si>
    <t>183</t>
  </si>
  <si>
    <t>76782112R</t>
  </si>
  <si>
    <t>Demontáž a opětovná montáž zvonku</t>
  </si>
  <si>
    <t>850759274</t>
  </si>
  <si>
    <t>184</t>
  </si>
  <si>
    <t>76782113R</t>
  </si>
  <si>
    <t>Demontáž a opětovná montáž kamerového systému včetně kontroly a kamerové zkoušky</t>
  </si>
  <si>
    <t>-897057001</t>
  </si>
  <si>
    <t>celkový počet kamer</t>
  </si>
  <si>
    <t>3,0+2,0  kamery západní+východní průčelí</t>
  </si>
  <si>
    <t>2,0+2,0  kamery severní+jížní průčelí</t>
  </si>
  <si>
    <t>185</t>
  </si>
  <si>
    <t>7678321R1</t>
  </si>
  <si>
    <t>Demontáž a opětovná montáž žebříku včetně kotevního materiálu</t>
  </si>
  <si>
    <t>969038792</t>
  </si>
  <si>
    <t>posunutí žebříku krčku</t>
  </si>
  <si>
    <t>186</t>
  </si>
  <si>
    <t>76799511R</t>
  </si>
  <si>
    <t>Úprava kotvení mříží - oc. plochá 6/50 dl. 1,60m/1 mříž</t>
  </si>
  <si>
    <t>2115342873</t>
  </si>
  <si>
    <t>seznam podrobností - výkr.č. 14 - pozice 8</t>
  </si>
  <si>
    <t>42,0</t>
  </si>
  <si>
    <t>187</t>
  </si>
  <si>
    <t>130102400</t>
  </si>
  <si>
    <t>tyč ocelová plochá, v jakosti 11 375, 60 x 5  mm</t>
  </si>
  <si>
    <t>-736866250</t>
  </si>
  <si>
    <t>42,0*1,60*2,36*1,08/1000</t>
  </si>
  <si>
    <t>188</t>
  </si>
  <si>
    <t>998767203</t>
  </si>
  <si>
    <t>Přesun hmot procentní pro zámečnické konstrukce v objektech v do 24 m</t>
  </si>
  <si>
    <t>-135392503</t>
  </si>
  <si>
    <t>189</t>
  </si>
  <si>
    <t>998767292</t>
  </si>
  <si>
    <t>Příplatek k přesunu hmot procentní 767 za zvětšený přesun do 100 m</t>
  </si>
  <si>
    <t>1477069</t>
  </si>
  <si>
    <t>783</t>
  </si>
  <si>
    <t>Dokončovací práce - nátěry</t>
  </si>
  <si>
    <t>190</t>
  </si>
  <si>
    <t>783118211</t>
  </si>
  <si>
    <t>Lakovací dvojnásobný syntetický nátěr truhlářských konstrukcí s mezibroušením</t>
  </si>
  <si>
    <t>579586537</t>
  </si>
  <si>
    <t>dřevěný prah</t>
  </si>
  <si>
    <t>0,92*(0,15+0,02*2)</t>
  </si>
  <si>
    <t>191</t>
  </si>
  <si>
    <t>783301311</t>
  </si>
  <si>
    <t>Odmaštění zámečnických konstrukcí vodou ředitelným odmašťovačem</t>
  </si>
  <si>
    <t>-1116506794</t>
  </si>
  <si>
    <t>mříže včetně kotvení</t>
  </si>
  <si>
    <t>56,293+67,20*0,056*2</t>
  </si>
  <si>
    <t>nové zábradlí schodiště</t>
  </si>
  <si>
    <t>3,14*0,038*7,0</t>
  </si>
  <si>
    <t>192</t>
  </si>
  <si>
    <t>783306807</t>
  </si>
  <si>
    <t>Odstranění nátěru ze zámečnických konstrukcí odstraňovačem nátěrů</t>
  </si>
  <si>
    <t>-136059041</t>
  </si>
  <si>
    <t>stávající mříže</t>
  </si>
  <si>
    <t>56,293</t>
  </si>
  <si>
    <t>193</t>
  </si>
  <si>
    <t>783314201</t>
  </si>
  <si>
    <t>Základní antikorozní jednonásobný syntetický standardní nátěr zámečnických konstrukcí</t>
  </si>
  <si>
    <t>-1736288310</t>
  </si>
  <si>
    <t>194</t>
  </si>
  <si>
    <t>783315101</t>
  </si>
  <si>
    <t>Jednonásobný syntetický standardní mezinátěr zámečnických konstrukcí</t>
  </si>
  <si>
    <t>1849684071</t>
  </si>
  <si>
    <t>195</t>
  </si>
  <si>
    <t>783317101</t>
  </si>
  <si>
    <t>Krycí jednonásobný syntetický standardní nátěr zámečnických konstrukcí</t>
  </si>
  <si>
    <t>-887261542</t>
  </si>
  <si>
    <t>2x krycí nátěr</t>
  </si>
  <si>
    <t>64,654*2</t>
  </si>
  <si>
    <t>196</t>
  </si>
  <si>
    <t>783801651</t>
  </si>
  <si>
    <t>Očištění odstraňovačem graffiti hladkých neošetřených povrchů betonových</t>
  </si>
  <si>
    <t>-623556577</t>
  </si>
  <si>
    <t>0,65*1,8*2</t>
  </si>
  <si>
    <t>197</t>
  </si>
  <si>
    <t>783846503</t>
  </si>
  <si>
    <t>Antigraffiti nátěr trvalý do 100 cyklů odstranění graffiti hladkých betonových povrchů</t>
  </si>
  <si>
    <t>-637826388</t>
  </si>
  <si>
    <t>784</t>
  </si>
  <si>
    <t>Dokončovací práce - malby a tapety</t>
  </si>
  <si>
    <t>198</t>
  </si>
  <si>
    <t>784221101</t>
  </si>
  <si>
    <t>Dvojnásobné bílé malby  ze směsí za sucha dobře otěruvzdorných v místnostech do 3,80 m</t>
  </si>
  <si>
    <t>409881134</t>
  </si>
  <si>
    <t>799</t>
  </si>
  <si>
    <t>Práce PSV jinde neuvedené</t>
  </si>
  <si>
    <t>199</t>
  </si>
  <si>
    <t>799.1</t>
  </si>
  <si>
    <t>-865508945</t>
  </si>
  <si>
    <t>Práce a dodávky M</t>
  </si>
  <si>
    <t>21-M</t>
  </si>
  <si>
    <t>Elektromontáže</t>
  </si>
  <si>
    <t>200</t>
  </si>
  <si>
    <t>2102030R1</t>
  </si>
  <si>
    <t>Demontáž a opětovná montáž osvětlení na fasádě objektu</t>
  </si>
  <si>
    <t>-1020715768</t>
  </si>
  <si>
    <t>1,0   "osvětlení nad zadním vchodem severní průčelí</t>
  </si>
  <si>
    <t>1,0   "osvětlení východní průčelí</t>
  </si>
  <si>
    <t>2,0   "osvětlní západní průčelí</t>
  </si>
  <si>
    <t>36-M</t>
  </si>
  <si>
    <t>Montáž prov.,měř. a regul. zařízení</t>
  </si>
  <si>
    <t>201</t>
  </si>
  <si>
    <t>3601900R1</t>
  </si>
  <si>
    <t>Demontáž, posunutí a opětovná montáž rozvaděče pro kamery</t>
  </si>
  <si>
    <t>-450560251</t>
  </si>
  <si>
    <t>půdní prostor</t>
  </si>
  <si>
    <t>VON - VRN+ON</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</si>
  <si>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</si>
  <si>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</si>
  <si>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</si>
  <si>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</si>
  <si>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</si>
  <si>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VRN9 - Ostatní náklady</t>
  </si>
  <si>
    <t>VRN</t>
  </si>
  <si>
    <t>Vedlejší rozpočtové náklady</t>
  </si>
  <si>
    <t>VRN1</t>
  </si>
  <si>
    <t>Průzkumné, geodetické a projektové práce</t>
  </si>
  <si>
    <t>013254000</t>
  </si>
  <si>
    <t>Dokumentace skutečného provedení stavby</t>
  </si>
  <si>
    <t>Kč</t>
  </si>
  <si>
    <t>1024</t>
  </si>
  <si>
    <t>29803677</t>
  </si>
  <si>
    <t>VRN3</t>
  </si>
  <si>
    <t>Zařízení staveniště</t>
  </si>
  <si>
    <t>030001000</t>
  </si>
  <si>
    <t>-1688480354</t>
  </si>
  <si>
    <t>VRN4</t>
  </si>
  <si>
    <t>Inženýrská činnost</t>
  </si>
  <si>
    <t>042503000</t>
  </si>
  <si>
    <t>Plán BOZP na staveništi</t>
  </si>
  <si>
    <t>1136276362</t>
  </si>
  <si>
    <t>044002000</t>
  </si>
  <si>
    <t>Revize</t>
  </si>
  <si>
    <t>33910361</t>
  </si>
  <si>
    <t>VRN5</t>
  </si>
  <si>
    <t>Finanční náklady</t>
  </si>
  <si>
    <t>052203000</t>
  </si>
  <si>
    <t>Pojištění dodavatele a díla</t>
  </si>
  <si>
    <t>1957716942</t>
  </si>
  <si>
    <t>VRN9</t>
  </si>
  <si>
    <t>Ostatní náklady</t>
  </si>
  <si>
    <t>091003000</t>
  </si>
  <si>
    <t>Hydraulické vyregulování otopné soustavy</t>
  </si>
  <si>
    <t>222702229</t>
  </si>
  <si>
    <t>092203000</t>
  </si>
  <si>
    <t>Náklady na zaškolení</t>
  </si>
  <si>
    <t>286614952</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</si>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</sst>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4">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10"/>
      <name val="Trebuchet MS"/>
      <family val="2"/>
    </font>
    <font>
      <i/>
      <sz val="9"/>
      <name val="Trebuchet MS"/>
      <family val="2"/>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20"/>
      <name val="Trebuchet MS"/>
      <family val="2"/>
    </font>
    <font>
      <sz val="8"/>
      <color indexed="63"/>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170" fontId="60" fillId="0" borderId="0" applyFont="0" applyFill="0" applyBorder="0" applyAlignment="0" applyProtection="0"/>
    <xf numFmtId="168" fontId="60" fillId="0" borderId="0" applyFont="0" applyFill="0" applyBorder="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21" borderId="2" applyNumberFormat="0" applyAlignment="0" applyProtection="0"/>
    <xf numFmtId="171" fontId="60" fillId="0" borderId="0" applyFont="0" applyFill="0" applyBorder="0" applyAlignment="0" applyProtection="0"/>
    <xf numFmtId="169" fontId="6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2" borderId="0" applyNumberFormat="0" applyBorder="0" applyAlignment="0" applyProtection="0"/>
    <xf numFmtId="0" fontId="4" fillId="0" borderId="0" applyAlignment="0">
      <protection locked="0"/>
    </xf>
    <xf numFmtId="0" fontId="71" fillId="0" borderId="0" applyNumberFormat="0" applyFill="0" applyBorder="0" applyAlignment="0" applyProtection="0"/>
    <xf numFmtId="0" fontId="60" fillId="23" borderId="6" applyNumberFormat="0" applyFont="0" applyAlignment="0" applyProtection="0"/>
    <xf numFmtId="9" fontId="60" fillId="0" borderId="0" applyFont="0" applyFill="0" applyBorder="0" applyAlignment="0" applyProtection="0"/>
    <xf numFmtId="0" fontId="72" fillId="0" borderId="7" applyNumberFormat="0" applyFill="0" applyAlignment="0" applyProtection="0"/>
    <xf numFmtId="0" fontId="73" fillId="24" borderId="0" applyNumberFormat="0" applyBorder="0" applyAlignment="0" applyProtection="0"/>
    <xf numFmtId="0" fontId="74" fillId="0" borderId="0" applyNumberFormat="0" applyFill="0" applyBorder="0" applyAlignment="0" applyProtection="0"/>
    <xf numFmtId="0" fontId="75" fillId="25" borderId="8" applyNumberFormat="0" applyAlignment="0" applyProtection="0"/>
    <xf numFmtId="0" fontId="76" fillId="26" borderId="8" applyNumberFormat="0" applyAlignment="0" applyProtection="0"/>
    <xf numFmtId="0" fontId="77" fillId="26" borderId="9" applyNumberFormat="0" applyAlignment="0" applyProtection="0"/>
    <xf numFmtId="0" fontId="78"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369">
    <xf numFmtId="0" fontId="4" fillId="0" borderId="0" xfId="0" applyFont="1" applyAlignment="1">
      <alignment/>
    </xf>
    <xf numFmtId="0" fontId="4" fillId="0" borderId="0" xfId="0" applyFont="1" applyAlignment="1">
      <alignment vertical="center"/>
    </xf>
    <xf numFmtId="0" fontId="7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0" fillId="0" borderId="0" xfId="0" applyFont="1" applyAlignment="1">
      <alignment vertical="center"/>
    </xf>
    <xf numFmtId="0" fontId="81" fillId="0" borderId="0" xfId="0" applyFont="1" applyAlignment="1">
      <alignment vertical="center"/>
    </xf>
    <xf numFmtId="0" fontId="4" fillId="0" borderId="0" xfId="0" applyFont="1" applyAlignment="1">
      <alignment horizontal="center" vertical="center" wrapText="1"/>
    </xf>
    <xf numFmtId="0" fontId="82"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6" fillId="33" borderId="0" xfId="0" applyFont="1" applyFill="1" applyAlignment="1">
      <alignment horizontal="left" vertical="center"/>
    </xf>
    <xf numFmtId="0" fontId="4" fillId="33" borderId="0" xfId="0" applyFont="1" applyFill="1" applyAlignment="1">
      <alignment/>
    </xf>
    <xf numFmtId="0" fontId="86"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87" fillId="0" borderId="0" xfId="0" applyFont="1" applyAlignment="1">
      <alignment horizontal="left" vertical="center"/>
    </xf>
    <xf numFmtId="0" fontId="88" fillId="0" borderId="0" xfId="0" applyFont="1" applyAlignment="1">
      <alignment horizontal="left" vertical="center"/>
    </xf>
    <xf numFmtId="0" fontId="89"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89"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79" fillId="0" borderId="0" xfId="0" applyFont="1" applyBorder="1" applyAlignment="1">
      <alignment horizontal="right" vertical="center"/>
    </xf>
    <xf numFmtId="0" fontId="79" fillId="0" borderId="13" xfId="0" applyFont="1" applyBorder="1" applyAlignment="1">
      <alignment vertical="center"/>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89"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35" borderId="18" xfId="0" applyFont="1" applyFill="1" applyBorder="1" applyAlignment="1">
      <alignment vertical="center"/>
    </xf>
    <xf numFmtId="0" fontId="5" fillId="35" borderId="25" xfId="0" applyFont="1" applyFill="1" applyBorder="1" applyAlignment="1">
      <alignment horizontal="center" vertical="center"/>
    </xf>
    <xf numFmtId="0" fontId="89" fillId="0" borderId="26" xfId="0" applyFont="1" applyBorder="1" applyAlignment="1">
      <alignment horizontal="center" vertical="center" wrapText="1"/>
    </xf>
    <xf numFmtId="0" fontId="89" fillId="0" borderId="27" xfId="0" applyFont="1" applyBorder="1" applyAlignment="1">
      <alignment horizontal="center" vertical="center" wrapText="1"/>
    </xf>
    <xf numFmtId="0" fontId="89" fillId="0" borderId="28" xfId="0" applyFont="1" applyBorder="1" applyAlignment="1">
      <alignment horizontal="center" vertical="center" wrapText="1"/>
    </xf>
    <xf numFmtId="0" fontId="4" fillId="0" borderId="29" xfId="0" applyFont="1" applyBorder="1" applyAlignment="1">
      <alignment vertical="center"/>
    </xf>
    <xf numFmtId="0" fontId="90" fillId="0" borderId="0" xfId="0" applyFont="1" applyAlignment="1">
      <alignment horizontal="left" vertical="center"/>
    </xf>
    <xf numFmtId="0" fontId="90" fillId="0" borderId="0" xfId="0" applyFont="1" applyAlignment="1">
      <alignment vertical="center"/>
    </xf>
    <xf numFmtId="0" fontId="6" fillId="0" borderId="0" xfId="0" applyFont="1" applyAlignment="1">
      <alignment horizontal="center" vertical="center"/>
    </xf>
    <xf numFmtId="4" fontId="91" fillId="0" borderId="30" xfId="0" applyNumberFormat="1" applyFont="1" applyBorder="1" applyAlignment="1">
      <alignment vertical="center"/>
    </xf>
    <xf numFmtId="4" fontId="91" fillId="0" borderId="0" xfId="0" applyNumberFormat="1" applyFont="1" applyBorder="1" applyAlignment="1">
      <alignment vertical="center"/>
    </xf>
    <xf numFmtId="174" fontId="91" fillId="0" borderId="0" xfId="0" applyNumberFormat="1" applyFont="1" applyBorder="1" applyAlignment="1">
      <alignment vertical="center"/>
    </xf>
    <xf numFmtId="4" fontId="91" fillId="0" borderId="24"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2" fillId="0" borderId="0" xfId="0" applyFont="1" applyAlignment="1">
      <alignment vertical="center"/>
    </xf>
    <xf numFmtId="0" fontId="93" fillId="0" borderId="0" xfId="0" applyFont="1" applyAlignment="1">
      <alignment vertical="center"/>
    </xf>
    <xf numFmtId="0" fontId="12" fillId="0" borderId="0" xfId="0" applyFont="1" applyAlignment="1">
      <alignment horizontal="center" vertical="center"/>
    </xf>
    <xf numFmtId="4" fontId="94" fillId="0" borderId="30" xfId="0" applyNumberFormat="1" applyFont="1" applyBorder="1" applyAlignment="1">
      <alignment vertical="center"/>
    </xf>
    <xf numFmtId="4" fontId="94" fillId="0" borderId="0" xfId="0" applyNumberFormat="1" applyFont="1" applyBorder="1" applyAlignment="1">
      <alignment vertical="center"/>
    </xf>
    <xf numFmtId="174" fontId="94" fillId="0" borderId="0" xfId="0" applyNumberFormat="1" applyFont="1" applyBorder="1" applyAlignment="1">
      <alignment vertical="center"/>
    </xf>
    <xf numFmtId="4" fontId="94" fillId="0" borderId="24" xfId="0" applyNumberFormat="1" applyFont="1" applyBorder="1" applyAlignment="1">
      <alignment vertical="center"/>
    </xf>
    <xf numFmtId="0" fontId="7" fillId="0" borderId="0" xfId="0" applyFont="1" applyAlignment="1">
      <alignment horizontal="left" vertical="center"/>
    </xf>
    <xf numFmtId="4" fontId="94" fillId="0" borderId="31" xfId="0" applyNumberFormat="1" applyFont="1" applyBorder="1" applyAlignment="1">
      <alignment vertical="center"/>
    </xf>
    <xf numFmtId="4" fontId="94" fillId="0" borderId="32" xfId="0" applyNumberFormat="1" applyFont="1" applyBorder="1" applyAlignment="1">
      <alignment vertical="center"/>
    </xf>
    <xf numFmtId="174" fontId="94" fillId="0" borderId="32" xfId="0" applyNumberFormat="1" applyFont="1" applyBorder="1" applyAlignment="1">
      <alignment vertical="center"/>
    </xf>
    <xf numFmtId="4" fontId="94"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89"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0" fillId="0" borderId="0" xfId="0" applyNumberFormat="1" applyFont="1" applyBorder="1" applyAlignment="1">
      <alignment vertical="center"/>
    </xf>
    <xf numFmtId="0" fontId="79" fillId="0" borderId="0" xfId="0" applyFont="1" applyBorder="1" applyAlignment="1" applyProtection="1">
      <alignment horizontal="right" vertical="center"/>
      <protection locked="0"/>
    </xf>
    <xf numFmtId="4" fontId="79" fillId="0" borderId="0" xfId="0" applyNumberFormat="1" applyFont="1" applyBorder="1" applyAlignment="1">
      <alignment vertical="center"/>
    </xf>
    <xf numFmtId="172" fontId="79"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5" fillId="0" borderId="0" xfId="0" applyFont="1" applyBorder="1" applyAlignment="1">
      <alignment horizontal="lef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32" xfId="0" applyFont="1" applyBorder="1" applyAlignment="1">
      <alignment horizontal="left" vertical="center"/>
    </xf>
    <xf numFmtId="0" fontId="80" fillId="0" borderId="32" xfId="0" applyFont="1" applyBorder="1" applyAlignment="1">
      <alignment vertical="center"/>
    </xf>
    <xf numFmtId="0" fontId="80" fillId="0" borderId="32" xfId="0" applyFont="1" applyBorder="1" applyAlignment="1" applyProtection="1">
      <alignment vertical="center"/>
      <protection locked="0"/>
    </xf>
    <xf numFmtId="4" fontId="80" fillId="0" borderId="32" xfId="0" applyNumberFormat="1" applyFont="1" applyBorder="1" applyAlignment="1">
      <alignment vertical="center"/>
    </xf>
    <xf numFmtId="0" fontId="80" fillId="0" borderId="14" xfId="0" applyFont="1" applyBorder="1" applyAlignment="1">
      <alignmen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89"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96" fillId="35" borderId="27" xfId="0" applyFont="1" applyFill="1" applyBorder="1" applyAlignment="1" applyProtection="1">
      <alignment horizontal="center" vertical="center" wrapText="1"/>
      <protection locked="0"/>
    </xf>
    <xf numFmtId="0" fontId="5" fillId="35" borderId="28" xfId="0" applyFont="1" applyFill="1" applyBorder="1" applyAlignment="1">
      <alignment horizontal="center" vertical="center" wrapText="1"/>
    </xf>
    <xf numFmtId="4" fontId="90" fillId="0" borderId="0" xfId="0" applyNumberFormat="1" applyFont="1" applyAlignment="1">
      <alignment/>
    </xf>
    <xf numFmtId="174" fontId="97" fillId="0" borderId="22" xfId="0" applyNumberFormat="1" applyFont="1" applyBorder="1" applyAlignment="1">
      <alignment/>
    </xf>
    <xf numFmtId="174" fontId="97" fillId="0" borderId="23" xfId="0" applyNumberFormat="1" applyFont="1" applyBorder="1" applyAlignment="1">
      <alignment/>
    </xf>
    <xf numFmtId="4" fontId="13" fillId="0" borderId="0" xfId="0" applyNumberFormat="1" applyFont="1" applyAlignment="1">
      <alignment vertical="center"/>
    </xf>
    <xf numFmtId="0" fontId="82" fillId="0" borderId="13" xfId="0" applyFont="1" applyBorder="1" applyAlignment="1">
      <alignment/>
    </xf>
    <xf numFmtId="0" fontId="82" fillId="0" borderId="0" xfId="0" applyFont="1" applyAlignment="1">
      <alignment horizontal="left"/>
    </xf>
    <xf numFmtId="0" fontId="80" fillId="0" borderId="0" xfId="0" applyFont="1" applyAlignment="1">
      <alignment horizontal="left"/>
    </xf>
    <xf numFmtId="0" fontId="82" fillId="0" borderId="0" xfId="0" applyFont="1" applyAlignment="1" applyProtection="1">
      <alignment/>
      <protection locked="0"/>
    </xf>
    <xf numFmtId="4" fontId="80" fillId="0" borderId="0" xfId="0" applyNumberFormat="1" applyFont="1" applyAlignment="1">
      <alignment/>
    </xf>
    <xf numFmtId="0" fontId="82" fillId="0" borderId="30" xfId="0" applyFont="1" applyBorder="1" applyAlignment="1">
      <alignment/>
    </xf>
    <xf numFmtId="0" fontId="82" fillId="0" borderId="0" xfId="0" applyFont="1" applyBorder="1" applyAlignment="1">
      <alignment/>
    </xf>
    <xf numFmtId="174" fontId="82" fillId="0" borderId="0" xfId="0" applyNumberFormat="1" applyFont="1" applyBorder="1" applyAlignment="1">
      <alignment/>
    </xf>
    <xf numFmtId="174" fontId="82" fillId="0" borderId="24" xfId="0" applyNumberFormat="1" applyFont="1" applyBorder="1" applyAlignment="1">
      <alignment/>
    </xf>
    <xf numFmtId="0" fontId="82" fillId="0" borderId="0" xfId="0" applyFont="1" applyAlignment="1">
      <alignment horizontal="center"/>
    </xf>
    <xf numFmtId="4" fontId="82" fillId="0" borderId="0" xfId="0" applyNumberFormat="1" applyFont="1" applyAlignment="1">
      <alignment vertical="center"/>
    </xf>
    <xf numFmtId="0" fontId="82" fillId="0" borderId="0" xfId="0" applyFont="1" applyBorder="1" applyAlignment="1">
      <alignment horizontal="left"/>
    </xf>
    <xf numFmtId="0" fontId="81" fillId="0" borderId="0" xfId="0" applyFont="1" applyBorder="1" applyAlignment="1">
      <alignment horizontal="left"/>
    </xf>
    <xf numFmtId="4" fontId="81"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79" fillId="23" borderId="36" xfId="0" applyFont="1" applyFill="1" applyBorder="1" applyAlignment="1" applyProtection="1">
      <alignment horizontal="left" vertical="center"/>
      <protection locked="0"/>
    </xf>
    <xf numFmtId="0" fontId="79" fillId="0" borderId="0" xfId="0" applyFont="1" applyBorder="1" applyAlignment="1">
      <alignment horizontal="center" vertical="center"/>
    </xf>
    <xf numFmtId="174" fontId="79" fillId="0" borderId="0" xfId="0" applyNumberFormat="1" applyFont="1" applyBorder="1" applyAlignment="1">
      <alignment vertical="center"/>
    </xf>
    <xf numFmtId="174" fontId="79" fillId="0" borderId="24" xfId="0" applyNumberFormat="1" applyFont="1" applyBorder="1" applyAlignment="1">
      <alignment vertical="center"/>
    </xf>
    <xf numFmtId="4" fontId="4" fillId="0" borderId="0" xfId="0" applyNumberFormat="1" applyFont="1" applyAlignment="1">
      <alignment vertical="center"/>
    </xf>
    <xf numFmtId="0" fontId="83" fillId="0" borderId="13" xfId="0" applyFont="1" applyBorder="1" applyAlignment="1">
      <alignment vertical="center"/>
    </xf>
    <xf numFmtId="0" fontId="98" fillId="0" borderId="0" xfId="0" applyFont="1" applyAlignment="1">
      <alignment horizontal="left" vertical="center"/>
    </xf>
    <xf numFmtId="0" fontId="83" fillId="0" borderId="0" xfId="0" applyFont="1" applyAlignment="1">
      <alignment horizontal="left" vertical="center"/>
    </xf>
    <xf numFmtId="0" fontId="83" fillId="0" borderId="0" xfId="0" applyFont="1" applyAlignment="1">
      <alignment horizontal="left" vertical="center" wrapText="1"/>
    </xf>
    <xf numFmtId="0" fontId="83" fillId="0" borderId="0" xfId="0" applyFont="1" applyAlignment="1">
      <alignment horizontal="left" vertical="center"/>
    </xf>
    <xf numFmtId="0" fontId="83" fillId="0" borderId="0" xfId="0" applyFont="1" applyAlignment="1" applyProtection="1">
      <alignment vertical="center"/>
      <protection locked="0"/>
    </xf>
    <xf numFmtId="0" fontId="83" fillId="0" borderId="30" xfId="0" applyFont="1" applyBorder="1" applyAlignment="1">
      <alignment vertical="center"/>
    </xf>
    <xf numFmtId="0" fontId="83" fillId="0" borderId="0" xfId="0" applyFont="1" applyBorder="1" applyAlignment="1">
      <alignment vertical="center"/>
    </xf>
    <xf numFmtId="0" fontId="83" fillId="0" borderId="24" xfId="0" applyFont="1" applyBorder="1" applyAlignment="1">
      <alignment vertical="center"/>
    </xf>
    <xf numFmtId="0" fontId="84" fillId="0" borderId="13" xfId="0" applyFont="1" applyBorder="1" applyAlignment="1">
      <alignment vertical="center"/>
    </xf>
    <xf numFmtId="0" fontId="84" fillId="0" borderId="0" xfId="0" applyFont="1" applyAlignment="1">
      <alignment horizontal="left" vertical="center"/>
    </xf>
    <xf numFmtId="0" fontId="84" fillId="0" borderId="0" xfId="0" applyFont="1" applyAlignment="1">
      <alignment horizontal="left" vertical="center" wrapText="1"/>
    </xf>
    <xf numFmtId="175" fontId="84" fillId="0" borderId="0" xfId="0" applyNumberFormat="1" applyFont="1" applyAlignment="1">
      <alignment vertical="center"/>
    </xf>
    <xf numFmtId="0" fontId="84" fillId="0" borderId="0" xfId="0" applyFont="1" applyAlignment="1" applyProtection="1">
      <alignment vertical="center"/>
      <protection locked="0"/>
    </xf>
    <xf numFmtId="0" fontId="84" fillId="0" borderId="30" xfId="0" applyFont="1" applyBorder="1" applyAlignment="1">
      <alignment vertical="center"/>
    </xf>
    <xf numFmtId="0" fontId="84" fillId="0" borderId="0" xfId="0" applyFont="1" applyBorder="1" applyAlignment="1">
      <alignment vertical="center"/>
    </xf>
    <xf numFmtId="0" fontId="84" fillId="0" borderId="24" xfId="0" applyFont="1" applyBorder="1" applyAlignment="1">
      <alignment vertical="center"/>
    </xf>
    <xf numFmtId="0" fontId="85" fillId="0" borderId="13" xfId="0" applyFont="1" applyBorder="1" applyAlignment="1">
      <alignment vertical="center"/>
    </xf>
    <xf numFmtId="0" fontId="98" fillId="0" borderId="0" xfId="0" applyFont="1" applyBorder="1" applyAlignment="1">
      <alignment horizontal="lef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5" fillId="0" borderId="0" xfId="0" applyFont="1" applyAlignment="1" applyProtection="1">
      <alignment vertical="center"/>
      <protection locked="0"/>
    </xf>
    <xf numFmtId="0" fontId="85" fillId="0" borderId="30" xfId="0" applyFont="1" applyBorder="1" applyAlignment="1">
      <alignment vertical="center"/>
    </xf>
    <xf numFmtId="0" fontId="85" fillId="0" borderId="0" xfId="0" applyFont="1" applyBorder="1" applyAlignment="1">
      <alignment vertical="center"/>
    </xf>
    <xf numFmtId="0" fontId="85" fillId="0" borderId="24" xfId="0" applyFont="1" applyBorder="1" applyAlignment="1">
      <alignment vertical="center"/>
    </xf>
    <xf numFmtId="0" fontId="85" fillId="0" borderId="0" xfId="0" applyFont="1" applyAlignment="1">
      <alignment horizontal="left" vertical="center"/>
    </xf>
    <xf numFmtId="0" fontId="99" fillId="0" borderId="36" xfId="0" applyFont="1" applyBorder="1" applyAlignment="1" applyProtection="1">
      <alignment horizontal="center" vertical="center"/>
      <protection/>
    </xf>
    <xf numFmtId="49" fontId="99" fillId="0" borderId="36" xfId="0" applyNumberFormat="1" applyFont="1" applyBorder="1" applyAlignment="1" applyProtection="1">
      <alignment horizontal="left" vertical="center" wrapText="1"/>
      <protection/>
    </xf>
    <xf numFmtId="0" fontId="99" fillId="0" borderId="36" xfId="0" applyFont="1" applyBorder="1" applyAlignment="1" applyProtection="1">
      <alignment horizontal="left" vertical="center" wrapText="1"/>
      <protection/>
    </xf>
    <xf numFmtId="0" fontId="99" fillId="0" borderId="36" xfId="0" applyFont="1" applyBorder="1" applyAlignment="1" applyProtection="1">
      <alignment horizontal="center" vertical="center" wrapText="1"/>
      <protection/>
    </xf>
    <xf numFmtId="175" fontId="99" fillId="0" borderId="36" xfId="0" applyNumberFormat="1" applyFont="1" applyBorder="1" applyAlignment="1" applyProtection="1">
      <alignment vertical="center"/>
      <protection/>
    </xf>
    <xf numFmtId="4" fontId="99" fillId="23" borderId="36" xfId="0" applyNumberFormat="1" applyFont="1" applyFill="1" applyBorder="1" applyAlignment="1" applyProtection="1">
      <alignment vertical="center"/>
      <protection locked="0"/>
    </xf>
    <xf numFmtId="4" fontId="99" fillId="0" borderId="36" xfId="0" applyNumberFormat="1" applyFont="1" applyBorder="1" applyAlignment="1" applyProtection="1">
      <alignment vertical="center"/>
      <protection/>
    </xf>
    <xf numFmtId="0" fontId="99" fillId="0" borderId="13" xfId="0" applyFont="1" applyBorder="1" applyAlignment="1">
      <alignment vertical="center"/>
    </xf>
    <xf numFmtId="0" fontId="99" fillId="23" borderId="36" xfId="0" applyFont="1" applyFill="1" applyBorder="1" applyAlignment="1" applyProtection="1">
      <alignment horizontal="left" vertical="center"/>
      <protection locked="0"/>
    </xf>
    <xf numFmtId="0" fontId="99" fillId="0" borderId="0" xfId="0" applyFont="1" applyBorder="1" applyAlignment="1">
      <alignment horizontal="center"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4" fillId="0" borderId="0" xfId="0" applyFont="1" applyBorder="1" applyAlignment="1">
      <alignment horizontal="left" vertical="center"/>
    </xf>
    <xf numFmtId="175" fontId="4" fillId="23" borderId="36" xfId="0" applyNumberFormat="1" applyFont="1" applyFill="1" applyBorder="1" applyAlignment="1" applyProtection="1">
      <alignment vertical="center"/>
      <protection locked="0"/>
    </xf>
    <xf numFmtId="0" fontId="85" fillId="0" borderId="31" xfId="0" applyFont="1" applyBorder="1" applyAlignment="1">
      <alignment vertical="center"/>
    </xf>
    <xf numFmtId="0" fontId="85" fillId="0" borderId="32" xfId="0" applyFont="1" applyBorder="1" applyAlignment="1">
      <alignment vertical="center"/>
    </xf>
    <xf numFmtId="0" fontId="85" fillId="0" borderId="33" xfId="0" applyFont="1" applyBorder="1" applyAlignment="1">
      <alignment vertical="center"/>
    </xf>
    <xf numFmtId="0" fontId="4" fillId="0" borderId="0" xfId="0" applyFont="1" applyAlignment="1">
      <alignment/>
    </xf>
    <xf numFmtId="0" fontId="79" fillId="0" borderId="32" xfId="0" applyFont="1" applyBorder="1" applyAlignment="1">
      <alignment horizontal="center" vertical="center"/>
    </xf>
    <xf numFmtId="0" fontId="4" fillId="0" borderId="32" xfId="0" applyFont="1" applyBorder="1" applyAlignment="1">
      <alignment vertical="center"/>
    </xf>
    <xf numFmtId="174" fontId="79" fillId="0" borderId="32" xfId="0" applyNumberFormat="1" applyFont="1" applyBorder="1" applyAlignment="1">
      <alignment vertical="center"/>
    </xf>
    <xf numFmtId="174" fontId="79" fillId="0" borderId="33" xfId="0" applyNumberFormat="1" applyFont="1" applyBorder="1" applyAlignment="1">
      <alignment vertical="center"/>
    </xf>
    <xf numFmtId="0" fontId="63" fillId="33" borderId="0" xfId="36" applyFill="1" applyAlignment="1">
      <alignment/>
    </xf>
    <xf numFmtId="0" fontId="100" fillId="0" borderId="0" xfId="36" applyFont="1" applyAlignment="1">
      <alignment horizontal="center" vertical="center"/>
    </xf>
    <xf numFmtId="0" fontId="101" fillId="33" borderId="0" xfId="0" applyFont="1" applyFill="1" applyAlignment="1">
      <alignment horizontal="left" vertical="center"/>
    </xf>
    <xf numFmtId="0" fontId="14" fillId="33" borderId="0" xfId="0" applyFont="1" applyFill="1" applyAlignment="1">
      <alignment vertical="center"/>
    </xf>
    <xf numFmtId="0" fontId="102" fillId="33" borderId="0" xfId="36" applyFont="1" applyFill="1" applyAlignment="1">
      <alignment vertical="center"/>
    </xf>
    <xf numFmtId="0" fontId="86" fillId="33" borderId="0" xfId="0" applyFont="1" applyFill="1" applyAlignment="1" applyProtection="1">
      <alignment horizontal="left" vertical="center"/>
      <protection/>
    </xf>
    <xf numFmtId="0" fontId="14" fillId="33" borderId="0" xfId="0" applyFont="1" applyFill="1" applyAlignment="1" applyProtection="1">
      <alignment vertical="center"/>
      <protection/>
    </xf>
    <xf numFmtId="0" fontId="101" fillId="33" borderId="0" xfId="0" applyFont="1" applyFill="1" applyAlignment="1" applyProtection="1">
      <alignment horizontal="left" vertical="center"/>
      <protection/>
    </xf>
    <xf numFmtId="0" fontId="102" fillId="33" borderId="0" xfId="36" applyFont="1" applyFill="1" applyAlignment="1" applyProtection="1">
      <alignment vertical="center"/>
      <protection/>
    </xf>
    <xf numFmtId="0" fontId="14"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42" xfId="47" applyFont="1" applyBorder="1" applyAlignment="1">
      <alignment vertical="center" wrapText="1"/>
      <protection locked="0"/>
    </xf>
    <xf numFmtId="0" fontId="14" fillId="0" borderId="43"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3" xfId="47" applyFont="1" applyBorder="1" applyAlignment="1">
      <alignment horizontal="left" vertical="center"/>
      <protection locked="0"/>
    </xf>
    <xf numFmtId="0" fontId="12" fillId="0" borderId="43" xfId="47" applyFont="1" applyBorder="1" applyAlignment="1">
      <alignment horizontal="center" vertical="center"/>
      <protection locked="0"/>
    </xf>
    <xf numFmtId="0" fontId="7" fillId="0" borderId="43"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2" xfId="47" applyFont="1" applyBorder="1" applyAlignment="1">
      <alignment horizontal="left" vertical="center"/>
      <protection locked="0"/>
    </xf>
    <xf numFmtId="0" fontId="14"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14"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3"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2" xfId="47" applyFont="1" applyBorder="1" applyAlignment="1">
      <alignment horizontal="left" vertical="center" wrapText="1"/>
      <protection locked="0"/>
    </xf>
    <xf numFmtId="0" fontId="5" fillId="0" borderId="43"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2"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3" xfId="47" applyFont="1" applyBorder="1" applyAlignment="1">
      <alignment vertical="center"/>
      <protection locked="0"/>
    </xf>
    <xf numFmtId="0" fontId="12" fillId="0" borderId="43"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3"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3" xfId="47" applyFont="1" applyBorder="1" applyAlignment="1">
      <alignment horizontal="left"/>
      <protection locked="0"/>
    </xf>
    <xf numFmtId="0" fontId="7" fillId="0" borderId="43" xfId="47" applyFont="1" applyBorder="1" applyAlignment="1">
      <alignment/>
      <protection locked="0"/>
    </xf>
    <xf numFmtId="0" fontId="4" fillId="0" borderId="40" xfId="47" applyFont="1" applyBorder="1" applyAlignment="1">
      <alignmen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2" xfId="47" applyFont="1" applyBorder="1" applyAlignment="1">
      <alignment vertical="top"/>
      <protection locked="0"/>
    </xf>
    <xf numFmtId="0" fontId="4" fillId="0" borderId="43" xfId="47" applyFont="1" applyBorder="1" applyAlignment="1">
      <alignment vertical="top"/>
      <protection locked="0"/>
    </xf>
    <xf numFmtId="0" fontId="4" fillId="0" borderId="44" xfId="47" applyFont="1" applyBorder="1" applyAlignment="1">
      <alignment vertical="top"/>
      <protection locked="0"/>
    </xf>
    <xf numFmtId="0" fontId="4" fillId="0" borderId="0" xfId="0" applyFont="1" applyAlignment="1">
      <alignment/>
    </xf>
    <xf numFmtId="4" fontId="93" fillId="0" borderId="0" xfId="0" applyNumberFormat="1" applyFont="1" applyAlignment="1">
      <alignment vertical="center"/>
    </xf>
    <xf numFmtId="0" fontId="93" fillId="0" borderId="0" xfId="0" applyFont="1" applyAlignment="1">
      <alignment vertical="center"/>
    </xf>
    <xf numFmtId="0" fontId="92" fillId="0" borderId="0" xfId="0" applyFont="1" applyAlignment="1">
      <alignment horizontal="left" vertical="center" wrapText="1"/>
    </xf>
    <xf numFmtId="4" fontId="90" fillId="0" borderId="0" xfId="0" applyNumberFormat="1" applyFont="1" applyAlignment="1">
      <alignment horizontal="right" vertical="center"/>
    </xf>
    <xf numFmtId="4" fontId="90" fillId="0" borderId="0" xfId="0" applyNumberFormat="1" applyFont="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5"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91" fillId="0" borderId="29" xfId="0" applyFont="1" applyBorder="1" applyAlignment="1">
      <alignment horizontal="center" vertical="center"/>
    </xf>
    <xf numFmtId="0" fontId="4" fillId="0" borderId="22" xfId="0" applyFont="1" applyBorder="1" applyAlignment="1">
      <alignment vertical="center"/>
    </xf>
    <xf numFmtId="0" fontId="4" fillId="0" borderId="30" xfId="0" applyFont="1" applyBorder="1" applyAlignment="1">
      <alignment vertical="center"/>
    </xf>
    <xf numFmtId="0" fontId="4" fillId="0" borderId="0" xfId="0" applyFont="1" applyBorder="1" applyAlignment="1">
      <alignment vertical="center"/>
    </xf>
    <xf numFmtId="172" fontId="79" fillId="0" borderId="0" xfId="0" applyNumberFormat="1" applyFont="1" applyBorder="1" applyAlignment="1">
      <alignment horizontal="center" vertical="center"/>
    </xf>
    <xf numFmtId="0" fontId="79" fillId="0" borderId="0" xfId="0" applyFont="1" applyBorder="1" applyAlignment="1">
      <alignment vertical="center"/>
    </xf>
    <xf numFmtId="4" fontId="103" fillId="0" borderId="0" xfId="0" applyNumberFormat="1" applyFont="1" applyBorder="1" applyAlignment="1">
      <alignment vertical="center"/>
    </xf>
    <xf numFmtId="0" fontId="103" fillId="0" borderId="0" xfId="0" applyFont="1" applyAlignment="1">
      <alignment horizontal="left" vertical="top" wrapText="1"/>
    </xf>
    <xf numFmtId="0" fontId="79"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79" fillId="0" borderId="0" xfId="0" applyFont="1" applyBorder="1" applyAlignment="1">
      <alignment horizontal="right" vertical="center"/>
    </xf>
    <xf numFmtId="0" fontId="102" fillId="33" borderId="0" xfId="36" applyFont="1" applyFill="1" applyAlignment="1">
      <alignment vertical="center"/>
    </xf>
    <xf numFmtId="0" fontId="89"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89" fillId="0" borderId="0" xfId="0" applyFont="1" applyAlignment="1">
      <alignment horizontal="left" vertical="center" wrapText="1"/>
    </xf>
    <xf numFmtId="0" fontId="5" fillId="0" borderId="0" xfId="47" applyFont="1" applyBorder="1" applyAlignment="1">
      <alignment horizontal="left" vertical="top"/>
      <protection locked="0"/>
    </xf>
    <xf numFmtId="0" fontId="5" fillId="0" borderId="0" xfId="47" applyFont="1" applyBorder="1" applyAlignment="1">
      <alignment horizontal="left" vertical="center"/>
      <protection locked="0"/>
    </xf>
    <xf numFmtId="0" fontId="8" fillId="0" borderId="0" xfId="47" applyFont="1" applyBorder="1" applyAlignment="1">
      <alignment horizontal="center" vertical="center" wrapText="1"/>
      <protection locked="0"/>
    </xf>
    <xf numFmtId="0" fontId="12" fillId="0" borderId="43" xfId="47" applyFont="1" applyBorder="1" applyAlignment="1">
      <alignment horizontal="left"/>
      <protection locked="0"/>
    </xf>
    <xf numFmtId="0" fontId="5" fillId="0" borderId="0" xfId="47" applyFont="1" applyBorder="1" applyAlignment="1">
      <alignment horizontal="left" vertical="center" wrapText="1"/>
      <protection locked="0"/>
    </xf>
    <xf numFmtId="0" fontId="8" fillId="0" borderId="0" xfId="47" applyFont="1" applyBorder="1" applyAlignment="1">
      <alignment horizontal="center" vertical="center"/>
      <protection locked="0"/>
    </xf>
    <xf numFmtId="49" fontId="5" fillId="0" borderId="0" xfId="47" applyNumberFormat="1" applyFont="1" applyBorder="1" applyAlignment="1">
      <alignment horizontal="left" vertical="center" wrapText="1"/>
      <protection locked="0"/>
    </xf>
    <xf numFmtId="0" fontId="12"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3F88B.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16D4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D1EA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3F88B.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16D46.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C:\KROSplusData\System\Temp\radD1EA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33" t="s">
        <v>0</v>
      </c>
      <c r="B1" s="234"/>
      <c r="C1" s="234"/>
      <c r="D1" s="235" t="s">
        <v>1</v>
      </c>
      <c r="E1" s="234"/>
      <c r="F1" s="234"/>
      <c r="G1" s="234"/>
      <c r="H1" s="234"/>
      <c r="I1" s="234"/>
      <c r="J1" s="234"/>
      <c r="K1" s="236" t="s">
        <v>1387</v>
      </c>
      <c r="L1" s="236"/>
      <c r="M1" s="236"/>
      <c r="N1" s="236"/>
      <c r="O1" s="236"/>
      <c r="P1" s="236"/>
      <c r="Q1" s="236"/>
      <c r="R1" s="236"/>
      <c r="S1" s="236"/>
      <c r="T1" s="234"/>
      <c r="U1" s="234"/>
      <c r="V1" s="234"/>
      <c r="W1" s="236" t="s">
        <v>1388</v>
      </c>
      <c r="X1" s="236"/>
      <c r="Y1" s="236"/>
      <c r="Z1" s="236"/>
      <c r="AA1" s="236"/>
      <c r="AB1" s="236"/>
      <c r="AC1" s="236"/>
      <c r="AD1" s="236"/>
      <c r="AE1" s="236"/>
      <c r="AF1" s="236"/>
      <c r="AG1" s="236"/>
      <c r="AH1" s="236"/>
      <c r="AI1" s="228"/>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320"/>
      <c r="AS2" s="320"/>
      <c r="AT2" s="320"/>
      <c r="AU2" s="320"/>
      <c r="AV2" s="320"/>
      <c r="AW2" s="320"/>
      <c r="AX2" s="320"/>
      <c r="AY2" s="320"/>
      <c r="AZ2" s="320"/>
      <c r="BA2" s="320"/>
      <c r="BB2" s="320"/>
      <c r="BC2" s="320"/>
      <c r="BD2" s="320"/>
      <c r="BE2" s="320"/>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348" t="s">
        <v>14</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2"/>
      <c r="AQ5" s="24"/>
      <c r="BE5" s="346" t="s">
        <v>15</v>
      </c>
      <c r="BS5" s="17" t="s">
        <v>6</v>
      </c>
    </row>
    <row r="6" spans="2:71" ht="36.75" customHeight="1">
      <c r="B6" s="21"/>
      <c r="C6" s="22"/>
      <c r="D6" s="29" t="s">
        <v>16</v>
      </c>
      <c r="E6" s="22"/>
      <c r="F6" s="22"/>
      <c r="G6" s="22"/>
      <c r="H6" s="22"/>
      <c r="I6" s="22"/>
      <c r="J6" s="22"/>
      <c r="K6" s="350" t="s">
        <v>17</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2"/>
      <c r="AQ6" s="24"/>
      <c r="BE6" s="320"/>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320"/>
      <c r="BS7" s="17" t="s">
        <v>23</v>
      </c>
    </row>
    <row r="8" spans="2:71" ht="14.2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320"/>
      <c r="BS8" s="17" t="s">
        <v>28</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320"/>
      <c r="BS9" s="17" t="s">
        <v>29</v>
      </c>
    </row>
    <row r="10" spans="2:71" ht="14.2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320"/>
      <c r="BS10" s="17" t="s">
        <v>18</v>
      </c>
    </row>
    <row r="11" spans="2:71" ht="18" customHeight="1">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22</v>
      </c>
      <c r="AO11" s="22"/>
      <c r="AP11" s="22"/>
      <c r="AQ11" s="24"/>
      <c r="BE11" s="320"/>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320"/>
      <c r="BS12" s="17" t="s">
        <v>18</v>
      </c>
    </row>
    <row r="13" spans="2:71" ht="14.25" customHeight="1">
      <c r="B13" s="21"/>
      <c r="C13" s="22"/>
      <c r="D13" s="30"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35</v>
      </c>
      <c r="AO13" s="22"/>
      <c r="AP13" s="22"/>
      <c r="AQ13" s="24"/>
      <c r="BE13" s="320"/>
      <c r="BS13" s="17" t="s">
        <v>18</v>
      </c>
    </row>
    <row r="14" spans="2:71" ht="15">
      <c r="B14" s="21"/>
      <c r="C14" s="22"/>
      <c r="D14" s="22"/>
      <c r="E14" s="351" t="s">
        <v>35</v>
      </c>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0" t="s">
        <v>33</v>
      </c>
      <c r="AL14" s="22"/>
      <c r="AM14" s="22"/>
      <c r="AN14" s="32" t="s">
        <v>35</v>
      </c>
      <c r="AO14" s="22"/>
      <c r="AP14" s="22"/>
      <c r="AQ14" s="24"/>
      <c r="BE14" s="320"/>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320"/>
      <c r="BS15" s="17" t="s">
        <v>4</v>
      </c>
    </row>
    <row r="16" spans="2:71" ht="14.25" customHeight="1">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320"/>
      <c r="BS16" s="17" t="s">
        <v>4</v>
      </c>
    </row>
    <row r="17" spans="2:71" ht="18"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22</v>
      </c>
      <c r="AO17" s="22"/>
      <c r="AP17" s="22"/>
      <c r="AQ17" s="24"/>
      <c r="BE17" s="320"/>
      <c r="BS17" s="17" t="s">
        <v>38</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320"/>
      <c r="BS18" s="17" t="s">
        <v>6</v>
      </c>
    </row>
    <row r="19" spans="2:71" ht="14.25" customHeight="1">
      <c r="B19" s="21"/>
      <c r="C19" s="22"/>
      <c r="D19" s="30"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320"/>
      <c r="BS19" s="17" t="s">
        <v>6</v>
      </c>
    </row>
    <row r="20" spans="2:71" ht="148.5" customHeight="1">
      <c r="B20" s="21"/>
      <c r="C20" s="22"/>
      <c r="D20" s="22"/>
      <c r="E20" s="352" t="s">
        <v>40</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2"/>
      <c r="AP20" s="22"/>
      <c r="AQ20" s="24"/>
      <c r="BE20" s="320"/>
      <c r="BS20" s="17" t="s">
        <v>38</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320"/>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320"/>
    </row>
    <row r="23" spans="2:57" s="1" customFormat="1" ht="25.5" customHeight="1">
      <c r="B23" s="34"/>
      <c r="C23" s="35"/>
      <c r="D23" s="36" t="s">
        <v>41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53">
        <f>ROUND(AG51,2)</f>
        <v>0</v>
      </c>
      <c r="AL23" s="354"/>
      <c r="AM23" s="354"/>
      <c r="AN23" s="354"/>
      <c r="AO23" s="354"/>
      <c r="AP23" s="35"/>
      <c r="AQ23" s="38"/>
      <c r="BE23" s="337"/>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337"/>
    </row>
    <row r="25" spans="2:57" s="1" customFormat="1" ht="13.5">
      <c r="B25" s="34"/>
      <c r="C25" s="35"/>
      <c r="D25" s="35"/>
      <c r="E25" s="35"/>
      <c r="F25" s="35"/>
      <c r="G25" s="35"/>
      <c r="H25" s="35"/>
      <c r="I25" s="35"/>
      <c r="J25" s="35"/>
      <c r="K25" s="35"/>
      <c r="L25" s="355" t="s">
        <v>42</v>
      </c>
      <c r="M25" s="342"/>
      <c r="N25" s="342"/>
      <c r="O25" s="342"/>
      <c r="P25" s="35"/>
      <c r="Q25" s="35"/>
      <c r="R25" s="35"/>
      <c r="S25" s="35"/>
      <c r="T25" s="35"/>
      <c r="U25" s="35"/>
      <c r="V25" s="35"/>
      <c r="W25" s="355" t="s">
        <v>43</v>
      </c>
      <c r="X25" s="342"/>
      <c r="Y25" s="342"/>
      <c r="Z25" s="342"/>
      <c r="AA25" s="342"/>
      <c r="AB25" s="342"/>
      <c r="AC25" s="342"/>
      <c r="AD25" s="342"/>
      <c r="AE25" s="342"/>
      <c r="AF25" s="35"/>
      <c r="AG25" s="35"/>
      <c r="AH25" s="35"/>
      <c r="AI25" s="35"/>
      <c r="AJ25" s="35"/>
      <c r="AK25" s="355" t="s">
        <v>44</v>
      </c>
      <c r="AL25" s="342"/>
      <c r="AM25" s="342"/>
      <c r="AN25" s="342"/>
      <c r="AO25" s="342"/>
      <c r="AP25" s="35"/>
      <c r="AQ25" s="38"/>
      <c r="BE25" s="337"/>
    </row>
    <row r="26" spans="2:57" s="2" customFormat="1" ht="14.25" customHeight="1">
      <c r="B26" s="40"/>
      <c r="C26" s="41"/>
      <c r="D26" s="42" t="s">
        <v>45</v>
      </c>
      <c r="E26" s="41"/>
      <c r="F26" s="42" t="s">
        <v>46</v>
      </c>
      <c r="G26" s="41"/>
      <c r="H26" s="41"/>
      <c r="I26" s="41"/>
      <c r="J26" s="41"/>
      <c r="K26" s="41"/>
      <c r="L26" s="343">
        <v>0.21</v>
      </c>
      <c r="M26" s="344"/>
      <c r="N26" s="344"/>
      <c r="O26" s="344"/>
      <c r="P26" s="41"/>
      <c r="Q26" s="41"/>
      <c r="R26" s="41"/>
      <c r="S26" s="41"/>
      <c r="T26" s="41"/>
      <c r="U26" s="41"/>
      <c r="V26" s="41"/>
      <c r="W26" s="345">
        <f>ROUND(AZ51,2)</f>
        <v>0</v>
      </c>
      <c r="X26" s="344"/>
      <c r="Y26" s="344"/>
      <c r="Z26" s="344"/>
      <c r="AA26" s="344"/>
      <c r="AB26" s="344"/>
      <c r="AC26" s="344"/>
      <c r="AD26" s="344"/>
      <c r="AE26" s="344"/>
      <c r="AF26" s="41"/>
      <c r="AG26" s="41"/>
      <c r="AH26" s="41"/>
      <c r="AI26" s="41"/>
      <c r="AJ26" s="41"/>
      <c r="AK26" s="345">
        <f>ROUND(AV51,2)</f>
        <v>0</v>
      </c>
      <c r="AL26" s="344"/>
      <c r="AM26" s="344"/>
      <c r="AN26" s="344"/>
      <c r="AO26" s="344"/>
      <c r="AP26" s="41"/>
      <c r="AQ26" s="43"/>
      <c r="BE26" s="347"/>
    </row>
    <row r="27" spans="2:57" s="2" customFormat="1" ht="14.25" customHeight="1">
      <c r="B27" s="40"/>
      <c r="C27" s="41"/>
      <c r="D27" s="41"/>
      <c r="E27" s="41"/>
      <c r="F27" s="42" t="s">
        <v>47</v>
      </c>
      <c r="G27" s="41"/>
      <c r="H27" s="41"/>
      <c r="I27" s="41"/>
      <c r="J27" s="41"/>
      <c r="K27" s="41"/>
      <c r="L27" s="343">
        <v>0.15</v>
      </c>
      <c r="M27" s="344"/>
      <c r="N27" s="344"/>
      <c r="O27" s="344"/>
      <c r="P27" s="41"/>
      <c r="Q27" s="41"/>
      <c r="R27" s="41"/>
      <c r="S27" s="41"/>
      <c r="T27" s="41"/>
      <c r="U27" s="41"/>
      <c r="V27" s="41"/>
      <c r="W27" s="345">
        <f>ROUND(BA51,2)</f>
        <v>0</v>
      </c>
      <c r="X27" s="344"/>
      <c r="Y27" s="344"/>
      <c r="Z27" s="344"/>
      <c r="AA27" s="344"/>
      <c r="AB27" s="344"/>
      <c r="AC27" s="344"/>
      <c r="AD27" s="344"/>
      <c r="AE27" s="344"/>
      <c r="AF27" s="41"/>
      <c r="AG27" s="41"/>
      <c r="AH27" s="41"/>
      <c r="AI27" s="41"/>
      <c r="AJ27" s="41"/>
      <c r="AK27" s="345">
        <f>ROUND(AW51,2)</f>
        <v>0</v>
      </c>
      <c r="AL27" s="344"/>
      <c r="AM27" s="344"/>
      <c r="AN27" s="344"/>
      <c r="AO27" s="344"/>
      <c r="AP27" s="41"/>
      <c r="AQ27" s="43"/>
      <c r="BE27" s="347"/>
    </row>
    <row r="28" spans="2:57" s="2" customFormat="1" ht="14.25" customHeight="1" hidden="1">
      <c r="B28" s="40"/>
      <c r="C28" s="41"/>
      <c r="D28" s="41"/>
      <c r="E28" s="41"/>
      <c r="F28" s="42" t="s">
        <v>48</v>
      </c>
      <c r="G28" s="41"/>
      <c r="H28" s="41"/>
      <c r="I28" s="41"/>
      <c r="J28" s="41"/>
      <c r="K28" s="41"/>
      <c r="L28" s="343">
        <v>0.21</v>
      </c>
      <c r="M28" s="344"/>
      <c r="N28" s="344"/>
      <c r="O28" s="344"/>
      <c r="P28" s="41"/>
      <c r="Q28" s="41"/>
      <c r="R28" s="41"/>
      <c r="S28" s="41"/>
      <c r="T28" s="41"/>
      <c r="U28" s="41"/>
      <c r="V28" s="41"/>
      <c r="W28" s="345">
        <f>ROUND(BB51,2)</f>
        <v>0</v>
      </c>
      <c r="X28" s="344"/>
      <c r="Y28" s="344"/>
      <c r="Z28" s="344"/>
      <c r="AA28" s="344"/>
      <c r="AB28" s="344"/>
      <c r="AC28" s="344"/>
      <c r="AD28" s="344"/>
      <c r="AE28" s="344"/>
      <c r="AF28" s="41"/>
      <c r="AG28" s="41"/>
      <c r="AH28" s="41"/>
      <c r="AI28" s="41"/>
      <c r="AJ28" s="41"/>
      <c r="AK28" s="345">
        <v>0</v>
      </c>
      <c r="AL28" s="344"/>
      <c r="AM28" s="344"/>
      <c r="AN28" s="344"/>
      <c r="AO28" s="344"/>
      <c r="AP28" s="41"/>
      <c r="AQ28" s="43"/>
      <c r="BE28" s="347"/>
    </row>
    <row r="29" spans="2:57" s="2" customFormat="1" ht="14.25" customHeight="1" hidden="1">
      <c r="B29" s="40"/>
      <c r="C29" s="41"/>
      <c r="D29" s="41"/>
      <c r="E29" s="41"/>
      <c r="F29" s="42" t="s">
        <v>49</v>
      </c>
      <c r="G29" s="41"/>
      <c r="H29" s="41"/>
      <c r="I29" s="41"/>
      <c r="J29" s="41"/>
      <c r="K29" s="41"/>
      <c r="L29" s="343">
        <v>0.15</v>
      </c>
      <c r="M29" s="344"/>
      <c r="N29" s="344"/>
      <c r="O29" s="344"/>
      <c r="P29" s="41"/>
      <c r="Q29" s="41"/>
      <c r="R29" s="41"/>
      <c r="S29" s="41"/>
      <c r="T29" s="41"/>
      <c r="U29" s="41"/>
      <c r="V29" s="41"/>
      <c r="W29" s="345">
        <f>ROUND(BC51,2)</f>
        <v>0</v>
      </c>
      <c r="X29" s="344"/>
      <c r="Y29" s="344"/>
      <c r="Z29" s="344"/>
      <c r="AA29" s="344"/>
      <c r="AB29" s="344"/>
      <c r="AC29" s="344"/>
      <c r="AD29" s="344"/>
      <c r="AE29" s="344"/>
      <c r="AF29" s="41"/>
      <c r="AG29" s="41"/>
      <c r="AH29" s="41"/>
      <c r="AI29" s="41"/>
      <c r="AJ29" s="41"/>
      <c r="AK29" s="345">
        <v>0</v>
      </c>
      <c r="AL29" s="344"/>
      <c r="AM29" s="344"/>
      <c r="AN29" s="344"/>
      <c r="AO29" s="344"/>
      <c r="AP29" s="41"/>
      <c r="AQ29" s="43"/>
      <c r="BE29" s="347"/>
    </row>
    <row r="30" spans="2:57" s="2" customFormat="1" ht="14.25" customHeight="1" hidden="1">
      <c r="B30" s="40"/>
      <c r="C30" s="41"/>
      <c r="D30" s="41"/>
      <c r="E30" s="41"/>
      <c r="F30" s="42" t="s">
        <v>50</v>
      </c>
      <c r="G30" s="41"/>
      <c r="H30" s="41"/>
      <c r="I30" s="41"/>
      <c r="J30" s="41"/>
      <c r="K30" s="41"/>
      <c r="L30" s="343">
        <v>0</v>
      </c>
      <c r="M30" s="344"/>
      <c r="N30" s="344"/>
      <c r="O30" s="344"/>
      <c r="P30" s="41"/>
      <c r="Q30" s="41"/>
      <c r="R30" s="41"/>
      <c r="S30" s="41"/>
      <c r="T30" s="41"/>
      <c r="U30" s="41"/>
      <c r="V30" s="41"/>
      <c r="W30" s="345">
        <f>ROUND(BD51,2)</f>
        <v>0</v>
      </c>
      <c r="X30" s="344"/>
      <c r="Y30" s="344"/>
      <c r="Z30" s="344"/>
      <c r="AA30" s="344"/>
      <c r="AB30" s="344"/>
      <c r="AC30" s="344"/>
      <c r="AD30" s="344"/>
      <c r="AE30" s="344"/>
      <c r="AF30" s="41"/>
      <c r="AG30" s="41"/>
      <c r="AH30" s="41"/>
      <c r="AI30" s="41"/>
      <c r="AJ30" s="41"/>
      <c r="AK30" s="345">
        <v>0</v>
      </c>
      <c r="AL30" s="344"/>
      <c r="AM30" s="344"/>
      <c r="AN30" s="344"/>
      <c r="AO30" s="344"/>
      <c r="AP30" s="41"/>
      <c r="AQ30" s="43"/>
      <c r="BE30" s="347"/>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337"/>
    </row>
    <row r="32" spans="2:57" s="1" customFormat="1" ht="25.5" customHeight="1">
      <c r="B32" s="34"/>
      <c r="C32" s="44"/>
      <c r="D32" s="45" t="s">
        <v>51</v>
      </c>
      <c r="E32" s="46"/>
      <c r="F32" s="46"/>
      <c r="G32" s="46"/>
      <c r="H32" s="46"/>
      <c r="I32" s="46"/>
      <c r="J32" s="46"/>
      <c r="K32" s="46"/>
      <c r="L32" s="46"/>
      <c r="M32" s="46"/>
      <c r="N32" s="46"/>
      <c r="O32" s="46"/>
      <c r="P32" s="46"/>
      <c r="Q32" s="46"/>
      <c r="R32" s="46"/>
      <c r="S32" s="46"/>
      <c r="T32" s="47" t="s">
        <v>52</v>
      </c>
      <c r="U32" s="46"/>
      <c r="V32" s="46"/>
      <c r="W32" s="46"/>
      <c r="X32" s="330" t="s">
        <v>53</v>
      </c>
      <c r="Y32" s="331"/>
      <c r="Z32" s="331"/>
      <c r="AA32" s="331"/>
      <c r="AB32" s="331"/>
      <c r="AC32" s="46"/>
      <c r="AD32" s="46"/>
      <c r="AE32" s="46"/>
      <c r="AF32" s="46"/>
      <c r="AG32" s="46"/>
      <c r="AH32" s="46"/>
      <c r="AI32" s="46"/>
      <c r="AJ32" s="46"/>
      <c r="AK32" s="332">
        <f>SUM(AK23:AK30)</f>
        <v>0</v>
      </c>
      <c r="AL32" s="331"/>
      <c r="AM32" s="331"/>
      <c r="AN32" s="331"/>
      <c r="AO32" s="333"/>
      <c r="AP32" s="44"/>
      <c r="AQ32" s="48"/>
      <c r="BE32" s="337"/>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54</v>
      </c>
      <c r="AR39" s="34"/>
    </row>
    <row r="40" spans="2:44" s="1" customFormat="1" ht="6.75" customHeight="1">
      <c r="B40" s="34"/>
      <c r="AR40" s="34"/>
    </row>
    <row r="41" spans="2:44" s="3" customFormat="1" ht="14.25" customHeight="1">
      <c r="B41" s="55"/>
      <c r="C41" s="56" t="s">
        <v>13</v>
      </c>
      <c r="L41" s="3" t="str">
        <f>K5</f>
        <v>16_06</v>
      </c>
      <c r="AR41" s="55"/>
    </row>
    <row r="42" spans="2:44" s="4" customFormat="1" ht="36.75" customHeight="1">
      <c r="B42" s="57"/>
      <c r="C42" s="58" t="s">
        <v>16</v>
      </c>
      <c r="L42" s="334" t="str">
        <f>K6</f>
        <v>Zateplení ZŠ U Školské Zahrady, U Školské Zahrady 1030/4, Praha 8, k.ú. Kobylisy</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R42" s="57"/>
    </row>
    <row r="43" spans="2:44" s="1" customFormat="1" ht="6.75" customHeight="1">
      <c r="B43" s="34"/>
      <c r="AR43" s="34"/>
    </row>
    <row r="44" spans="2:44" s="1" customFormat="1" ht="15">
      <c r="B44" s="34"/>
      <c r="C44" s="56" t="s">
        <v>24</v>
      </c>
      <c r="L44" s="59" t="str">
        <f>IF(K8="","",K8)</f>
        <v> </v>
      </c>
      <c r="AI44" s="56" t="s">
        <v>26</v>
      </c>
      <c r="AM44" s="336" t="str">
        <f>IF(AN8="","",AN8)</f>
        <v>15. 7. 2016</v>
      </c>
      <c r="AN44" s="337"/>
      <c r="AR44" s="34"/>
    </row>
    <row r="45" spans="2:44" s="1" customFormat="1" ht="6.75" customHeight="1">
      <c r="B45" s="34"/>
      <c r="AR45" s="34"/>
    </row>
    <row r="46" spans="2:56" s="1" customFormat="1" ht="15">
      <c r="B46" s="34"/>
      <c r="C46" s="56" t="s">
        <v>30</v>
      </c>
      <c r="L46" s="3" t="str">
        <f>IF(E11="","",E11)</f>
        <v>Servisní stř. pro správu sv. majetku, MČ Praha 8</v>
      </c>
      <c r="AI46" s="56" t="s">
        <v>36</v>
      </c>
      <c r="AM46" s="338" t="str">
        <f>IF(E17="","",E17)</f>
        <v>SKLOPROJEKT spol. s.r.o.</v>
      </c>
      <c r="AN46" s="337"/>
      <c r="AO46" s="337"/>
      <c r="AP46" s="337"/>
      <c r="AR46" s="34"/>
      <c r="AS46" s="339" t="s">
        <v>55</v>
      </c>
      <c r="AT46" s="340"/>
      <c r="AU46" s="61"/>
      <c r="AV46" s="61"/>
      <c r="AW46" s="61"/>
      <c r="AX46" s="61"/>
      <c r="AY46" s="61"/>
      <c r="AZ46" s="61"/>
      <c r="BA46" s="61"/>
      <c r="BB46" s="61"/>
      <c r="BC46" s="61"/>
      <c r="BD46" s="62"/>
    </row>
    <row r="47" spans="2:56" s="1" customFormat="1" ht="15">
      <c r="B47" s="34"/>
      <c r="C47" s="56" t="s">
        <v>34</v>
      </c>
      <c r="L47" s="3">
        <f>IF(E14="Vyplň údaj","",E14)</f>
      </c>
      <c r="AR47" s="34"/>
      <c r="AS47" s="341"/>
      <c r="AT47" s="342"/>
      <c r="AU47" s="35"/>
      <c r="AV47" s="35"/>
      <c r="AW47" s="35"/>
      <c r="AX47" s="35"/>
      <c r="AY47" s="35"/>
      <c r="AZ47" s="35"/>
      <c r="BA47" s="35"/>
      <c r="BB47" s="35"/>
      <c r="BC47" s="35"/>
      <c r="BD47" s="63"/>
    </row>
    <row r="48" spans="2:56" s="1" customFormat="1" ht="10.5" customHeight="1">
      <c r="B48" s="34"/>
      <c r="AR48" s="34"/>
      <c r="AS48" s="341"/>
      <c r="AT48" s="342"/>
      <c r="AU48" s="35"/>
      <c r="AV48" s="35"/>
      <c r="AW48" s="35"/>
      <c r="AX48" s="35"/>
      <c r="AY48" s="35"/>
      <c r="AZ48" s="35"/>
      <c r="BA48" s="35"/>
      <c r="BB48" s="35"/>
      <c r="BC48" s="35"/>
      <c r="BD48" s="63"/>
    </row>
    <row r="49" spans="2:56" s="1" customFormat="1" ht="29.25" customHeight="1">
      <c r="B49" s="34"/>
      <c r="C49" s="326" t="s">
        <v>56</v>
      </c>
      <c r="D49" s="327"/>
      <c r="E49" s="327"/>
      <c r="F49" s="327"/>
      <c r="G49" s="327"/>
      <c r="H49" s="64"/>
      <c r="I49" s="328" t="s">
        <v>57</v>
      </c>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9" t="s">
        <v>58</v>
      </c>
      <c r="AH49" s="327"/>
      <c r="AI49" s="327"/>
      <c r="AJ49" s="327"/>
      <c r="AK49" s="327"/>
      <c r="AL49" s="327"/>
      <c r="AM49" s="327"/>
      <c r="AN49" s="328" t="s">
        <v>59</v>
      </c>
      <c r="AO49" s="327"/>
      <c r="AP49" s="327"/>
      <c r="AQ49" s="65" t="s">
        <v>60</v>
      </c>
      <c r="AR49" s="34"/>
      <c r="AS49" s="66" t="s">
        <v>61</v>
      </c>
      <c r="AT49" s="67" t="s">
        <v>62</v>
      </c>
      <c r="AU49" s="67" t="s">
        <v>63</v>
      </c>
      <c r="AV49" s="67" t="s">
        <v>64</v>
      </c>
      <c r="AW49" s="67" t="s">
        <v>65</v>
      </c>
      <c r="AX49" s="67" t="s">
        <v>66</v>
      </c>
      <c r="AY49" s="67" t="s">
        <v>67</v>
      </c>
      <c r="AZ49" s="67" t="s">
        <v>68</v>
      </c>
      <c r="BA49" s="67" t="s">
        <v>69</v>
      </c>
      <c r="BB49" s="67" t="s">
        <v>70</v>
      </c>
      <c r="BC49" s="67" t="s">
        <v>71</v>
      </c>
      <c r="BD49" s="68" t="s">
        <v>72</v>
      </c>
    </row>
    <row r="50" spans="2:56" s="1" customFormat="1" ht="10.5" customHeight="1">
      <c r="B50" s="34"/>
      <c r="AR50" s="34"/>
      <c r="AS50" s="69"/>
      <c r="AT50" s="61"/>
      <c r="AU50" s="61"/>
      <c r="AV50" s="61"/>
      <c r="AW50" s="61"/>
      <c r="AX50" s="61"/>
      <c r="AY50" s="61"/>
      <c r="AZ50" s="61"/>
      <c r="BA50" s="61"/>
      <c r="BB50" s="61"/>
      <c r="BC50" s="61"/>
      <c r="BD50" s="62"/>
    </row>
    <row r="51" spans="2:90" s="4" customFormat="1" ht="32.25" customHeight="1">
      <c r="B51" s="57"/>
      <c r="C51" s="70" t="s">
        <v>73</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324">
        <f>ROUND(SUM(AG52:AG53),2)</f>
        <v>0</v>
      </c>
      <c r="AH51" s="324"/>
      <c r="AI51" s="324"/>
      <c r="AJ51" s="324"/>
      <c r="AK51" s="324"/>
      <c r="AL51" s="324"/>
      <c r="AM51" s="324"/>
      <c r="AN51" s="325">
        <f>SUM(AG51,AT51)</f>
        <v>0</v>
      </c>
      <c r="AO51" s="325"/>
      <c r="AP51" s="325"/>
      <c r="AQ51" s="72" t="s">
        <v>22</v>
      </c>
      <c r="AR51" s="57"/>
      <c r="AS51" s="73">
        <f>ROUND(SUM(AS52:AS53),2)</f>
        <v>0</v>
      </c>
      <c r="AT51" s="74">
        <f>ROUND(SUM(AV51:AW51),2)</f>
        <v>0</v>
      </c>
      <c r="AU51" s="75">
        <f>ROUND(SUM(AU52:AU53),5)</f>
        <v>0</v>
      </c>
      <c r="AV51" s="74">
        <f>ROUND(AZ51*L26,2)</f>
        <v>0</v>
      </c>
      <c r="AW51" s="74">
        <f>ROUND(BA51*L27,2)</f>
        <v>0</v>
      </c>
      <c r="AX51" s="74">
        <f>ROUND(BB51*L26,2)</f>
        <v>0</v>
      </c>
      <c r="AY51" s="74">
        <f>ROUND(BC51*L27,2)</f>
        <v>0</v>
      </c>
      <c r="AZ51" s="74">
        <f>ROUND(SUM(AZ52:AZ53),2)</f>
        <v>0</v>
      </c>
      <c r="BA51" s="74">
        <f>ROUND(SUM(BA52:BA53),2)</f>
        <v>0</v>
      </c>
      <c r="BB51" s="74">
        <f>ROUND(SUM(BB52:BB53),2)</f>
        <v>0</v>
      </c>
      <c r="BC51" s="74">
        <f>ROUND(SUM(BC52:BC53),2)</f>
        <v>0</v>
      </c>
      <c r="BD51" s="76">
        <f>ROUND(SUM(BD52:BD53),2)</f>
        <v>0</v>
      </c>
      <c r="BS51" s="58" t="s">
        <v>74</v>
      </c>
      <c r="BT51" s="58" t="s">
        <v>75</v>
      </c>
      <c r="BU51" s="77" t="s">
        <v>76</v>
      </c>
      <c r="BV51" s="58" t="s">
        <v>77</v>
      </c>
      <c r="BW51" s="58" t="s">
        <v>5</v>
      </c>
      <c r="BX51" s="58" t="s">
        <v>78</v>
      </c>
      <c r="CL51" s="58" t="s">
        <v>20</v>
      </c>
    </row>
    <row r="52" spans="1:91" s="5" customFormat="1" ht="27" customHeight="1">
      <c r="A52" s="229" t="s">
        <v>1389</v>
      </c>
      <c r="B52" s="78"/>
      <c r="C52" s="79"/>
      <c r="D52" s="323" t="s">
        <v>79</v>
      </c>
      <c r="E52" s="322"/>
      <c r="F52" s="322"/>
      <c r="G52" s="322"/>
      <c r="H52" s="322"/>
      <c r="I52" s="80"/>
      <c r="J52" s="323" t="s">
        <v>80</v>
      </c>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1">
        <f>'SO 01 - Architektonicko-s...'!J27</f>
        <v>0</v>
      </c>
      <c r="AH52" s="322"/>
      <c r="AI52" s="322"/>
      <c r="AJ52" s="322"/>
      <c r="AK52" s="322"/>
      <c r="AL52" s="322"/>
      <c r="AM52" s="322"/>
      <c r="AN52" s="321">
        <f>SUM(AG52,AT52)</f>
        <v>0</v>
      </c>
      <c r="AO52" s="322"/>
      <c r="AP52" s="322"/>
      <c r="AQ52" s="81" t="s">
        <v>81</v>
      </c>
      <c r="AR52" s="78"/>
      <c r="AS52" s="82">
        <v>0</v>
      </c>
      <c r="AT52" s="83">
        <f>ROUND(SUM(AV52:AW52),2)</f>
        <v>0</v>
      </c>
      <c r="AU52" s="84">
        <f>'SO 01 - Architektonicko-s...'!P105</f>
        <v>0</v>
      </c>
      <c r="AV52" s="83">
        <f>'SO 01 - Architektonicko-s...'!J30</f>
        <v>0</v>
      </c>
      <c r="AW52" s="83">
        <f>'SO 01 - Architektonicko-s...'!J31</f>
        <v>0</v>
      </c>
      <c r="AX52" s="83">
        <f>'SO 01 - Architektonicko-s...'!J32</f>
        <v>0</v>
      </c>
      <c r="AY52" s="83">
        <f>'SO 01 - Architektonicko-s...'!J33</f>
        <v>0</v>
      </c>
      <c r="AZ52" s="83">
        <f>'SO 01 - Architektonicko-s...'!F30</f>
        <v>0</v>
      </c>
      <c r="BA52" s="83">
        <f>'SO 01 - Architektonicko-s...'!F31</f>
        <v>0</v>
      </c>
      <c r="BB52" s="83">
        <f>'SO 01 - Architektonicko-s...'!F32</f>
        <v>0</v>
      </c>
      <c r="BC52" s="83">
        <f>'SO 01 - Architektonicko-s...'!F33</f>
        <v>0</v>
      </c>
      <c r="BD52" s="85">
        <f>'SO 01 - Architektonicko-s...'!F34</f>
        <v>0</v>
      </c>
      <c r="BT52" s="86" t="s">
        <v>23</v>
      </c>
      <c r="BV52" s="86" t="s">
        <v>77</v>
      </c>
      <c r="BW52" s="86" t="s">
        <v>82</v>
      </c>
      <c r="BX52" s="86" t="s">
        <v>5</v>
      </c>
      <c r="CL52" s="86" t="s">
        <v>22</v>
      </c>
      <c r="CM52" s="86" t="s">
        <v>83</v>
      </c>
    </row>
    <row r="53" spans="1:91" s="5" customFormat="1" ht="27" customHeight="1">
      <c r="A53" s="229" t="s">
        <v>1389</v>
      </c>
      <c r="B53" s="78"/>
      <c r="C53" s="79"/>
      <c r="D53" s="323" t="s">
        <v>84</v>
      </c>
      <c r="E53" s="322"/>
      <c r="F53" s="322"/>
      <c r="G53" s="322"/>
      <c r="H53" s="322"/>
      <c r="I53" s="80"/>
      <c r="J53" s="323" t="s">
        <v>85</v>
      </c>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1">
        <f>'VON - VRN+ON'!J27</f>
        <v>0</v>
      </c>
      <c r="AH53" s="322"/>
      <c r="AI53" s="322"/>
      <c r="AJ53" s="322"/>
      <c r="AK53" s="322"/>
      <c r="AL53" s="322"/>
      <c r="AM53" s="322"/>
      <c r="AN53" s="321">
        <f>SUM(AG53,AT53)</f>
        <v>0</v>
      </c>
      <c r="AO53" s="322"/>
      <c r="AP53" s="322"/>
      <c r="AQ53" s="81" t="s">
        <v>84</v>
      </c>
      <c r="AR53" s="78"/>
      <c r="AS53" s="87">
        <v>0</v>
      </c>
      <c r="AT53" s="88">
        <f>ROUND(SUM(AV53:AW53),2)</f>
        <v>0</v>
      </c>
      <c r="AU53" s="89">
        <f>'VON - VRN+ON'!P82</f>
        <v>0</v>
      </c>
      <c r="AV53" s="88">
        <f>'VON - VRN+ON'!J30</f>
        <v>0</v>
      </c>
      <c r="AW53" s="88">
        <f>'VON - VRN+ON'!J31</f>
        <v>0</v>
      </c>
      <c r="AX53" s="88">
        <f>'VON - VRN+ON'!J32</f>
        <v>0</v>
      </c>
      <c r="AY53" s="88">
        <f>'VON - VRN+ON'!J33</f>
        <v>0</v>
      </c>
      <c r="AZ53" s="88">
        <f>'VON - VRN+ON'!F30</f>
        <v>0</v>
      </c>
      <c r="BA53" s="88">
        <f>'VON - VRN+ON'!F31</f>
        <v>0</v>
      </c>
      <c r="BB53" s="88">
        <f>'VON - VRN+ON'!F32</f>
        <v>0</v>
      </c>
      <c r="BC53" s="88">
        <f>'VON - VRN+ON'!F33</f>
        <v>0</v>
      </c>
      <c r="BD53" s="90">
        <f>'VON - VRN+ON'!F34</f>
        <v>0</v>
      </c>
      <c r="BT53" s="86" t="s">
        <v>23</v>
      </c>
      <c r="BV53" s="86" t="s">
        <v>77</v>
      </c>
      <c r="BW53" s="86" t="s">
        <v>86</v>
      </c>
      <c r="BX53" s="86" t="s">
        <v>5</v>
      </c>
      <c r="CL53" s="86" t="s">
        <v>22</v>
      </c>
      <c r="CM53" s="86" t="s">
        <v>83</v>
      </c>
    </row>
    <row r="54" spans="2:44" s="1" customFormat="1" ht="30" customHeight="1">
      <c r="B54" s="34"/>
      <c r="AR54" s="34"/>
    </row>
    <row r="55" spans="2:44" s="1" customFormat="1" ht="6.7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34"/>
    </row>
  </sheetData>
  <sheetProtection password="CC35" sheet="1" objects="1" scenarios="1" formatColumns="0" formatRows="0" sort="0" autoFilter="0"/>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N49:AP49"/>
    <mergeCell ref="AN52:AP52"/>
    <mergeCell ref="AG52:AM52"/>
    <mergeCell ref="D52:H52"/>
    <mergeCell ref="J52:AF52"/>
    <mergeCell ref="X32:AB32"/>
    <mergeCell ref="AK32:AO32"/>
    <mergeCell ref="L42:AO42"/>
    <mergeCell ref="AM44:AN44"/>
    <mergeCell ref="AM46:AP46"/>
    <mergeCell ref="AR2:BE2"/>
    <mergeCell ref="AN53:AP53"/>
    <mergeCell ref="AG53:AM53"/>
    <mergeCell ref="D53:H53"/>
    <mergeCell ref="J53:AF53"/>
    <mergeCell ref="AG51:AM51"/>
    <mergeCell ref="AN51:AP51"/>
    <mergeCell ref="C49:G49"/>
    <mergeCell ref="I49:AF49"/>
    <mergeCell ref="AG49:AM49"/>
  </mergeCells>
  <hyperlinks>
    <hyperlink ref="K1:S1" location="C2" tooltip="Rekapitulace stavby" display="1) Rekapitulace stavby"/>
    <hyperlink ref="W1:AI1" location="C51" tooltip="Rekapitulace objektů stavby a soupisů prací" display="2) Rekapitulace objektů stavby a soupisů prací"/>
    <hyperlink ref="A52" location="'SO 01 - Architektonicko-s...'!C2" tooltip="SO 01 - Architektonicko-s..." display="/"/>
    <hyperlink ref="A53" location="'VON - VRN+ON'!C2" tooltip="VON - VRN+ON"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3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1"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31"/>
      <c r="C1" s="231"/>
      <c r="D1" s="230" t="s">
        <v>1</v>
      </c>
      <c r="E1" s="231"/>
      <c r="F1" s="232" t="s">
        <v>1390</v>
      </c>
      <c r="G1" s="356" t="s">
        <v>1391</v>
      </c>
      <c r="H1" s="356"/>
      <c r="I1" s="237"/>
      <c r="J1" s="232" t="s">
        <v>1392</v>
      </c>
      <c r="K1" s="230" t="s">
        <v>87</v>
      </c>
      <c r="L1" s="232" t="s">
        <v>1393</v>
      </c>
      <c r="M1" s="232"/>
      <c r="N1" s="232"/>
      <c r="O1" s="232"/>
      <c r="P1" s="232"/>
      <c r="Q1" s="232"/>
      <c r="R1" s="232"/>
      <c r="S1" s="232"/>
      <c r="T1" s="232"/>
      <c r="U1" s="228"/>
      <c r="V1" s="22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0"/>
      <c r="M2" s="320"/>
      <c r="N2" s="320"/>
      <c r="O2" s="320"/>
      <c r="P2" s="320"/>
      <c r="Q2" s="320"/>
      <c r="R2" s="320"/>
      <c r="S2" s="320"/>
      <c r="T2" s="320"/>
      <c r="U2" s="320"/>
      <c r="V2" s="320"/>
      <c r="AT2" s="17" t="s">
        <v>82</v>
      </c>
    </row>
    <row r="3" spans="2:46" ht="6.75" customHeight="1">
      <c r="B3" s="18"/>
      <c r="C3" s="19"/>
      <c r="D3" s="19"/>
      <c r="E3" s="19"/>
      <c r="F3" s="19"/>
      <c r="G3" s="19"/>
      <c r="H3" s="19"/>
      <c r="I3" s="92"/>
      <c r="J3" s="19"/>
      <c r="K3" s="20"/>
      <c r="AT3" s="17" t="s">
        <v>83</v>
      </c>
    </row>
    <row r="4" spans="2:46" ht="36.75" customHeight="1">
      <c r="B4" s="21"/>
      <c r="C4" s="22"/>
      <c r="D4" s="23" t="s">
        <v>88</v>
      </c>
      <c r="E4" s="22"/>
      <c r="F4" s="22"/>
      <c r="G4" s="22"/>
      <c r="H4" s="22"/>
      <c r="I4" s="93"/>
      <c r="J4" s="22"/>
      <c r="K4" s="24"/>
      <c r="M4" s="25" t="s">
        <v>10</v>
      </c>
      <c r="AT4" s="17" t="s">
        <v>4</v>
      </c>
    </row>
    <row r="5" spans="2:11" ht="6.75" customHeight="1">
      <c r="B5" s="21"/>
      <c r="C5" s="22"/>
      <c r="D5" s="22"/>
      <c r="E5" s="22"/>
      <c r="F5" s="22"/>
      <c r="G5" s="22"/>
      <c r="H5" s="22"/>
      <c r="I5" s="93"/>
      <c r="J5" s="22"/>
      <c r="K5" s="24"/>
    </row>
    <row r="6" spans="2:11" ht="15">
      <c r="B6" s="21"/>
      <c r="C6" s="22"/>
      <c r="D6" s="30" t="s">
        <v>16</v>
      </c>
      <c r="E6" s="22"/>
      <c r="F6" s="22"/>
      <c r="G6" s="22"/>
      <c r="H6" s="22"/>
      <c r="I6" s="93"/>
      <c r="J6" s="22"/>
      <c r="K6" s="24"/>
    </row>
    <row r="7" spans="2:11" ht="22.5" customHeight="1">
      <c r="B7" s="21"/>
      <c r="C7" s="22"/>
      <c r="D7" s="22"/>
      <c r="E7" s="357" t="str">
        <f>'Rekapitulace stavby'!K6</f>
        <v>Zateplení ZŠ U Školské Zahrady, U Školské Zahrady 1030/4, Praha 8, k.ú. Kobylisy</v>
      </c>
      <c r="F7" s="349"/>
      <c r="G7" s="349"/>
      <c r="H7" s="349"/>
      <c r="I7" s="93"/>
      <c r="J7" s="22"/>
      <c r="K7" s="24"/>
    </row>
    <row r="8" spans="2:11" s="1" customFormat="1" ht="15">
      <c r="B8" s="34"/>
      <c r="C8" s="35"/>
      <c r="D8" s="30" t="s">
        <v>89</v>
      </c>
      <c r="E8" s="35"/>
      <c r="F8" s="35"/>
      <c r="G8" s="35"/>
      <c r="H8" s="35"/>
      <c r="I8" s="94"/>
      <c r="J8" s="35"/>
      <c r="K8" s="38"/>
    </row>
    <row r="9" spans="2:11" s="1" customFormat="1" ht="36.75" customHeight="1">
      <c r="B9" s="34"/>
      <c r="C9" s="35"/>
      <c r="D9" s="35"/>
      <c r="E9" s="358" t="s">
        <v>90</v>
      </c>
      <c r="F9" s="342"/>
      <c r="G9" s="342"/>
      <c r="H9" s="342"/>
      <c r="I9" s="94"/>
      <c r="J9" s="35"/>
      <c r="K9" s="38"/>
    </row>
    <row r="10" spans="2:11" s="1" customFormat="1" ht="13.5">
      <c r="B10" s="34"/>
      <c r="C10" s="35"/>
      <c r="D10" s="35"/>
      <c r="E10" s="35"/>
      <c r="F10" s="35"/>
      <c r="G10" s="35"/>
      <c r="H10" s="35"/>
      <c r="I10" s="94"/>
      <c r="J10" s="35"/>
      <c r="K10" s="38"/>
    </row>
    <row r="11" spans="2:11" s="1" customFormat="1" ht="14.25" customHeight="1">
      <c r="B11" s="34"/>
      <c r="C11" s="35"/>
      <c r="D11" s="30" t="s">
        <v>19</v>
      </c>
      <c r="E11" s="35"/>
      <c r="F11" s="28" t="s">
        <v>22</v>
      </c>
      <c r="G11" s="35"/>
      <c r="H11" s="35"/>
      <c r="I11" s="95" t="s">
        <v>21</v>
      </c>
      <c r="J11" s="28" t="s">
        <v>22</v>
      </c>
      <c r="K11" s="38"/>
    </row>
    <row r="12" spans="2:11" s="1" customFormat="1" ht="14.25" customHeight="1">
      <c r="B12" s="34"/>
      <c r="C12" s="35"/>
      <c r="D12" s="30" t="s">
        <v>24</v>
      </c>
      <c r="E12" s="35"/>
      <c r="F12" s="28" t="s">
        <v>25</v>
      </c>
      <c r="G12" s="35"/>
      <c r="H12" s="35"/>
      <c r="I12" s="95" t="s">
        <v>26</v>
      </c>
      <c r="J12" s="96" t="str">
        <f>'Rekapitulace stavby'!AN8</f>
        <v>15. 7. 2016</v>
      </c>
      <c r="K12" s="38"/>
    </row>
    <row r="13" spans="2:11" s="1" customFormat="1" ht="10.5" customHeight="1">
      <c r="B13" s="34"/>
      <c r="C13" s="35"/>
      <c r="D13" s="35"/>
      <c r="E13" s="35"/>
      <c r="F13" s="35"/>
      <c r="G13" s="35"/>
      <c r="H13" s="35"/>
      <c r="I13" s="94"/>
      <c r="J13" s="35"/>
      <c r="K13" s="38"/>
    </row>
    <row r="14" spans="2:11" s="1" customFormat="1" ht="14.25" customHeight="1">
      <c r="B14" s="34"/>
      <c r="C14" s="35"/>
      <c r="D14" s="30" t="s">
        <v>30</v>
      </c>
      <c r="E14" s="35"/>
      <c r="F14" s="35"/>
      <c r="G14" s="35"/>
      <c r="H14" s="35"/>
      <c r="I14" s="95" t="s">
        <v>31</v>
      </c>
      <c r="J14" s="28" t="s">
        <v>22</v>
      </c>
      <c r="K14" s="38"/>
    </row>
    <row r="15" spans="2:11" s="1" customFormat="1" ht="18" customHeight="1">
      <c r="B15" s="34"/>
      <c r="C15" s="35"/>
      <c r="D15" s="35"/>
      <c r="E15" s="28" t="s">
        <v>32</v>
      </c>
      <c r="F15" s="35"/>
      <c r="G15" s="35"/>
      <c r="H15" s="35"/>
      <c r="I15" s="95" t="s">
        <v>33</v>
      </c>
      <c r="J15" s="28" t="s">
        <v>22</v>
      </c>
      <c r="K15" s="38"/>
    </row>
    <row r="16" spans="2:11" s="1" customFormat="1" ht="6.75" customHeight="1">
      <c r="B16" s="34"/>
      <c r="C16" s="35"/>
      <c r="D16" s="35"/>
      <c r="E16" s="35"/>
      <c r="F16" s="35"/>
      <c r="G16" s="35"/>
      <c r="H16" s="35"/>
      <c r="I16" s="94"/>
      <c r="J16" s="35"/>
      <c r="K16" s="38"/>
    </row>
    <row r="17" spans="2:11" s="1" customFormat="1" ht="14.25" customHeight="1">
      <c r="B17" s="34"/>
      <c r="C17" s="35"/>
      <c r="D17" s="30" t="s">
        <v>34</v>
      </c>
      <c r="E17" s="35"/>
      <c r="F17" s="35"/>
      <c r="G17" s="35"/>
      <c r="H17" s="35"/>
      <c r="I17" s="95"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5" t="s">
        <v>33</v>
      </c>
      <c r="J18" s="28">
        <f>IF('Rekapitulace stavby'!AN14="Vyplň údaj","",IF('Rekapitulace stavby'!AN14="","",'Rekapitulace stavby'!AN14))</f>
      </c>
      <c r="K18" s="38"/>
    </row>
    <row r="19" spans="2:11" s="1" customFormat="1" ht="6.75" customHeight="1">
      <c r="B19" s="34"/>
      <c r="C19" s="35"/>
      <c r="D19" s="35"/>
      <c r="E19" s="35"/>
      <c r="F19" s="35"/>
      <c r="G19" s="35"/>
      <c r="H19" s="35"/>
      <c r="I19" s="94"/>
      <c r="J19" s="35"/>
      <c r="K19" s="38"/>
    </row>
    <row r="20" spans="2:11" s="1" customFormat="1" ht="14.25" customHeight="1">
      <c r="B20" s="34"/>
      <c r="C20" s="35"/>
      <c r="D20" s="30" t="s">
        <v>36</v>
      </c>
      <c r="E20" s="35"/>
      <c r="F20" s="35"/>
      <c r="G20" s="35"/>
      <c r="H20" s="35"/>
      <c r="I20" s="95" t="s">
        <v>31</v>
      </c>
      <c r="J20" s="28" t="s">
        <v>22</v>
      </c>
      <c r="K20" s="38"/>
    </row>
    <row r="21" spans="2:11" s="1" customFormat="1" ht="18" customHeight="1">
      <c r="B21" s="34"/>
      <c r="C21" s="35"/>
      <c r="D21" s="35"/>
      <c r="E21" s="28" t="s">
        <v>37</v>
      </c>
      <c r="F21" s="35"/>
      <c r="G21" s="35"/>
      <c r="H21" s="35"/>
      <c r="I21" s="95" t="s">
        <v>33</v>
      </c>
      <c r="J21" s="28" t="s">
        <v>22</v>
      </c>
      <c r="K21" s="38"/>
    </row>
    <row r="22" spans="2:11" s="1" customFormat="1" ht="6.75" customHeight="1">
      <c r="B22" s="34"/>
      <c r="C22" s="35"/>
      <c r="D22" s="35"/>
      <c r="E22" s="35"/>
      <c r="F22" s="35"/>
      <c r="G22" s="35"/>
      <c r="H22" s="35"/>
      <c r="I22" s="94"/>
      <c r="J22" s="35"/>
      <c r="K22" s="38"/>
    </row>
    <row r="23" spans="2:11" s="1" customFormat="1" ht="14.25" customHeight="1">
      <c r="B23" s="34"/>
      <c r="C23" s="35"/>
      <c r="D23" s="30" t="s">
        <v>39</v>
      </c>
      <c r="E23" s="35"/>
      <c r="F23" s="35"/>
      <c r="G23" s="35"/>
      <c r="H23" s="35"/>
      <c r="I23" s="94"/>
      <c r="J23" s="35"/>
      <c r="K23" s="38"/>
    </row>
    <row r="24" spans="2:11" s="6" customFormat="1" ht="22.5" customHeight="1">
      <c r="B24" s="97"/>
      <c r="C24" s="98"/>
      <c r="D24" s="98"/>
      <c r="E24" s="352" t="s">
        <v>22</v>
      </c>
      <c r="F24" s="359"/>
      <c r="G24" s="359"/>
      <c r="H24" s="359"/>
      <c r="I24" s="99"/>
      <c r="J24" s="98"/>
      <c r="K24" s="100"/>
    </row>
    <row r="25" spans="2:11" s="1" customFormat="1" ht="6.75" customHeight="1">
      <c r="B25" s="34"/>
      <c r="C25" s="35"/>
      <c r="D25" s="35"/>
      <c r="E25" s="35"/>
      <c r="F25" s="35"/>
      <c r="G25" s="35"/>
      <c r="H25" s="35"/>
      <c r="I25" s="94"/>
      <c r="J25" s="35"/>
      <c r="K25" s="38"/>
    </row>
    <row r="26" spans="2:11" s="1" customFormat="1" ht="6.75" customHeight="1">
      <c r="B26" s="34"/>
      <c r="C26" s="35"/>
      <c r="D26" s="61"/>
      <c r="E26" s="61"/>
      <c r="F26" s="61"/>
      <c r="G26" s="61"/>
      <c r="H26" s="61"/>
      <c r="I26" s="101"/>
      <c r="J26" s="61"/>
      <c r="K26" s="102"/>
    </row>
    <row r="27" spans="2:11" s="1" customFormat="1" ht="24.75" customHeight="1">
      <c r="B27" s="34"/>
      <c r="C27" s="35"/>
      <c r="D27" s="103" t="s">
        <v>41</v>
      </c>
      <c r="E27" s="35"/>
      <c r="F27" s="35"/>
      <c r="G27" s="35"/>
      <c r="H27" s="35"/>
      <c r="I27" s="94"/>
      <c r="J27" s="104">
        <f>ROUND(J105,2)</f>
        <v>0</v>
      </c>
      <c r="K27" s="38"/>
    </row>
    <row r="28" spans="2:11" s="1" customFormat="1" ht="6.75" customHeight="1">
      <c r="B28" s="34"/>
      <c r="C28" s="35"/>
      <c r="D28" s="61"/>
      <c r="E28" s="61"/>
      <c r="F28" s="61"/>
      <c r="G28" s="61"/>
      <c r="H28" s="61"/>
      <c r="I28" s="101"/>
      <c r="J28" s="61"/>
      <c r="K28" s="102"/>
    </row>
    <row r="29" spans="2:11" s="1" customFormat="1" ht="14.25" customHeight="1">
      <c r="B29" s="34"/>
      <c r="C29" s="35"/>
      <c r="D29" s="35"/>
      <c r="E29" s="35"/>
      <c r="F29" s="39" t="s">
        <v>43</v>
      </c>
      <c r="G29" s="35"/>
      <c r="H29" s="35"/>
      <c r="I29" s="105" t="s">
        <v>42</v>
      </c>
      <c r="J29" s="39" t="s">
        <v>44</v>
      </c>
      <c r="K29" s="38"/>
    </row>
    <row r="30" spans="2:11" s="1" customFormat="1" ht="14.25" customHeight="1">
      <c r="B30" s="34"/>
      <c r="C30" s="35"/>
      <c r="D30" s="42" t="s">
        <v>45</v>
      </c>
      <c r="E30" s="42" t="s">
        <v>46</v>
      </c>
      <c r="F30" s="106">
        <f>ROUND(SUM(BE105:BE933),2)</f>
        <v>0</v>
      </c>
      <c r="G30" s="35"/>
      <c r="H30" s="35"/>
      <c r="I30" s="107">
        <v>0.21</v>
      </c>
      <c r="J30" s="106">
        <f>ROUND(ROUND((SUM(BE105:BE933)),2)*I30,2)</f>
        <v>0</v>
      </c>
      <c r="K30" s="38"/>
    </row>
    <row r="31" spans="2:11" s="1" customFormat="1" ht="14.25" customHeight="1">
      <c r="B31" s="34"/>
      <c r="C31" s="35"/>
      <c r="D31" s="35"/>
      <c r="E31" s="42" t="s">
        <v>47</v>
      </c>
      <c r="F31" s="106">
        <f>ROUND(SUM(BF105:BF933),2)</f>
        <v>0</v>
      </c>
      <c r="G31" s="35"/>
      <c r="H31" s="35"/>
      <c r="I31" s="107">
        <v>0.15</v>
      </c>
      <c r="J31" s="106">
        <f>ROUND(ROUND((SUM(BF105:BF933)),2)*I31,2)</f>
        <v>0</v>
      </c>
      <c r="K31" s="38"/>
    </row>
    <row r="32" spans="2:11" s="1" customFormat="1" ht="14.25" customHeight="1" hidden="1">
      <c r="B32" s="34"/>
      <c r="C32" s="35"/>
      <c r="D32" s="35"/>
      <c r="E32" s="42" t="s">
        <v>48</v>
      </c>
      <c r="F32" s="106">
        <f>ROUND(SUM(BG105:BG933),2)</f>
        <v>0</v>
      </c>
      <c r="G32" s="35"/>
      <c r="H32" s="35"/>
      <c r="I32" s="107">
        <v>0.21</v>
      </c>
      <c r="J32" s="106">
        <v>0</v>
      </c>
      <c r="K32" s="38"/>
    </row>
    <row r="33" spans="2:11" s="1" customFormat="1" ht="14.25" customHeight="1" hidden="1">
      <c r="B33" s="34"/>
      <c r="C33" s="35"/>
      <c r="D33" s="35"/>
      <c r="E33" s="42" t="s">
        <v>49</v>
      </c>
      <c r="F33" s="106">
        <f>ROUND(SUM(BH105:BH933),2)</f>
        <v>0</v>
      </c>
      <c r="G33" s="35"/>
      <c r="H33" s="35"/>
      <c r="I33" s="107">
        <v>0.15</v>
      </c>
      <c r="J33" s="106">
        <v>0</v>
      </c>
      <c r="K33" s="38"/>
    </row>
    <row r="34" spans="2:11" s="1" customFormat="1" ht="14.25" customHeight="1" hidden="1">
      <c r="B34" s="34"/>
      <c r="C34" s="35"/>
      <c r="D34" s="35"/>
      <c r="E34" s="42" t="s">
        <v>50</v>
      </c>
      <c r="F34" s="106">
        <f>ROUND(SUM(BI105:BI933),2)</f>
        <v>0</v>
      </c>
      <c r="G34" s="35"/>
      <c r="H34" s="35"/>
      <c r="I34" s="107">
        <v>0</v>
      </c>
      <c r="J34" s="106">
        <v>0</v>
      </c>
      <c r="K34" s="38"/>
    </row>
    <row r="35" spans="2:11" s="1" customFormat="1" ht="6.75" customHeight="1">
      <c r="B35" s="34"/>
      <c r="C35" s="35"/>
      <c r="D35" s="35"/>
      <c r="E35" s="35"/>
      <c r="F35" s="35"/>
      <c r="G35" s="35"/>
      <c r="H35" s="35"/>
      <c r="I35" s="94"/>
      <c r="J35" s="35"/>
      <c r="K35" s="38"/>
    </row>
    <row r="36" spans="2:11" s="1" customFormat="1" ht="24.75" customHeight="1">
      <c r="B36" s="34"/>
      <c r="C36" s="108"/>
      <c r="D36" s="109" t="s">
        <v>51</v>
      </c>
      <c r="E36" s="64"/>
      <c r="F36" s="64"/>
      <c r="G36" s="110" t="s">
        <v>52</v>
      </c>
      <c r="H36" s="111" t="s">
        <v>53</v>
      </c>
      <c r="I36" s="112"/>
      <c r="J36" s="113">
        <f>SUM(J27:J34)</f>
        <v>0</v>
      </c>
      <c r="K36" s="114"/>
    </row>
    <row r="37" spans="2:11" s="1" customFormat="1" ht="14.25" customHeight="1">
      <c r="B37" s="49"/>
      <c r="C37" s="50"/>
      <c r="D37" s="50"/>
      <c r="E37" s="50"/>
      <c r="F37" s="50"/>
      <c r="G37" s="50"/>
      <c r="H37" s="50"/>
      <c r="I37" s="115"/>
      <c r="J37" s="50"/>
      <c r="K37" s="51"/>
    </row>
    <row r="41" spans="2:11" s="1" customFormat="1" ht="6.75" customHeight="1">
      <c r="B41" s="52"/>
      <c r="C41" s="53"/>
      <c r="D41" s="53"/>
      <c r="E41" s="53"/>
      <c r="F41" s="53"/>
      <c r="G41" s="53"/>
      <c r="H41" s="53"/>
      <c r="I41" s="116"/>
      <c r="J41" s="53"/>
      <c r="K41" s="117"/>
    </row>
    <row r="42" spans="2:11" s="1" customFormat="1" ht="36.75" customHeight="1">
      <c r="B42" s="34"/>
      <c r="C42" s="23" t="s">
        <v>91</v>
      </c>
      <c r="D42" s="35"/>
      <c r="E42" s="35"/>
      <c r="F42" s="35"/>
      <c r="G42" s="35"/>
      <c r="H42" s="35"/>
      <c r="I42" s="94"/>
      <c r="J42" s="35"/>
      <c r="K42" s="38"/>
    </row>
    <row r="43" spans="2:11" s="1" customFormat="1" ht="6.75" customHeight="1">
      <c r="B43" s="34"/>
      <c r="C43" s="35"/>
      <c r="D43" s="35"/>
      <c r="E43" s="35"/>
      <c r="F43" s="35"/>
      <c r="G43" s="35"/>
      <c r="H43" s="35"/>
      <c r="I43" s="94"/>
      <c r="J43" s="35"/>
      <c r="K43" s="38"/>
    </row>
    <row r="44" spans="2:11" s="1" customFormat="1" ht="14.25" customHeight="1">
      <c r="B44" s="34"/>
      <c r="C44" s="30" t="s">
        <v>16</v>
      </c>
      <c r="D44" s="35"/>
      <c r="E44" s="35"/>
      <c r="F44" s="35"/>
      <c r="G44" s="35"/>
      <c r="H44" s="35"/>
      <c r="I44" s="94"/>
      <c r="J44" s="35"/>
      <c r="K44" s="38"/>
    </row>
    <row r="45" spans="2:11" s="1" customFormat="1" ht="22.5" customHeight="1">
      <c r="B45" s="34"/>
      <c r="C45" s="35"/>
      <c r="D45" s="35"/>
      <c r="E45" s="357" t="str">
        <f>E7</f>
        <v>Zateplení ZŠ U Školské Zahrady, U Školské Zahrady 1030/4, Praha 8, k.ú. Kobylisy</v>
      </c>
      <c r="F45" s="342"/>
      <c r="G45" s="342"/>
      <c r="H45" s="342"/>
      <c r="I45" s="94"/>
      <c r="J45" s="35"/>
      <c r="K45" s="38"/>
    </row>
    <row r="46" spans="2:11" s="1" customFormat="1" ht="14.25" customHeight="1">
      <c r="B46" s="34"/>
      <c r="C46" s="30" t="s">
        <v>89</v>
      </c>
      <c r="D46" s="35"/>
      <c r="E46" s="35"/>
      <c r="F46" s="35"/>
      <c r="G46" s="35"/>
      <c r="H46" s="35"/>
      <c r="I46" s="94"/>
      <c r="J46" s="35"/>
      <c r="K46" s="38"/>
    </row>
    <row r="47" spans="2:11" s="1" customFormat="1" ht="23.25" customHeight="1">
      <c r="B47" s="34"/>
      <c r="C47" s="35"/>
      <c r="D47" s="35"/>
      <c r="E47" s="358" t="str">
        <f>E9</f>
        <v>SO 01 - Architektonicko-stavební řešení</v>
      </c>
      <c r="F47" s="342"/>
      <c r="G47" s="342"/>
      <c r="H47" s="342"/>
      <c r="I47" s="94"/>
      <c r="J47" s="35"/>
      <c r="K47" s="38"/>
    </row>
    <row r="48" spans="2:11" s="1" customFormat="1" ht="6.75" customHeight="1">
      <c r="B48" s="34"/>
      <c r="C48" s="35"/>
      <c r="D48" s="35"/>
      <c r="E48" s="35"/>
      <c r="F48" s="35"/>
      <c r="G48" s="35"/>
      <c r="H48" s="35"/>
      <c r="I48" s="94"/>
      <c r="J48" s="35"/>
      <c r="K48" s="38"/>
    </row>
    <row r="49" spans="2:11" s="1" customFormat="1" ht="18" customHeight="1">
      <c r="B49" s="34"/>
      <c r="C49" s="30" t="s">
        <v>24</v>
      </c>
      <c r="D49" s="35"/>
      <c r="E49" s="35"/>
      <c r="F49" s="28" t="str">
        <f>F12</f>
        <v> </v>
      </c>
      <c r="G49" s="35"/>
      <c r="H49" s="35"/>
      <c r="I49" s="95" t="s">
        <v>26</v>
      </c>
      <c r="J49" s="96" t="str">
        <f>IF(J12="","",J12)</f>
        <v>15. 7. 2016</v>
      </c>
      <c r="K49" s="38"/>
    </row>
    <row r="50" spans="2:11" s="1" customFormat="1" ht="6.75" customHeight="1">
      <c r="B50" s="34"/>
      <c r="C50" s="35"/>
      <c r="D50" s="35"/>
      <c r="E50" s="35"/>
      <c r="F50" s="35"/>
      <c r="G50" s="35"/>
      <c r="H50" s="35"/>
      <c r="I50" s="94"/>
      <c r="J50" s="35"/>
      <c r="K50" s="38"/>
    </row>
    <row r="51" spans="2:11" s="1" customFormat="1" ht="15">
      <c r="B51" s="34"/>
      <c r="C51" s="30" t="s">
        <v>30</v>
      </c>
      <c r="D51" s="35"/>
      <c r="E51" s="35"/>
      <c r="F51" s="28" t="str">
        <f>E15</f>
        <v>Servisní stř. pro správu sv. majetku, MČ Praha 8</v>
      </c>
      <c r="G51" s="35"/>
      <c r="H51" s="35"/>
      <c r="I51" s="95" t="s">
        <v>36</v>
      </c>
      <c r="J51" s="28" t="str">
        <f>E21</f>
        <v>SKLOPROJEKT spol. s.r.o.</v>
      </c>
      <c r="K51" s="38"/>
    </row>
    <row r="52" spans="2:11" s="1" customFormat="1" ht="14.25" customHeight="1">
      <c r="B52" s="34"/>
      <c r="C52" s="30" t="s">
        <v>34</v>
      </c>
      <c r="D52" s="35"/>
      <c r="E52" s="35"/>
      <c r="F52" s="28">
        <f>IF(E18="","",E18)</f>
      </c>
      <c r="G52" s="35"/>
      <c r="H52" s="35"/>
      <c r="I52" s="94"/>
      <c r="J52" s="35"/>
      <c r="K52" s="38"/>
    </row>
    <row r="53" spans="2:11" s="1" customFormat="1" ht="9.75" customHeight="1">
      <c r="B53" s="34"/>
      <c r="C53" s="35"/>
      <c r="D53" s="35"/>
      <c r="E53" s="35"/>
      <c r="F53" s="35"/>
      <c r="G53" s="35"/>
      <c r="H53" s="35"/>
      <c r="I53" s="94"/>
      <c r="J53" s="35"/>
      <c r="K53" s="38"/>
    </row>
    <row r="54" spans="2:11" s="1" customFormat="1" ht="29.25" customHeight="1">
      <c r="B54" s="34"/>
      <c r="C54" s="118" t="s">
        <v>92</v>
      </c>
      <c r="D54" s="108"/>
      <c r="E54" s="108"/>
      <c r="F54" s="108"/>
      <c r="G54" s="108"/>
      <c r="H54" s="108"/>
      <c r="I54" s="119"/>
      <c r="J54" s="120" t="s">
        <v>93</v>
      </c>
      <c r="K54" s="121"/>
    </row>
    <row r="55" spans="2:11" s="1" customFormat="1" ht="9.75" customHeight="1">
      <c r="B55" s="34"/>
      <c r="C55" s="35"/>
      <c r="D55" s="35"/>
      <c r="E55" s="35"/>
      <c r="F55" s="35"/>
      <c r="G55" s="35"/>
      <c r="H55" s="35"/>
      <c r="I55" s="94"/>
      <c r="J55" s="35"/>
      <c r="K55" s="38"/>
    </row>
    <row r="56" spans="2:47" s="1" customFormat="1" ht="29.25" customHeight="1">
      <c r="B56" s="34"/>
      <c r="C56" s="122" t="s">
        <v>94</v>
      </c>
      <c r="D56" s="35"/>
      <c r="E56" s="35"/>
      <c r="F56" s="35"/>
      <c r="G56" s="35"/>
      <c r="H56" s="35"/>
      <c r="I56" s="94"/>
      <c r="J56" s="104">
        <f>J105</f>
        <v>0</v>
      </c>
      <c r="K56" s="38"/>
      <c r="AU56" s="17" t="s">
        <v>95</v>
      </c>
    </row>
    <row r="57" spans="2:11" s="7" customFormat="1" ht="24.75" customHeight="1">
      <c r="B57" s="123"/>
      <c r="C57" s="124"/>
      <c r="D57" s="125" t="s">
        <v>96</v>
      </c>
      <c r="E57" s="126"/>
      <c r="F57" s="126"/>
      <c r="G57" s="126"/>
      <c r="H57" s="126"/>
      <c r="I57" s="127"/>
      <c r="J57" s="128">
        <f>J106</f>
        <v>0</v>
      </c>
      <c r="K57" s="129"/>
    </row>
    <row r="58" spans="2:11" s="8" customFormat="1" ht="19.5" customHeight="1">
      <c r="B58" s="130"/>
      <c r="C58" s="131"/>
      <c r="D58" s="132" t="s">
        <v>97</v>
      </c>
      <c r="E58" s="133"/>
      <c r="F58" s="133"/>
      <c r="G58" s="133"/>
      <c r="H58" s="133"/>
      <c r="I58" s="134"/>
      <c r="J58" s="135">
        <f>J107</f>
        <v>0</v>
      </c>
      <c r="K58" s="136"/>
    </row>
    <row r="59" spans="2:11" s="8" customFormat="1" ht="19.5" customHeight="1">
      <c r="B59" s="130"/>
      <c r="C59" s="131"/>
      <c r="D59" s="132" t="s">
        <v>98</v>
      </c>
      <c r="E59" s="133"/>
      <c r="F59" s="133"/>
      <c r="G59" s="133"/>
      <c r="H59" s="133"/>
      <c r="I59" s="134"/>
      <c r="J59" s="135">
        <f>J192</f>
        <v>0</v>
      </c>
      <c r="K59" s="136"/>
    </row>
    <row r="60" spans="2:11" s="8" customFormat="1" ht="19.5" customHeight="1">
      <c r="B60" s="130"/>
      <c r="C60" s="131"/>
      <c r="D60" s="132" t="s">
        <v>99</v>
      </c>
      <c r="E60" s="133"/>
      <c r="F60" s="133"/>
      <c r="G60" s="133"/>
      <c r="H60" s="133"/>
      <c r="I60" s="134"/>
      <c r="J60" s="135">
        <f>J197</f>
        <v>0</v>
      </c>
      <c r="K60" s="136"/>
    </row>
    <row r="61" spans="2:11" s="8" customFormat="1" ht="19.5" customHeight="1">
      <c r="B61" s="130"/>
      <c r="C61" s="131"/>
      <c r="D61" s="132" t="s">
        <v>100</v>
      </c>
      <c r="E61" s="133"/>
      <c r="F61" s="133"/>
      <c r="G61" s="133"/>
      <c r="H61" s="133"/>
      <c r="I61" s="134"/>
      <c r="J61" s="135">
        <f>J203</f>
        <v>0</v>
      </c>
      <c r="K61" s="136"/>
    </row>
    <row r="62" spans="2:11" s="8" customFormat="1" ht="19.5" customHeight="1">
      <c r="B62" s="130"/>
      <c r="C62" s="131"/>
      <c r="D62" s="132" t="s">
        <v>101</v>
      </c>
      <c r="E62" s="133"/>
      <c r="F62" s="133"/>
      <c r="G62" s="133"/>
      <c r="H62" s="133"/>
      <c r="I62" s="134"/>
      <c r="J62" s="135">
        <f>J240</f>
        <v>0</v>
      </c>
      <c r="K62" s="136"/>
    </row>
    <row r="63" spans="2:11" s="8" customFormat="1" ht="19.5" customHeight="1">
      <c r="B63" s="130"/>
      <c r="C63" s="131"/>
      <c r="D63" s="132" t="s">
        <v>102</v>
      </c>
      <c r="E63" s="133"/>
      <c r="F63" s="133"/>
      <c r="G63" s="133"/>
      <c r="H63" s="133"/>
      <c r="I63" s="134"/>
      <c r="J63" s="135">
        <f>J440</f>
        <v>0</v>
      </c>
      <c r="K63" s="136"/>
    </row>
    <row r="64" spans="2:11" s="8" customFormat="1" ht="19.5" customHeight="1">
      <c r="B64" s="130"/>
      <c r="C64" s="131"/>
      <c r="D64" s="132" t="s">
        <v>103</v>
      </c>
      <c r="E64" s="133"/>
      <c r="F64" s="133"/>
      <c r="G64" s="133"/>
      <c r="H64" s="133"/>
      <c r="I64" s="134"/>
      <c r="J64" s="135">
        <f>J508</f>
        <v>0</v>
      </c>
      <c r="K64" s="136"/>
    </row>
    <row r="65" spans="2:11" s="8" customFormat="1" ht="19.5" customHeight="1">
      <c r="B65" s="130"/>
      <c r="C65" s="131"/>
      <c r="D65" s="132" t="s">
        <v>104</v>
      </c>
      <c r="E65" s="133"/>
      <c r="F65" s="133"/>
      <c r="G65" s="133"/>
      <c r="H65" s="133"/>
      <c r="I65" s="134"/>
      <c r="J65" s="135">
        <f>J525</f>
        <v>0</v>
      </c>
      <c r="K65" s="136"/>
    </row>
    <row r="66" spans="2:11" s="8" customFormat="1" ht="19.5" customHeight="1">
      <c r="B66" s="130"/>
      <c r="C66" s="131"/>
      <c r="D66" s="132" t="s">
        <v>105</v>
      </c>
      <c r="E66" s="133"/>
      <c r="F66" s="133"/>
      <c r="G66" s="133"/>
      <c r="H66" s="133"/>
      <c r="I66" s="134"/>
      <c r="J66" s="135">
        <f>J527</f>
        <v>0</v>
      </c>
      <c r="K66" s="136"/>
    </row>
    <row r="67" spans="2:11" s="7" customFormat="1" ht="24.75" customHeight="1">
      <c r="B67" s="123"/>
      <c r="C67" s="124"/>
      <c r="D67" s="125" t="s">
        <v>106</v>
      </c>
      <c r="E67" s="126"/>
      <c r="F67" s="126"/>
      <c r="G67" s="126"/>
      <c r="H67" s="126"/>
      <c r="I67" s="127"/>
      <c r="J67" s="128">
        <f>J529</f>
        <v>0</v>
      </c>
      <c r="K67" s="129"/>
    </row>
    <row r="68" spans="2:11" s="8" customFormat="1" ht="19.5" customHeight="1">
      <c r="B68" s="130"/>
      <c r="C68" s="131"/>
      <c r="D68" s="132" t="s">
        <v>107</v>
      </c>
      <c r="E68" s="133"/>
      <c r="F68" s="133"/>
      <c r="G68" s="133"/>
      <c r="H68" s="133"/>
      <c r="I68" s="134"/>
      <c r="J68" s="135">
        <f>J530</f>
        <v>0</v>
      </c>
      <c r="K68" s="136"/>
    </row>
    <row r="69" spans="2:11" s="8" customFormat="1" ht="19.5" customHeight="1">
      <c r="B69" s="130"/>
      <c r="C69" s="131"/>
      <c r="D69" s="132" t="s">
        <v>108</v>
      </c>
      <c r="E69" s="133"/>
      <c r="F69" s="133"/>
      <c r="G69" s="133"/>
      <c r="H69" s="133"/>
      <c r="I69" s="134"/>
      <c r="J69" s="135">
        <f>J547</f>
        <v>0</v>
      </c>
      <c r="K69" s="136"/>
    </row>
    <row r="70" spans="2:11" s="8" customFormat="1" ht="19.5" customHeight="1">
      <c r="B70" s="130"/>
      <c r="C70" s="131"/>
      <c r="D70" s="132" t="s">
        <v>109</v>
      </c>
      <c r="E70" s="133"/>
      <c r="F70" s="133"/>
      <c r="G70" s="133"/>
      <c r="H70" s="133"/>
      <c r="I70" s="134"/>
      <c r="J70" s="135">
        <f>J560</f>
        <v>0</v>
      </c>
      <c r="K70" s="136"/>
    </row>
    <row r="71" spans="2:11" s="8" customFormat="1" ht="19.5" customHeight="1">
      <c r="B71" s="130"/>
      <c r="C71" s="131"/>
      <c r="D71" s="132" t="s">
        <v>110</v>
      </c>
      <c r="E71" s="133"/>
      <c r="F71" s="133"/>
      <c r="G71" s="133"/>
      <c r="H71" s="133"/>
      <c r="I71" s="134"/>
      <c r="J71" s="135">
        <f>J621</f>
        <v>0</v>
      </c>
      <c r="K71" s="136"/>
    </row>
    <row r="72" spans="2:11" s="8" customFormat="1" ht="19.5" customHeight="1">
      <c r="B72" s="130"/>
      <c r="C72" s="131"/>
      <c r="D72" s="132" t="s">
        <v>111</v>
      </c>
      <c r="E72" s="133"/>
      <c r="F72" s="133"/>
      <c r="G72" s="133"/>
      <c r="H72" s="133"/>
      <c r="I72" s="134"/>
      <c r="J72" s="135">
        <f>J629</f>
        <v>0</v>
      </c>
      <c r="K72" s="136"/>
    </row>
    <row r="73" spans="2:11" s="8" customFormat="1" ht="19.5" customHeight="1">
      <c r="B73" s="130"/>
      <c r="C73" s="131"/>
      <c r="D73" s="132" t="s">
        <v>112</v>
      </c>
      <c r="E73" s="133"/>
      <c r="F73" s="133"/>
      <c r="G73" s="133"/>
      <c r="H73" s="133"/>
      <c r="I73" s="134"/>
      <c r="J73" s="135">
        <f>J641</f>
        <v>0</v>
      </c>
      <c r="K73" s="136"/>
    </row>
    <row r="74" spans="2:11" s="8" customFormat="1" ht="19.5" customHeight="1">
      <c r="B74" s="130"/>
      <c r="C74" s="131"/>
      <c r="D74" s="132" t="s">
        <v>113</v>
      </c>
      <c r="E74" s="133"/>
      <c r="F74" s="133"/>
      <c r="G74" s="133"/>
      <c r="H74" s="133"/>
      <c r="I74" s="134"/>
      <c r="J74" s="135">
        <f>J649</f>
        <v>0</v>
      </c>
      <c r="K74" s="136"/>
    </row>
    <row r="75" spans="2:11" s="8" customFormat="1" ht="19.5" customHeight="1">
      <c r="B75" s="130"/>
      <c r="C75" s="131"/>
      <c r="D75" s="132" t="s">
        <v>114</v>
      </c>
      <c r="E75" s="133"/>
      <c r="F75" s="133"/>
      <c r="G75" s="133"/>
      <c r="H75" s="133"/>
      <c r="I75" s="134"/>
      <c r="J75" s="135">
        <f>J665</f>
        <v>0</v>
      </c>
      <c r="K75" s="136"/>
    </row>
    <row r="76" spans="2:11" s="8" customFormat="1" ht="19.5" customHeight="1">
      <c r="B76" s="130"/>
      <c r="C76" s="131"/>
      <c r="D76" s="132" t="s">
        <v>115</v>
      </c>
      <c r="E76" s="133"/>
      <c r="F76" s="133"/>
      <c r="G76" s="133"/>
      <c r="H76" s="133"/>
      <c r="I76" s="134"/>
      <c r="J76" s="135">
        <f>J683</f>
        <v>0</v>
      </c>
      <c r="K76" s="136"/>
    </row>
    <row r="77" spans="2:11" s="8" customFormat="1" ht="19.5" customHeight="1">
      <c r="B77" s="130"/>
      <c r="C77" s="131"/>
      <c r="D77" s="132" t="s">
        <v>116</v>
      </c>
      <c r="E77" s="133"/>
      <c r="F77" s="133"/>
      <c r="G77" s="133"/>
      <c r="H77" s="133"/>
      <c r="I77" s="134"/>
      <c r="J77" s="135">
        <f>J780</f>
        <v>0</v>
      </c>
      <c r="K77" s="136"/>
    </row>
    <row r="78" spans="2:11" s="8" customFormat="1" ht="19.5" customHeight="1">
      <c r="B78" s="130"/>
      <c r="C78" s="131"/>
      <c r="D78" s="132" t="s">
        <v>117</v>
      </c>
      <c r="E78" s="133"/>
      <c r="F78" s="133"/>
      <c r="G78" s="133"/>
      <c r="H78" s="133"/>
      <c r="I78" s="134"/>
      <c r="J78" s="135">
        <f>J788</f>
        <v>0</v>
      </c>
      <c r="K78" s="136"/>
    </row>
    <row r="79" spans="2:11" s="8" customFormat="1" ht="19.5" customHeight="1">
      <c r="B79" s="130"/>
      <c r="C79" s="131"/>
      <c r="D79" s="132" t="s">
        <v>118</v>
      </c>
      <c r="E79" s="133"/>
      <c r="F79" s="133"/>
      <c r="G79" s="133"/>
      <c r="H79" s="133"/>
      <c r="I79" s="134"/>
      <c r="J79" s="135">
        <f>J801</f>
        <v>0</v>
      </c>
      <c r="K79" s="136"/>
    </row>
    <row r="80" spans="2:11" s="8" customFormat="1" ht="19.5" customHeight="1">
      <c r="B80" s="130"/>
      <c r="C80" s="131"/>
      <c r="D80" s="132" t="s">
        <v>119</v>
      </c>
      <c r="E80" s="133"/>
      <c r="F80" s="133"/>
      <c r="G80" s="133"/>
      <c r="H80" s="133"/>
      <c r="I80" s="134"/>
      <c r="J80" s="135">
        <f>J882</f>
        <v>0</v>
      </c>
      <c r="K80" s="136"/>
    </row>
    <row r="81" spans="2:11" s="8" customFormat="1" ht="19.5" customHeight="1">
      <c r="B81" s="130"/>
      <c r="C81" s="131"/>
      <c r="D81" s="132" t="s">
        <v>120</v>
      </c>
      <c r="E81" s="133"/>
      <c r="F81" s="133"/>
      <c r="G81" s="133"/>
      <c r="H81" s="133"/>
      <c r="I81" s="134"/>
      <c r="J81" s="135">
        <f>J911</f>
        <v>0</v>
      </c>
      <c r="K81" s="136"/>
    </row>
    <row r="82" spans="2:11" s="8" customFormat="1" ht="19.5" customHeight="1">
      <c r="B82" s="130"/>
      <c r="C82" s="131"/>
      <c r="D82" s="132" t="s">
        <v>121</v>
      </c>
      <c r="E82" s="133"/>
      <c r="F82" s="133"/>
      <c r="G82" s="133"/>
      <c r="H82" s="133"/>
      <c r="I82" s="134"/>
      <c r="J82" s="135">
        <f>J920</f>
        <v>0</v>
      </c>
      <c r="K82" s="136"/>
    </row>
    <row r="83" spans="2:11" s="7" customFormat="1" ht="24.75" customHeight="1">
      <c r="B83" s="123"/>
      <c r="C83" s="124"/>
      <c r="D83" s="125" t="s">
        <v>122</v>
      </c>
      <c r="E83" s="126"/>
      <c r="F83" s="126"/>
      <c r="G83" s="126"/>
      <c r="H83" s="126"/>
      <c r="I83" s="127"/>
      <c r="J83" s="128">
        <f>J922</f>
        <v>0</v>
      </c>
      <c r="K83" s="129"/>
    </row>
    <row r="84" spans="2:11" s="8" customFormat="1" ht="19.5" customHeight="1">
      <c r="B84" s="130"/>
      <c r="C84" s="131"/>
      <c r="D84" s="132" t="s">
        <v>123</v>
      </c>
      <c r="E84" s="133"/>
      <c r="F84" s="133"/>
      <c r="G84" s="133"/>
      <c r="H84" s="133"/>
      <c r="I84" s="134"/>
      <c r="J84" s="135">
        <f>J923</f>
        <v>0</v>
      </c>
      <c r="K84" s="136"/>
    </row>
    <row r="85" spans="2:11" s="8" customFormat="1" ht="19.5" customHeight="1">
      <c r="B85" s="130"/>
      <c r="C85" s="131"/>
      <c r="D85" s="132" t="s">
        <v>124</v>
      </c>
      <c r="E85" s="133"/>
      <c r="F85" s="133"/>
      <c r="G85" s="133"/>
      <c r="H85" s="133"/>
      <c r="I85" s="134"/>
      <c r="J85" s="135">
        <f>J929</f>
        <v>0</v>
      </c>
      <c r="K85" s="136"/>
    </row>
    <row r="86" spans="2:11" s="1" customFormat="1" ht="21.75" customHeight="1">
      <c r="B86" s="34"/>
      <c r="C86" s="35"/>
      <c r="D86" s="35"/>
      <c r="E86" s="35"/>
      <c r="F86" s="35"/>
      <c r="G86" s="35"/>
      <c r="H86" s="35"/>
      <c r="I86" s="94"/>
      <c r="J86" s="35"/>
      <c r="K86" s="38"/>
    </row>
    <row r="87" spans="2:11" s="1" customFormat="1" ht="6.75" customHeight="1">
      <c r="B87" s="49"/>
      <c r="C87" s="50"/>
      <c r="D87" s="50"/>
      <c r="E87" s="50"/>
      <c r="F87" s="50"/>
      <c r="G87" s="50"/>
      <c r="H87" s="50"/>
      <c r="I87" s="115"/>
      <c r="J87" s="50"/>
      <c r="K87" s="51"/>
    </row>
    <row r="91" spans="2:12" s="1" customFormat="1" ht="6.75" customHeight="1">
      <c r="B91" s="52"/>
      <c r="C91" s="53"/>
      <c r="D91" s="53"/>
      <c r="E91" s="53"/>
      <c r="F91" s="53"/>
      <c r="G91" s="53"/>
      <c r="H91" s="53"/>
      <c r="I91" s="116"/>
      <c r="J91" s="53"/>
      <c r="K91" s="53"/>
      <c r="L91" s="34"/>
    </row>
    <row r="92" spans="2:12" s="1" customFormat="1" ht="36.75" customHeight="1">
      <c r="B92" s="34"/>
      <c r="C92" s="54" t="s">
        <v>125</v>
      </c>
      <c r="I92" s="137"/>
      <c r="L92" s="34"/>
    </row>
    <row r="93" spans="2:12" s="1" customFormat="1" ht="6.75" customHeight="1">
      <c r="B93" s="34"/>
      <c r="I93" s="137"/>
      <c r="L93" s="34"/>
    </row>
    <row r="94" spans="2:12" s="1" customFormat="1" ht="14.25" customHeight="1">
      <c r="B94" s="34"/>
      <c r="C94" s="56" t="s">
        <v>16</v>
      </c>
      <c r="I94" s="137"/>
      <c r="L94" s="34"/>
    </row>
    <row r="95" spans="2:12" s="1" customFormat="1" ht="22.5" customHeight="1">
      <c r="B95" s="34"/>
      <c r="E95" s="360" t="str">
        <f>E7</f>
        <v>Zateplení ZŠ U Školské Zahrady, U Školské Zahrady 1030/4, Praha 8, k.ú. Kobylisy</v>
      </c>
      <c r="F95" s="337"/>
      <c r="G95" s="337"/>
      <c r="H95" s="337"/>
      <c r="I95" s="137"/>
      <c r="L95" s="34"/>
    </row>
    <row r="96" spans="2:12" s="1" customFormat="1" ht="14.25" customHeight="1">
      <c r="B96" s="34"/>
      <c r="C96" s="56" t="s">
        <v>89</v>
      </c>
      <c r="I96" s="137"/>
      <c r="L96" s="34"/>
    </row>
    <row r="97" spans="2:12" s="1" customFormat="1" ht="23.25" customHeight="1">
      <c r="B97" s="34"/>
      <c r="E97" s="334" t="str">
        <f>E9</f>
        <v>SO 01 - Architektonicko-stavební řešení</v>
      </c>
      <c r="F97" s="337"/>
      <c r="G97" s="337"/>
      <c r="H97" s="337"/>
      <c r="I97" s="137"/>
      <c r="L97" s="34"/>
    </row>
    <row r="98" spans="2:12" s="1" customFormat="1" ht="6.75" customHeight="1">
      <c r="B98" s="34"/>
      <c r="I98" s="137"/>
      <c r="L98" s="34"/>
    </row>
    <row r="99" spans="2:12" s="1" customFormat="1" ht="18" customHeight="1">
      <c r="B99" s="34"/>
      <c r="C99" s="56" t="s">
        <v>24</v>
      </c>
      <c r="F99" s="138" t="str">
        <f>F12</f>
        <v> </v>
      </c>
      <c r="I99" s="139" t="s">
        <v>26</v>
      </c>
      <c r="J99" s="60" t="str">
        <f>IF(J12="","",J12)</f>
        <v>15. 7. 2016</v>
      </c>
      <c r="L99" s="34"/>
    </row>
    <row r="100" spans="2:12" s="1" customFormat="1" ht="6.75" customHeight="1">
      <c r="B100" s="34"/>
      <c r="I100" s="137"/>
      <c r="L100" s="34"/>
    </row>
    <row r="101" spans="2:12" s="1" customFormat="1" ht="15">
      <c r="B101" s="34"/>
      <c r="C101" s="56" t="s">
        <v>30</v>
      </c>
      <c r="F101" s="138" t="str">
        <f>E15</f>
        <v>Servisní stř. pro správu sv. majetku, MČ Praha 8</v>
      </c>
      <c r="I101" s="139" t="s">
        <v>36</v>
      </c>
      <c r="J101" s="138" t="str">
        <f>E21</f>
        <v>SKLOPROJEKT spol. s.r.o.</v>
      </c>
      <c r="L101" s="34"/>
    </row>
    <row r="102" spans="2:12" s="1" customFormat="1" ht="14.25" customHeight="1">
      <c r="B102" s="34"/>
      <c r="C102" s="56" t="s">
        <v>34</v>
      </c>
      <c r="F102" s="138">
        <f>IF(E18="","",E18)</f>
      </c>
      <c r="I102" s="137"/>
      <c r="L102" s="34"/>
    </row>
    <row r="103" spans="2:12" s="1" customFormat="1" ht="9.75" customHeight="1">
      <c r="B103" s="34"/>
      <c r="I103" s="137"/>
      <c r="L103" s="34"/>
    </row>
    <row r="104" spans="2:20" s="9" customFormat="1" ht="29.25" customHeight="1">
      <c r="B104" s="140"/>
      <c r="C104" s="141" t="s">
        <v>126</v>
      </c>
      <c r="D104" s="142" t="s">
        <v>60</v>
      </c>
      <c r="E104" s="142" t="s">
        <v>56</v>
      </c>
      <c r="F104" s="142" t="s">
        <v>127</v>
      </c>
      <c r="G104" s="142" t="s">
        <v>128</v>
      </c>
      <c r="H104" s="142" t="s">
        <v>129</v>
      </c>
      <c r="I104" s="143" t="s">
        <v>130</v>
      </c>
      <c r="J104" s="142" t="s">
        <v>93</v>
      </c>
      <c r="K104" s="144" t="s">
        <v>131</v>
      </c>
      <c r="L104" s="140"/>
      <c r="M104" s="66" t="s">
        <v>132</v>
      </c>
      <c r="N104" s="67" t="s">
        <v>45</v>
      </c>
      <c r="O104" s="67" t="s">
        <v>133</v>
      </c>
      <c r="P104" s="67" t="s">
        <v>134</v>
      </c>
      <c r="Q104" s="67" t="s">
        <v>135</v>
      </c>
      <c r="R104" s="67" t="s">
        <v>136</v>
      </c>
      <c r="S104" s="67" t="s">
        <v>137</v>
      </c>
      <c r="T104" s="68" t="s">
        <v>138</v>
      </c>
    </row>
    <row r="105" spans="2:63" s="1" customFormat="1" ht="29.25" customHeight="1">
      <c r="B105" s="34"/>
      <c r="C105" s="70" t="s">
        <v>94</v>
      </c>
      <c r="I105" s="137"/>
      <c r="J105" s="145">
        <f>BK105</f>
        <v>0</v>
      </c>
      <c r="L105" s="34"/>
      <c r="M105" s="69"/>
      <c r="N105" s="61"/>
      <c r="O105" s="61"/>
      <c r="P105" s="146">
        <f>P106+P529+P922</f>
        <v>0</v>
      </c>
      <c r="Q105" s="61"/>
      <c r="R105" s="146">
        <f>R106+R529+R922</f>
        <v>136.09279405499998</v>
      </c>
      <c r="S105" s="61"/>
      <c r="T105" s="147">
        <f>T106+T529+T922</f>
        <v>20.8312742</v>
      </c>
      <c r="AT105" s="17" t="s">
        <v>74</v>
      </c>
      <c r="AU105" s="17" t="s">
        <v>95</v>
      </c>
      <c r="BK105" s="148">
        <f>BK106+BK529+BK922</f>
        <v>0</v>
      </c>
    </row>
    <row r="106" spans="2:63" s="10" customFormat="1" ht="36.75" customHeight="1">
      <c r="B106" s="149"/>
      <c r="D106" s="150" t="s">
        <v>74</v>
      </c>
      <c r="E106" s="151" t="s">
        <v>139</v>
      </c>
      <c r="F106" s="151" t="s">
        <v>140</v>
      </c>
      <c r="I106" s="152"/>
      <c r="J106" s="153">
        <f>BK106</f>
        <v>0</v>
      </c>
      <c r="L106" s="149"/>
      <c r="M106" s="154"/>
      <c r="N106" s="155"/>
      <c r="O106" s="155"/>
      <c r="P106" s="156">
        <f>P107+P192+P197+P203+P240+P440+P508+P525+P527</f>
        <v>0</v>
      </c>
      <c r="Q106" s="155"/>
      <c r="R106" s="156">
        <f>R107+R192+R197+R203+R240+R440+R508+R525+R527</f>
        <v>132.86234743999998</v>
      </c>
      <c r="S106" s="155"/>
      <c r="T106" s="157">
        <f>T107+T192+T197+T203+T240+T440+T508+T525+T527</f>
        <v>18.1946865</v>
      </c>
      <c r="AR106" s="150" t="s">
        <v>23</v>
      </c>
      <c r="AT106" s="158" t="s">
        <v>74</v>
      </c>
      <c r="AU106" s="158" t="s">
        <v>75</v>
      </c>
      <c r="AY106" s="150" t="s">
        <v>141</v>
      </c>
      <c r="BK106" s="159">
        <f>BK107+BK192+BK197+BK203+BK240+BK440+BK508+BK525+BK527</f>
        <v>0</v>
      </c>
    </row>
    <row r="107" spans="2:63" s="10" customFormat="1" ht="19.5" customHeight="1">
      <c r="B107" s="149"/>
      <c r="D107" s="160" t="s">
        <v>74</v>
      </c>
      <c r="E107" s="161" t="s">
        <v>23</v>
      </c>
      <c r="F107" s="161" t="s">
        <v>142</v>
      </c>
      <c r="I107" s="152"/>
      <c r="J107" s="162">
        <f>BK107</f>
        <v>0</v>
      </c>
      <c r="L107" s="149"/>
      <c r="M107" s="154"/>
      <c r="N107" s="155"/>
      <c r="O107" s="155"/>
      <c r="P107" s="156">
        <f>SUM(P108:P191)</f>
        <v>0</v>
      </c>
      <c r="Q107" s="155"/>
      <c r="R107" s="156">
        <f>SUM(R108:R191)</f>
        <v>27.009152500000003</v>
      </c>
      <c r="S107" s="155"/>
      <c r="T107" s="157">
        <f>SUM(T108:T191)</f>
        <v>9.0332565</v>
      </c>
      <c r="AR107" s="150" t="s">
        <v>23</v>
      </c>
      <c r="AT107" s="158" t="s">
        <v>74</v>
      </c>
      <c r="AU107" s="158" t="s">
        <v>23</v>
      </c>
      <c r="AY107" s="150" t="s">
        <v>141</v>
      </c>
      <c r="BK107" s="159">
        <f>SUM(BK108:BK191)</f>
        <v>0</v>
      </c>
    </row>
    <row r="108" spans="2:65" s="1" customFormat="1" ht="22.5" customHeight="1">
      <c r="B108" s="163"/>
      <c r="C108" s="164" t="s">
        <v>23</v>
      </c>
      <c r="D108" s="164" t="s">
        <v>143</v>
      </c>
      <c r="E108" s="165" t="s">
        <v>144</v>
      </c>
      <c r="F108" s="166" t="s">
        <v>145</v>
      </c>
      <c r="G108" s="167" t="s">
        <v>146</v>
      </c>
      <c r="H108" s="168">
        <v>38.325</v>
      </c>
      <c r="I108" s="169"/>
      <c r="J108" s="170">
        <f>ROUND(I108*H108,2)</f>
        <v>0</v>
      </c>
      <c r="K108" s="166" t="s">
        <v>147</v>
      </c>
      <c r="L108" s="34"/>
      <c r="M108" s="171" t="s">
        <v>22</v>
      </c>
      <c r="N108" s="172" t="s">
        <v>46</v>
      </c>
      <c r="O108" s="35"/>
      <c r="P108" s="173">
        <f>O108*H108</f>
        <v>0</v>
      </c>
      <c r="Q108" s="173">
        <v>0.2295</v>
      </c>
      <c r="R108" s="173">
        <f>Q108*H108</f>
        <v>8.795587500000002</v>
      </c>
      <c r="S108" s="173">
        <v>0.0255</v>
      </c>
      <c r="T108" s="174">
        <f>S108*H108</f>
        <v>0.9772875</v>
      </c>
      <c r="AR108" s="17" t="s">
        <v>148</v>
      </c>
      <c r="AT108" s="17" t="s">
        <v>143</v>
      </c>
      <c r="AU108" s="17" t="s">
        <v>83</v>
      </c>
      <c r="AY108" s="17" t="s">
        <v>141</v>
      </c>
      <c r="BE108" s="175">
        <f>IF(N108="základní",J108,0)</f>
        <v>0</v>
      </c>
      <c r="BF108" s="175">
        <f>IF(N108="snížená",J108,0)</f>
        <v>0</v>
      </c>
      <c r="BG108" s="175">
        <f>IF(N108="zákl. přenesená",J108,0)</f>
        <v>0</v>
      </c>
      <c r="BH108" s="175">
        <f>IF(N108="sníž. přenesená",J108,0)</f>
        <v>0</v>
      </c>
      <c r="BI108" s="175">
        <f>IF(N108="nulová",J108,0)</f>
        <v>0</v>
      </c>
      <c r="BJ108" s="17" t="s">
        <v>23</v>
      </c>
      <c r="BK108" s="175">
        <f>ROUND(I108*H108,2)</f>
        <v>0</v>
      </c>
      <c r="BL108" s="17" t="s">
        <v>148</v>
      </c>
      <c r="BM108" s="17" t="s">
        <v>149</v>
      </c>
    </row>
    <row r="109" spans="2:51" s="11" customFormat="1" ht="22.5" customHeight="1">
      <c r="B109" s="176"/>
      <c r="D109" s="177" t="s">
        <v>150</v>
      </c>
      <c r="E109" s="178" t="s">
        <v>22</v>
      </c>
      <c r="F109" s="179" t="s">
        <v>151</v>
      </c>
      <c r="H109" s="180" t="s">
        <v>22</v>
      </c>
      <c r="I109" s="181"/>
      <c r="L109" s="176"/>
      <c r="M109" s="182"/>
      <c r="N109" s="183"/>
      <c r="O109" s="183"/>
      <c r="P109" s="183"/>
      <c r="Q109" s="183"/>
      <c r="R109" s="183"/>
      <c r="S109" s="183"/>
      <c r="T109" s="184"/>
      <c r="AT109" s="180" t="s">
        <v>150</v>
      </c>
      <c r="AU109" s="180" t="s">
        <v>83</v>
      </c>
      <c r="AV109" s="11" t="s">
        <v>23</v>
      </c>
      <c r="AW109" s="11" t="s">
        <v>38</v>
      </c>
      <c r="AX109" s="11" t="s">
        <v>75</v>
      </c>
      <c r="AY109" s="180" t="s">
        <v>141</v>
      </c>
    </row>
    <row r="110" spans="2:51" s="12" customFormat="1" ht="22.5" customHeight="1">
      <c r="B110" s="185"/>
      <c r="D110" s="177" t="s">
        <v>150</v>
      </c>
      <c r="E110" s="186" t="s">
        <v>22</v>
      </c>
      <c r="F110" s="187" t="s">
        <v>152</v>
      </c>
      <c r="H110" s="188">
        <v>9.975</v>
      </c>
      <c r="I110" s="189"/>
      <c r="L110" s="185"/>
      <c r="M110" s="190"/>
      <c r="N110" s="191"/>
      <c r="O110" s="191"/>
      <c r="P110" s="191"/>
      <c r="Q110" s="191"/>
      <c r="R110" s="191"/>
      <c r="S110" s="191"/>
      <c r="T110" s="192"/>
      <c r="AT110" s="186" t="s">
        <v>150</v>
      </c>
      <c r="AU110" s="186" t="s">
        <v>83</v>
      </c>
      <c r="AV110" s="12" t="s">
        <v>83</v>
      </c>
      <c r="AW110" s="12" t="s">
        <v>38</v>
      </c>
      <c r="AX110" s="12" t="s">
        <v>75</v>
      </c>
      <c r="AY110" s="186" t="s">
        <v>141</v>
      </c>
    </row>
    <row r="111" spans="2:51" s="12" customFormat="1" ht="22.5" customHeight="1">
      <c r="B111" s="185"/>
      <c r="D111" s="177" t="s">
        <v>150</v>
      </c>
      <c r="E111" s="186" t="s">
        <v>22</v>
      </c>
      <c r="F111" s="187" t="s">
        <v>153</v>
      </c>
      <c r="H111" s="188">
        <v>28.35</v>
      </c>
      <c r="I111" s="189"/>
      <c r="L111" s="185"/>
      <c r="M111" s="190"/>
      <c r="N111" s="191"/>
      <c r="O111" s="191"/>
      <c r="P111" s="191"/>
      <c r="Q111" s="191"/>
      <c r="R111" s="191"/>
      <c r="S111" s="191"/>
      <c r="T111" s="192"/>
      <c r="AT111" s="186" t="s">
        <v>150</v>
      </c>
      <c r="AU111" s="186" t="s">
        <v>83</v>
      </c>
      <c r="AV111" s="12" t="s">
        <v>83</v>
      </c>
      <c r="AW111" s="12" t="s">
        <v>38</v>
      </c>
      <c r="AX111" s="12" t="s">
        <v>75</v>
      </c>
      <c r="AY111" s="186" t="s">
        <v>141</v>
      </c>
    </row>
    <row r="112" spans="2:51" s="13" customFormat="1" ht="22.5" customHeight="1">
      <c r="B112" s="193"/>
      <c r="D112" s="194" t="s">
        <v>150</v>
      </c>
      <c r="E112" s="195" t="s">
        <v>22</v>
      </c>
      <c r="F112" s="196" t="s">
        <v>154</v>
      </c>
      <c r="H112" s="197">
        <v>38.325</v>
      </c>
      <c r="I112" s="198"/>
      <c r="L112" s="193"/>
      <c r="M112" s="199"/>
      <c r="N112" s="200"/>
      <c r="O112" s="200"/>
      <c r="P112" s="200"/>
      <c r="Q112" s="200"/>
      <c r="R112" s="200"/>
      <c r="S112" s="200"/>
      <c r="T112" s="201"/>
      <c r="AT112" s="202" t="s">
        <v>150</v>
      </c>
      <c r="AU112" s="202" t="s">
        <v>83</v>
      </c>
      <c r="AV112" s="13" t="s">
        <v>148</v>
      </c>
      <c r="AW112" s="13" t="s">
        <v>38</v>
      </c>
      <c r="AX112" s="13" t="s">
        <v>23</v>
      </c>
      <c r="AY112" s="202" t="s">
        <v>141</v>
      </c>
    </row>
    <row r="113" spans="2:65" s="1" customFormat="1" ht="22.5" customHeight="1">
      <c r="B113" s="163"/>
      <c r="C113" s="164" t="s">
        <v>83</v>
      </c>
      <c r="D113" s="164" t="s">
        <v>143</v>
      </c>
      <c r="E113" s="165" t="s">
        <v>155</v>
      </c>
      <c r="F113" s="166" t="s">
        <v>156</v>
      </c>
      <c r="G113" s="167" t="s">
        <v>146</v>
      </c>
      <c r="H113" s="168">
        <v>18.069</v>
      </c>
      <c r="I113" s="169"/>
      <c r="J113" s="170">
        <f>ROUND(I113*H113,2)</f>
        <v>0</v>
      </c>
      <c r="K113" s="166" t="s">
        <v>147</v>
      </c>
      <c r="L113" s="34"/>
      <c r="M113" s="171" t="s">
        <v>22</v>
      </c>
      <c r="N113" s="172" t="s">
        <v>46</v>
      </c>
      <c r="O113" s="35"/>
      <c r="P113" s="173">
        <f>O113*H113</f>
        <v>0</v>
      </c>
      <c r="Q113" s="173">
        <v>0.234</v>
      </c>
      <c r="R113" s="173">
        <f>Q113*H113</f>
        <v>4.228146</v>
      </c>
      <c r="S113" s="173">
        <v>0.026</v>
      </c>
      <c r="T113" s="174">
        <f>S113*H113</f>
        <v>0.46979399999999993</v>
      </c>
      <c r="AR113" s="17" t="s">
        <v>148</v>
      </c>
      <c r="AT113" s="17" t="s">
        <v>143</v>
      </c>
      <c r="AU113" s="17" t="s">
        <v>83</v>
      </c>
      <c r="AY113" s="17" t="s">
        <v>141</v>
      </c>
      <c r="BE113" s="175">
        <f>IF(N113="základní",J113,0)</f>
        <v>0</v>
      </c>
      <c r="BF113" s="175">
        <f>IF(N113="snížená",J113,0)</f>
        <v>0</v>
      </c>
      <c r="BG113" s="175">
        <f>IF(N113="zákl. přenesená",J113,0)</f>
        <v>0</v>
      </c>
      <c r="BH113" s="175">
        <f>IF(N113="sníž. přenesená",J113,0)</f>
        <v>0</v>
      </c>
      <c r="BI113" s="175">
        <f>IF(N113="nulová",J113,0)</f>
        <v>0</v>
      </c>
      <c r="BJ113" s="17" t="s">
        <v>23</v>
      </c>
      <c r="BK113" s="175">
        <f>ROUND(I113*H113,2)</f>
        <v>0</v>
      </c>
      <c r="BL113" s="17" t="s">
        <v>148</v>
      </c>
      <c r="BM113" s="17" t="s">
        <v>157</v>
      </c>
    </row>
    <row r="114" spans="2:51" s="11" customFormat="1" ht="22.5" customHeight="1">
      <c r="B114" s="176"/>
      <c r="D114" s="177" t="s">
        <v>150</v>
      </c>
      <c r="E114" s="178" t="s">
        <v>22</v>
      </c>
      <c r="F114" s="179" t="s">
        <v>151</v>
      </c>
      <c r="H114" s="180" t="s">
        <v>22</v>
      </c>
      <c r="I114" s="181"/>
      <c r="L114" s="176"/>
      <c r="M114" s="182"/>
      <c r="N114" s="183"/>
      <c r="O114" s="183"/>
      <c r="P114" s="183"/>
      <c r="Q114" s="183"/>
      <c r="R114" s="183"/>
      <c r="S114" s="183"/>
      <c r="T114" s="184"/>
      <c r="AT114" s="180" t="s">
        <v>150</v>
      </c>
      <c r="AU114" s="180" t="s">
        <v>83</v>
      </c>
      <c r="AV114" s="11" t="s">
        <v>23</v>
      </c>
      <c r="AW114" s="11" t="s">
        <v>38</v>
      </c>
      <c r="AX114" s="11" t="s">
        <v>75</v>
      </c>
      <c r="AY114" s="180" t="s">
        <v>141</v>
      </c>
    </row>
    <row r="115" spans="2:51" s="12" customFormat="1" ht="22.5" customHeight="1">
      <c r="B115" s="185"/>
      <c r="D115" s="177" t="s">
        <v>150</v>
      </c>
      <c r="E115" s="186" t="s">
        <v>22</v>
      </c>
      <c r="F115" s="187" t="s">
        <v>158</v>
      </c>
      <c r="H115" s="188">
        <v>11.904</v>
      </c>
      <c r="I115" s="189"/>
      <c r="L115" s="185"/>
      <c r="M115" s="190"/>
      <c r="N115" s="191"/>
      <c r="O115" s="191"/>
      <c r="P115" s="191"/>
      <c r="Q115" s="191"/>
      <c r="R115" s="191"/>
      <c r="S115" s="191"/>
      <c r="T115" s="192"/>
      <c r="AT115" s="186" t="s">
        <v>150</v>
      </c>
      <c r="AU115" s="186" t="s">
        <v>83</v>
      </c>
      <c r="AV115" s="12" t="s">
        <v>83</v>
      </c>
      <c r="AW115" s="12" t="s">
        <v>38</v>
      </c>
      <c r="AX115" s="12" t="s">
        <v>75</v>
      </c>
      <c r="AY115" s="186" t="s">
        <v>141</v>
      </c>
    </row>
    <row r="116" spans="2:51" s="12" customFormat="1" ht="22.5" customHeight="1">
      <c r="B116" s="185"/>
      <c r="D116" s="177" t="s">
        <v>150</v>
      </c>
      <c r="E116" s="186" t="s">
        <v>22</v>
      </c>
      <c r="F116" s="187" t="s">
        <v>159</v>
      </c>
      <c r="H116" s="188">
        <v>6.165</v>
      </c>
      <c r="I116" s="189"/>
      <c r="L116" s="185"/>
      <c r="M116" s="190"/>
      <c r="N116" s="191"/>
      <c r="O116" s="191"/>
      <c r="P116" s="191"/>
      <c r="Q116" s="191"/>
      <c r="R116" s="191"/>
      <c r="S116" s="191"/>
      <c r="T116" s="192"/>
      <c r="AT116" s="186" t="s">
        <v>150</v>
      </c>
      <c r="AU116" s="186" t="s">
        <v>83</v>
      </c>
      <c r="AV116" s="12" t="s">
        <v>83</v>
      </c>
      <c r="AW116" s="12" t="s">
        <v>38</v>
      </c>
      <c r="AX116" s="12" t="s">
        <v>75</v>
      </c>
      <c r="AY116" s="186" t="s">
        <v>141</v>
      </c>
    </row>
    <row r="117" spans="2:51" s="13" customFormat="1" ht="22.5" customHeight="1">
      <c r="B117" s="193"/>
      <c r="D117" s="194" t="s">
        <v>150</v>
      </c>
      <c r="E117" s="195" t="s">
        <v>22</v>
      </c>
      <c r="F117" s="196" t="s">
        <v>154</v>
      </c>
      <c r="H117" s="197">
        <v>18.069</v>
      </c>
      <c r="I117" s="198"/>
      <c r="L117" s="193"/>
      <c r="M117" s="199"/>
      <c r="N117" s="200"/>
      <c r="O117" s="200"/>
      <c r="P117" s="200"/>
      <c r="Q117" s="200"/>
      <c r="R117" s="200"/>
      <c r="S117" s="200"/>
      <c r="T117" s="201"/>
      <c r="AT117" s="202" t="s">
        <v>150</v>
      </c>
      <c r="AU117" s="202" t="s">
        <v>83</v>
      </c>
      <c r="AV117" s="13" t="s">
        <v>148</v>
      </c>
      <c r="AW117" s="13" t="s">
        <v>38</v>
      </c>
      <c r="AX117" s="13" t="s">
        <v>23</v>
      </c>
      <c r="AY117" s="202" t="s">
        <v>141</v>
      </c>
    </row>
    <row r="118" spans="2:65" s="1" customFormat="1" ht="22.5" customHeight="1">
      <c r="B118" s="163"/>
      <c r="C118" s="164" t="s">
        <v>160</v>
      </c>
      <c r="D118" s="164" t="s">
        <v>143</v>
      </c>
      <c r="E118" s="165" t="s">
        <v>161</v>
      </c>
      <c r="F118" s="166" t="s">
        <v>162</v>
      </c>
      <c r="G118" s="167" t="s">
        <v>146</v>
      </c>
      <c r="H118" s="168">
        <v>29.525</v>
      </c>
      <c r="I118" s="169"/>
      <c r="J118" s="170">
        <f>ROUND(I118*H118,2)</f>
        <v>0</v>
      </c>
      <c r="K118" s="166" t="s">
        <v>147</v>
      </c>
      <c r="L118" s="34"/>
      <c r="M118" s="171" t="s">
        <v>22</v>
      </c>
      <c r="N118" s="172" t="s">
        <v>46</v>
      </c>
      <c r="O118" s="35"/>
      <c r="P118" s="173">
        <f>O118*H118</f>
        <v>0</v>
      </c>
      <c r="Q118" s="173">
        <v>0</v>
      </c>
      <c r="R118" s="173">
        <f>Q118*H118</f>
        <v>0</v>
      </c>
      <c r="S118" s="173">
        <v>0.185</v>
      </c>
      <c r="T118" s="174">
        <f>S118*H118</f>
        <v>5.4621249999999995</v>
      </c>
      <c r="AR118" s="17" t="s">
        <v>148</v>
      </c>
      <c r="AT118" s="17" t="s">
        <v>143</v>
      </c>
      <c r="AU118" s="17" t="s">
        <v>83</v>
      </c>
      <c r="AY118" s="17" t="s">
        <v>141</v>
      </c>
      <c r="BE118" s="175">
        <f>IF(N118="základní",J118,0)</f>
        <v>0</v>
      </c>
      <c r="BF118" s="175">
        <f>IF(N118="snížená",J118,0)</f>
        <v>0</v>
      </c>
      <c r="BG118" s="175">
        <f>IF(N118="zákl. přenesená",J118,0)</f>
        <v>0</v>
      </c>
      <c r="BH118" s="175">
        <f>IF(N118="sníž. přenesená",J118,0)</f>
        <v>0</v>
      </c>
      <c r="BI118" s="175">
        <f>IF(N118="nulová",J118,0)</f>
        <v>0</v>
      </c>
      <c r="BJ118" s="17" t="s">
        <v>23</v>
      </c>
      <c r="BK118" s="175">
        <f>ROUND(I118*H118,2)</f>
        <v>0</v>
      </c>
      <c r="BL118" s="17" t="s">
        <v>148</v>
      </c>
      <c r="BM118" s="17" t="s">
        <v>163</v>
      </c>
    </row>
    <row r="119" spans="2:51" s="12" customFormat="1" ht="22.5" customHeight="1">
      <c r="B119" s="185"/>
      <c r="D119" s="177" t="s">
        <v>150</v>
      </c>
      <c r="E119" s="186" t="s">
        <v>22</v>
      </c>
      <c r="F119" s="187" t="s">
        <v>164</v>
      </c>
      <c r="H119" s="188">
        <v>29.525</v>
      </c>
      <c r="I119" s="189"/>
      <c r="L119" s="185"/>
      <c r="M119" s="190"/>
      <c r="N119" s="191"/>
      <c r="O119" s="191"/>
      <c r="P119" s="191"/>
      <c r="Q119" s="191"/>
      <c r="R119" s="191"/>
      <c r="S119" s="191"/>
      <c r="T119" s="192"/>
      <c r="AT119" s="186" t="s">
        <v>150</v>
      </c>
      <c r="AU119" s="186" t="s">
        <v>83</v>
      </c>
      <c r="AV119" s="12" t="s">
        <v>83</v>
      </c>
      <c r="AW119" s="12" t="s">
        <v>38</v>
      </c>
      <c r="AX119" s="12" t="s">
        <v>75</v>
      </c>
      <c r="AY119" s="186" t="s">
        <v>141</v>
      </c>
    </row>
    <row r="120" spans="2:51" s="13" customFormat="1" ht="22.5" customHeight="1">
      <c r="B120" s="193"/>
      <c r="D120" s="194" t="s">
        <v>150</v>
      </c>
      <c r="E120" s="195" t="s">
        <v>22</v>
      </c>
      <c r="F120" s="196" t="s">
        <v>154</v>
      </c>
      <c r="H120" s="197">
        <v>29.525</v>
      </c>
      <c r="I120" s="198"/>
      <c r="L120" s="193"/>
      <c r="M120" s="199"/>
      <c r="N120" s="200"/>
      <c r="O120" s="200"/>
      <c r="P120" s="200"/>
      <c r="Q120" s="200"/>
      <c r="R120" s="200"/>
      <c r="S120" s="200"/>
      <c r="T120" s="201"/>
      <c r="AT120" s="202" t="s">
        <v>150</v>
      </c>
      <c r="AU120" s="202" t="s">
        <v>83</v>
      </c>
      <c r="AV120" s="13" t="s">
        <v>148</v>
      </c>
      <c r="AW120" s="13" t="s">
        <v>38</v>
      </c>
      <c r="AX120" s="13" t="s">
        <v>23</v>
      </c>
      <c r="AY120" s="202" t="s">
        <v>141</v>
      </c>
    </row>
    <row r="121" spans="2:65" s="1" customFormat="1" ht="22.5" customHeight="1">
      <c r="B121" s="163"/>
      <c r="C121" s="164" t="s">
        <v>148</v>
      </c>
      <c r="D121" s="164" t="s">
        <v>143</v>
      </c>
      <c r="E121" s="165" t="s">
        <v>165</v>
      </c>
      <c r="F121" s="166" t="s">
        <v>166</v>
      </c>
      <c r="G121" s="167" t="s">
        <v>146</v>
      </c>
      <c r="H121" s="168">
        <v>3.15</v>
      </c>
      <c r="I121" s="169"/>
      <c r="J121" s="170">
        <f>ROUND(I121*H121,2)</f>
        <v>0</v>
      </c>
      <c r="K121" s="166" t="s">
        <v>147</v>
      </c>
      <c r="L121" s="34"/>
      <c r="M121" s="171" t="s">
        <v>22</v>
      </c>
      <c r="N121" s="172" t="s">
        <v>46</v>
      </c>
      <c r="O121" s="35"/>
      <c r="P121" s="173">
        <f>O121*H121</f>
        <v>0</v>
      </c>
      <c r="Q121" s="173">
        <v>0</v>
      </c>
      <c r="R121" s="173">
        <f>Q121*H121</f>
        <v>0</v>
      </c>
      <c r="S121" s="173">
        <v>0.181</v>
      </c>
      <c r="T121" s="174">
        <f>S121*H121</f>
        <v>0.5701499999999999</v>
      </c>
      <c r="AR121" s="17" t="s">
        <v>148</v>
      </c>
      <c r="AT121" s="17" t="s">
        <v>143</v>
      </c>
      <c r="AU121" s="17" t="s">
        <v>83</v>
      </c>
      <c r="AY121" s="17" t="s">
        <v>141</v>
      </c>
      <c r="BE121" s="175">
        <f>IF(N121="základní",J121,0)</f>
        <v>0</v>
      </c>
      <c r="BF121" s="175">
        <f>IF(N121="snížená",J121,0)</f>
        <v>0</v>
      </c>
      <c r="BG121" s="175">
        <f>IF(N121="zákl. přenesená",J121,0)</f>
        <v>0</v>
      </c>
      <c r="BH121" s="175">
        <f>IF(N121="sníž. přenesená",J121,0)</f>
        <v>0</v>
      </c>
      <c r="BI121" s="175">
        <f>IF(N121="nulová",J121,0)</f>
        <v>0</v>
      </c>
      <c r="BJ121" s="17" t="s">
        <v>23</v>
      </c>
      <c r="BK121" s="175">
        <f>ROUND(I121*H121,2)</f>
        <v>0</v>
      </c>
      <c r="BL121" s="17" t="s">
        <v>148</v>
      </c>
      <c r="BM121" s="17" t="s">
        <v>167</v>
      </c>
    </row>
    <row r="122" spans="2:51" s="12" customFormat="1" ht="22.5" customHeight="1">
      <c r="B122" s="185"/>
      <c r="D122" s="177" t="s">
        <v>150</v>
      </c>
      <c r="E122" s="186" t="s">
        <v>22</v>
      </c>
      <c r="F122" s="187" t="s">
        <v>168</v>
      </c>
      <c r="H122" s="188">
        <v>3.15</v>
      </c>
      <c r="I122" s="189"/>
      <c r="L122" s="185"/>
      <c r="M122" s="190"/>
      <c r="N122" s="191"/>
      <c r="O122" s="191"/>
      <c r="P122" s="191"/>
      <c r="Q122" s="191"/>
      <c r="R122" s="191"/>
      <c r="S122" s="191"/>
      <c r="T122" s="192"/>
      <c r="AT122" s="186" t="s">
        <v>150</v>
      </c>
      <c r="AU122" s="186" t="s">
        <v>83</v>
      </c>
      <c r="AV122" s="12" t="s">
        <v>83</v>
      </c>
      <c r="AW122" s="12" t="s">
        <v>38</v>
      </c>
      <c r="AX122" s="12" t="s">
        <v>75</v>
      </c>
      <c r="AY122" s="186" t="s">
        <v>141</v>
      </c>
    </row>
    <row r="123" spans="2:51" s="13" customFormat="1" ht="22.5" customHeight="1">
      <c r="B123" s="193"/>
      <c r="D123" s="194" t="s">
        <v>150</v>
      </c>
      <c r="E123" s="195" t="s">
        <v>22</v>
      </c>
      <c r="F123" s="196" t="s">
        <v>154</v>
      </c>
      <c r="H123" s="197">
        <v>3.15</v>
      </c>
      <c r="I123" s="198"/>
      <c r="L123" s="193"/>
      <c r="M123" s="199"/>
      <c r="N123" s="200"/>
      <c r="O123" s="200"/>
      <c r="P123" s="200"/>
      <c r="Q123" s="200"/>
      <c r="R123" s="200"/>
      <c r="S123" s="200"/>
      <c r="T123" s="201"/>
      <c r="AT123" s="202" t="s">
        <v>150</v>
      </c>
      <c r="AU123" s="202" t="s">
        <v>83</v>
      </c>
      <c r="AV123" s="13" t="s">
        <v>148</v>
      </c>
      <c r="AW123" s="13" t="s">
        <v>38</v>
      </c>
      <c r="AX123" s="13" t="s">
        <v>23</v>
      </c>
      <c r="AY123" s="202" t="s">
        <v>141</v>
      </c>
    </row>
    <row r="124" spans="2:65" s="1" customFormat="1" ht="22.5" customHeight="1">
      <c r="B124" s="163"/>
      <c r="C124" s="164" t="s">
        <v>169</v>
      </c>
      <c r="D124" s="164" t="s">
        <v>143</v>
      </c>
      <c r="E124" s="165" t="s">
        <v>170</v>
      </c>
      <c r="F124" s="166" t="s">
        <v>171</v>
      </c>
      <c r="G124" s="167" t="s">
        <v>172</v>
      </c>
      <c r="H124" s="168">
        <v>75.8</v>
      </c>
      <c r="I124" s="169"/>
      <c r="J124" s="170">
        <f>ROUND(I124*H124,2)</f>
        <v>0</v>
      </c>
      <c r="K124" s="166" t="s">
        <v>147</v>
      </c>
      <c r="L124" s="34"/>
      <c r="M124" s="171" t="s">
        <v>22</v>
      </c>
      <c r="N124" s="172" t="s">
        <v>46</v>
      </c>
      <c r="O124" s="35"/>
      <c r="P124" s="173">
        <f>O124*H124</f>
        <v>0</v>
      </c>
      <c r="Q124" s="173">
        <v>0.1845</v>
      </c>
      <c r="R124" s="173">
        <f>Q124*H124</f>
        <v>13.9851</v>
      </c>
      <c r="S124" s="173">
        <v>0.0205</v>
      </c>
      <c r="T124" s="174">
        <f>S124*H124</f>
        <v>1.5539</v>
      </c>
      <c r="AR124" s="17" t="s">
        <v>148</v>
      </c>
      <c r="AT124" s="17" t="s">
        <v>143</v>
      </c>
      <c r="AU124" s="17" t="s">
        <v>83</v>
      </c>
      <c r="AY124" s="17" t="s">
        <v>141</v>
      </c>
      <c r="BE124" s="175">
        <f>IF(N124="základní",J124,0)</f>
        <v>0</v>
      </c>
      <c r="BF124" s="175">
        <f>IF(N124="snížená",J124,0)</f>
        <v>0</v>
      </c>
      <c r="BG124" s="175">
        <f>IF(N124="zákl. přenesená",J124,0)</f>
        <v>0</v>
      </c>
      <c r="BH124" s="175">
        <f>IF(N124="sníž. přenesená",J124,0)</f>
        <v>0</v>
      </c>
      <c r="BI124" s="175">
        <f>IF(N124="nulová",J124,0)</f>
        <v>0</v>
      </c>
      <c r="BJ124" s="17" t="s">
        <v>23</v>
      </c>
      <c r="BK124" s="175">
        <f>ROUND(I124*H124,2)</f>
        <v>0</v>
      </c>
      <c r="BL124" s="17" t="s">
        <v>148</v>
      </c>
      <c r="BM124" s="17" t="s">
        <v>173</v>
      </c>
    </row>
    <row r="125" spans="2:51" s="11" customFormat="1" ht="22.5" customHeight="1">
      <c r="B125" s="176"/>
      <c r="D125" s="177" t="s">
        <v>150</v>
      </c>
      <c r="E125" s="178" t="s">
        <v>22</v>
      </c>
      <c r="F125" s="179" t="s">
        <v>174</v>
      </c>
      <c r="H125" s="180" t="s">
        <v>22</v>
      </c>
      <c r="I125" s="181"/>
      <c r="L125" s="176"/>
      <c r="M125" s="182"/>
      <c r="N125" s="183"/>
      <c r="O125" s="183"/>
      <c r="P125" s="183"/>
      <c r="Q125" s="183"/>
      <c r="R125" s="183"/>
      <c r="S125" s="183"/>
      <c r="T125" s="184"/>
      <c r="AT125" s="180" t="s">
        <v>150</v>
      </c>
      <c r="AU125" s="180" t="s">
        <v>83</v>
      </c>
      <c r="AV125" s="11" t="s">
        <v>23</v>
      </c>
      <c r="AW125" s="11" t="s">
        <v>38</v>
      </c>
      <c r="AX125" s="11" t="s">
        <v>75</v>
      </c>
      <c r="AY125" s="180" t="s">
        <v>141</v>
      </c>
    </row>
    <row r="126" spans="2:51" s="12" customFormat="1" ht="22.5" customHeight="1">
      <c r="B126" s="185"/>
      <c r="D126" s="177" t="s">
        <v>150</v>
      </c>
      <c r="E126" s="186" t="s">
        <v>22</v>
      </c>
      <c r="F126" s="187" t="s">
        <v>175</v>
      </c>
      <c r="H126" s="188">
        <v>56.8</v>
      </c>
      <c r="I126" s="189"/>
      <c r="L126" s="185"/>
      <c r="M126" s="190"/>
      <c r="N126" s="191"/>
      <c r="O126" s="191"/>
      <c r="P126" s="191"/>
      <c r="Q126" s="191"/>
      <c r="R126" s="191"/>
      <c r="S126" s="191"/>
      <c r="T126" s="192"/>
      <c r="AT126" s="186" t="s">
        <v>150</v>
      </c>
      <c r="AU126" s="186" t="s">
        <v>83</v>
      </c>
      <c r="AV126" s="12" t="s">
        <v>83</v>
      </c>
      <c r="AW126" s="12" t="s">
        <v>38</v>
      </c>
      <c r="AX126" s="12" t="s">
        <v>75</v>
      </c>
      <c r="AY126" s="186" t="s">
        <v>141</v>
      </c>
    </row>
    <row r="127" spans="2:51" s="12" customFormat="1" ht="22.5" customHeight="1">
      <c r="B127" s="185"/>
      <c r="D127" s="177" t="s">
        <v>150</v>
      </c>
      <c r="E127" s="186" t="s">
        <v>22</v>
      </c>
      <c r="F127" s="187" t="s">
        <v>176</v>
      </c>
      <c r="H127" s="188">
        <v>19</v>
      </c>
      <c r="I127" s="189"/>
      <c r="L127" s="185"/>
      <c r="M127" s="190"/>
      <c r="N127" s="191"/>
      <c r="O127" s="191"/>
      <c r="P127" s="191"/>
      <c r="Q127" s="191"/>
      <c r="R127" s="191"/>
      <c r="S127" s="191"/>
      <c r="T127" s="192"/>
      <c r="AT127" s="186" t="s">
        <v>150</v>
      </c>
      <c r="AU127" s="186" t="s">
        <v>83</v>
      </c>
      <c r="AV127" s="12" t="s">
        <v>83</v>
      </c>
      <c r="AW127" s="12" t="s">
        <v>38</v>
      </c>
      <c r="AX127" s="12" t="s">
        <v>75</v>
      </c>
      <c r="AY127" s="186" t="s">
        <v>141</v>
      </c>
    </row>
    <row r="128" spans="2:51" s="13" customFormat="1" ht="22.5" customHeight="1">
      <c r="B128" s="193"/>
      <c r="D128" s="194" t="s">
        <v>150</v>
      </c>
      <c r="E128" s="195" t="s">
        <v>22</v>
      </c>
      <c r="F128" s="196" t="s">
        <v>154</v>
      </c>
      <c r="H128" s="197">
        <v>75.8</v>
      </c>
      <c r="I128" s="198"/>
      <c r="L128" s="193"/>
      <c r="M128" s="199"/>
      <c r="N128" s="200"/>
      <c r="O128" s="200"/>
      <c r="P128" s="200"/>
      <c r="Q128" s="200"/>
      <c r="R128" s="200"/>
      <c r="S128" s="200"/>
      <c r="T128" s="201"/>
      <c r="AT128" s="202" t="s">
        <v>150</v>
      </c>
      <c r="AU128" s="202" t="s">
        <v>83</v>
      </c>
      <c r="AV128" s="13" t="s">
        <v>148</v>
      </c>
      <c r="AW128" s="13" t="s">
        <v>38</v>
      </c>
      <c r="AX128" s="13" t="s">
        <v>23</v>
      </c>
      <c r="AY128" s="202" t="s">
        <v>141</v>
      </c>
    </row>
    <row r="129" spans="2:65" s="1" customFormat="1" ht="22.5" customHeight="1">
      <c r="B129" s="163"/>
      <c r="C129" s="164" t="s">
        <v>177</v>
      </c>
      <c r="D129" s="164" t="s">
        <v>143</v>
      </c>
      <c r="E129" s="165" t="s">
        <v>178</v>
      </c>
      <c r="F129" s="166" t="s">
        <v>179</v>
      </c>
      <c r="G129" s="167" t="s">
        <v>180</v>
      </c>
      <c r="H129" s="168">
        <v>3.194</v>
      </c>
      <c r="I129" s="169"/>
      <c r="J129" s="170">
        <f>ROUND(I129*H129,2)</f>
        <v>0</v>
      </c>
      <c r="K129" s="166" t="s">
        <v>147</v>
      </c>
      <c r="L129" s="34"/>
      <c r="M129" s="171" t="s">
        <v>22</v>
      </c>
      <c r="N129" s="172" t="s">
        <v>46</v>
      </c>
      <c r="O129" s="35"/>
      <c r="P129" s="173">
        <f>O129*H129</f>
        <v>0</v>
      </c>
      <c r="Q129" s="173">
        <v>0</v>
      </c>
      <c r="R129" s="173">
        <f>Q129*H129</f>
        <v>0</v>
      </c>
      <c r="S129" s="173">
        <v>0</v>
      </c>
      <c r="T129" s="174">
        <f>S129*H129</f>
        <v>0</v>
      </c>
      <c r="AR129" s="17" t="s">
        <v>148</v>
      </c>
      <c r="AT129" s="17" t="s">
        <v>143</v>
      </c>
      <c r="AU129" s="17" t="s">
        <v>83</v>
      </c>
      <c r="AY129" s="17" t="s">
        <v>141</v>
      </c>
      <c r="BE129" s="175">
        <f>IF(N129="základní",J129,0)</f>
        <v>0</v>
      </c>
      <c r="BF129" s="175">
        <f>IF(N129="snížená",J129,0)</f>
        <v>0</v>
      </c>
      <c r="BG129" s="175">
        <f>IF(N129="zákl. přenesená",J129,0)</f>
        <v>0</v>
      </c>
      <c r="BH129" s="175">
        <f>IF(N129="sníž. přenesená",J129,0)</f>
        <v>0</v>
      </c>
      <c r="BI129" s="175">
        <f>IF(N129="nulová",J129,0)</f>
        <v>0</v>
      </c>
      <c r="BJ129" s="17" t="s">
        <v>23</v>
      </c>
      <c r="BK129" s="175">
        <f>ROUND(I129*H129,2)</f>
        <v>0</v>
      </c>
      <c r="BL129" s="17" t="s">
        <v>148</v>
      </c>
      <c r="BM129" s="17" t="s">
        <v>181</v>
      </c>
    </row>
    <row r="130" spans="2:51" s="12" customFormat="1" ht="22.5" customHeight="1">
      <c r="B130" s="185"/>
      <c r="D130" s="177" t="s">
        <v>150</v>
      </c>
      <c r="E130" s="186" t="s">
        <v>22</v>
      </c>
      <c r="F130" s="187" t="s">
        <v>182</v>
      </c>
      <c r="H130" s="188">
        <v>1.716</v>
      </c>
      <c r="I130" s="189"/>
      <c r="L130" s="185"/>
      <c r="M130" s="190"/>
      <c r="N130" s="191"/>
      <c r="O130" s="191"/>
      <c r="P130" s="191"/>
      <c r="Q130" s="191"/>
      <c r="R130" s="191"/>
      <c r="S130" s="191"/>
      <c r="T130" s="192"/>
      <c r="AT130" s="186" t="s">
        <v>150</v>
      </c>
      <c r="AU130" s="186" t="s">
        <v>83</v>
      </c>
      <c r="AV130" s="12" t="s">
        <v>83</v>
      </c>
      <c r="AW130" s="12" t="s">
        <v>38</v>
      </c>
      <c r="AX130" s="12" t="s">
        <v>75</v>
      </c>
      <c r="AY130" s="186" t="s">
        <v>141</v>
      </c>
    </row>
    <row r="131" spans="2:51" s="12" customFormat="1" ht="22.5" customHeight="1">
      <c r="B131" s="185"/>
      <c r="D131" s="177" t="s">
        <v>150</v>
      </c>
      <c r="E131" s="186" t="s">
        <v>22</v>
      </c>
      <c r="F131" s="187" t="s">
        <v>183</v>
      </c>
      <c r="H131" s="188">
        <v>1.478</v>
      </c>
      <c r="I131" s="189"/>
      <c r="L131" s="185"/>
      <c r="M131" s="190"/>
      <c r="N131" s="191"/>
      <c r="O131" s="191"/>
      <c r="P131" s="191"/>
      <c r="Q131" s="191"/>
      <c r="R131" s="191"/>
      <c r="S131" s="191"/>
      <c r="T131" s="192"/>
      <c r="AT131" s="186" t="s">
        <v>150</v>
      </c>
      <c r="AU131" s="186" t="s">
        <v>83</v>
      </c>
      <c r="AV131" s="12" t="s">
        <v>83</v>
      </c>
      <c r="AW131" s="12" t="s">
        <v>38</v>
      </c>
      <c r="AX131" s="12" t="s">
        <v>75</v>
      </c>
      <c r="AY131" s="186" t="s">
        <v>141</v>
      </c>
    </row>
    <row r="132" spans="2:51" s="13" customFormat="1" ht="22.5" customHeight="1">
      <c r="B132" s="193"/>
      <c r="D132" s="194" t="s">
        <v>150</v>
      </c>
      <c r="E132" s="195" t="s">
        <v>22</v>
      </c>
      <c r="F132" s="196" t="s">
        <v>154</v>
      </c>
      <c r="H132" s="197">
        <v>3.194</v>
      </c>
      <c r="I132" s="198"/>
      <c r="L132" s="193"/>
      <c r="M132" s="199"/>
      <c r="N132" s="200"/>
      <c r="O132" s="200"/>
      <c r="P132" s="200"/>
      <c r="Q132" s="200"/>
      <c r="R132" s="200"/>
      <c r="S132" s="200"/>
      <c r="T132" s="201"/>
      <c r="AT132" s="202" t="s">
        <v>150</v>
      </c>
      <c r="AU132" s="202" t="s">
        <v>83</v>
      </c>
      <c r="AV132" s="13" t="s">
        <v>148</v>
      </c>
      <c r="AW132" s="13" t="s">
        <v>38</v>
      </c>
      <c r="AX132" s="13" t="s">
        <v>23</v>
      </c>
      <c r="AY132" s="202" t="s">
        <v>141</v>
      </c>
    </row>
    <row r="133" spans="2:65" s="1" customFormat="1" ht="31.5" customHeight="1">
      <c r="B133" s="163"/>
      <c r="C133" s="164" t="s">
        <v>184</v>
      </c>
      <c r="D133" s="164" t="s">
        <v>143</v>
      </c>
      <c r="E133" s="165" t="s">
        <v>185</v>
      </c>
      <c r="F133" s="166" t="s">
        <v>186</v>
      </c>
      <c r="G133" s="167" t="s">
        <v>180</v>
      </c>
      <c r="H133" s="168">
        <v>87.217</v>
      </c>
      <c r="I133" s="169"/>
      <c r="J133" s="170">
        <f>ROUND(I133*H133,2)</f>
        <v>0</v>
      </c>
      <c r="K133" s="166" t="s">
        <v>147</v>
      </c>
      <c r="L133" s="34"/>
      <c r="M133" s="171" t="s">
        <v>22</v>
      </c>
      <c r="N133" s="172" t="s">
        <v>46</v>
      </c>
      <c r="O133" s="35"/>
      <c r="P133" s="173">
        <f>O133*H133</f>
        <v>0</v>
      </c>
      <c r="Q133" s="173">
        <v>0</v>
      </c>
      <c r="R133" s="173">
        <f>Q133*H133</f>
        <v>0</v>
      </c>
      <c r="S133" s="173">
        <v>0</v>
      </c>
      <c r="T133" s="174">
        <f>S133*H133</f>
        <v>0</v>
      </c>
      <c r="AR133" s="17" t="s">
        <v>148</v>
      </c>
      <c r="AT133" s="17" t="s">
        <v>143</v>
      </c>
      <c r="AU133" s="17" t="s">
        <v>83</v>
      </c>
      <c r="AY133" s="17" t="s">
        <v>141</v>
      </c>
      <c r="BE133" s="175">
        <f>IF(N133="základní",J133,0)</f>
        <v>0</v>
      </c>
      <c r="BF133" s="175">
        <f>IF(N133="snížená",J133,0)</f>
        <v>0</v>
      </c>
      <c r="BG133" s="175">
        <f>IF(N133="zákl. přenesená",J133,0)</f>
        <v>0</v>
      </c>
      <c r="BH133" s="175">
        <f>IF(N133="sníž. přenesená",J133,0)</f>
        <v>0</v>
      </c>
      <c r="BI133" s="175">
        <f>IF(N133="nulová",J133,0)</f>
        <v>0</v>
      </c>
      <c r="BJ133" s="17" t="s">
        <v>23</v>
      </c>
      <c r="BK133" s="175">
        <f>ROUND(I133*H133,2)</f>
        <v>0</v>
      </c>
      <c r="BL133" s="17" t="s">
        <v>148</v>
      </c>
      <c r="BM133" s="17" t="s">
        <v>187</v>
      </c>
    </row>
    <row r="134" spans="2:51" s="12" customFormat="1" ht="22.5" customHeight="1">
      <c r="B134" s="185"/>
      <c r="D134" s="177" t="s">
        <v>150</v>
      </c>
      <c r="E134" s="186" t="s">
        <v>22</v>
      </c>
      <c r="F134" s="187" t="s">
        <v>188</v>
      </c>
      <c r="H134" s="188">
        <v>20.963</v>
      </c>
      <c r="I134" s="189"/>
      <c r="L134" s="185"/>
      <c r="M134" s="190"/>
      <c r="N134" s="191"/>
      <c r="O134" s="191"/>
      <c r="P134" s="191"/>
      <c r="Q134" s="191"/>
      <c r="R134" s="191"/>
      <c r="S134" s="191"/>
      <c r="T134" s="192"/>
      <c r="AT134" s="186" t="s">
        <v>150</v>
      </c>
      <c r="AU134" s="186" t="s">
        <v>83</v>
      </c>
      <c r="AV134" s="12" t="s">
        <v>83</v>
      </c>
      <c r="AW134" s="12" t="s">
        <v>38</v>
      </c>
      <c r="AX134" s="12" t="s">
        <v>75</v>
      </c>
      <c r="AY134" s="186" t="s">
        <v>141</v>
      </c>
    </row>
    <row r="135" spans="2:51" s="12" customFormat="1" ht="22.5" customHeight="1">
      <c r="B135" s="185"/>
      <c r="D135" s="177" t="s">
        <v>150</v>
      </c>
      <c r="E135" s="186" t="s">
        <v>22</v>
      </c>
      <c r="F135" s="187" t="s">
        <v>189</v>
      </c>
      <c r="H135" s="188">
        <v>11.655</v>
      </c>
      <c r="I135" s="189"/>
      <c r="L135" s="185"/>
      <c r="M135" s="190"/>
      <c r="N135" s="191"/>
      <c r="O135" s="191"/>
      <c r="P135" s="191"/>
      <c r="Q135" s="191"/>
      <c r="R135" s="191"/>
      <c r="S135" s="191"/>
      <c r="T135" s="192"/>
      <c r="AT135" s="186" t="s">
        <v>150</v>
      </c>
      <c r="AU135" s="186" t="s">
        <v>83</v>
      </c>
      <c r="AV135" s="12" t="s">
        <v>83</v>
      </c>
      <c r="AW135" s="12" t="s">
        <v>38</v>
      </c>
      <c r="AX135" s="12" t="s">
        <v>75</v>
      </c>
      <c r="AY135" s="186" t="s">
        <v>141</v>
      </c>
    </row>
    <row r="136" spans="2:51" s="12" customFormat="1" ht="22.5" customHeight="1">
      <c r="B136" s="185"/>
      <c r="D136" s="177" t="s">
        <v>150</v>
      </c>
      <c r="E136" s="186" t="s">
        <v>22</v>
      </c>
      <c r="F136" s="187" t="s">
        <v>190</v>
      </c>
      <c r="H136" s="188">
        <v>33.46</v>
      </c>
      <c r="I136" s="189"/>
      <c r="L136" s="185"/>
      <c r="M136" s="190"/>
      <c r="N136" s="191"/>
      <c r="O136" s="191"/>
      <c r="P136" s="191"/>
      <c r="Q136" s="191"/>
      <c r="R136" s="191"/>
      <c r="S136" s="191"/>
      <c r="T136" s="192"/>
      <c r="AT136" s="186" t="s">
        <v>150</v>
      </c>
      <c r="AU136" s="186" t="s">
        <v>83</v>
      </c>
      <c r="AV136" s="12" t="s">
        <v>83</v>
      </c>
      <c r="AW136" s="12" t="s">
        <v>38</v>
      </c>
      <c r="AX136" s="12" t="s">
        <v>75</v>
      </c>
      <c r="AY136" s="186" t="s">
        <v>141</v>
      </c>
    </row>
    <row r="137" spans="2:51" s="12" customFormat="1" ht="22.5" customHeight="1">
      <c r="B137" s="185"/>
      <c r="D137" s="177" t="s">
        <v>150</v>
      </c>
      <c r="E137" s="186" t="s">
        <v>22</v>
      </c>
      <c r="F137" s="187" t="s">
        <v>191</v>
      </c>
      <c r="H137" s="188">
        <v>12.33</v>
      </c>
      <c r="I137" s="189"/>
      <c r="L137" s="185"/>
      <c r="M137" s="190"/>
      <c r="N137" s="191"/>
      <c r="O137" s="191"/>
      <c r="P137" s="191"/>
      <c r="Q137" s="191"/>
      <c r="R137" s="191"/>
      <c r="S137" s="191"/>
      <c r="T137" s="192"/>
      <c r="AT137" s="186" t="s">
        <v>150</v>
      </c>
      <c r="AU137" s="186" t="s">
        <v>83</v>
      </c>
      <c r="AV137" s="12" t="s">
        <v>83</v>
      </c>
      <c r="AW137" s="12" t="s">
        <v>38</v>
      </c>
      <c r="AX137" s="12" t="s">
        <v>75</v>
      </c>
      <c r="AY137" s="186" t="s">
        <v>141</v>
      </c>
    </row>
    <row r="138" spans="2:51" s="12" customFormat="1" ht="22.5" customHeight="1">
      <c r="B138" s="185"/>
      <c r="D138" s="177" t="s">
        <v>150</v>
      </c>
      <c r="E138" s="186" t="s">
        <v>22</v>
      </c>
      <c r="F138" s="187" t="s">
        <v>192</v>
      </c>
      <c r="H138" s="188">
        <v>8.809</v>
      </c>
      <c r="I138" s="189"/>
      <c r="L138" s="185"/>
      <c r="M138" s="190"/>
      <c r="N138" s="191"/>
      <c r="O138" s="191"/>
      <c r="P138" s="191"/>
      <c r="Q138" s="191"/>
      <c r="R138" s="191"/>
      <c r="S138" s="191"/>
      <c r="T138" s="192"/>
      <c r="AT138" s="186" t="s">
        <v>150</v>
      </c>
      <c r="AU138" s="186" t="s">
        <v>83</v>
      </c>
      <c r="AV138" s="12" t="s">
        <v>83</v>
      </c>
      <c r="AW138" s="12" t="s">
        <v>38</v>
      </c>
      <c r="AX138" s="12" t="s">
        <v>75</v>
      </c>
      <c r="AY138" s="186" t="s">
        <v>141</v>
      </c>
    </row>
    <row r="139" spans="2:51" s="13" customFormat="1" ht="22.5" customHeight="1">
      <c r="B139" s="193"/>
      <c r="D139" s="194" t="s">
        <v>150</v>
      </c>
      <c r="E139" s="195" t="s">
        <v>22</v>
      </c>
      <c r="F139" s="196" t="s">
        <v>154</v>
      </c>
      <c r="H139" s="197">
        <v>87.217</v>
      </c>
      <c r="I139" s="198"/>
      <c r="L139" s="193"/>
      <c r="M139" s="199"/>
      <c r="N139" s="200"/>
      <c r="O139" s="200"/>
      <c r="P139" s="200"/>
      <c r="Q139" s="200"/>
      <c r="R139" s="200"/>
      <c r="S139" s="200"/>
      <c r="T139" s="201"/>
      <c r="AT139" s="202" t="s">
        <v>150</v>
      </c>
      <c r="AU139" s="202" t="s">
        <v>83</v>
      </c>
      <c r="AV139" s="13" t="s">
        <v>148</v>
      </c>
      <c r="AW139" s="13" t="s">
        <v>38</v>
      </c>
      <c r="AX139" s="13" t="s">
        <v>23</v>
      </c>
      <c r="AY139" s="202" t="s">
        <v>141</v>
      </c>
    </row>
    <row r="140" spans="2:65" s="1" customFormat="1" ht="31.5" customHeight="1">
      <c r="B140" s="163"/>
      <c r="C140" s="164" t="s">
        <v>193</v>
      </c>
      <c r="D140" s="164" t="s">
        <v>143</v>
      </c>
      <c r="E140" s="165" t="s">
        <v>194</v>
      </c>
      <c r="F140" s="166" t="s">
        <v>195</v>
      </c>
      <c r="G140" s="167" t="s">
        <v>180</v>
      </c>
      <c r="H140" s="168">
        <v>26.165</v>
      </c>
      <c r="I140" s="169"/>
      <c r="J140" s="170">
        <f>ROUND(I140*H140,2)</f>
        <v>0</v>
      </c>
      <c r="K140" s="166" t="s">
        <v>147</v>
      </c>
      <c r="L140" s="34"/>
      <c r="M140" s="171" t="s">
        <v>22</v>
      </c>
      <c r="N140" s="172" t="s">
        <v>46</v>
      </c>
      <c r="O140" s="35"/>
      <c r="P140" s="173">
        <f>O140*H140</f>
        <v>0</v>
      </c>
      <c r="Q140" s="173">
        <v>0</v>
      </c>
      <c r="R140" s="173">
        <f>Q140*H140</f>
        <v>0</v>
      </c>
      <c r="S140" s="173">
        <v>0</v>
      </c>
      <c r="T140" s="174">
        <f>S140*H140</f>
        <v>0</v>
      </c>
      <c r="AR140" s="17" t="s">
        <v>148</v>
      </c>
      <c r="AT140" s="17" t="s">
        <v>143</v>
      </c>
      <c r="AU140" s="17" t="s">
        <v>83</v>
      </c>
      <c r="AY140" s="17" t="s">
        <v>141</v>
      </c>
      <c r="BE140" s="175">
        <f>IF(N140="základní",J140,0)</f>
        <v>0</v>
      </c>
      <c r="BF140" s="175">
        <f>IF(N140="snížená",J140,0)</f>
        <v>0</v>
      </c>
      <c r="BG140" s="175">
        <f>IF(N140="zákl. přenesená",J140,0)</f>
        <v>0</v>
      </c>
      <c r="BH140" s="175">
        <f>IF(N140="sníž. přenesená",J140,0)</f>
        <v>0</v>
      </c>
      <c r="BI140" s="175">
        <f>IF(N140="nulová",J140,0)</f>
        <v>0</v>
      </c>
      <c r="BJ140" s="17" t="s">
        <v>23</v>
      </c>
      <c r="BK140" s="175">
        <f>ROUND(I140*H140,2)</f>
        <v>0</v>
      </c>
      <c r="BL140" s="17" t="s">
        <v>148</v>
      </c>
      <c r="BM140" s="17" t="s">
        <v>196</v>
      </c>
    </row>
    <row r="141" spans="2:51" s="12" customFormat="1" ht="22.5" customHeight="1">
      <c r="B141" s="185"/>
      <c r="D141" s="177" t="s">
        <v>150</v>
      </c>
      <c r="E141" s="186" t="s">
        <v>22</v>
      </c>
      <c r="F141" s="187" t="s">
        <v>197</v>
      </c>
      <c r="H141" s="188">
        <v>26.165</v>
      </c>
      <c r="I141" s="189"/>
      <c r="L141" s="185"/>
      <c r="M141" s="190"/>
      <c r="N141" s="191"/>
      <c r="O141" s="191"/>
      <c r="P141" s="191"/>
      <c r="Q141" s="191"/>
      <c r="R141" s="191"/>
      <c r="S141" s="191"/>
      <c r="T141" s="192"/>
      <c r="AT141" s="186" t="s">
        <v>150</v>
      </c>
      <c r="AU141" s="186" t="s">
        <v>83</v>
      </c>
      <c r="AV141" s="12" t="s">
        <v>83</v>
      </c>
      <c r="AW141" s="12" t="s">
        <v>38</v>
      </c>
      <c r="AX141" s="12" t="s">
        <v>75</v>
      </c>
      <c r="AY141" s="186" t="s">
        <v>141</v>
      </c>
    </row>
    <row r="142" spans="2:51" s="13" customFormat="1" ht="22.5" customHeight="1">
      <c r="B142" s="193"/>
      <c r="D142" s="194" t="s">
        <v>150</v>
      </c>
      <c r="E142" s="195" t="s">
        <v>22</v>
      </c>
      <c r="F142" s="196" t="s">
        <v>154</v>
      </c>
      <c r="H142" s="197">
        <v>26.165</v>
      </c>
      <c r="I142" s="198"/>
      <c r="L142" s="193"/>
      <c r="M142" s="199"/>
      <c r="N142" s="200"/>
      <c r="O142" s="200"/>
      <c r="P142" s="200"/>
      <c r="Q142" s="200"/>
      <c r="R142" s="200"/>
      <c r="S142" s="200"/>
      <c r="T142" s="201"/>
      <c r="AT142" s="202" t="s">
        <v>150</v>
      </c>
      <c r="AU142" s="202" t="s">
        <v>83</v>
      </c>
      <c r="AV142" s="13" t="s">
        <v>148</v>
      </c>
      <c r="AW142" s="13" t="s">
        <v>38</v>
      </c>
      <c r="AX142" s="13" t="s">
        <v>23</v>
      </c>
      <c r="AY142" s="202" t="s">
        <v>141</v>
      </c>
    </row>
    <row r="143" spans="2:65" s="1" customFormat="1" ht="22.5" customHeight="1">
      <c r="B143" s="163"/>
      <c r="C143" s="164" t="s">
        <v>198</v>
      </c>
      <c r="D143" s="164" t="s">
        <v>143</v>
      </c>
      <c r="E143" s="165" t="s">
        <v>199</v>
      </c>
      <c r="F143" s="166" t="s">
        <v>200</v>
      </c>
      <c r="G143" s="167" t="s">
        <v>180</v>
      </c>
      <c r="H143" s="168">
        <v>103.742</v>
      </c>
      <c r="I143" s="169"/>
      <c r="J143" s="170">
        <f>ROUND(I143*H143,2)</f>
        <v>0</v>
      </c>
      <c r="K143" s="166" t="s">
        <v>147</v>
      </c>
      <c r="L143" s="34"/>
      <c r="M143" s="171" t="s">
        <v>22</v>
      </c>
      <c r="N143" s="172" t="s">
        <v>46</v>
      </c>
      <c r="O143" s="35"/>
      <c r="P143" s="173">
        <f>O143*H143</f>
        <v>0</v>
      </c>
      <c r="Q143" s="173">
        <v>0</v>
      </c>
      <c r="R143" s="173">
        <f>Q143*H143</f>
        <v>0</v>
      </c>
      <c r="S143" s="173">
        <v>0</v>
      </c>
      <c r="T143" s="174">
        <f>S143*H143</f>
        <v>0</v>
      </c>
      <c r="AR143" s="17" t="s">
        <v>148</v>
      </c>
      <c r="AT143" s="17" t="s">
        <v>143</v>
      </c>
      <c r="AU143" s="17" t="s">
        <v>83</v>
      </c>
      <c r="AY143" s="17" t="s">
        <v>141</v>
      </c>
      <c r="BE143" s="175">
        <f>IF(N143="základní",J143,0)</f>
        <v>0</v>
      </c>
      <c r="BF143" s="175">
        <f>IF(N143="snížená",J143,0)</f>
        <v>0</v>
      </c>
      <c r="BG143" s="175">
        <f>IF(N143="zákl. přenesená",J143,0)</f>
        <v>0</v>
      </c>
      <c r="BH143" s="175">
        <f>IF(N143="sníž. přenesená",J143,0)</f>
        <v>0</v>
      </c>
      <c r="BI143" s="175">
        <f>IF(N143="nulová",J143,0)</f>
        <v>0</v>
      </c>
      <c r="BJ143" s="17" t="s">
        <v>23</v>
      </c>
      <c r="BK143" s="175">
        <f>ROUND(I143*H143,2)</f>
        <v>0</v>
      </c>
      <c r="BL143" s="17" t="s">
        <v>148</v>
      </c>
      <c r="BM143" s="17" t="s">
        <v>201</v>
      </c>
    </row>
    <row r="144" spans="2:51" s="11" customFormat="1" ht="22.5" customHeight="1">
      <c r="B144" s="176"/>
      <c r="D144" s="177" t="s">
        <v>150</v>
      </c>
      <c r="E144" s="178" t="s">
        <v>22</v>
      </c>
      <c r="F144" s="179" t="s">
        <v>202</v>
      </c>
      <c r="H144" s="180" t="s">
        <v>22</v>
      </c>
      <c r="I144" s="181"/>
      <c r="L144" s="176"/>
      <c r="M144" s="182"/>
      <c r="N144" s="183"/>
      <c r="O144" s="183"/>
      <c r="P144" s="183"/>
      <c r="Q144" s="183"/>
      <c r="R144" s="183"/>
      <c r="S144" s="183"/>
      <c r="T144" s="184"/>
      <c r="AT144" s="180" t="s">
        <v>150</v>
      </c>
      <c r="AU144" s="180" t="s">
        <v>83</v>
      </c>
      <c r="AV144" s="11" t="s">
        <v>23</v>
      </c>
      <c r="AW144" s="11" t="s">
        <v>38</v>
      </c>
      <c r="AX144" s="11" t="s">
        <v>75</v>
      </c>
      <c r="AY144" s="180" t="s">
        <v>141</v>
      </c>
    </row>
    <row r="145" spans="2:51" s="12" customFormat="1" ht="22.5" customHeight="1">
      <c r="B145" s="185"/>
      <c r="D145" s="177" t="s">
        <v>150</v>
      </c>
      <c r="E145" s="186" t="s">
        <v>22</v>
      </c>
      <c r="F145" s="187" t="s">
        <v>203</v>
      </c>
      <c r="H145" s="188">
        <v>103.742</v>
      </c>
      <c r="I145" s="189"/>
      <c r="L145" s="185"/>
      <c r="M145" s="190"/>
      <c r="N145" s="191"/>
      <c r="O145" s="191"/>
      <c r="P145" s="191"/>
      <c r="Q145" s="191"/>
      <c r="R145" s="191"/>
      <c r="S145" s="191"/>
      <c r="T145" s="192"/>
      <c r="AT145" s="186" t="s">
        <v>150</v>
      </c>
      <c r="AU145" s="186" t="s">
        <v>83</v>
      </c>
      <c r="AV145" s="12" t="s">
        <v>83</v>
      </c>
      <c r="AW145" s="12" t="s">
        <v>38</v>
      </c>
      <c r="AX145" s="12" t="s">
        <v>75</v>
      </c>
      <c r="AY145" s="186" t="s">
        <v>141</v>
      </c>
    </row>
    <row r="146" spans="2:51" s="13" customFormat="1" ht="22.5" customHeight="1">
      <c r="B146" s="193"/>
      <c r="D146" s="194" t="s">
        <v>150</v>
      </c>
      <c r="E146" s="195" t="s">
        <v>22</v>
      </c>
      <c r="F146" s="196" t="s">
        <v>154</v>
      </c>
      <c r="H146" s="197">
        <v>103.742</v>
      </c>
      <c r="I146" s="198"/>
      <c r="L146" s="193"/>
      <c r="M146" s="199"/>
      <c r="N146" s="200"/>
      <c r="O146" s="200"/>
      <c r="P146" s="200"/>
      <c r="Q146" s="200"/>
      <c r="R146" s="200"/>
      <c r="S146" s="200"/>
      <c r="T146" s="201"/>
      <c r="AT146" s="202" t="s">
        <v>150</v>
      </c>
      <c r="AU146" s="202" t="s">
        <v>83</v>
      </c>
      <c r="AV146" s="13" t="s">
        <v>148</v>
      </c>
      <c r="AW146" s="13" t="s">
        <v>38</v>
      </c>
      <c r="AX146" s="13" t="s">
        <v>23</v>
      </c>
      <c r="AY146" s="202" t="s">
        <v>141</v>
      </c>
    </row>
    <row r="147" spans="2:65" s="1" customFormat="1" ht="22.5" customHeight="1">
      <c r="B147" s="163"/>
      <c r="C147" s="164" t="s">
        <v>28</v>
      </c>
      <c r="D147" s="164" t="s">
        <v>143</v>
      </c>
      <c r="E147" s="165" t="s">
        <v>204</v>
      </c>
      <c r="F147" s="166" t="s">
        <v>205</v>
      </c>
      <c r="G147" s="167" t="s">
        <v>180</v>
      </c>
      <c r="H147" s="168">
        <v>35.346</v>
      </c>
      <c r="I147" s="169"/>
      <c r="J147" s="170">
        <f>ROUND(I147*H147,2)</f>
        <v>0</v>
      </c>
      <c r="K147" s="166" t="s">
        <v>147</v>
      </c>
      <c r="L147" s="34"/>
      <c r="M147" s="171" t="s">
        <v>22</v>
      </c>
      <c r="N147" s="172" t="s">
        <v>46</v>
      </c>
      <c r="O147" s="35"/>
      <c r="P147" s="173">
        <f>O147*H147</f>
        <v>0</v>
      </c>
      <c r="Q147" s="173">
        <v>0</v>
      </c>
      <c r="R147" s="173">
        <f>Q147*H147</f>
        <v>0</v>
      </c>
      <c r="S147" s="173">
        <v>0</v>
      </c>
      <c r="T147" s="174">
        <f>S147*H147</f>
        <v>0</v>
      </c>
      <c r="AR147" s="17" t="s">
        <v>148</v>
      </c>
      <c r="AT147" s="17" t="s">
        <v>143</v>
      </c>
      <c r="AU147" s="17" t="s">
        <v>83</v>
      </c>
      <c r="AY147" s="17" t="s">
        <v>141</v>
      </c>
      <c r="BE147" s="175">
        <f>IF(N147="základní",J147,0)</f>
        <v>0</v>
      </c>
      <c r="BF147" s="175">
        <f>IF(N147="snížená",J147,0)</f>
        <v>0</v>
      </c>
      <c r="BG147" s="175">
        <f>IF(N147="zákl. přenesená",J147,0)</f>
        <v>0</v>
      </c>
      <c r="BH147" s="175">
        <f>IF(N147="sníž. přenesená",J147,0)</f>
        <v>0</v>
      </c>
      <c r="BI147" s="175">
        <f>IF(N147="nulová",J147,0)</f>
        <v>0</v>
      </c>
      <c r="BJ147" s="17" t="s">
        <v>23</v>
      </c>
      <c r="BK147" s="175">
        <f>ROUND(I147*H147,2)</f>
        <v>0</v>
      </c>
      <c r="BL147" s="17" t="s">
        <v>148</v>
      </c>
      <c r="BM147" s="17" t="s">
        <v>206</v>
      </c>
    </row>
    <row r="148" spans="2:51" s="11" customFormat="1" ht="22.5" customHeight="1">
      <c r="B148" s="176"/>
      <c r="D148" s="177" t="s">
        <v>150</v>
      </c>
      <c r="E148" s="178" t="s">
        <v>22</v>
      </c>
      <c r="F148" s="179" t="s">
        <v>207</v>
      </c>
      <c r="H148" s="180" t="s">
        <v>22</v>
      </c>
      <c r="I148" s="181"/>
      <c r="L148" s="176"/>
      <c r="M148" s="182"/>
      <c r="N148" s="183"/>
      <c r="O148" s="183"/>
      <c r="P148" s="183"/>
      <c r="Q148" s="183"/>
      <c r="R148" s="183"/>
      <c r="S148" s="183"/>
      <c r="T148" s="184"/>
      <c r="AT148" s="180" t="s">
        <v>150</v>
      </c>
      <c r="AU148" s="180" t="s">
        <v>83</v>
      </c>
      <c r="AV148" s="11" t="s">
        <v>23</v>
      </c>
      <c r="AW148" s="11" t="s">
        <v>38</v>
      </c>
      <c r="AX148" s="11" t="s">
        <v>75</v>
      </c>
      <c r="AY148" s="180" t="s">
        <v>141</v>
      </c>
    </row>
    <row r="149" spans="2:51" s="12" customFormat="1" ht="22.5" customHeight="1">
      <c r="B149" s="185"/>
      <c r="D149" s="177" t="s">
        <v>150</v>
      </c>
      <c r="E149" s="186" t="s">
        <v>22</v>
      </c>
      <c r="F149" s="187" t="s">
        <v>208</v>
      </c>
      <c r="H149" s="188">
        <v>35.346</v>
      </c>
      <c r="I149" s="189"/>
      <c r="L149" s="185"/>
      <c r="M149" s="190"/>
      <c r="N149" s="191"/>
      <c r="O149" s="191"/>
      <c r="P149" s="191"/>
      <c r="Q149" s="191"/>
      <c r="R149" s="191"/>
      <c r="S149" s="191"/>
      <c r="T149" s="192"/>
      <c r="AT149" s="186" t="s">
        <v>150</v>
      </c>
      <c r="AU149" s="186" t="s">
        <v>83</v>
      </c>
      <c r="AV149" s="12" t="s">
        <v>83</v>
      </c>
      <c r="AW149" s="12" t="s">
        <v>38</v>
      </c>
      <c r="AX149" s="12" t="s">
        <v>75</v>
      </c>
      <c r="AY149" s="186" t="s">
        <v>141</v>
      </c>
    </row>
    <row r="150" spans="2:51" s="13" customFormat="1" ht="22.5" customHeight="1">
      <c r="B150" s="193"/>
      <c r="D150" s="194" t="s">
        <v>150</v>
      </c>
      <c r="E150" s="195" t="s">
        <v>22</v>
      </c>
      <c r="F150" s="196" t="s">
        <v>154</v>
      </c>
      <c r="H150" s="197">
        <v>35.346</v>
      </c>
      <c r="I150" s="198"/>
      <c r="L150" s="193"/>
      <c r="M150" s="199"/>
      <c r="N150" s="200"/>
      <c r="O150" s="200"/>
      <c r="P150" s="200"/>
      <c r="Q150" s="200"/>
      <c r="R150" s="200"/>
      <c r="S150" s="200"/>
      <c r="T150" s="201"/>
      <c r="AT150" s="202" t="s">
        <v>150</v>
      </c>
      <c r="AU150" s="202" t="s">
        <v>83</v>
      </c>
      <c r="AV150" s="13" t="s">
        <v>148</v>
      </c>
      <c r="AW150" s="13" t="s">
        <v>38</v>
      </c>
      <c r="AX150" s="13" t="s">
        <v>23</v>
      </c>
      <c r="AY150" s="202" t="s">
        <v>141</v>
      </c>
    </row>
    <row r="151" spans="2:65" s="1" customFormat="1" ht="31.5" customHeight="1">
      <c r="B151" s="163"/>
      <c r="C151" s="164" t="s">
        <v>209</v>
      </c>
      <c r="D151" s="164" t="s">
        <v>143</v>
      </c>
      <c r="E151" s="165" t="s">
        <v>210</v>
      </c>
      <c r="F151" s="166" t="s">
        <v>211</v>
      </c>
      <c r="G151" s="167" t="s">
        <v>180</v>
      </c>
      <c r="H151" s="168">
        <v>176.73</v>
      </c>
      <c r="I151" s="169"/>
      <c r="J151" s="170">
        <f>ROUND(I151*H151,2)</f>
        <v>0</v>
      </c>
      <c r="K151" s="166" t="s">
        <v>147</v>
      </c>
      <c r="L151" s="34"/>
      <c r="M151" s="171" t="s">
        <v>22</v>
      </c>
      <c r="N151" s="172" t="s">
        <v>46</v>
      </c>
      <c r="O151" s="35"/>
      <c r="P151" s="173">
        <f>O151*H151</f>
        <v>0</v>
      </c>
      <c r="Q151" s="173">
        <v>0</v>
      </c>
      <c r="R151" s="173">
        <f>Q151*H151</f>
        <v>0</v>
      </c>
      <c r="S151" s="173">
        <v>0</v>
      </c>
      <c r="T151" s="174">
        <f>S151*H151</f>
        <v>0</v>
      </c>
      <c r="AR151" s="17" t="s">
        <v>148</v>
      </c>
      <c r="AT151" s="17" t="s">
        <v>143</v>
      </c>
      <c r="AU151" s="17" t="s">
        <v>83</v>
      </c>
      <c r="AY151" s="17" t="s">
        <v>141</v>
      </c>
      <c r="BE151" s="175">
        <f>IF(N151="základní",J151,0)</f>
        <v>0</v>
      </c>
      <c r="BF151" s="175">
        <f>IF(N151="snížená",J151,0)</f>
        <v>0</v>
      </c>
      <c r="BG151" s="175">
        <f>IF(N151="zákl. přenesená",J151,0)</f>
        <v>0</v>
      </c>
      <c r="BH151" s="175">
        <f>IF(N151="sníž. přenesená",J151,0)</f>
        <v>0</v>
      </c>
      <c r="BI151" s="175">
        <f>IF(N151="nulová",J151,0)</f>
        <v>0</v>
      </c>
      <c r="BJ151" s="17" t="s">
        <v>23</v>
      </c>
      <c r="BK151" s="175">
        <f>ROUND(I151*H151,2)</f>
        <v>0</v>
      </c>
      <c r="BL151" s="17" t="s">
        <v>148</v>
      </c>
      <c r="BM151" s="17" t="s">
        <v>212</v>
      </c>
    </row>
    <row r="152" spans="2:51" s="11" customFormat="1" ht="22.5" customHeight="1">
      <c r="B152" s="176"/>
      <c r="D152" s="177" t="s">
        <v>150</v>
      </c>
      <c r="E152" s="178" t="s">
        <v>22</v>
      </c>
      <c r="F152" s="179" t="s">
        <v>213</v>
      </c>
      <c r="H152" s="180" t="s">
        <v>22</v>
      </c>
      <c r="I152" s="181"/>
      <c r="L152" s="176"/>
      <c r="M152" s="182"/>
      <c r="N152" s="183"/>
      <c r="O152" s="183"/>
      <c r="P152" s="183"/>
      <c r="Q152" s="183"/>
      <c r="R152" s="183"/>
      <c r="S152" s="183"/>
      <c r="T152" s="184"/>
      <c r="AT152" s="180" t="s">
        <v>150</v>
      </c>
      <c r="AU152" s="180" t="s">
        <v>83</v>
      </c>
      <c r="AV152" s="11" t="s">
        <v>23</v>
      </c>
      <c r="AW152" s="11" t="s">
        <v>38</v>
      </c>
      <c r="AX152" s="11" t="s">
        <v>75</v>
      </c>
      <c r="AY152" s="180" t="s">
        <v>141</v>
      </c>
    </row>
    <row r="153" spans="2:51" s="12" customFormat="1" ht="22.5" customHeight="1">
      <c r="B153" s="185"/>
      <c r="D153" s="177" t="s">
        <v>150</v>
      </c>
      <c r="E153" s="186" t="s">
        <v>22</v>
      </c>
      <c r="F153" s="187" t="s">
        <v>214</v>
      </c>
      <c r="H153" s="188">
        <v>176.73</v>
      </c>
      <c r="I153" s="189"/>
      <c r="L153" s="185"/>
      <c r="M153" s="190"/>
      <c r="N153" s="191"/>
      <c r="O153" s="191"/>
      <c r="P153" s="191"/>
      <c r="Q153" s="191"/>
      <c r="R153" s="191"/>
      <c r="S153" s="191"/>
      <c r="T153" s="192"/>
      <c r="AT153" s="186" t="s">
        <v>150</v>
      </c>
      <c r="AU153" s="186" t="s">
        <v>83</v>
      </c>
      <c r="AV153" s="12" t="s">
        <v>83</v>
      </c>
      <c r="AW153" s="12" t="s">
        <v>38</v>
      </c>
      <c r="AX153" s="12" t="s">
        <v>75</v>
      </c>
      <c r="AY153" s="186" t="s">
        <v>141</v>
      </c>
    </row>
    <row r="154" spans="2:51" s="13" customFormat="1" ht="22.5" customHeight="1">
      <c r="B154" s="193"/>
      <c r="D154" s="194" t="s">
        <v>150</v>
      </c>
      <c r="E154" s="195" t="s">
        <v>22</v>
      </c>
      <c r="F154" s="196" t="s">
        <v>154</v>
      </c>
      <c r="H154" s="197">
        <v>176.73</v>
      </c>
      <c r="I154" s="198"/>
      <c r="L154" s="193"/>
      <c r="M154" s="199"/>
      <c r="N154" s="200"/>
      <c r="O154" s="200"/>
      <c r="P154" s="200"/>
      <c r="Q154" s="200"/>
      <c r="R154" s="200"/>
      <c r="S154" s="200"/>
      <c r="T154" s="201"/>
      <c r="AT154" s="202" t="s">
        <v>150</v>
      </c>
      <c r="AU154" s="202" t="s">
        <v>83</v>
      </c>
      <c r="AV154" s="13" t="s">
        <v>148</v>
      </c>
      <c r="AW154" s="13" t="s">
        <v>38</v>
      </c>
      <c r="AX154" s="13" t="s">
        <v>23</v>
      </c>
      <c r="AY154" s="202" t="s">
        <v>141</v>
      </c>
    </row>
    <row r="155" spans="2:65" s="1" customFormat="1" ht="22.5" customHeight="1">
      <c r="B155" s="163"/>
      <c r="C155" s="164" t="s">
        <v>215</v>
      </c>
      <c r="D155" s="164" t="s">
        <v>143</v>
      </c>
      <c r="E155" s="165" t="s">
        <v>216</v>
      </c>
      <c r="F155" s="166" t="s">
        <v>217</v>
      </c>
      <c r="G155" s="167" t="s">
        <v>180</v>
      </c>
      <c r="H155" s="168">
        <v>54</v>
      </c>
      <c r="I155" s="169"/>
      <c r="J155" s="170">
        <f>ROUND(I155*H155,2)</f>
        <v>0</v>
      </c>
      <c r="K155" s="166" t="s">
        <v>147</v>
      </c>
      <c r="L155" s="34"/>
      <c r="M155" s="171" t="s">
        <v>22</v>
      </c>
      <c r="N155" s="172" t="s">
        <v>46</v>
      </c>
      <c r="O155" s="35"/>
      <c r="P155" s="173">
        <f>O155*H155</f>
        <v>0</v>
      </c>
      <c r="Q155" s="173">
        <v>0</v>
      </c>
      <c r="R155" s="173">
        <f>Q155*H155</f>
        <v>0</v>
      </c>
      <c r="S155" s="173">
        <v>0</v>
      </c>
      <c r="T155" s="174">
        <f>S155*H155</f>
        <v>0</v>
      </c>
      <c r="AR155" s="17" t="s">
        <v>148</v>
      </c>
      <c r="AT155" s="17" t="s">
        <v>143</v>
      </c>
      <c r="AU155" s="17" t="s">
        <v>83</v>
      </c>
      <c r="AY155" s="17" t="s">
        <v>141</v>
      </c>
      <c r="BE155" s="175">
        <f>IF(N155="základní",J155,0)</f>
        <v>0</v>
      </c>
      <c r="BF155" s="175">
        <f>IF(N155="snížená",J155,0)</f>
        <v>0</v>
      </c>
      <c r="BG155" s="175">
        <f>IF(N155="zákl. přenesená",J155,0)</f>
        <v>0</v>
      </c>
      <c r="BH155" s="175">
        <f>IF(N155="sníž. přenesená",J155,0)</f>
        <v>0</v>
      </c>
      <c r="BI155" s="175">
        <f>IF(N155="nulová",J155,0)</f>
        <v>0</v>
      </c>
      <c r="BJ155" s="17" t="s">
        <v>23</v>
      </c>
      <c r="BK155" s="175">
        <f>ROUND(I155*H155,2)</f>
        <v>0</v>
      </c>
      <c r="BL155" s="17" t="s">
        <v>148</v>
      </c>
      <c r="BM155" s="17" t="s">
        <v>218</v>
      </c>
    </row>
    <row r="156" spans="2:51" s="12" customFormat="1" ht="22.5" customHeight="1">
      <c r="B156" s="185"/>
      <c r="D156" s="177" t="s">
        <v>150</v>
      </c>
      <c r="E156" s="186" t="s">
        <v>22</v>
      </c>
      <c r="F156" s="187" t="s">
        <v>219</v>
      </c>
      <c r="H156" s="188">
        <v>51.871</v>
      </c>
      <c r="I156" s="189"/>
      <c r="L156" s="185"/>
      <c r="M156" s="190"/>
      <c r="N156" s="191"/>
      <c r="O156" s="191"/>
      <c r="P156" s="191"/>
      <c r="Q156" s="191"/>
      <c r="R156" s="191"/>
      <c r="S156" s="191"/>
      <c r="T156" s="192"/>
      <c r="AT156" s="186" t="s">
        <v>150</v>
      </c>
      <c r="AU156" s="186" t="s">
        <v>83</v>
      </c>
      <c r="AV156" s="12" t="s">
        <v>83</v>
      </c>
      <c r="AW156" s="12" t="s">
        <v>38</v>
      </c>
      <c r="AX156" s="12" t="s">
        <v>75</v>
      </c>
      <c r="AY156" s="186" t="s">
        <v>141</v>
      </c>
    </row>
    <row r="157" spans="2:51" s="12" customFormat="1" ht="22.5" customHeight="1">
      <c r="B157" s="185"/>
      <c r="D157" s="177" t="s">
        <v>150</v>
      </c>
      <c r="E157" s="186" t="s">
        <v>22</v>
      </c>
      <c r="F157" s="187" t="s">
        <v>220</v>
      </c>
      <c r="H157" s="188">
        <v>1.144</v>
      </c>
      <c r="I157" s="189"/>
      <c r="L157" s="185"/>
      <c r="M157" s="190"/>
      <c r="N157" s="191"/>
      <c r="O157" s="191"/>
      <c r="P157" s="191"/>
      <c r="Q157" s="191"/>
      <c r="R157" s="191"/>
      <c r="S157" s="191"/>
      <c r="T157" s="192"/>
      <c r="AT157" s="186" t="s">
        <v>150</v>
      </c>
      <c r="AU157" s="186" t="s">
        <v>83</v>
      </c>
      <c r="AV157" s="12" t="s">
        <v>83</v>
      </c>
      <c r="AW157" s="12" t="s">
        <v>38</v>
      </c>
      <c r="AX157" s="12" t="s">
        <v>75</v>
      </c>
      <c r="AY157" s="186" t="s">
        <v>141</v>
      </c>
    </row>
    <row r="158" spans="2:51" s="12" customFormat="1" ht="22.5" customHeight="1">
      <c r="B158" s="185"/>
      <c r="D158" s="177" t="s">
        <v>150</v>
      </c>
      <c r="E158" s="186" t="s">
        <v>22</v>
      </c>
      <c r="F158" s="187" t="s">
        <v>221</v>
      </c>
      <c r="H158" s="188">
        <v>0.985</v>
      </c>
      <c r="I158" s="189"/>
      <c r="L158" s="185"/>
      <c r="M158" s="190"/>
      <c r="N158" s="191"/>
      <c r="O158" s="191"/>
      <c r="P158" s="191"/>
      <c r="Q158" s="191"/>
      <c r="R158" s="191"/>
      <c r="S158" s="191"/>
      <c r="T158" s="192"/>
      <c r="AT158" s="186" t="s">
        <v>150</v>
      </c>
      <c r="AU158" s="186" t="s">
        <v>83</v>
      </c>
      <c r="AV158" s="12" t="s">
        <v>83</v>
      </c>
      <c r="AW158" s="12" t="s">
        <v>38</v>
      </c>
      <c r="AX158" s="12" t="s">
        <v>75</v>
      </c>
      <c r="AY158" s="186" t="s">
        <v>141</v>
      </c>
    </row>
    <row r="159" spans="2:51" s="13" customFormat="1" ht="22.5" customHeight="1">
      <c r="B159" s="193"/>
      <c r="D159" s="194" t="s">
        <v>150</v>
      </c>
      <c r="E159" s="195" t="s">
        <v>22</v>
      </c>
      <c r="F159" s="196" t="s">
        <v>154</v>
      </c>
      <c r="H159" s="197">
        <v>54</v>
      </c>
      <c r="I159" s="198"/>
      <c r="L159" s="193"/>
      <c r="M159" s="199"/>
      <c r="N159" s="200"/>
      <c r="O159" s="200"/>
      <c r="P159" s="200"/>
      <c r="Q159" s="200"/>
      <c r="R159" s="200"/>
      <c r="S159" s="200"/>
      <c r="T159" s="201"/>
      <c r="AT159" s="202" t="s">
        <v>150</v>
      </c>
      <c r="AU159" s="202" t="s">
        <v>83</v>
      </c>
      <c r="AV159" s="13" t="s">
        <v>148</v>
      </c>
      <c r="AW159" s="13" t="s">
        <v>38</v>
      </c>
      <c r="AX159" s="13" t="s">
        <v>23</v>
      </c>
      <c r="AY159" s="202" t="s">
        <v>141</v>
      </c>
    </row>
    <row r="160" spans="2:65" s="1" customFormat="1" ht="22.5" customHeight="1">
      <c r="B160" s="163"/>
      <c r="C160" s="164" t="s">
        <v>222</v>
      </c>
      <c r="D160" s="164" t="s">
        <v>143</v>
      </c>
      <c r="E160" s="165" t="s">
        <v>223</v>
      </c>
      <c r="F160" s="166" t="s">
        <v>224</v>
      </c>
      <c r="G160" s="167" t="s">
        <v>180</v>
      </c>
      <c r="H160" s="168">
        <v>35.346</v>
      </c>
      <c r="I160" s="169"/>
      <c r="J160" s="170">
        <f>ROUND(I160*H160,2)</f>
        <v>0</v>
      </c>
      <c r="K160" s="166" t="s">
        <v>147</v>
      </c>
      <c r="L160" s="34"/>
      <c r="M160" s="171" t="s">
        <v>22</v>
      </c>
      <c r="N160" s="172" t="s">
        <v>46</v>
      </c>
      <c r="O160" s="35"/>
      <c r="P160" s="173">
        <f>O160*H160</f>
        <v>0</v>
      </c>
      <c r="Q160" s="173">
        <v>0</v>
      </c>
      <c r="R160" s="173">
        <f>Q160*H160</f>
        <v>0</v>
      </c>
      <c r="S160" s="173">
        <v>0</v>
      </c>
      <c r="T160" s="174">
        <f>S160*H160</f>
        <v>0</v>
      </c>
      <c r="AR160" s="17" t="s">
        <v>148</v>
      </c>
      <c r="AT160" s="17" t="s">
        <v>143</v>
      </c>
      <c r="AU160" s="17" t="s">
        <v>83</v>
      </c>
      <c r="AY160" s="17" t="s">
        <v>141</v>
      </c>
      <c r="BE160" s="175">
        <f>IF(N160="základní",J160,0)</f>
        <v>0</v>
      </c>
      <c r="BF160" s="175">
        <f>IF(N160="snížená",J160,0)</f>
        <v>0</v>
      </c>
      <c r="BG160" s="175">
        <f>IF(N160="zákl. přenesená",J160,0)</f>
        <v>0</v>
      </c>
      <c r="BH160" s="175">
        <f>IF(N160="sníž. přenesená",J160,0)</f>
        <v>0</v>
      </c>
      <c r="BI160" s="175">
        <f>IF(N160="nulová",J160,0)</f>
        <v>0</v>
      </c>
      <c r="BJ160" s="17" t="s">
        <v>23</v>
      </c>
      <c r="BK160" s="175">
        <f>ROUND(I160*H160,2)</f>
        <v>0</v>
      </c>
      <c r="BL160" s="17" t="s">
        <v>148</v>
      </c>
      <c r="BM160" s="17" t="s">
        <v>225</v>
      </c>
    </row>
    <row r="161" spans="2:51" s="11" customFormat="1" ht="22.5" customHeight="1">
      <c r="B161" s="176"/>
      <c r="D161" s="177" t="s">
        <v>150</v>
      </c>
      <c r="E161" s="178" t="s">
        <v>22</v>
      </c>
      <c r="F161" s="179" t="s">
        <v>226</v>
      </c>
      <c r="H161" s="180" t="s">
        <v>22</v>
      </c>
      <c r="I161" s="181"/>
      <c r="L161" s="176"/>
      <c r="M161" s="182"/>
      <c r="N161" s="183"/>
      <c r="O161" s="183"/>
      <c r="P161" s="183"/>
      <c r="Q161" s="183"/>
      <c r="R161" s="183"/>
      <c r="S161" s="183"/>
      <c r="T161" s="184"/>
      <c r="AT161" s="180" t="s">
        <v>150</v>
      </c>
      <c r="AU161" s="180" t="s">
        <v>83</v>
      </c>
      <c r="AV161" s="11" t="s">
        <v>23</v>
      </c>
      <c r="AW161" s="11" t="s">
        <v>38</v>
      </c>
      <c r="AX161" s="11" t="s">
        <v>75</v>
      </c>
      <c r="AY161" s="180" t="s">
        <v>141</v>
      </c>
    </row>
    <row r="162" spans="2:51" s="12" customFormat="1" ht="22.5" customHeight="1">
      <c r="B162" s="185"/>
      <c r="D162" s="177" t="s">
        <v>150</v>
      </c>
      <c r="E162" s="186" t="s">
        <v>22</v>
      </c>
      <c r="F162" s="187" t="s">
        <v>227</v>
      </c>
      <c r="H162" s="188">
        <v>35.346</v>
      </c>
      <c r="I162" s="189"/>
      <c r="L162" s="185"/>
      <c r="M162" s="190"/>
      <c r="N162" s="191"/>
      <c r="O162" s="191"/>
      <c r="P162" s="191"/>
      <c r="Q162" s="191"/>
      <c r="R162" s="191"/>
      <c r="S162" s="191"/>
      <c r="T162" s="192"/>
      <c r="AT162" s="186" t="s">
        <v>150</v>
      </c>
      <c r="AU162" s="186" t="s">
        <v>83</v>
      </c>
      <c r="AV162" s="12" t="s">
        <v>83</v>
      </c>
      <c r="AW162" s="12" t="s">
        <v>38</v>
      </c>
      <c r="AX162" s="12" t="s">
        <v>75</v>
      </c>
      <c r="AY162" s="186" t="s">
        <v>141</v>
      </c>
    </row>
    <row r="163" spans="2:51" s="13" customFormat="1" ht="22.5" customHeight="1">
      <c r="B163" s="193"/>
      <c r="D163" s="194" t="s">
        <v>150</v>
      </c>
      <c r="E163" s="195" t="s">
        <v>22</v>
      </c>
      <c r="F163" s="196" t="s">
        <v>154</v>
      </c>
      <c r="H163" s="197">
        <v>35.346</v>
      </c>
      <c r="I163" s="198"/>
      <c r="L163" s="193"/>
      <c r="M163" s="199"/>
      <c r="N163" s="200"/>
      <c r="O163" s="200"/>
      <c r="P163" s="200"/>
      <c r="Q163" s="200"/>
      <c r="R163" s="200"/>
      <c r="S163" s="200"/>
      <c r="T163" s="201"/>
      <c r="AT163" s="202" t="s">
        <v>150</v>
      </c>
      <c r="AU163" s="202" t="s">
        <v>83</v>
      </c>
      <c r="AV163" s="13" t="s">
        <v>148</v>
      </c>
      <c r="AW163" s="13" t="s">
        <v>38</v>
      </c>
      <c r="AX163" s="13" t="s">
        <v>23</v>
      </c>
      <c r="AY163" s="202" t="s">
        <v>141</v>
      </c>
    </row>
    <row r="164" spans="2:65" s="1" customFormat="1" ht="22.5" customHeight="1">
      <c r="B164" s="163"/>
      <c r="C164" s="164" t="s">
        <v>228</v>
      </c>
      <c r="D164" s="164" t="s">
        <v>143</v>
      </c>
      <c r="E164" s="165" t="s">
        <v>229</v>
      </c>
      <c r="F164" s="166" t="s">
        <v>230</v>
      </c>
      <c r="G164" s="167" t="s">
        <v>180</v>
      </c>
      <c r="H164" s="168">
        <v>1.065</v>
      </c>
      <c r="I164" s="169"/>
      <c r="J164" s="170">
        <f>ROUND(I164*H164,2)</f>
        <v>0</v>
      </c>
      <c r="K164" s="166" t="s">
        <v>147</v>
      </c>
      <c r="L164" s="34"/>
      <c r="M164" s="171" t="s">
        <v>22</v>
      </c>
      <c r="N164" s="172" t="s">
        <v>46</v>
      </c>
      <c r="O164" s="35"/>
      <c r="P164" s="173">
        <f>O164*H164</f>
        <v>0</v>
      </c>
      <c r="Q164" s="173">
        <v>0</v>
      </c>
      <c r="R164" s="173">
        <f>Q164*H164</f>
        <v>0</v>
      </c>
      <c r="S164" s="173">
        <v>0</v>
      </c>
      <c r="T164" s="174">
        <f>S164*H164</f>
        <v>0</v>
      </c>
      <c r="AR164" s="17" t="s">
        <v>148</v>
      </c>
      <c r="AT164" s="17" t="s">
        <v>143</v>
      </c>
      <c r="AU164" s="17" t="s">
        <v>83</v>
      </c>
      <c r="AY164" s="17" t="s">
        <v>141</v>
      </c>
      <c r="BE164" s="175">
        <f>IF(N164="základní",J164,0)</f>
        <v>0</v>
      </c>
      <c r="BF164" s="175">
        <f>IF(N164="snížená",J164,0)</f>
        <v>0</v>
      </c>
      <c r="BG164" s="175">
        <f>IF(N164="zákl. přenesená",J164,0)</f>
        <v>0</v>
      </c>
      <c r="BH164" s="175">
        <f>IF(N164="sníž. přenesená",J164,0)</f>
        <v>0</v>
      </c>
      <c r="BI164" s="175">
        <f>IF(N164="nulová",J164,0)</f>
        <v>0</v>
      </c>
      <c r="BJ164" s="17" t="s">
        <v>23</v>
      </c>
      <c r="BK164" s="175">
        <f>ROUND(I164*H164,2)</f>
        <v>0</v>
      </c>
      <c r="BL164" s="17" t="s">
        <v>148</v>
      </c>
      <c r="BM164" s="17" t="s">
        <v>231</v>
      </c>
    </row>
    <row r="165" spans="2:51" s="11" customFormat="1" ht="22.5" customHeight="1">
      <c r="B165" s="176"/>
      <c r="D165" s="177" t="s">
        <v>150</v>
      </c>
      <c r="E165" s="178" t="s">
        <v>22</v>
      </c>
      <c r="F165" s="179" t="s">
        <v>232</v>
      </c>
      <c r="H165" s="180" t="s">
        <v>22</v>
      </c>
      <c r="I165" s="181"/>
      <c r="L165" s="176"/>
      <c r="M165" s="182"/>
      <c r="N165" s="183"/>
      <c r="O165" s="183"/>
      <c r="P165" s="183"/>
      <c r="Q165" s="183"/>
      <c r="R165" s="183"/>
      <c r="S165" s="183"/>
      <c r="T165" s="184"/>
      <c r="AT165" s="180" t="s">
        <v>150</v>
      </c>
      <c r="AU165" s="180" t="s">
        <v>83</v>
      </c>
      <c r="AV165" s="11" t="s">
        <v>23</v>
      </c>
      <c r="AW165" s="11" t="s">
        <v>38</v>
      </c>
      <c r="AX165" s="11" t="s">
        <v>75</v>
      </c>
      <c r="AY165" s="180" t="s">
        <v>141</v>
      </c>
    </row>
    <row r="166" spans="2:51" s="12" customFormat="1" ht="22.5" customHeight="1">
      <c r="B166" s="185"/>
      <c r="D166" s="177" t="s">
        <v>150</v>
      </c>
      <c r="E166" s="186" t="s">
        <v>22</v>
      </c>
      <c r="F166" s="187" t="s">
        <v>233</v>
      </c>
      <c r="H166" s="188">
        <v>1.065</v>
      </c>
      <c r="I166" s="189"/>
      <c r="L166" s="185"/>
      <c r="M166" s="190"/>
      <c r="N166" s="191"/>
      <c r="O166" s="191"/>
      <c r="P166" s="191"/>
      <c r="Q166" s="191"/>
      <c r="R166" s="191"/>
      <c r="S166" s="191"/>
      <c r="T166" s="192"/>
      <c r="AT166" s="186" t="s">
        <v>150</v>
      </c>
      <c r="AU166" s="186" t="s">
        <v>83</v>
      </c>
      <c r="AV166" s="12" t="s">
        <v>83</v>
      </c>
      <c r="AW166" s="12" t="s">
        <v>38</v>
      </c>
      <c r="AX166" s="12" t="s">
        <v>75</v>
      </c>
      <c r="AY166" s="186" t="s">
        <v>141</v>
      </c>
    </row>
    <row r="167" spans="2:51" s="13" customFormat="1" ht="22.5" customHeight="1">
      <c r="B167" s="193"/>
      <c r="D167" s="194" t="s">
        <v>150</v>
      </c>
      <c r="E167" s="195" t="s">
        <v>22</v>
      </c>
      <c r="F167" s="196" t="s">
        <v>154</v>
      </c>
      <c r="H167" s="197">
        <v>1.065</v>
      </c>
      <c r="I167" s="198"/>
      <c r="L167" s="193"/>
      <c r="M167" s="199"/>
      <c r="N167" s="200"/>
      <c r="O167" s="200"/>
      <c r="P167" s="200"/>
      <c r="Q167" s="200"/>
      <c r="R167" s="200"/>
      <c r="S167" s="200"/>
      <c r="T167" s="201"/>
      <c r="AT167" s="202" t="s">
        <v>150</v>
      </c>
      <c r="AU167" s="202" t="s">
        <v>83</v>
      </c>
      <c r="AV167" s="13" t="s">
        <v>148</v>
      </c>
      <c r="AW167" s="13" t="s">
        <v>38</v>
      </c>
      <c r="AX167" s="13" t="s">
        <v>23</v>
      </c>
      <c r="AY167" s="202" t="s">
        <v>141</v>
      </c>
    </row>
    <row r="168" spans="2:65" s="1" customFormat="1" ht="22.5" customHeight="1">
      <c r="B168" s="163"/>
      <c r="C168" s="164" t="s">
        <v>8</v>
      </c>
      <c r="D168" s="164" t="s">
        <v>143</v>
      </c>
      <c r="E168" s="165" t="s">
        <v>234</v>
      </c>
      <c r="F168" s="166" t="s">
        <v>235</v>
      </c>
      <c r="G168" s="167" t="s">
        <v>236</v>
      </c>
      <c r="H168" s="168">
        <v>58.045</v>
      </c>
      <c r="I168" s="169"/>
      <c r="J168" s="170">
        <f>ROUND(I168*H168,2)</f>
        <v>0</v>
      </c>
      <c r="K168" s="166" t="s">
        <v>147</v>
      </c>
      <c r="L168" s="34"/>
      <c r="M168" s="171" t="s">
        <v>22</v>
      </c>
      <c r="N168" s="172" t="s">
        <v>46</v>
      </c>
      <c r="O168" s="35"/>
      <c r="P168" s="173">
        <f>O168*H168</f>
        <v>0</v>
      </c>
      <c r="Q168" s="173">
        <v>0</v>
      </c>
      <c r="R168" s="173">
        <f>Q168*H168</f>
        <v>0</v>
      </c>
      <c r="S168" s="173">
        <v>0</v>
      </c>
      <c r="T168" s="174">
        <f>S168*H168</f>
        <v>0</v>
      </c>
      <c r="AR168" s="17" t="s">
        <v>148</v>
      </c>
      <c r="AT168" s="17" t="s">
        <v>143</v>
      </c>
      <c r="AU168" s="17" t="s">
        <v>83</v>
      </c>
      <c r="AY168" s="17" t="s">
        <v>141</v>
      </c>
      <c r="BE168" s="175">
        <f>IF(N168="základní",J168,0)</f>
        <v>0</v>
      </c>
      <c r="BF168" s="175">
        <f>IF(N168="snížená",J168,0)</f>
        <v>0</v>
      </c>
      <c r="BG168" s="175">
        <f>IF(N168="zákl. přenesená",J168,0)</f>
        <v>0</v>
      </c>
      <c r="BH168" s="175">
        <f>IF(N168="sníž. přenesená",J168,0)</f>
        <v>0</v>
      </c>
      <c r="BI168" s="175">
        <f>IF(N168="nulová",J168,0)</f>
        <v>0</v>
      </c>
      <c r="BJ168" s="17" t="s">
        <v>23</v>
      </c>
      <c r="BK168" s="175">
        <f>ROUND(I168*H168,2)</f>
        <v>0</v>
      </c>
      <c r="BL168" s="17" t="s">
        <v>148</v>
      </c>
      <c r="BM168" s="17" t="s">
        <v>237</v>
      </c>
    </row>
    <row r="169" spans="2:51" s="12" customFormat="1" ht="22.5" customHeight="1">
      <c r="B169" s="185"/>
      <c r="D169" s="177" t="s">
        <v>150</v>
      </c>
      <c r="E169" s="186" t="s">
        <v>22</v>
      </c>
      <c r="F169" s="187" t="s">
        <v>238</v>
      </c>
      <c r="H169" s="188">
        <v>56.554</v>
      </c>
      <c r="I169" s="189"/>
      <c r="L169" s="185"/>
      <c r="M169" s="190"/>
      <c r="N169" s="191"/>
      <c r="O169" s="191"/>
      <c r="P169" s="191"/>
      <c r="Q169" s="191"/>
      <c r="R169" s="191"/>
      <c r="S169" s="191"/>
      <c r="T169" s="192"/>
      <c r="AT169" s="186" t="s">
        <v>150</v>
      </c>
      <c r="AU169" s="186" t="s">
        <v>83</v>
      </c>
      <c r="AV169" s="12" t="s">
        <v>83</v>
      </c>
      <c r="AW169" s="12" t="s">
        <v>38</v>
      </c>
      <c r="AX169" s="12" t="s">
        <v>75</v>
      </c>
      <c r="AY169" s="186" t="s">
        <v>141</v>
      </c>
    </row>
    <row r="170" spans="2:51" s="12" customFormat="1" ht="22.5" customHeight="1">
      <c r="B170" s="185"/>
      <c r="D170" s="177" t="s">
        <v>150</v>
      </c>
      <c r="E170" s="186" t="s">
        <v>22</v>
      </c>
      <c r="F170" s="187" t="s">
        <v>239</v>
      </c>
      <c r="H170" s="188">
        <v>1.491</v>
      </c>
      <c r="I170" s="189"/>
      <c r="L170" s="185"/>
      <c r="M170" s="190"/>
      <c r="N170" s="191"/>
      <c r="O170" s="191"/>
      <c r="P170" s="191"/>
      <c r="Q170" s="191"/>
      <c r="R170" s="191"/>
      <c r="S170" s="191"/>
      <c r="T170" s="192"/>
      <c r="AT170" s="186" t="s">
        <v>150</v>
      </c>
      <c r="AU170" s="186" t="s">
        <v>83</v>
      </c>
      <c r="AV170" s="12" t="s">
        <v>83</v>
      </c>
      <c r="AW170" s="12" t="s">
        <v>38</v>
      </c>
      <c r="AX170" s="12" t="s">
        <v>75</v>
      </c>
      <c r="AY170" s="186" t="s">
        <v>141</v>
      </c>
    </row>
    <row r="171" spans="2:51" s="13" customFormat="1" ht="22.5" customHeight="1">
      <c r="B171" s="193"/>
      <c r="D171" s="194" t="s">
        <v>150</v>
      </c>
      <c r="E171" s="195" t="s">
        <v>22</v>
      </c>
      <c r="F171" s="196" t="s">
        <v>154</v>
      </c>
      <c r="H171" s="197">
        <v>58.045</v>
      </c>
      <c r="I171" s="198"/>
      <c r="L171" s="193"/>
      <c r="M171" s="199"/>
      <c r="N171" s="200"/>
      <c r="O171" s="200"/>
      <c r="P171" s="200"/>
      <c r="Q171" s="200"/>
      <c r="R171" s="200"/>
      <c r="S171" s="200"/>
      <c r="T171" s="201"/>
      <c r="AT171" s="202" t="s">
        <v>150</v>
      </c>
      <c r="AU171" s="202" t="s">
        <v>83</v>
      </c>
      <c r="AV171" s="13" t="s">
        <v>148</v>
      </c>
      <c r="AW171" s="13" t="s">
        <v>38</v>
      </c>
      <c r="AX171" s="13" t="s">
        <v>23</v>
      </c>
      <c r="AY171" s="202" t="s">
        <v>141</v>
      </c>
    </row>
    <row r="172" spans="2:65" s="1" customFormat="1" ht="22.5" customHeight="1">
      <c r="B172" s="163"/>
      <c r="C172" s="164" t="s">
        <v>240</v>
      </c>
      <c r="D172" s="164" t="s">
        <v>143</v>
      </c>
      <c r="E172" s="165" t="s">
        <v>241</v>
      </c>
      <c r="F172" s="166" t="s">
        <v>242</v>
      </c>
      <c r="G172" s="167" t="s">
        <v>180</v>
      </c>
      <c r="H172" s="168">
        <v>51.871</v>
      </c>
      <c r="I172" s="169"/>
      <c r="J172" s="170">
        <f>ROUND(I172*H172,2)</f>
        <v>0</v>
      </c>
      <c r="K172" s="166" t="s">
        <v>147</v>
      </c>
      <c r="L172" s="34"/>
      <c r="M172" s="171" t="s">
        <v>22</v>
      </c>
      <c r="N172" s="172" t="s">
        <v>46</v>
      </c>
      <c r="O172" s="35"/>
      <c r="P172" s="173">
        <f>O172*H172</f>
        <v>0</v>
      </c>
      <c r="Q172" s="173">
        <v>0</v>
      </c>
      <c r="R172" s="173">
        <f>Q172*H172</f>
        <v>0</v>
      </c>
      <c r="S172" s="173">
        <v>0</v>
      </c>
      <c r="T172" s="174">
        <f>S172*H172</f>
        <v>0</v>
      </c>
      <c r="AR172" s="17" t="s">
        <v>148</v>
      </c>
      <c r="AT172" s="17" t="s">
        <v>143</v>
      </c>
      <c r="AU172" s="17" t="s">
        <v>83</v>
      </c>
      <c r="AY172" s="17" t="s">
        <v>141</v>
      </c>
      <c r="BE172" s="175">
        <f>IF(N172="základní",J172,0)</f>
        <v>0</v>
      </c>
      <c r="BF172" s="175">
        <f>IF(N172="snížená",J172,0)</f>
        <v>0</v>
      </c>
      <c r="BG172" s="175">
        <f>IF(N172="zákl. přenesená",J172,0)</f>
        <v>0</v>
      </c>
      <c r="BH172" s="175">
        <f>IF(N172="sníž. přenesená",J172,0)</f>
        <v>0</v>
      </c>
      <c r="BI172" s="175">
        <f>IF(N172="nulová",J172,0)</f>
        <v>0</v>
      </c>
      <c r="BJ172" s="17" t="s">
        <v>23</v>
      </c>
      <c r="BK172" s="175">
        <f>ROUND(I172*H172,2)</f>
        <v>0</v>
      </c>
      <c r="BL172" s="17" t="s">
        <v>148</v>
      </c>
      <c r="BM172" s="17" t="s">
        <v>243</v>
      </c>
    </row>
    <row r="173" spans="2:51" s="12" customFormat="1" ht="22.5" customHeight="1">
      <c r="B173" s="185"/>
      <c r="D173" s="177" t="s">
        <v>150</v>
      </c>
      <c r="E173" s="186" t="s">
        <v>22</v>
      </c>
      <c r="F173" s="187" t="s">
        <v>244</v>
      </c>
      <c r="H173" s="188">
        <v>87.217</v>
      </c>
      <c r="I173" s="189"/>
      <c r="L173" s="185"/>
      <c r="M173" s="190"/>
      <c r="N173" s="191"/>
      <c r="O173" s="191"/>
      <c r="P173" s="191"/>
      <c r="Q173" s="191"/>
      <c r="R173" s="191"/>
      <c r="S173" s="191"/>
      <c r="T173" s="192"/>
      <c r="AT173" s="186" t="s">
        <v>150</v>
      </c>
      <c r="AU173" s="186" t="s">
        <v>83</v>
      </c>
      <c r="AV173" s="12" t="s">
        <v>83</v>
      </c>
      <c r="AW173" s="12" t="s">
        <v>38</v>
      </c>
      <c r="AX173" s="12" t="s">
        <v>75</v>
      </c>
      <c r="AY173" s="186" t="s">
        <v>141</v>
      </c>
    </row>
    <row r="174" spans="2:51" s="11" customFormat="1" ht="22.5" customHeight="1">
      <c r="B174" s="176"/>
      <c r="D174" s="177" t="s">
        <v>150</v>
      </c>
      <c r="E174" s="178" t="s">
        <v>22</v>
      </c>
      <c r="F174" s="179" t="s">
        <v>245</v>
      </c>
      <c r="H174" s="180" t="s">
        <v>22</v>
      </c>
      <c r="I174" s="181"/>
      <c r="L174" s="176"/>
      <c r="M174" s="182"/>
      <c r="N174" s="183"/>
      <c r="O174" s="183"/>
      <c r="P174" s="183"/>
      <c r="Q174" s="183"/>
      <c r="R174" s="183"/>
      <c r="S174" s="183"/>
      <c r="T174" s="184"/>
      <c r="AT174" s="180" t="s">
        <v>150</v>
      </c>
      <c r="AU174" s="180" t="s">
        <v>83</v>
      </c>
      <c r="AV174" s="11" t="s">
        <v>23</v>
      </c>
      <c r="AW174" s="11" t="s">
        <v>38</v>
      </c>
      <c r="AX174" s="11" t="s">
        <v>75</v>
      </c>
      <c r="AY174" s="180" t="s">
        <v>141</v>
      </c>
    </row>
    <row r="175" spans="2:51" s="12" customFormat="1" ht="22.5" customHeight="1">
      <c r="B175" s="185"/>
      <c r="D175" s="177" t="s">
        <v>150</v>
      </c>
      <c r="E175" s="186" t="s">
        <v>22</v>
      </c>
      <c r="F175" s="187" t="s">
        <v>246</v>
      </c>
      <c r="H175" s="188">
        <v>-10.493</v>
      </c>
      <c r="I175" s="189"/>
      <c r="L175" s="185"/>
      <c r="M175" s="190"/>
      <c r="N175" s="191"/>
      <c r="O175" s="191"/>
      <c r="P175" s="191"/>
      <c r="Q175" s="191"/>
      <c r="R175" s="191"/>
      <c r="S175" s="191"/>
      <c r="T175" s="192"/>
      <c r="AT175" s="186" t="s">
        <v>150</v>
      </c>
      <c r="AU175" s="186" t="s">
        <v>83</v>
      </c>
      <c r="AV175" s="12" t="s">
        <v>83</v>
      </c>
      <c r="AW175" s="12" t="s">
        <v>38</v>
      </c>
      <c r="AX175" s="12" t="s">
        <v>75</v>
      </c>
      <c r="AY175" s="186" t="s">
        <v>141</v>
      </c>
    </row>
    <row r="176" spans="2:51" s="12" customFormat="1" ht="22.5" customHeight="1">
      <c r="B176" s="185"/>
      <c r="D176" s="177" t="s">
        <v>150</v>
      </c>
      <c r="E176" s="186" t="s">
        <v>22</v>
      </c>
      <c r="F176" s="187" t="s">
        <v>247</v>
      </c>
      <c r="H176" s="188">
        <v>-4.297</v>
      </c>
      <c r="I176" s="189"/>
      <c r="L176" s="185"/>
      <c r="M176" s="190"/>
      <c r="N176" s="191"/>
      <c r="O176" s="191"/>
      <c r="P176" s="191"/>
      <c r="Q176" s="191"/>
      <c r="R176" s="191"/>
      <c r="S176" s="191"/>
      <c r="T176" s="192"/>
      <c r="AT176" s="186" t="s">
        <v>150</v>
      </c>
      <c r="AU176" s="186" t="s">
        <v>83</v>
      </c>
      <c r="AV176" s="12" t="s">
        <v>83</v>
      </c>
      <c r="AW176" s="12" t="s">
        <v>38</v>
      </c>
      <c r="AX176" s="12" t="s">
        <v>75</v>
      </c>
      <c r="AY176" s="186" t="s">
        <v>141</v>
      </c>
    </row>
    <row r="177" spans="2:51" s="12" customFormat="1" ht="22.5" customHeight="1">
      <c r="B177" s="185"/>
      <c r="D177" s="177" t="s">
        <v>150</v>
      </c>
      <c r="E177" s="186" t="s">
        <v>22</v>
      </c>
      <c r="F177" s="187" t="s">
        <v>248</v>
      </c>
      <c r="H177" s="188">
        <v>-1.35</v>
      </c>
      <c r="I177" s="189"/>
      <c r="L177" s="185"/>
      <c r="M177" s="190"/>
      <c r="N177" s="191"/>
      <c r="O177" s="191"/>
      <c r="P177" s="191"/>
      <c r="Q177" s="191"/>
      <c r="R177" s="191"/>
      <c r="S177" s="191"/>
      <c r="T177" s="192"/>
      <c r="AT177" s="186" t="s">
        <v>150</v>
      </c>
      <c r="AU177" s="186" t="s">
        <v>83</v>
      </c>
      <c r="AV177" s="12" t="s">
        <v>83</v>
      </c>
      <c r="AW177" s="12" t="s">
        <v>38</v>
      </c>
      <c r="AX177" s="12" t="s">
        <v>75</v>
      </c>
      <c r="AY177" s="186" t="s">
        <v>141</v>
      </c>
    </row>
    <row r="178" spans="2:51" s="12" customFormat="1" ht="22.5" customHeight="1">
      <c r="B178" s="185"/>
      <c r="D178" s="177" t="s">
        <v>150</v>
      </c>
      <c r="E178" s="186" t="s">
        <v>22</v>
      </c>
      <c r="F178" s="187" t="s">
        <v>249</v>
      </c>
      <c r="H178" s="188">
        <v>-19.206</v>
      </c>
      <c r="I178" s="189"/>
      <c r="L178" s="185"/>
      <c r="M178" s="190"/>
      <c r="N178" s="191"/>
      <c r="O178" s="191"/>
      <c r="P178" s="191"/>
      <c r="Q178" s="191"/>
      <c r="R178" s="191"/>
      <c r="S178" s="191"/>
      <c r="T178" s="192"/>
      <c r="AT178" s="186" t="s">
        <v>150</v>
      </c>
      <c r="AU178" s="186" t="s">
        <v>83</v>
      </c>
      <c r="AV178" s="12" t="s">
        <v>83</v>
      </c>
      <c r="AW178" s="12" t="s">
        <v>38</v>
      </c>
      <c r="AX178" s="12" t="s">
        <v>75</v>
      </c>
      <c r="AY178" s="186" t="s">
        <v>141</v>
      </c>
    </row>
    <row r="179" spans="2:51" s="13" customFormat="1" ht="22.5" customHeight="1">
      <c r="B179" s="193"/>
      <c r="D179" s="194" t="s">
        <v>150</v>
      </c>
      <c r="E179" s="195" t="s">
        <v>22</v>
      </c>
      <c r="F179" s="196" t="s">
        <v>154</v>
      </c>
      <c r="H179" s="197">
        <v>51.871</v>
      </c>
      <c r="I179" s="198"/>
      <c r="L179" s="193"/>
      <c r="M179" s="199"/>
      <c r="N179" s="200"/>
      <c r="O179" s="200"/>
      <c r="P179" s="200"/>
      <c r="Q179" s="200"/>
      <c r="R179" s="200"/>
      <c r="S179" s="200"/>
      <c r="T179" s="201"/>
      <c r="AT179" s="202" t="s">
        <v>150</v>
      </c>
      <c r="AU179" s="202" t="s">
        <v>83</v>
      </c>
      <c r="AV179" s="13" t="s">
        <v>148</v>
      </c>
      <c r="AW179" s="13" t="s">
        <v>38</v>
      </c>
      <c r="AX179" s="13" t="s">
        <v>23</v>
      </c>
      <c r="AY179" s="202" t="s">
        <v>141</v>
      </c>
    </row>
    <row r="180" spans="2:65" s="1" customFormat="1" ht="22.5" customHeight="1">
      <c r="B180" s="163"/>
      <c r="C180" s="164" t="s">
        <v>250</v>
      </c>
      <c r="D180" s="164" t="s">
        <v>143</v>
      </c>
      <c r="E180" s="165" t="s">
        <v>251</v>
      </c>
      <c r="F180" s="166" t="s">
        <v>252</v>
      </c>
      <c r="G180" s="167" t="s">
        <v>146</v>
      </c>
      <c r="H180" s="168">
        <v>21.29</v>
      </c>
      <c r="I180" s="169"/>
      <c r="J180" s="170">
        <f>ROUND(I180*H180,2)</f>
        <v>0</v>
      </c>
      <c r="K180" s="166" t="s">
        <v>147</v>
      </c>
      <c r="L180" s="34"/>
      <c r="M180" s="171" t="s">
        <v>22</v>
      </c>
      <c r="N180" s="172" t="s">
        <v>46</v>
      </c>
      <c r="O180" s="35"/>
      <c r="P180" s="173">
        <f>O180*H180</f>
        <v>0</v>
      </c>
      <c r="Q180" s="173">
        <v>0</v>
      </c>
      <c r="R180" s="173">
        <f>Q180*H180</f>
        <v>0</v>
      </c>
      <c r="S180" s="173">
        <v>0</v>
      </c>
      <c r="T180" s="174">
        <f>S180*H180</f>
        <v>0</v>
      </c>
      <c r="AR180" s="17" t="s">
        <v>148</v>
      </c>
      <c r="AT180" s="17" t="s">
        <v>143</v>
      </c>
      <c r="AU180" s="17" t="s">
        <v>83</v>
      </c>
      <c r="AY180" s="17" t="s">
        <v>141</v>
      </c>
      <c r="BE180" s="175">
        <f>IF(N180="základní",J180,0)</f>
        <v>0</v>
      </c>
      <c r="BF180" s="175">
        <f>IF(N180="snížená",J180,0)</f>
        <v>0</v>
      </c>
      <c r="BG180" s="175">
        <f>IF(N180="zákl. přenesená",J180,0)</f>
        <v>0</v>
      </c>
      <c r="BH180" s="175">
        <f>IF(N180="sníž. přenesená",J180,0)</f>
        <v>0</v>
      </c>
      <c r="BI180" s="175">
        <f>IF(N180="nulová",J180,0)</f>
        <v>0</v>
      </c>
      <c r="BJ180" s="17" t="s">
        <v>23</v>
      </c>
      <c r="BK180" s="175">
        <f>ROUND(I180*H180,2)</f>
        <v>0</v>
      </c>
      <c r="BL180" s="17" t="s">
        <v>148</v>
      </c>
      <c r="BM180" s="17" t="s">
        <v>253</v>
      </c>
    </row>
    <row r="181" spans="2:51" s="11" customFormat="1" ht="22.5" customHeight="1">
      <c r="B181" s="176"/>
      <c r="D181" s="177" t="s">
        <v>150</v>
      </c>
      <c r="E181" s="178" t="s">
        <v>22</v>
      </c>
      <c r="F181" s="179" t="s">
        <v>254</v>
      </c>
      <c r="H181" s="180" t="s">
        <v>22</v>
      </c>
      <c r="I181" s="181"/>
      <c r="L181" s="176"/>
      <c r="M181" s="182"/>
      <c r="N181" s="183"/>
      <c r="O181" s="183"/>
      <c r="P181" s="183"/>
      <c r="Q181" s="183"/>
      <c r="R181" s="183"/>
      <c r="S181" s="183"/>
      <c r="T181" s="184"/>
      <c r="AT181" s="180" t="s">
        <v>150</v>
      </c>
      <c r="AU181" s="180" t="s">
        <v>83</v>
      </c>
      <c r="AV181" s="11" t="s">
        <v>23</v>
      </c>
      <c r="AW181" s="11" t="s">
        <v>38</v>
      </c>
      <c r="AX181" s="11" t="s">
        <v>75</v>
      </c>
      <c r="AY181" s="180" t="s">
        <v>141</v>
      </c>
    </row>
    <row r="182" spans="2:51" s="12" customFormat="1" ht="22.5" customHeight="1">
      <c r="B182" s="185"/>
      <c r="D182" s="177" t="s">
        <v>150</v>
      </c>
      <c r="E182" s="186" t="s">
        <v>22</v>
      </c>
      <c r="F182" s="187" t="s">
        <v>255</v>
      </c>
      <c r="H182" s="188">
        <v>11.44</v>
      </c>
      <c r="I182" s="189"/>
      <c r="L182" s="185"/>
      <c r="M182" s="190"/>
      <c r="N182" s="191"/>
      <c r="O182" s="191"/>
      <c r="P182" s="191"/>
      <c r="Q182" s="191"/>
      <c r="R182" s="191"/>
      <c r="S182" s="191"/>
      <c r="T182" s="192"/>
      <c r="AT182" s="186" t="s">
        <v>150</v>
      </c>
      <c r="AU182" s="186" t="s">
        <v>83</v>
      </c>
      <c r="AV182" s="12" t="s">
        <v>83</v>
      </c>
      <c r="AW182" s="12" t="s">
        <v>38</v>
      </c>
      <c r="AX182" s="12" t="s">
        <v>75</v>
      </c>
      <c r="AY182" s="186" t="s">
        <v>141</v>
      </c>
    </row>
    <row r="183" spans="2:51" s="12" customFormat="1" ht="22.5" customHeight="1">
      <c r="B183" s="185"/>
      <c r="D183" s="177" t="s">
        <v>150</v>
      </c>
      <c r="E183" s="186" t="s">
        <v>22</v>
      </c>
      <c r="F183" s="187" t="s">
        <v>256</v>
      </c>
      <c r="H183" s="188">
        <v>9.85</v>
      </c>
      <c r="I183" s="189"/>
      <c r="L183" s="185"/>
      <c r="M183" s="190"/>
      <c r="N183" s="191"/>
      <c r="O183" s="191"/>
      <c r="P183" s="191"/>
      <c r="Q183" s="191"/>
      <c r="R183" s="191"/>
      <c r="S183" s="191"/>
      <c r="T183" s="192"/>
      <c r="AT183" s="186" t="s">
        <v>150</v>
      </c>
      <c r="AU183" s="186" t="s">
        <v>83</v>
      </c>
      <c r="AV183" s="12" t="s">
        <v>83</v>
      </c>
      <c r="AW183" s="12" t="s">
        <v>38</v>
      </c>
      <c r="AX183" s="12" t="s">
        <v>75</v>
      </c>
      <c r="AY183" s="186" t="s">
        <v>141</v>
      </c>
    </row>
    <row r="184" spans="2:51" s="13" customFormat="1" ht="22.5" customHeight="1">
      <c r="B184" s="193"/>
      <c r="D184" s="194" t="s">
        <v>150</v>
      </c>
      <c r="E184" s="195" t="s">
        <v>22</v>
      </c>
      <c r="F184" s="196" t="s">
        <v>154</v>
      </c>
      <c r="H184" s="197">
        <v>21.29</v>
      </c>
      <c r="I184" s="198"/>
      <c r="L184" s="193"/>
      <c r="M184" s="199"/>
      <c r="N184" s="200"/>
      <c r="O184" s="200"/>
      <c r="P184" s="200"/>
      <c r="Q184" s="200"/>
      <c r="R184" s="200"/>
      <c r="S184" s="200"/>
      <c r="T184" s="201"/>
      <c r="AT184" s="202" t="s">
        <v>150</v>
      </c>
      <c r="AU184" s="202" t="s">
        <v>83</v>
      </c>
      <c r="AV184" s="13" t="s">
        <v>148</v>
      </c>
      <c r="AW184" s="13" t="s">
        <v>38</v>
      </c>
      <c r="AX184" s="13" t="s">
        <v>23</v>
      </c>
      <c r="AY184" s="202" t="s">
        <v>141</v>
      </c>
    </row>
    <row r="185" spans="2:65" s="1" customFormat="1" ht="22.5" customHeight="1">
      <c r="B185" s="163"/>
      <c r="C185" s="203" t="s">
        <v>257</v>
      </c>
      <c r="D185" s="203" t="s">
        <v>258</v>
      </c>
      <c r="E185" s="204" t="s">
        <v>259</v>
      </c>
      <c r="F185" s="205" t="s">
        <v>260</v>
      </c>
      <c r="G185" s="206" t="s">
        <v>261</v>
      </c>
      <c r="H185" s="207">
        <v>0.319</v>
      </c>
      <c r="I185" s="208"/>
      <c r="J185" s="209">
        <f>ROUND(I185*H185,2)</f>
        <v>0</v>
      </c>
      <c r="K185" s="205" t="s">
        <v>147</v>
      </c>
      <c r="L185" s="210"/>
      <c r="M185" s="211" t="s">
        <v>22</v>
      </c>
      <c r="N185" s="212" t="s">
        <v>46</v>
      </c>
      <c r="O185" s="35"/>
      <c r="P185" s="173">
        <f>O185*H185</f>
        <v>0</v>
      </c>
      <c r="Q185" s="173">
        <v>0.001</v>
      </c>
      <c r="R185" s="173">
        <f>Q185*H185</f>
        <v>0.000319</v>
      </c>
      <c r="S185" s="173">
        <v>0</v>
      </c>
      <c r="T185" s="174">
        <f>S185*H185</f>
        <v>0</v>
      </c>
      <c r="AR185" s="17" t="s">
        <v>193</v>
      </c>
      <c r="AT185" s="17" t="s">
        <v>258</v>
      </c>
      <c r="AU185" s="17" t="s">
        <v>83</v>
      </c>
      <c r="AY185" s="17" t="s">
        <v>141</v>
      </c>
      <c r="BE185" s="175">
        <f>IF(N185="základní",J185,0)</f>
        <v>0</v>
      </c>
      <c r="BF185" s="175">
        <f>IF(N185="snížená",J185,0)</f>
        <v>0</v>
      </c>
      <c r="BG185" s="175">
        <f>IF(N185="zákl. přenesená",J185,0)</f>
        <v>0</v>
      </c>
      <c r="BH185" s="175">
        <f>IF(N185="sníž. přenesená",J185,0)</f>
        <v>0</v>
      </c>
      <c r="BI185" s="175">
        <f>IF(N185="nulová",J185,0)</f>
        <v>0</v>
      </c>
      <c r="BJ185" s="17" t="s">
        <v>23</v>
      </c>
      <c r="BK185" s="175">
        <f>ROUND(I185*H185,2)</f>
        <v>0</v>
      </c>
      <c r="BL185" s="17" t="s">
        <v>148</v>
      </c>
      <c r="BM185" s="17" t="s">
        <v>262</v>
      </c>
    </row>
    <row r="186" spans="2:51" s="12" customFormat="1" ht="22.5" customHeight="1">
      <c r="B186" s="185"/>
      <c r="D186" s="194" t="s">
        <v>150</v>
      </c>
      <c r="F186" s="213" t="s">
        <v>263</v>
      </c>
      <c r="H186" s="214">
        <v>0.319</v>
      </c>
      <c r="I186" s="189"/>
      <c r="L186" s="185"/>
      <c r="M186" s="190"/>
      <c r="N186" s="191"/>
      <c r="O186" s="191"/>
      <c r="P186" s="191"/>
      <c r="Q186" s="191"/>
      <c r="R186" s="191"/>
      <c r="S186" s="191"/>
      <c r="T186" s="192"/>
      <c r="AT186" s="186" t="s">
        <v>150</v>
      </c>
      <c r="AU186" s="186" t="s">
        <v>83</v>
      </c>
      <c r="AV186" s="12" t="s">
        <v>83</v>
      </c>
      <c r="AW186" s="12" t="s">
        <v>4</v>
      </c>
      <c r="AX186" s="12" t="s">
        <v>23</v>
      </c>
      <c r="AY186" s="186" t="s">
        <v>141</v>
      </c>
    </row>
    <row r="187" spans="2:65" s="1" customFormat="1" ht="22.5" customHeight="1">
      <c r="B187" s="163"/>
      <c r="C187" s="164" t="s">
        <v>264</v>
      </c>
      <c r="D187" s="164" t="s">
        <v>143</v>
      </c>
      <c r="E187" s="165" t="s">
        <v>265</v>
      </c>
      <c r="F187" s="166" t="s">
        <v>266</v>
      </c>
      <c r="G187" s="167" t="s">
        <v>146</v>
      </c>
      <c r="H187" s="168">
        <v>21.29</v>
      </c>
      <c r="I187" s="169"/>
      <c r="J187" s="170">
        <f>ROUND(I187*H187,2)</f>
        <v>0</v>
      </c>
      <c r="K187" s="166" t="s">
        <v>147</v>
      </c>
      <c r="L187" s="34"/>
      <c r="M187" s="171" t="s">
        <v>22</v>
      </c>
      <c r="N187" s="172" t="s">
        <v>46</v>
      </c>
      <c r="O187" s="35"/>
      <c r="P187" s="173">
        <f>O187*H187</f>
        <v>0</v>
      </c>
      <c r="Q187" s="173">
        <v>0</v>
      </c>
      <c r="R187" s="173">
        <f>Q187*H187</f>
        <v>0</v>
      </c>
      <c r="S187" s="173">
        <v>0</v>
      </c>
      <c r="T187" s="174">
        <f>S187*H187</f>
        <v>0</v>
      </c>
      <c r="AR187" s="17" t="s">
        <v>148</v>
      </c>
      <c r="AT187" s="17" t="s">
        <v>143</v>
      </c>
      <c r="AU187" s="17" t="s">
        <v>83</v>
      </c>
      <c r="AY187" s="17" t="s">
        <v>141</v>
      </c>
      <c r="BE187" s="175">
        <f>IF(N187="základní",J187,0)</f>
        <v>0</v>
      </c>
      <c r="BF187" s="175">
        <f>IF(N187="snížená",J187,0)</f>
        <v>0</v>
      </c>
      <c r="BG187" s="175">
        <f>IF(N187="zákl. přenesená",J187,0)</f>
        <v>0</v>
      </c>
      <c r="BH187" s="175">
        <f>IF(N187="sníž. přenesená",J187,0)</f>
        <v>0</v>
      </c>
      <c r="BI187" s="175">
        <f>IF(N187="nulová",J187,0)</f>
        <v>0</v>
      </c>
      <c r="BJ187" s="17" t="s">
        <v>23</v>
      </c>
      <c r="BK187" s="175">
        <f>ROUND(I187*H187,2)</f>
        <v>0</v>
      </c>
      <c r="BL187" s="17" t="s">
        <v>148</v>
      </c>
      <c r="BM187" s="17" t="s">
        <v>267</v>
      </c>
    </row>
    <row r="188" spans="2:51" s="11" customFormat="1" ht="22.5" customHeight="1">
      <c r="B188" s="176"/>
      <c r="D188" s="177" t="s">
        <v>150</v>
      </c>
      <c r="E188" s="178" t="s">
        <v>22</v>
      </c>
      <c r="F188" s="179" t="s">
        <v>254</v>
      </c>
      <c r="H188" s="180" t="s">
        <v>22</v>
      </c>
      <c r="I188" s="181"/>
      <c r="L188" s="176"/>
      <c r="M188" s="182"/>
      <c r="N188" s="183"/>
      <c r="O188" s="183"/>
      <c r="P188" s="183"/>
      <c r="Q188" s="183"/>
      <c r="R188" s="183"/>
      <c r="S188" s="183"/>
      <c r="T188" s="184"/>
      <c r="AT188" s="180" t="s">
        <v>150</v>
      </c>
      <c r="AU188" s="180" t="s">
        <v>83</v>
      </c>
      <c r="AV188" s="11" t="s">
        <v>23</v>
      </c>
      <c r="AW188" s="11" t="s">
        <v>38</v>
      </c>
      <c r="AX188" s="11" t="s">
        <v>75</v>
      </c>
      <c r="AY188" s="180" t="s">
        <v>141</v>
      </c>
    </row>
    <row r="189" spans="2:51" s="12" customFormat="1" ht="22.5" customHeight="1">
      <c r="B189" s="185"/>
      <c r="D189" s="177" t="s">
        <v>150</v>
      </c>
      <c r="E189" s="186" t="s">
        <v>22</v>
      </c>
      <c r="F189" s="187" t="s">
        <v>255</v>
      </c>
      <c r="H189" s="188">
        <v>11.44</v>
      </c>
      <c r="I189" s="189"/>
      <c r="L189" s="185"/>
      <c r="M189" s="190"/>
      <c r="N189" s="191"/>
      <c r="O189" s="191"/>
      <c r="P189" s="191"/>
      <c r="Q189" s="191"/>
      <c r="R189" s="191"/>
      <c r="S189" s="191"/>
      <c r="T189" s="192"/>
      <c r="AT189" s="186" t="s">
        <v>150</v>
      </c>
      <c r="AU189" s="186" t="s">
        <v>83</v>
      </c>
      <c r="AV189" s="12" t="s">
        <v>83</v>
      </c>
      <c r="AW189" s="12" t="s">
        <v>38</v>
      </c>
      <c r="AX189" s="12" t="s">
        <v>75</v>
      </c>
      <c r="AY189" s="186" t="s">
        <v>141</v>
      </c>
    </row>
    <row r="190" spans="2:51" s="12" customFormat="1" ht="22.5" customHeight="1">
      <c r="B190" s="185"/>
      <c r="D190" s="177" t="s">
        <v>150</v>
      </c>
      <c r="E190" s="186" t="s">
        <v>22</v>
      </c>
      <c r="F190" s="187" t="s">
        <v>268</v>
      </c>
      <c r="H190" s="188">
        <v>9.85</v>
      </c>
      <c r="I190" s="189"/>
      <c r="L190" s="185"/>
      <c r="M190" s="190"/>
      <c r="N190" s="191"/>
      <c r="O190" s="191"/>
      <c r="P190" s="191"/>
      <c r="Q190" s="191"/>
      <c r="R190" s="191"/>
      <c r="S190" s="191"/>
      <c r="T190" s="192"/>
      <c r="AT190" s="186" t="s">
        <v>150</v>
      </c>
      <c r="AU190" s="186" t="s">
        <v>83</v>
      </c>
      <c r="AV190" s="12" t="s">
        <v>83</v>
      </c>
      <c r="AW190" s="12" t="s">
        <v>38</v>
      </c>
      <c r="AX190" s="12" t="s">
        <v>75</v>
      </c>
      <c r="AY190" s="186" t="s">
        <v>141</v>
      </c>
    </row>
    <row r="191" spans="2:51" s="13" customFormat="1" ht="22.5" customHeight="1">
      <c r="B191" s="193"/>
      <c r="D191" s="177" t="s">
        <v>150</v>
      </c>
      <c r="E191" s="215" t="s">
        <v>22</v>
      </c>
      <c r="F191" s="216" t="s">
        <v>154</v>
      </c>
      <c r="H191" s="217">
        <v>21.29</v>
      </c>
      <c r="I191" s="198"/>
      <c r="L191" s="193"/>
      <c r="M191" s="199"/>
      <c r="N191" s="200"/>
      <c r="O191" s="200"/>
      <c r="P191" s="200"/>
      <c r="Q191" s="200"/>
      <c r="R191" s="200"/>
      <c r="S191" s="200"/>
      <c r="T191" s="201"/>
      <c r="AT191" s="202" t="s">
        <v>150</v>
      </c>
      <c r="AU191" s="202" t="s">
        <v>83</v>
      </c>
      <c r="AV191" s="13" t="s">
        <v>148</v>
      </c>
      <c r="AW191" s="13" t="s">
        <v>38</v>
      </c>
      <c r="AX191" s="13" t="s">
        <v>23</v>
      </c>
      <c r="AY191" s="202" t="s">
        <v>141</v>
      </c>
    </row>
    <row r="192" spans="2:63" s="10" customFormat="1" ht="29.25" customHeight="1">
      <c r="B192" s="149"/>
      <c r="D192" s="160" t="s">
        <v>74</v>
      </c>
      <c r="E192" s="161" t="s">
        <v>160</v>
      </c>
      <c r="F192" s="161" t="s">
        <v>269</v>
      </c>
      <c r="I192" s="152"/>
      <c r="J192" s="162">
        <f>BK192</f>
        <v>0</v>
      </c>
      <c r="L192" s="149"/>
      <c r="M192" s="154"/>
      <c r="N192" s="155"/>
      <c r="O192" s="155"/>
      <c r="P192" s="156">
        <f>SUM(P193:P196)</f>
        <v>0</v>
      </c>
      <c r="Q192" s="155"/>
      <c r="R192" s="156">
        <f>SUM(R193:R196)</f>
        <v>1.1338632</v>
      </c>
      <c r="S192" s="155"/>
      <c r="T192" s="157">
        <f>SUM(T193:T196)</f>
        <v>0</v>
      </c>
      <c r="AR192" s="150" t="s">
        <v>23</v>
      </c>
      <c r="AT192" s="158" t="s">
        <v>74</v>
      </c>
      <c r="AU192" s="158" t="s">
        <v>23</v>
      </c>
      <c r="AY192" s="150" t="s">
        <v>141</v>
      </c>
      <c r="BK192" s="159">
        <f>SUM(BK193:BK196)</f>
        <v>0</v>
      </c>
    </row>
    <row r="193" spans="2:65" s="1" customFormat="1" ht="22.5" customHeight="1">
      <c r="B193" s="163"/>
      <c r="C193" s="164" t="s">
        <v>270</v>
      </c>
      <c r="D193" s="164" t="s">
        <v>143</v>
      </c>
      <c r="E193" s="165" t="s">
        <v>271</v>
      </c>
      <c r="F193" s="166" t="s">
        <v>272</v>
      </c>
      <c r="G193" s="167" t="s">
        <v>146</v>
      </c>
      <c r="H193" s="168">
        <v>2.76</v>
      </c>
      <c r="I193" s="169"/>
      <c r="J193" s="170">
        <f>ROUND(I193*H193,2)</f>
        <v>0</v>
      </c>
      <c r="K193" s="166" t="s">
        <v>147</v>
      </c>
      <c r="L193" s="34"/>
      <c r="M193" s="171" t="s">
        <v>22</v>
      </c>
      <c r="N193" s="172" t="s">
        <v>46</v>
      </c>
      <c r="O193" s="35"/>
      <c r="P193" s="173">
        <f>O193*H193</f>
        <v>0</v>
      </c>
      <c r="Q193" s="173">
        <v>0.41082</v>
      </c>
      <c r="R193" s="173">
        <f>Q193*H193</f>
        <v>1.1338632</v>
      </c>
      <c r="S193" s="173">
        <v>0</v>
      </c>
      <c r="T193" s="174">
        <f>S193*H193</f>
        <v>0</v>
      </c>
      <c r="AR193" s="17" t="s">
        <v>148</v>
      </c>
      <c r="AT193" s="17" t="s">
        <v>143</v>
      </c>
      <c r="AU193" s="17" t="s">
        <v>83</v>
      </c>
      <c r="AY193" s="17" t="s">
        <v>141</v>
      </c>
      <c r="BE193" s="175">
        <f>IF(N193="základní",J193,0)</f>
        <v>0</v>
      </c>
      <c r="BF193" s="175">
        <f>IF(N193="snížená",J193,0)</f>
        <v>0</v>
      </c>
      <c r="BG193" s="175">
        <f>IF(N193="zákl. přenesená",J193,0)</f>
        <v>0</v>
      </c>
      <c r="BH193" s="175">
        <f>IF(N193="sníž. přenesená",J193,0)</f>
        <v>0</v>
      </c>
      <c r="BI193" s="175">
        <f>IF(N193="nulová",J193,0)</f>
        <v>0</v>
      </c>
      <c r="BJ193" s="17" t="s">
        <v>23</v>
      </c>
      <c r="BK193" s="175">
        <f>ROUND(I193*H193,2)</f>
        <v>0</v>
      </c>
      <c r="BL193" s="17" t="s">
        <v>148</v>
      </c>
      <c r="BM193" s="17" t="s">
        <v>273</v>
      </c>
    </row>
    <row r="194" spans="2:51" s="11" customFormat="1" ht="22.5" customHeight="1">
      <c r="B194" s="176"/>
      <c r="D194" s="177" t="s">
        <v>150</v>
      </c>
      <c r="E194" s="178" t="s">
        <v>22</v>
      </c>
      <c r="F194" s="179" t="s">
        <v>274</v>
      </c>
      <c r="H194" s="180" t="s">
        <v>22</v>
      </c>
      <c r="I194" s="181"/>
      <c r="L194" s="176"/>
      <c r="M194" s="182"/>
      <c r="N194" s="183"/>
      <c r="O194" s="183"/>
      <c r="P194" s="183"/>
      <c r="Q194" s="183"/>
      <c r="R194" s="183"/>
      <c r="S194" s="183"/>
      <c r="T194" s="184"/>
      <c r="AT194" s="180" t="s">
        <v>150</v>
      </c>
      <c r="AU194" s="180" t="s">
        <v>83</v>
      </c>
      <c r="AV194" s="11" t="s">
        <v>23</v>
      </c>
      <c r="AW194" s="11" t="s">
        <v>38</v>
      </c>
      <c r="AX194" s="11" t="s">
        <v>75</v>
      </c>
      <c r="AY194" s="180" t="s">
        <v>141</v>
      </c>
    </row>
    <row r="195" spans="2:51" s="12" customFormat="1" ht="22.5" customHeight="1">
      <c r="B195" s="185"/>
      <c r="D195" s="177" t="s">
        <v>150</v>
      </c>
      <c r="E195" s="186" t="s">
        <v>22</v>
      </c>
      <c r="F195" s="187" t="s">
        <v>275</v>
      </c>
      <c r="H195" s="188">
        <v>2.76</v>
      </c>
      <c r="I195" s="189"/>
      <c r="L195" s="185"/>
      <c r="M195" s="190"/>
      <c r="N195" s="191"/>
      <c r="O195" s="191"/>
      <c r="P195" s="191"/>
      <c r="Q195" s="191"/>
      <c r="R195" s="191"/>
      <c r="S195" s="191"/>
      <c r="T195" s="192"/>
      <c r="AT195" s="186" t="s">
        <v>150</v>
      </c>
      <c r="AU195" s="186" t="s">
        <v>83</v>
      </c>
      <c r="AV195" s="12" t="s">
        <v>83</v>
      </c>
      <c r="AW195" s="12" t="s">
        <v>38</v>
      </c>
      <c r="AX195" s="12" t="s">
        <v>75</v>
      </c>
      <c r="AY195" s="186" t="s">
        <v>141</v>
      </c>
    </row>
    <row r="196" spans="2:51" s="13" customFormat="1" ht="22.5" customHeight="1">
      <c r="B196" s="193"/>
      <c r="D196" s="177" t="s">
        <v>150</v>
      </c>
      <c r="E196" s="215" t="s">
        <v>22</v>
      </c>
      <c r="F196" s="216" t="s">
        <v>154</v>
      </c>
      <c r="H196" s="217">
        <v>2.76</v>
      </c>
      <c r="I196" s="198"/>
      <c r="L196" s="193"/>
      <c r="M196" s="199"/>
      <c r="N196" s="200"/>
      <c r="O196" s="200"/>
      <c r="P196" s="200"/>
      <c r="Q196" s="200"/>
      <c r="R196" s="200"/>
      <c r="S196" s="200"/>
      <c r="T196" s="201"/>
      <c r="AT196" s="202" t="s">
        <v>150</v>
      </c>
      <c r="AU196" s="202" t="s">
        <v>83</v>
      </c>
      <c r="AV196" s="13" t="s">
        <v>148</v>
      </c>
      <c r="AW196" s="13" t="s">
        <v>38</v>
      </c>
      <c r="AX196" s="13" t="s">
        <v>23</v>
      </c>
      <c r="AY196" s="202" t="s">
        <v>141</v>
      </c>
    </row>
    <row r="197" spans="2:63" s="10" customFormat="1" ht="29.25" customHeight="1">
      <c r="B197" s="149"/>
      <c r="D197" s="160" t="s">
        <v>74</v>
      </c>
      <c r="E197" s="161" t="s">
        <v>148</v>
      </c>
      <c r="F197" s="161" t="s">
        <v>276</v>
      </c>
      <c r="I197" s="152"/>
      <c r="J197" s="162">
        <f>BK197</f>
        <v>0</v>
      </c>
      <c r="L197" s="149"/>
      <c r="M197" s="154"/>
      <c r="N197" s="155"/>
      <c r="O197" s="155"/>
      <c r="P197" s="156">
        <f>SUM(P198:P202)</f>
        <v>0</v>
      </c>
      <c r="Q197" s="155"/>
      <c r="R197" s="156">
        <f>SUM(R198:R202)</f>
        <v>0</v>
      </c>
      <c r="S197" s="155"/>
      <c r="T197" s="157">
        <f>SUM(T198:T202)</f>
        <v>0</v>
      </c>
      <c r="AR197" s="150" t="s">
        <v>23</v>
      </c>
      <c r="AT197" s="158" t="s">
        <v>74</v>
      </c>
      <c r="AU197" s="158" t="s">
        <v>23</v>
      </c>
      <c r="AY197" s="150" t="s">
        <v>141</v>
      </c>
      <c r="BK197" s="159">
        <f>SUM(BK198:BK202)</f>
        <v>0</v>
      </c>
    </row>
    <row r="198" spans="2:65" s="1" customFormat="1" ht="22.5" customHeight="1">
      <c r="B198" s="163"/>
      <c r="C198" s="164" t="s">
        <v>7</v>
      </c>
      <c r="D198" s="164" t="s">
        <v>143</v>
      </c>
      <c r="E198" s="165" t="s">
        <v>277</v>
      </c>
      <c r="F198" s="166" t="s">
        <v>278</v>
      </c>
      <c r="G198" s="167" t="s">
        <v>146</v>
      </c>
      <c r="H198" s="168">
        <v>27.2</v>
      </c>
      <c r="I198" s="169"/>
      <c r="J198" s="170">
        <f>ROUND(I198*H198,2)</f>
        <v>0</v>
      </c>
      <c r="K198" s="166" t="s">
        <v>147</v>
      </c>
      <c r="L198" s="34"/>
      <c r="M198" s="171" t="s">
        <v>22</v>
      </c>
      <c r="N198" s="172" t="s">
        <v>46</v>
      </c>
      <c r="O198" s="35"/>
      <c r="P198" s="173">
        <f>O198*H198</f>
        <v>0</v>
      </c>
      <c r="Q198" s="173">
        <v>0</v>
      </c>
      <c r="R198" s="173">
        <f>Q198*H198</f>
        <v>0</v>
      </c>
      <c r="S198" s="173">
        <v>0</v>
      </c>
      <c r="T198" s="174">
        <f>S198*H198</f>
        <v>0</v>
      </c>
      <c r="AR198" s="17" t="s">
        <v>148</v>
      </c>
      <c r="AT198" s="17" t="s">
        <v>143</v>
      </c>
      <c r="AU198" s="17" t="s">
        <v>83</v>
      </c>
      <c r="AY198" s="17" t="s">
        <v>141</v>
      </c>
      <c r="BE198" s="175">
        <f>IF(N198="základní",J198,0)</f>
        <v>0</v>
      </c>
      <c r="BF198" s="175">
        <f>IF(N198="snížená",J198,0)</f>
        <v>0</v>
      </c>
      <c r="BG198" s="175">
        <f>IF(N198="zákl. přenesená",J198,0)</f>
        <v>0</v>
      </c>
      <c r="BH198" s="175">
        <f>IF(N198="sníž. přenesená",J198,0)</f>
        <v>0</v>
      </c>
      <c r="BI198" s="175">
        <f>IF(N198="nulová",J198,0)</f>
        <v>0</v>
      </c>
      <c r="BJ198" s="17" t="s">
        <v>23</v>
      </c>
      <c r="BK198" s="175">
        <f>ROUND(I198*H198,2)</f>
        <v>0</v>
      </c>
      <c r="BL198" s="17" t="s">
        <v>148</v>
      </c>
      <c r="BM198" s="17" t="s">
        <v>279</v>
      </c>
    </row>
    <row r="199" spans="2:51" s="12" customFormat="1" ht="22.5" customHeight="1">
      <c r="B199" s="185"/>
      <c r="D199" s="177" t="s">
        <v>150</v>
      </c>
      <c r="E199" s="186" t="s">
        <v>22</v>
      </c>
      <c r="F199" s="187" t="s">
        <v>280</v>
      </c>
      <c r="H199" s="188">
        <v>3.99</v>
      </c>
      <c r="I199" s="189"/>
      <c r="L199" s="185"/>
      <c r="M199" s="190"/>
      <c r="N199" s="191"/>
      <c r="O199" s="191"/>
      <c r="P199" s="191"/>
      <c r="Q199" s="191"/>
      <c r="R199" s="191"/>
      <c r="S199" s="191"/>
      <c r="T199" s="192"/>
      <c r="AT199" s="186" t="s">
        <v>150</v>
      </c>
      <c r="AU199" s="186" t="s">
        <v>83</v>
      </c>
      <c r="AV199" s="12" t="s">
        <v>83</v>
      </c>
      <c r="AW199" s="12" t="s">
        <v>38</v>
      </c>
      <c r="AX199" s="12" t="s">
        <v>75</v>
      </c>
      <c r="AY199" s="186" t="s">
        <v>141</v>
      </c>
    </row>
    <row r="200" spans="2:51" s="12" customFormat="1" ht="22.5" customHeight="1">
      <c r="B200" s="185"/>
      <c r="D200" s="177" t="s">
        <v>150</v>
      </c>
      <c r="E200" s="186" t="s">
        <v>22</v>
      </c>
      <c r="F200" s="187" t="s">
        <v>281</v>
      </c>
      <c r="H200" s="188">
        <v>11.4</v>
      </c>
      <c r="I200" s="189"/>
      <c r="L200" s="185"/>
      <c r="M200" s="190"/>
      <c r="N200" s="191"/>
      <c r="O200" s="191"/>
      <c r="P200" s="191"/>
      <c r="Q200" s="191"/>
      <c r="R200" s="191"/>
      <c r="S200" s="191"/>
      <c r="T200" s="192"/>
      <c r="AT200" s="186" t="s">
        <v>150</v>
      </c>
      <c r="AU200" s="186" t="s">
        <v>83</v>
      </c>
      <c r="AV200" s="12" t="s">
        <v>83</v>
      </c>
      <c r="AW200" s="12" t="s">
        <v>38</v>
      </c>
      <c r="AX200" s="12" t="s">
        <v>75</v>
      </c>
      <c r="AY200" s="186" t="s">
        <v>141</v>
      </c>
    </row>
    <row r="201" spans="2:51" s="12" customFormat="1" ht="22.5" customHeight="1">
      <c r="B201" s="185"/>
      <c r="D201" s="177" t="s">
        <v>150</v>
      </c>
      <c r="E201" s="186" t="s">
        <v>22</v>
      </c>
      <c r="F201" s="187" t="s">
        <v>282</v>
      </c>
      <c r="H201" s="188">
        <v>11.81</v>
      </c>
      <c r="I201" s="189"/>
      <c r="L201" s="185"/>
      <c r="M201" s="190"/>
      <c r="N201" s="191"/>
      <c r="O201" s="191"/>
      <c r="P201" s="191"/>
      <c r="Q201" s="191"/>
      <c r="R201" s="191"/>
      <c r="S201" s="191"/>
      <c r="T201" s="192"/>
      <c r="AT201" s="186" t="s">
        <v>150</v>
      </c>
      <c r="AU201" s="186" t="s">
        <v>83</v>
      </c>
      <c r="AV201" s="12" t="s">
        <v>83</v>
      </c>
      <c r="AW201" s="12" t="s">
        <v>38</v>
      </c>
      <c r="AX201" s="12" t="s">
        <v>75</v>
      </c>
      <c r="AY201" s="186" t="s">
        <v>141</v>
      </c>
    </row>
    <row r="202" spans="2:51" s="13" customFormat="1" ht="22.5" customHeight="1">
      <c r="B202" s="193"/>
      <c r="D202" s="177" t="s">
        <v>150</v>
      </c>
      <c r="E202" s="215" t="s">
        <v>22</v>
      </c>
      <c r="F202" s="216" t="s">
        <v>154</v>
      </c>
      <c r="H202" s="217">
        <v>27.2</v>
      </c>
      <c r="I202" s="198"/>
      <c r="L202" s="193"/>
      <c r="M202" s="199"/>
      <c r="N202" s="200"/>
      <c r="O202" s="200"/>
      <c r="P202" s="200"/>
      <c r="Q202" s="200"/>
      <c r="R202" s="200"/>
      <c r="S202" s="200"/>
      <c r="T202" s="201"/>
      <c r="AT202" s="202" t="s">
        <v>150</v>
      </c>
      <c r="AU202" s="202" t="s">
        <v>83</v>
      </c>
      <c r="AV202" s="13" t="s">
        <v>148</v>
      </c>
      <c r="AW202" s="13" t="s">
        <v>38</v>
      </c>
      <c r="AX202" s="13" t="s">
        <v>23</v>
      </c>
      <c r="AY202" s="202" t="s">
        <v>141</v>
      </c>
    </row>
    <row r="203" spans="2:63" s="10" customFormat="1" ht="29.25" customHeight="1">
      <c r="B203" s="149"/>
      <c r="D203" s="160" t="s">
        <v>74</v>
      </c>
      <c r="E203" s="161" t="s">
        <v>169</v>
      </c>
      <c r="F203" s="161" t="s">
        <v>283</v>
      </c>
      <c r="I203" s="152"/>
      <c r="J203" s="162">
        <f>BK203</f>
        <v>0</v>
      </c>
      <c r="L203" s="149"/>
      <c r="M203" s="154"/>
      <c r="N203" s="155"/>
      <c r="O203" s="155"/>
      <c r="P203" s="156">
        <f>SUM(P204:P239)</f>
        <v>0</v>
      </c>
      <c r="Q203" s="155"/>
      <c r="R203" s="156">
        <f>SUM(R204:R239)</f>
        <v>12.72680625</v>
      </c>
      <c r="S203" s="155"/>
      <c r="T203" s="157">
        <f>SUM(T204:T239)</f>
        <v>0</v>
      </c>
      <c r="AR203" s="150" t="s">
        <v>23</v>
      </c>
      <c r="AT203" s="158" t="s">
        <v>74</v>
      </c>
      <c r="AU203" s="158" t="s">
        <v>23</v>
      </c>
      <c r="AY203" s="150" t="s">
        <v>141</v>
      </c>
      <c r="BK203" s="159">
        <f>SUM(BK204:BK239)</f>
        <v>0</v>
      </c>
    </row>
    <row r="204" spans="2:65" s="1" customFormat="1" ht="22.5" customHeight="1">
      <c r="B204" s="163"/>
      <c r="C204" s="164" t="s">
        <v>284</v>
      </c>
      <c r="D204" s="164" t="s">
        <v>143</v>
      </c>
      <c r="E204" s="165" t="s">
        <v>285</v>
      </c>
      <c r="F204" s="166" t="s">
        <v>286</v>
      </c>
      <c r="G204" s="167" t="s">
        <v>146</v>
      </c>
      <c r="H204" s="168">
        <v>69.95</v>
      </c>
      <c r="I204" s="169"/>
      <c r="J204" s="170">
        <f>ROUND(I204*H204,2)</f>
        <v>0</v>
      </c>
      <c r="K204" s="166" t="s">
        <v>147</v>
      </c>
      <c r="L204" s="34"/>
      <c r="M204" s="171" t="s">
        <v>22</v>
      </c>
      <c r="N204" s="172" t="s">
        <v>46</v>
      </c>
      <c r="O204" s="35"/>
      <c r="P204" s="173">
        <f>O204*H204</f>
        <v>0</v>
      </c>
      <c r="Q204" s="173">
        <v>0</v>
      </c>
      <c r="R204" s="173">
        <f>Q204*H204</f>
        <v>0</v>
      </c>
      <c r="S204" s="173">
        <v>0</v>
      </c>
      <c r="T204" s="174">
        <f>S204*H204</f>
        <v>0</v>
      </c>
      <c r="AR204" s="17" t="s">
        <v>148</v>
      </c>
      <c r="AT204" s="17" t="s">
        <v>143</v>
      </c>
      <c r="AU204" s="17" t="s">
        <v>83</v>
      </c>
      <c r="AY204" s="17" t="s">
        <v>141</v>
      </c>
      <c r="BE204" s="175">
        <f>IF(N204="základní",J204,0)</f>
        <v>0</v>
      </c>
      <c r="BF204" s="175">
        <f>IF(N204="snížená",J204,0)</f>
        <v>0</v>
      </c>
      <c r="BG204" s="175">
        <f>IF(N204="zákl. přenesená",J204,0)</f>
        <v>0</v>
      </c>
      <c r="BH204" s="175">
        <f>IF(N204="sníž. přenesená",J204,0)</f>
        <v>0</v>
      </c>
      <c r="BI204" s="175">
        <f>IF(N204="nulová",J204,0)</f>
        <v>0</v>
      </c>
      <c r="BJ204" s="17" t="s">
        <v>23</v>
      </c>
      <c r="BK204" s="175">
        <f>ROUND(I204*H204,2)</f>
        <v>0</v>
      </c>
      <c r="BL204" s="17" t="s">
        <v>148</v>
      </c>
      <c r="BM204" s="17" t="s">
        <v>287</v>
      </c>
    </row>
    <row r="205" spans="2:51" s="11" customFormat="1" ht="22.5" customHeight="1">
      <c r="B205" s="176"/>
      <c r="D205" s="177" t="s">
        <v>150</v>
      </c>
      <c r="E205" s="178" t="s">
        <v>22</v>
      </c>
      <c r="F205" s="179" t="s">
        <v>288</v>
      </c>
      <c r="H205" s="180" t="s">
        <v>22</v>
      </c>
      <c r="I205" s="181"/>
      <c r="L205" s="176"/>
      <c r="M205" s="182"/>
      <c r="N205" s="183"/>
      <c r="O205" s="183"/>
      <c r="P205" s="183"/>
      <c r="Q205" s="183"/>
      <c r="R205" s="183"/>
      <c r="S205" s="183"/>
      <c r="T205" s="184"/>
      <c r="AT205" s="180" t="s">
        <v>150</v>
      </c>
      <c r="AU205" s="180" t="s">
        <v>83</v>
      </c>
      <c r="AV205" s="11" t="s">
        <v>23</v>
      </c>
      <c r="AW205" s="11" t="s">
        <v>38</v>
      </c>
      <c r="AX205" s="11" t="s">
        <v>75</v>
      </c>
      <c r="AY205" s="180" t="s">
        <v>141</v>
      </c>
    </row>
    <row r="206" spans="2:51" s="12" customFormat="1" ht="22.5" customHeight="1">
      <c r="B206" s="185"/>
      <c r="D206" s="177" t="s">
        <v>150</v>
      </c>
      <c r="E206" s="186" t="s">
        <v>22</v>
      </c>
      <c r="F206" s="187" t="s">
        <v>152</v>
      </c>
      <c r="H206" s="188">
        <v>9.975</v>
      </c>
      <c r="I206" s="189"/>
      <c r="L206" s="185"/>
      <c r="M206" s="190"/>
      <c r="N206" s="191"/>
      <c r="O206" s="191"/>
      <c r="P206" s="191"/>
      <c r="Q206" s="191"/>
      <c r="R206" s="191"/>
      <c r="S206" s="191"/>
      <c r="T206" s="192"/>
      <c r="AT206" s="186" t="s">
        <v>150</v>
      </c>
      <c r="AU206" s="186" t="s">
        <v>83</v>
      </c>
      <c r="AV206" s="12" t="s">
        <v>83</v>
      </c>
      <c r="AW206" s="12" t="s">
        <v>38</v>
      </c>
      <c r="AX206" s="12" t="s">
        <v>75</v>
      </c>
      <c r="AY206" s="186" t="s">
        <v>141</v>
      </c>
    </row>
    <row r="207" spans="2:51" s="12" customFormat="1" ht="22.5" customHeight="1">
      <c r="B207" s="185"/>
      <c r="D207" s="177" t="s">
        <v>150</v>
      </c>
      <c r="E207" s="186" t="s">
        <v>22</v>
      </c>
      <c r="F207" s="187" t="s">
        <v>153</v>
      </c>
      <c r="H207" s="188">
        <v>28.35</v>
      </c>
      <c r="I207" s="189"/>
      <c r="L207" s="185"/>
      <c r="M207" s="190"/>
      <c r="N207" s="191"/>
      <c r="O207" s="191"/>
      <c r="P207" s="191"/>
      <c r="Q207" s="191"/>
      <c r="R207" s="191"/>
      <c r="S207" s="191"/>
      <c r="T207" s="192"/>
      <c r="AT207" s="186" t="s">
        <v>150</v>
      </c>
      <c r="AU207" s="186" t="s">
        <v>83</v>
      </c>
      <c r="AV207" s="12" t="s">
        <v>83</v>
      </c>
      <c r="AW207" s="12" t="s">
        <v>38</v>
      </c>
      <c r="AX207" s="12" t="s">
        <v>75</v>
      </c>
      <c r="AY207" s="186" t="s">
        <v>141</v>
      </c>
    </row>
    <row r="208" spans="2:51" s="11" customFormat="1" ht="22.5" customHeight="1">
      <c r="B208" s="176"/>
      <c r="D208" s="177" t="s">
        <v>150</v>
      </c>
      <c r="E208" s="178" t="s">
        <v>22</v>
      </c>
      <c r="F208" s="179" t="s">
        <v>289</v>
      </c>
      <c r="H208" s="180" t="s">
        <v>22</v>
      </c>
      <c r="I208" s="181"/>
      <c r="L208" s="176"/>
      <c r="M208" s="182"/>
      <c r="N208" s="183"/>
      <c r="O208" s="183"/>
      <c r="P208" s="183"/>
      <c r="Q208" s="183"/>
      <c r="R208" s="183"/>
      <c r="S208" s="183"/>
      <c r="T208" s="184"/>
      <c r="AT208" s="180" t="s">
        <v>150</v>
      </c>
      <c r="AU208" s="180" t="s">
        <v>83</v>
      </c>
      <c r="AV208" s="11" t="s">
        <v>23</v>
      </c>
      <c r="AW208" s="11" t="s">
        <v>38</v>
      </c>
      <c r="AX208" s="11" t="s">
        <v>75</v>
      </c>
      <c r="AY208" s="180" t="s">
        <v>141</v>
      </c>
    </row>
    <row r="209" spans="2:51" s="12" customFormat="1" ht="22.5" customHeight="1">
      <c r="B209" s="185"/>
      <c r="D209" s="177" t="s">
        <v>150</v>
      </c>
      <c r="E209" s="186" t="s">
        <v>22</v>
      </c>
      <c r="F209" s="187" t="s">
        <v>290</v>
      </c>
      <c r="H209" s="188">
        <v>29.525</v>
      </c>
      <c r="I209" s="189"/>
      <c r="L209" s="185"/>
      <c r="M209" s="190"/>
      <c r="N209" s="191"/>
      <c r="O209" s="191"/>
      <c r="P209" s="191"/>
      <c r="Q209" s="191"/>
      <c r="R209" s="191"/>
      <c r="S209" s="191"/>
      <c r="T209" s="192"/>
      <c r="AT209" s="186" t="s">
        <v>150</v>
      </c>
      <c r="AU209" s="186" t="s">
        <v>83</v>
      </c>
      <c r="AV209" s="12" t="s">
        <v>83</v>
      </c>
      <c r="AW209" s="12" t="s">
        <v>38</v>
      </c>
      <c r="AX209" s="12" t="s">
        <v>75</v>
      </c>
      <c r="AY209" s="186" t="s">
        <v>141</v>
      </c>
    </row>
    <row r="210" spans="2:51" s="11" customFormat="1" ht="22.5" customHeight="1">
      <c r="B210" s="176"/>
      <c r="D210" s="177" t="s">
        <v>150</v>
      </c>
      <c r="E210" s="178" t="s">
        <v>22</v>
      </c>
      <c r="F210" s="179" t="s">
        <v>291</v>
      </c>
      <c r="H210" s="180" t="s">
        <v>22</v>
      </c>
      <c r="I210" s="181"/>
      <c r="L210" s="176"/>
      <c r="M210" s="182"/>
      <c r="N210" s="183"/>
      <c r="O210" s="183"/>
      <c r="P210" s="183"/>
      <c r="Q210" s="183"/>
      <c r="R210" s="183"/>
      <c r="S210" s="183"/>
      <c r="T210" s="184"/>
      <c r="AT210" s="180" t="s">
        <v>150</v>
      </c>
      <c r="AU210" s="180" t="s">
        <v>83</v>
      </c>
      <c r="AV210" s="11" t="s">
        <v>23</v>
      </c>
      <c r="AW210" s="11" t="s">
        <v>38</v>
      </c>
      <c r="AX210" s="11" t="s">
        <v>75</v>
      </c>
      <c r="AY210" s="180" t="s">
        <v>141</v>
      </c>
    </row>
    <row r="211" spans="2:51" s="12" customFormat="1" ht="22.5" customHeight="1">
      <c r="B211" s="185"/>
      <c r="D211" s="177" t="s">
        <v>150</v>
      </c>
      <c r="E211" s="186" t="s">
        <v>22</v>
      </c>
      <c r="F211" s="187" t="s">
        <v>292</v>
      </c>
      <c r="H211" s="188">
        <v>2.1</v>
      </c>
      <c r="I211" s="189"/>
      <c r="L211" s="185"/>
      <c r="M211" s="190"/>
      <c r="N211" s="191"/>
      <c r="O211" s="191"/>
      <c r="P211" s="191"/>
      <c r="Q211" s="191"/>
      <c r="R211" s="191"/>
      <c r="S211" s="191"/>
      <c r="T211" s="192"/>
      <c r="AT211" s="186" t="s">
        <v>150</v>
      </c>
      <c r="AU211" s="186" t="s">
        <v>83</v>
      </c>
      <c r="AV211" s="12" t="s">
        <v>83</v>
      </c>
      <c r="AW211" s="12" t="s">
        <v>38</v>
      </c>
      <c r="AX211" s="12" t="s">
        <v>75</v>
      </c>
      <c r="AY211" s="186" t="s">
        <v>141</v>
      </c>
    </row>
    <row r="212" spans="2:51" s="13" customFormat="1" ht="22.5" customHeight="1">
      <c r="B212" s="193"/>
      <c r="D212" s="194" t="s">
        <v>150</v>
      </c>
      <c r="E212" s="195" t="s">
        <v>22</v>
      </c>
      <c r="F212" s="196" t="s">
        <v>154</v>
      </c>
      <c r="H212" s="197">
        <v>69.95</v>
      </c>
      <c r="I212" s="198"/>
      <c r="L212" s="193"/>
      <c r="M212" s="199"/>
      <c r="N212" s="200"/>
      <c r="O212" s="200"/>
      <c r="P212" s="200"/>
      <c r="Q212" s="200"/>
      <c r="R212" s="200"/>
      <c r="S212" s="200"/>
      <c r="T212" s="201"/>
      <c r="AT212" s="202" t="s">
        <v>150</v>
      </c>
      <c r="AU212" s="202" t="s">
        <v>83</v>
      </c>
      <c r="AV212" s="13" t="s">
        <v>148</v>
      </c>
      <c r="AW212" s="13" t="s">
        <v>38</v>
      </c>
      <c r="AX212" s="13" t="s">
        <v>23</v>
      </c>
      <c r="AY212" s="202" t="s">
        <v>141</v>
      </c>
    </row>
    <row r="213" spans="2:65" s="1" customFormat="1" ht="22.5" customHeight="1">
      <c r="B213" s="163"/>
      <c r="C213" s="164" t="s">
        <v>293</v>
      </c>
      <c r="D213" s="164" t="s">
        <v>143</v>
      </c>
      <c r="E213" s="165" t="s">
        <v>294</v>
      </c>
      <c r="F213" s="166" t="s">
        <v>295</v>
      </c>
      <c r="G213" s="167" t="s">
        <v>146</v>
      </c>
      <c r="H213" s="168">
        <v>2.1</v>
      </c>
      <c r="I213" s="169"/>
      <c r="J213" s="170">
        <f>ROUND(I213*H213,2)</f>
        <v>0</v>
      </c>
      <c r="K213" s="166" t="s">
        <v>147</v>
      </c>
      <c r="L213" s="34"/>
      <c r="M213" s="171" t="s">
        <v>22</v>
      </c>
      <c r="N213" s="172" t="s">
        <v>46</v>
      </c>
      <c r="O213" s="35"/>
      <c r="P213" s="173">
        <f>O213*H213</f>
        <v>0</v>
      </c>
      <c r="Q213" s="173">
        <v>0.14688</v>
      </c>
      <c r="R213" s="173">
        <f>Q213*H213</f>
        <v>0.30844800000000006</v>
      </c>
      <c r="S213" s="173">
        <v>0</v>
      </c>
      <c r="T213" s="174">
        <f>S213*H213</f>
        <v>0</v>
      </c>
      <c r="AR213" s="17" t="s">
        <v>148</v>
      </c>
      <c r="AT213" s="17" t="s">
        <v>143</v>
      </c>
      <c r="AU213" s="17" t="s">
        <v>83</v>
      </c>
      <c r="AY213" s="17" t="s">
        <v>141</v>
      </c>
      <c r="BE213" s="175">
        <f>IF(N213="základní",J213,0)</f>
        <v>0</v>
      </c>
      <c r="BF213" s="175">
        <f>IF(N213="snížená",J213,0)</f>
        <v>0</v>
      </c>
      <c r="BG213" s="175">
        <f>IF(N213="zákl. přenesená",J213,0)</f>
        <v>0</v>
      </c>
      <c r="BH213" s="175">
        <f>IF(N213="sníž. přenesená",J213,0)</f>
        <v>0</v>
      </c>
      <c r="BI213" s="175">
        <f>IF(N213="nulová",J213,0)</f>
        <v>0</v>
      </c>
      <c r="BJ213" s="17" t="s">
        <v>23</v>
      </c>
      <c r="BK213" s="175">
        <f>ROUND(I213*H213,2)</f>
        <v>0</v>
      </c>
      <c r="BL213" s="17" t="s">
        <v>148</v>
      </c>
      <c r="BM213" s="17" t="s">
        <v>296</v>
      </c>
    </row>
    <row r="214" spans="2:51" s="12" customFormat="1" ht="22.5" customHeight="1">
      <c r="B214" s="185"/>
      <c r="D214" s="177" t="s">
        <v>150</v>
      </c>
      <c r="E214" s="186" t="s">
        <v>22</v>
      </c>
      <c r="F214" s="187" t="s">
        <v>292</v>
      </c>
      <c r="H214" s="188">
        <v>2.1</v>
      </c>
      <c r="I214" s="189"/>
      <c r="L214" s="185"/>
      <c r="M214" s="190"/>
      <c r="N214" s="191"/>
      <c r="O214" s="191"/>
      <c r="P214" s="191"/>
      <c r="Q214" s="191"/>
      <c r="R214" s="191"/>
      <c r="S214" s="191"/>
      <c r="T214" s="192"/>
      <c r="AT214" s="186" t="s">
        <v>150</v>
      </c>
      <c r="AU214" s="186" t="s">
        <v>83</v>
      </c>
      <c r="AV214" s="12" t="s">
        <v>83</v>
      </c>
      <c r="AW214" s="12" t="s">
        <v>38</v>
      </c>
      <c r="AX214" s="12" t="s">
        <v>75</v>
      </c>
      <c r="AY214" s="186" t="s">
        <v>141</v>
      </c>
    </row>
    <row r="215" spans="2:51" s="13" customFormat="1" ht="22.5" customHeight="1">
      <c r="B215" s="193"/>
      <c r="D215" s="194" t="s">
        <v>150</v>
      </c>
      <c r="E215" s="195" t="s">
        <v>22</v>
      </c>
      <c r="F215" s="196" t="s">
        <v>154</v>
      </c>
      <c r="H215" s="197">
        <v>2.1</v>
      </c>
      <c r="I215" s="198"/>
      <c r="L215" s="193"/>
      <c r="M215" s="199"/>
      <c r="N215" s="200"/>
      <c r="O215" s="200"/>
      <c r="P215" s="200"/>
      <c r="Q215" s="200"/>
      <c r="R215" s="200"/>
      <c r="S215" s="200"/>
      <c r="T215" s="201"/>
      <c r="AT215" s="202" t="s">
        <v>150</v>
      </c>
      <c r="AU215" s="202" t="s">
        <v>83</v>
      </c>
      <c r="AV215" s="13" t="s">
        <v>148</v>
      </c>
      <c r="AW215" s="13" t="s">
        <v>38</v>
      </c>
      <c r="AX215" s="13" t="s">
        <v>23</v>
      </c>
      <c r="AY215" s="202" t="s">
        <v>141</v>
      </c>
    </row>
    <row r="216" spans="2:65" s="1" customFormat="1" ht="22.5" customHeight="1">
      <c r="B216" s="163"/>
      <c r="C216" s="164" t="s">
        <v>297</v>
      </c>
      <c r="D216" s="164" t="s">
        <v>143</v>
      </c>
      <c r="E216" s="165" t="s">
        <v>298</v>
      </c>
      <c r="F216" s="166" t="s">
        <v>299</v>
      </c>
      <c r="G216" s="167" t="s">
        <v>146</v>
      </c>
      <c r="H216" s="168">
        <v>18.069</v>
      </c>
      <c r="I216" s="169"/>
      <c r="J216" s="170">
        <f>ROUND(I216*H216,2)</f>
        <v>0</v>
      </c>
      <c r="K216" s="166" t="s">
        <v>147</v>
      </c>
      <c r="L216" s="34"/>
      <c r="M216" s="171" t="s">
        <v>22</v>
      </c>
      <c r="N216" s="172" t="s">
        <v>46</v>
      </c>
      <c r="O216" s="35"/>
      <c r="P216" s="173">
        <f>O216*H216</f>
        <v>0</v>
      </c>
      <c r="Q216" s="173">
        <v>0.08425</v>
      </c>
      <c r="R216" s="173">
        <f>Q216*H216</f>
        <v>1.52231325</v>
      </c>
      <c r="S216" s="173">
        <v>0</v>
      </c>
      <c r="T216" s="174">
        <f>S216*H216</f>
        <v>0</v>
      </c>
      <c r="AR216" s="17" t="s">
        <v>148</v>
      </c>
      <c r="AT216" s="17" t="s">
        <v>143</v>
      </c>
      <c r="AU216" s="17" t="s">
        <v>83</v>
      </c>
      <c r="AY216" s="17" t="s">
        <v>141</v>
      </c>
      <c r="BE216" s="175">
        <f>IF(N216="základní",J216,0)</f>
        <v>0</v>
      </c>
      <c r="BF216" s="175">
        <f>IF(N216="snížená",J216,0)</f>
        <v>0</v>
      </c>
      <c r="BG216" s="175">
        <f>IF(N216="zákl. přenesená",J216,0)</f>
        <v>0</v>
      </c>
      <c r="BH216" s="175">
        <f>IF(N216="sníž. přenesená",J216,0)</f>
        <v>0</v>
      </c>
      <c r="BI216" s="175">
        <f>IF(N216="nulová",J216,0)</f>
        <v>0</v>
      </c>
      <c r="BJ216" s="17" t="s">
        <v>23</v>
      </c>
      <c r="BK216" s="175">
        <f>ROUND(I216*H216,2)</f>
        <v>0</v>
      </c>
      <c r="BL216" s="17" t="s">
        <v>148</v>
      </c>
      <c r="BM216" s="17" t="s">
        <v>300</v>
      </c>
    </row>
    <row r="217" spans="2:51" s="11" customFormat="1" ht="22.5" customHeight="1">
      <c r="B217" s="176"/>
      <c r="D217" s="177" t="s">
        <v>150</v>
      </c>
      <c r="E217" s="178" t="s">
        <v>22</v>
      </c>
      <c r="F217" s="179" t="s">
        <v>301</v>
      </c>
      <c r="H217" s="180" t="s">
        <v>22</v>
      </c>
      <c r="I217" s="181"/>
      <c r="L217" s="176"/>
      <c r="M217" s="182"/>
      <c r="N217" s="183"/>
      <c r="O217" s="183"/>
      <c r="P217" s="183"/>
      <c r="Q217" s="183"/>
      <c r="R217" s="183"/>
      <c r="S217" s="183"/>
      <c r="T217" s="184"/>
      <c r="AT217" s="180" t="s">
        <v>150</v>
      </c>
      <c r="AU217" s="180" t="s">
        <v>83</v>
      </c>
      <c r="AV217" s="11" t="s">
        <v>23</v>
      </c>
      <c r="AW217" s="11" t="s">
        <v>38</v>
      </c>
      <c r="AX217" s="11" t="s">
        <v>75</v>
      </c>
      <c r="AY217" s="180" t="s">
        <v>141</v>
      </c>
    </row>
    <row r="218" spans="2:51" s="12" customFormat="1" ht="22.5" customHeight="1">
      <c r="B218" s="185"/>
      <c r="D218" s="177" t="s">
        <v>150</v>
      </c>
      <c r="E218" s="186" t="s">
        <v>22</v>
      </c>
      <c r="F218" s="187" t="s">
        <v>158</v>
      </c>
      <c r="H218" s="188">
        <v>11.904</v>
      </c>
      <c r="I218" s="189"/>
      <c r="L218" s="185"/>
      <c r="M218" s="190"/>
      <c r="N218" s="191"/>
      <c r="O218" s="191"/>
      <c r="P218" s="191"/>
      <c r="Q218" s="191"/>
      <c r="R218" s="191"/>
      <c r="S218" s="191"/>
      <c r="T218" s="192"/>
      <c r="AT218" s="186" t="s">
        <v>150</v>
      </c>
      <c r="AU218" s="186" t="s">
        <v>83</v>
      </c>
      <c r="AV218" s="12" t="s">
        <v>83</v>
      </c>
      <c r="AW218" s="12" t="s">
        <v>38</v>
      </c>
      <c r="AX218" s="12" t="s">
        <v>75</v>
      </c>
      <c r="AY218" s="186" t="s">
        <v>141</v>
      </c>
    </row>
    <row r="219" spans="2:51" s="12" customFormat="1" ht="22.5" customHeight="1">
      <c r="B219" s="185"/>
      <c r="D219" s="177" t="s">
        <v>150</v>
      </c>
      <c r="E219" s="186" t="s">
        <v>22</v>
      </c>
      <c r="F219" s="187" t="s">
        <v>159</v>
      </c>
      <c r="H219" s="188">
        <v>6.165</v>
      </c>
      <c r="I219" s="189"/>
      <c r="L219" s="185"/>
      <c r="M219" s="190"/>
      <c r="N219" s="191"/>
      <c r="O219" s="191"/>
      <c r="P219" s="191"/>
      <c r="Q219" s="191"/>
      <c r="R219" s="191"/>
      <c r="S219" s="191"/>
      <c r="T219" s="192"/>
      <c r="AT219" s="186" t="s">
        <v>150</v>
      </c>
      <c r="AU219" s="186" t="s">
        <v>83</v>
      </c>
      <c r="AV219" s="12" t="s">
        <v>83</v>
      </c>
      <c r="AW219" s="12" t="s">
        <v>38</v>
      </c>
      <c r="AX219" s="12" t="s">
        <v>75</v>
      </c>
      <c r="AY219" s="186" t="s">
        <v>141</v>
      </c>
    </row>
    <row r="220" spans="2:51" s="13" customFormat="1" ht="22.5" customHeight="1">
      <c r="B220" s="193"/>
      <c r="D220" s="194" t="s">
        <v>150</v>
      </c>
      <c r="E220" s="195" t="s">
        <v>22</v>
      </c>
      <c r="F220" s="196" t="s">
        <v>154</v>
      </c>
      <c r="H220" s="197">
        <v>18.069</v>
      </c>
      <c r="I220" s="198"/>
      <c r="L220" s="193"/>
      <c r="M220" s="199"/>
      <c r="N220" s="200"/>
      <c r="O220" s="200"/>
      <c r="P220" s="200"/>
      <c r="Q220" s="200"/>
      <c r="R220" s="200"/>
      <c r="S220" s="200"/>
      <c r="T220" s="201"/>
      <c r="AT220" s="202" t="s">
        <v>150</v>
      </c>
      <c r="AU220" s="202" t="s">
        <v>83</v>
      </c>
      <c r="AV220" s="13" t="s">
        <v>148</v>
      </c>
      <c r="AW220" s="13" t="s">
        <v>38</v>
      </c>
      <c r="AX220" s="13" t="s">
        <v>23</v>
      </c>
      <c r="AY220" s="202" t="s">
        <v>141</v>
      </c>
    </row>
    <row r="221" spans="2:65" s="1" customFormat="1" ht="22.5" customHeight="1">
      <c r="B221" s="163"/>
      <c r="C221" s="203" t="s">
        <v>302</v>
      </c>
      <c r="D221" s="203" t="s">
        <v>258</v>
      </c>
      <c r="E221" s="204" t="s">
        <v>303</v>
      </c>
      <c r="F221" s="205" t="s">
        <v>304</v>
      </c>
      <c r="G221" s="206" t="s">
        <v>146</v>
      </c>
      <c r="H221" s="207">
        <v>1.807</v>
      </c>
      <c r="I221" s="208"/>
      <c r="J221" s="209">
        <f>ROUND(I221*H221,2)</f>
        <v>0</v>
      </c>
      <c r="K221" s="205" t="s">
        <v>22</v>
      </c>
      <c r="L221" s="210"/>
      <c r="M221" s="211" t="s">
        <v>22</v>
      </c>
      <c r="N221" s="212" t="s">
        <v>46</v>
      </c>
      <c r="O221" s="35"/>
      <c r="P221" s="173">
        <f>O221*H221</f>
        <v>0</v>
      </c>
      <c r="Q221" s="173">
        <v>0.14</v>
      </c>
      <c r="R221" s="173">
        <f>Q221*H221</f>
        <v>0.25298000000000004</v>
      </c>
      <c r="S221" s="173">
        <v>0</v>
      </c>
      <c r="T221" s="174">
        <f>S221*H221</f>
        <v>0</v>
      </c>
      <c r="AR221" s="17" t="s">
        <v>193</v>
      </c>
      <c r="AT221" s="17" t="s">
        <v>258</v>
      </c>
      <c r="AU221" s="17" t="s">
        <v>83</v>
      </c>
      <c r="AY221" s="17" t="s">
        <v>141</v>
      </c>
      <c r="BE221" s="175">
        <f>IF(N221="základní",J221,0)</f>
        <v>0</v>
      </c>
      <c r="BF221" s="175">
        <f>IF(N221="snížená",J221,0)</f>
        <v>0</v>
      </c>
      <c r="BG221" s="175">
        <f>IF(N221="zákl. přenesená",J221,0)</f>
        <v>0</v>
      </c>
      <c r="BH221" s="175">
        <f>IF(N221="sníž. přenesená",J221,0)</f>
        <v>0</v>
      </c>
      <c r="BI221" s="175">
        <f>IF(N221="nulová",J221,0)</f>
        <v>0</v>
      </c>
      <c r="BJ221" s="17" t="s">
        <v>23</v>
      </c>
      <c r="BK221" s="175">
        <f>ROUND(I221*H221,2)</f>
        <v>0</v>
      </c>
      <c r="BL221" s="17" t="s">
        <v>148</v>
      </c>
      <c r="BM221" s="17" t="s">
        <v>305</v>
      </c>
    </row>
    <row r="222" spans="2:51" s="11" customFormat="1" ht="22.5" customHeight="1">
      <c r="B222" s="176"/>
      <c r="D222" s="177" t="s">
        <v>150</v>
      </c>
      <c r="E222" s="178" t="s">
        <v>22</v>
      </c>
      <c r="F222" s="179" t="s">
        <v>306</v>
      </c>
      <c r="H222" s="180" t="s">
        <v>22</v>
      </c>
      <c r="I222" s="181"/>
      <c r="L222" s="176"/>
      <c r="M222" s="182"/>
      <c r="N222" s="183"/>
      <c r="O222" s="183"/>
      <c r="P222" s="183"/>
      <c r="Q222" s="183"/>
      <c r="R222" s="183"/>
      <c r="S222" s="183"/>
      <c r="T222" s="184"/>
      <c r="AT222" s="180" t="s">
        <v>150</v>
      </c>
      <c r="AU222" s="180" t="s">
        <v>83</v>
      </c>
      <c r="AV222" s="11" t="s">
        <v>23</v>
      </c>
      <c r="AW222" s="11" t="s">
        <v>38</v>
      </c>
      <c r="AX222" s="11" t="s">
        <v>75</v>
      </c>
      <c r="AY222" s="180" t="s">
        <v>141</v>
      </c>
    </row>
    <row r="223" spans="2:51" s="12" customFormat="1" ht="22.5" customHeight="1">
      <c r="B223" s="185"/>
      <c r="D223" s="177" t="s">
        <v>150</v>
      </c>
      <c r="E223" s="186" t="s">
        <v>22</v>
      </c>
      <c r="F223" s="187" t="s">
        <v>307</v>
      </c>
      <c r="H223" s="188">
        <v>1.19</v>
      </c>
      <c r="I223" s="189"/>
      <c r="L223" s="185"/>
      <c r="M223" s="190"/>
      <c r="N223" s="191"/>
      <c r="O223" s="191"/>
      <c r="P223" s="191"/>
      <c r="Q223" s="191"/>
      <c r="R223" s="191"/>
      <c r="S223" s="191"/>
      <c r="T223" s="192"/>
      <c r="AT223" s="186" t="s">
        <v>150</v>
      </c>
      <c r="AU223" s="186" t="s">
        <v>83</v>
      </c>
      <c r="AV223" s="12" t="s">
        <v>83</v>
      </c>
      <c r="AW223" s="12" t="s">
        <v>38</v>
      </c>
      <c r="AX223" s="12" t="s">
        <v>75</v>
      </c>
      <c r="AY223" s="186" t="s">
        <v>141</v>
      </c>
    </row>
    <row r="224" spans="2:51" s="12" customFormat="1" ht="22.5" customHeight="1">
      <c r="B224" s="185"/>
      <c r="D224" s="177" t="s">
        <v>150</v>
      </c>
      <c r="E224" s="186" t="s">
        <v>22</v>
      </c>
      <c r="F224" s="187" t="s">
        <v>308</v>
      </c>
      <c r="H224" s="188">
        <v>0.617</v>
      </c>
      <c r="I224" s="189"/>
      <c r="L224" s="185"/>
      <c r="M224" s="190"/>
      <c r="N224" s="191"/>
      <c r="O224" s="191"/>
      <c r="P224" s="191"/>
      <c r="Q224" s="191"/>
      <c r="R224" s="191"/>
      <c r="S224" s="191"/>
      <c r="T224" s="192"/>
      <c r="AT224" s="186" t="s">
        <v>150</v>
      </c>
      <c r="AU224" s="186" t="s">
        <v>83</v>
      </c>
      <c r="AV224" s="12" t="s">
        <v>83</v>
      </c>
      <c r="AW224" s="12" t="s">
        <v>38</v>
      </c>
      <c r="AX224" s="12" t="s">
        <v>75</v>
      </c>
      <c r="AY224" s="186" t="s">
        <v>141</v>
      </c>
    </row>
    <row r="225" spans="2:51" s="13" customFormat="1" ht="22.5" customHeight="1">
      <c r="B225" s="193"/>
      <c r="D225" s="194" t="s">
        <v>150</v>
      </c>
      <c r="E225" s="195" t="s">
        <v>22</v>
      </c>
      <c r="F225" s="196" t="s">
        <v>154</v>
      </c>
      <c r="H225" s="197">
        <v>1.807</v>
      </c>
      <c r="I225" s="198"/>
      <c r="L225" s="193"/>
      <c r="M225" s="199"/>
      <c r="N225" s="200"/>
      <c r="O225" s="200"/>
      <c r="P225" s="200"/>
      <c r="Q225" s="200"/>
      <c r="R225" s="200"/>
      <c r="S225" s="200"/>
      <c r="T225" s="201"/>
      <c r="AT225" s="202" t="s">
        <v>150</v>
      </c>
      <c r="AU225" s="202" t="s">
        <v>83</v>
      </c>
      <c r="AV225" s="13" t="s">
        <v>148</v>
      </c>
      <c r="AW225" s="13" t="s">
        <v>38</v>
      </c>
      <c r="AX225" s="13" t="s">
        <v>23</v>
      </c>
      <c r="AY225" s="202" t="s">
        <v>141</v>
      </c>
    </row>
    <row r="226" spans="2:65" s="1" customFormat="1" ht="31.5" customHeight="1">
      <c r="B226" s="163"/>
      <c r="C226" s="164" t="s">
        <v>309</v>
      </c>
      <c r="D226" s="164" t="s">
        <v>143</v>
      </c>
      <c r="E226" s="165" t="s">
        <v>310</v>
      </c>
      <c r="F226" s="166" t="s">
        <v>311</v>
      </c>
      <c r="G226" s="167" t="s">
        <v>146</v>
      </c>
      <c r="H226" s="168">
        <v>67.85</v>
      </c>
      <c r="I226" s="169"/>
      <c r="J226" s="170">
        <f>ROUND(I226*H226,2)</f>
        <v>0</v>
      </c>
      <c r="K226" s="166" t="s">
        <v>147</v>
      </c>
      <c r="L226" s="34"/>
      <c r="M226" s="171" t="s">
        <v>22</v>
      </c>
      <c r="N226" s="172" t="s">
        <v>46</v>
      </c>
      <c r="O226" s="35"/>
      <c r="P226" s="173">
        <f>O226*H226</f>
        <v>0</v>
      </c>
      <c r="Q226" s="173">
        <v>0.101</v>
      </c>
      <c r="R226" s="173">
        <f>Q226*H226</f>
        <v>6.85285</v>
      </c>
      <c r="S226" s="173">
        <v>0</v>
      </c>
      <c r="T226" s="174">
        <f>S226*H226</f>
        <v>0</v>
      </c>
      <c r="AR226" s="17" t="s">
        <v>148</v>
      </c>
      <c r="AT226" s="17" t="s">
        <v>143</v>
      </c>
      <c r="AU226" s="17" t="s">
        <v>83</v>
      </c>
      <c r="AY226" s="17" t="s">
        <v>141</v>
      </c>
      <c r="BE226" s="175">
        <f>IF(N226="základní",J226,0)</f>
        <v>0</v>
      </c>
      <c r="BF226" s="175">
        <f>IF(N226="snížená",J226,0)</f>
        <v>0</v>
      </c>
      <c r="BG226" s="175">
        <f>IF(N226="zákl. přenesená",J226,0)</f>
        <v>0</v>
      </c>
      <c r="BH226" s="175">
        <f>IF(N226="sníž. přenesená",J226,0)</f>
        <v>0</v>
      </c>
      <c r="BI226" s="175">
        <f>IF(N226="nulová",J226,0)</f>
        <v>0</v>
      </c>
      <c r="BJ226" s="17" t="s">
        <v>23</v>
      </c>
      <c r="BK226" s="175">
        <f>ROUND(I226*H226,2)</f>
        <v>0</v>
      </c>
      <c r="BL226" s="17" t="s">
        <v>148</v>
      </c>
      <c r="BM226" s="17" t="s">
        <v>312</v>
      </c>
    </row>
    <row r="227" spans="2:51" s="11" customFormat="1" ht="22.5" customHeight="1">
      <c r="B227" s="176"/>
      <c r="D227" s="177" t="s">
        <v>150</v>
      </c>
      <c r="E227" s="178" t="s">
        <v>22</v>
      </c>
      <c r="F227" s="179" t="s">
        <v>313</v>
      </c>
      <c r="H227" s="180" t="s">
        <v>22</v>
      </c>
      <c r="I227" s="181"/>
      <c r="L227" s="176"/>
      <c r="M227" s="182"/>
      <c r="N227" s="183"/>
      <c r="O227" s="183"/>
      <c r="P227" s="183"/>
      <c r="Q227" s="183"/>
      <c r="R227" s="183"/>
      <c r="S227" s="183"/>
      <c r="T227" s="184"/>
      <c r="AT227" s="180" t="s">
        <v>150</v>
      </c>
      <c r="AU227" s="180" t="s">
        <v>83</v>
      </c>
      <c r="AV227" s="11" t="s">
        <v>23</v>
      </c>
      <c r="AW227" s="11" t="s">
        <v>38</v>
      </c>
      <c r="AX227" s="11" t="s">
        <v>75</v>
      </c>
      <c r="AY227" s="180" t="s">
        <v>141</v>
      </c>
    </row>
    <row r="228" spans="2:51" s="12" customFormat="1" ht="22.5" customHeight="1">
      <c r="B228" s="185"/>
      <c r="D228" s="177" t="s">
        <v>150</v>
      </c>
      <c r="E228" s="186" t="s">
        <v>22</v>
      </c>
      <c r="F228" s="187" t="s">
        <v>152</v>
      </c>
      <c r="H228" s="188">
        <v>9.975</v>
      </c>
      <c r="I228" s="189"/>
      <c r="L228" s="185"/>
      <c r="M228" s="190"/>
      <c r="N228" s="191"/>
      <c r="O228" s="191"/>
      <c r="P228" s="191"/>
      <c r="Q228" s="191"/>
      <c r="R228" s="191"/>
      <c r="S228" s="191"/>
      <c r="T228" s="192"/>
      <c r="AT228" s="186" t="s">
        <v>150</v>
      </c>
      <c r="AU228" s="186" t="s">
        <v>83</v>
      </c>
      <c r="AV228" s="12" t="s">
        <v>83</v>
      </c>
      <c r="AW228" s="12" t="s">
        <v>38</v>
      </c>
      <c r="AX228" s="12" t="s">
        <v>75</v>
      </c>
      <c r="AY228" s="186" t="s">
        <v>141</v>
      </c>
    </row>
    <row r="229" spans="2:51" s="12" customFormat="1" ht="22.5" customHeight="1">
      <c r="B229" s="185"/>
      <c r="D229" s="177" t="s">
        <v>150</v>
      </c>
      <c r="E229" s="186" t="s">
        <v>22</v>
      </c>
      <c r="F229" s="187" t="s">
        <v>153</v>
      </c>
      <c r="H229" s="188">
        <v>28.35</v>
      </c>
      <c r="I229" s="189"/>
      <c r="L229" s="185"/>
      <c r="M229" s="190"/>
      <c r="N229" s="191"/>
      <c r="O229" s="191"/>
      <c r="P229" s="191"/>
      <c r="Q229" s="191"/>
      <c r="R229" s="191"/>
      <c r="S229" s="191"/>
      <c r="T229" s="192"/>
      <c r="AT229" s="186" t="s">
        <v>150</v>
      </c>
      <c r="AU229" s="186" t="s">
        <v>83</v>
      </c>
      <c r="AV229" s="12" t="s">
        <v>83</v>
      </c>
      <c r="AW229" s="12" t="s">
        <v>38</v>
      </c>
      <c r="AX229" s="12" t="s">
        <v>75</v>
      </c>
      <c r="AY229" s="186" t="s">
        <v>141</v>
      </c>
    </row>
    <row r="230" spans="2:51" s="11" customFormat="1" ht="22.5" customHeight="1">
      <c r="B230" s="176"/>
      <c r="D230" s="177" t="s">
        <v>150</v>
      </c>
      <c r="E230" s="178" t="s">
        <v>22</v>
      </c>
      <c r="F230" s="179" t="s">
        <v>289</v>
      </c>
      <c r="H230" s="180" t="s">
        <v>22</v>
      </c>
      <c r="I230" s="181"/>
      <c r="L230" s="176"/>
      <c r="M230" s="182"/>
      <c r="N230" s="183"/>
      <c r="O230" s="183"/>
      <c r="P230" s="183"/>
      <c r="Q230" s="183"/>
      <c r="R230" s="183"/>
      <c r="S230" s="183"/>
      <c r="T230" s="184"/>
      <c r="AT230" s="180" t="s">
        <v>150</v>
      </c>
      <c r="AU230" s="180" t="s">
        <v>83</v>
      </c>
      <c r="AV230" s="11" t="s">
        <v>23</v>
      </c>
      <c r="AW230" s="11" t="s">
        <v>38</v>
      </c>
      <c r="AX230" s="11" t="s">
        <v>75</v>
      </c>
      <c r="AY230" s="180" t="s">
        <v>141</v>
      </c>
    </row>
    <row r="231" spans="2:51" s="12" customFormat="1" ht="22.5" customHeight="1">
      <c r="B231" s="185"/>
      <c r="D231" s="177" t="s">
        <v>150</v>
      </c>
      <c r="E231" s="186" t="s">
        <v>22</v>
      </c>
      <c r="F231" s="187" t="s">
        <v>164</v>
      </c>
      <c r="H231" s="188">
        <v>29.525</v>
      </c>
      <c r="I231" s="189"/>
      <c r="L231" s="185"/>
      <c r="M231" s="190"/>
      <c r="N231" s="191"/>
      <c r="O231" s="191"/>
      <c r="P231" s="191"/>
      <c r="Q231" s="191"/>
      <c r="R231" s="191"/>
      <c r="S231" s="191"/>
      <c r="T231" s="192"/>
      <c r="AT231" s="186" t="s">
        <v>150</v>
      </c>
      <c r="AU231" s="186" t="s">
        <v>83</v>
      </c>
      <c r="AV231" s="12" t="s">
        <v>83</v>
      </c>
      <c r="AW231" s="12" t="s">
        <v>38</v>
      </c>
      <c r="AX231" s="12" t="s">
        <v>75</v>
      </c>
      <c r="AY231" s="186" t="s">
        <v>141</v>
      </c>
    </row>
    <row r="232" spans="2:51" s="13" customFormat="1" ht="22.5" customHeight="1">
      <c r="B232" s="193"/>
      <c r="D232" s="194" t="s">
        <v>150</v>
      </c>
      <c r="E232" s="195" t="s">
        <v>22</v>
      </c>
      <c r="F232" s="196" t="s">
        <v>154</v>
      </c>
      <c r="H232" s="197">
        <v>67.85</v>
      </c>
      <c r="I232" s="198"/>
      <c r="L232" s="193"/>
      <c r="M232" s="199"/>
      <c r="N232" s="200"/>
      <c r="O232" s="200"/>
      <c r="P232" s="200"/>
      <c r="Q232" s="200"/>
      <c r="R232" s="200"/>
      <c r="S232" s="200"/>
      <c r="T232" s="201"/>
      <c r="AT232" s="202" t="s">
        <v>150</v>
      </c>
      <c r="AU232" s="202" t="s">
        <v>83</v>
      </c>
      <c r="AV232" s="13" t="s">
        <v>148</v>
      </c>
      <c r="AW232" s="13" t="s">
        <v>38</v>
      </c>
      <c r="AX232" s="13" t="s">
        <v>23</v>
      </c>
      <c r="AY232" s="202" t="s">
        <v>141</v>
      </c>
    </row>
    <row r="233" spans="2:65" s="1" customFormat="1" ht="22.5" customHeight="1">
      <c r="B233" s="163"/>
      <c r="C233" s="203" t="s">
        <v>314</v>
      </c>
      <c r="D233" s="203" t="s">
        <v>258</v>
      </c>
      <c r="E233" s="204" t="s">
        <v>315</v>
      </c>
      <c r="F233" s="205" t="s">
        <v>316</v>
      </c>
      <c r="G233" s="206" t="s">
        <v>317</v>
      </c>
      <c r="H233" s="207">
        <v>132.99</v>
      </c>
      <c r="I233" s="208"/>
      <c r="J233" s="209">
        <f>ROUND(I233*H233,2)</f>
        <v>0</v>
      </c>
      <c r="K233" s="205" t="s">
        <v>22</v>
      </c>
      <c r="L233" s="210"/>
      <c r="M233" s="211" t="s">
        <v>22</v>
      </c>
      <c r="N233" s="212" t="s">
        <v>46</v>
      </c>
      <c r="O233" s="35"/>
      <c r="P233" s="173">
        <f>O233*H233</f>
        <v>0</v>
      </c>
      <c r="Q233" s="173">
        <v>0.0285</v>
      </c>
      <c r="R233" s="173">
        <f>Q233*H233</f>
        <v>3.7902150000000003</v>
      </c>
      <c r="S233" s="173">
        <v>0</v>
      </c>
      <c r="T233" s="174">
        <f>S233*H233</f>
        <v>0</v>
      </c>
      <c r="AR233" s="17" t="s">
        <v>193</v>
      </c>
      <c r="AT233" s="17" t="s">
        <v>258</v>
      </c>
      <c r="AU233" s="17" t="s">
        <v>83</v>
      </c>
      <c r="AY233" s="17" t="s">
        <v>141</v>
      </c>
      <c r="BE233" s="175">
        <f>IF(N233="základní",J233,0)</f>
        <v>0</v>
      </c>
      <c r="BF233" s="175">
        <f>IF(N233="snížená",J233,0)</f>
        <v>0</v>
      </c>
      <c r="BG233" s="175">
        <f>IF(N233="zákl. přenesená",J233,0)</f>
        <v>0</v>
      </c>
      <c r="BH233" s="175">
        <f>IF(N233="sníž. přenesená",J233,0)</f>
        <v>0</v>
      </c>
      <c r="BI233" s="175">
        <f>IF(N233="nulová",J233,0)</f>
        <v>0</v>
      </c>
      <c r="BJ233" s="17" t="s">
        <v>23</v>
      </c>
      <c r="BK233" s="175">
        <f>ROUND(I233*H233,2)</f>
        <v>0</v>
      </c>
      <c r="BL233" s="17" t="s">
        <v>148</v>
      </c>
      <c r="BM233" s="17" t="s">
        <v>318</v>
      </c>
    </row>
    <row r="234" spans="2:51" s="11" customFormat="1" ht="22.5" customHeight="1">
      <c r="B234" s="176"/>
      <c r="D234" s="177" t="s">
        <v>150</v>
      </c>
      <c r="E234" s="178" t="s">
        <v>22</v>
      </c>
      <c r="F234" s="179" t="s">
        <v>319</v>
      </c>
      <c r="H234" s="180" t="s">
        <v>22</v>
      </c>
      <c r="I234" s="181"/>
      <c r="L234" s="176"/>
      <c r="M234" s="182"/>
      <c r="N234" s="183"/>
      <c r="O234" s="183"/>
      <c r="P234" s="183"/>
      <c r="Q234" s="183"/>
      <c r="R234" s="183"/>
      <c r="S234" s="183"/>
      <c r="T234" s="184"/>
      <c r="AT234" s="180" t="s">
        <v>150</v>
      </c>
      <c r="AU234" s="180" t="s">
        <v>83</v>
      </c>
      <c r="AV234" s="11" t="s">
        <v>23</v>
      </c>
      <c r="AW234" s="11" t="s">
        <v>38</v>
      </c>
      <c r="AX234" s="11" t="s">
        <v>75</v>
      </c>
      <c r="AY234" s="180" t="s">
        <v>141</v>
      </c>
    </row>
    <row r="235" spans="2:51" s="12" customFormat="1" ht="22.5" customHeight="1">
      <c r="B235" s="185"/>
      <c r="D235" s="177" t="s">
        <v>150</v>
      </c>
      <c r="E235" s="186" t="s">
        <v>22</v>
      </c>
      <c r="F235" s="187" t="s">
        <v>320</v>
      </c>
      <c r="H235" s="188">
        <v>3.99</v>
      </c>
      <c r="I235" s="189"/>
      <c r="L235" s="185"/>
      <c r="M235" s="190"/>
      <c r="N235" s="191"/>
      <c r="O235" s="191"/>
      <c r="P235" s="191"/>
      <c r="Q235" s="191"/>
      <c r="R235" s="191"/>
      <c r="S235" s="191"/>
      <c r="T235" s="192"/>
      <c r="AT235" s="186" t="s">
        <v>150</v>
      </c>
      <c r="AU235" s="186" t="s">
        <v>83</v>
      </c>
      <c r="AV235" s="12" t="s">
        <v>83</v>
      </c>
      <c r="AW235" s="12" t="s">
        <v>38</v>
      </c>
      <c r="AX235" s="12" t="s">
        <v>75</v>
      </c>
      <c r="AY235" s="186" t="s">
        <v>141</v>
      </c>
    </row>
    <row r="236" spans="2:51" s="12" customFormat="1" ht="22.5" customHeight="1">
      <c r="B236" s="185"/>
      <c r="D236" s="177" t="s">
        <v>150</v>
      </c>
      <c r="E236" s="186" t="s">
        <v>22</v>
      </c>
      <c r="F236" s="187" t="s">
        <v>321</v>
      </c>
      <c r="H236" s="188">
        <v>11.4</v>
      </c>
      <c r="I236" s="189"/>
      <c r="L236" s="185"/>
      <c r="M236" s="190"/>
      <c r="N236" s="191"/>
      <c r="O236" s="191"/>
      <c r="P236" s="191"/>
      <c r="Q236" s="191"/>
      <c r="R236" s="191"/>
      <c r="S236" s="191"/>
      <c r="T236" s="192"/>
      <c r="AT236" s="186" t="s">
        <v>150</v>
      </c>
      <c r="AU236" s="186" t="s">
        <v>83</v>
      </c>
      <c r="AV236" s="12" t="s">
        <v>83</v>
      </c>
      <c r="AW236" s="12" t="s">
        <v>38</v>
      </c>
      <c r="AX236" s="12" t="s">
        <v>75</v>
      </c>
      <c r="AY236" s="186" t="s">
        <v>141</v>
      </c>
    </row>
    <row r="237" spans="2:51" s="11" customFormat="1" ht="22.5" customHeight="1">
      <c r="B237" s="176"/>
      <c r="D237" s="177" t="s">
        <v>150</v>
      </c>
      <c r="E237" s="178" t="s">
        <v>22</v>
      </c>
      <c r="F237" s="179" t="s">
        <v>289</v>
      </c>
      <c r="H237" s="180" t="s">
        <v>22</v>
      </c>
      <c r="I237" s="181"/>
      <c r="L237" s="176"/>
      <c r="M237" s="182"/>
      <c r="N237" s="183"/>
      <c r="O237" s="183"/>
      <c r="P237" s="183"/>
      <c r="Q237" s="183"/>
      <c r="R237" s="183"/>
      <c r="S237" s="183"/>
      <c r="T237" s="184"/>
      <c r="AT237" s="180" t="s">
        <v>150</v>
      </c>
      <c r="AU237" s="180" t="s">
        <v>83</v>
      </c>
      <c r="AV237" s="11" t="s">
        <v>23</v>
      </c>
      <c r="AW237" s="11" t="s">
        <v>38</v>
      </c>
      <c r="AX237" s="11" t="s">
        <v>75</v>
      </c>
      <c r="AY237" s="180" t="s">
        <v>141</v>
      </c>
    </row>
    <row r="238" spans="2:51" s="12" customFormat="1" ht="22.5" customHeight="1">
      <c r="B238" s="185"/>
      <c r="D238" s="177" t="s">
        <v>150</v>
      </c>
      <c r="E238" s="186" t="s">
        <v>22</v>
      </c>
      <c r="F238" s="187" t="s">
        <v>322</v>
      </c>
      <c r="H238" s="188">
        <v>117.6</v>
      </c>
      <c r="I238" s="189"/>
      <c r="L238" s="185"/>
      <c r="M238" s="190"/>
      <c r="N238" s="191"/>
      <c r="O238" s="191"/>
      <c r="P238" s="191"/>
      <c r="Q238" s="191"/>
      <c r="R238" s="191"/>
      <c r="S238" s="191"/>
      <c r="T238" s="192"/>
      <c r="AT238" s="186" t="s">
        <v>150</v>
      </c>
      <c r="AU238" s="186" t="s">
        <v>83</v>
      </c>
      <c r="AV238" s="12" t="s">
        <v>83</v>
      </c>
      <c r="AW238" s="12" t="s">
        <v>38</v>
      </c>
      <c r="AX238" s="12" t="s">
        <v>75</v>
      </c>
      <c r="AY238" s="186" t="s">
        <v>141</v>
      </c>
    </row>
    <row r="239" spans="2:51" s="13" customFormat="1" ht="22.5" customHeight="1">
      <c r="B239" s="193"/>
      <c r="D239" s="177" t="s">
        <v>150</v>
      </c>
      <c r="E239" s="215" t="s">
        <v>22</v>
      </c>
      <c r="F239" s="216" t="s">
        <v>154</v>
      </c>
      <c r="H239" s="217">
        <v>132.99</v>
      </c>
      <c r="I239" s="198"/>
      <c r="L239" s="193"/>
      <c r="M239" s="199"/>
      <c r="N239" s="200"/>
      <c r="O239" s="200"/>
      <c r="P239" s="200"/>
      <c r="Q239" s="200"/>
      <c r="R239" s="200"/>
      <c r="S239" s="200"/>
      <c r="T239" s="201"/>
      <c r="AT239" s="202" t="s">
        <v>150</v>
      </c>
      <c r="AU239" s="202" t="s">
        <v>83</v>
      </c>
      <c r="AV239" s="13" t="s">
        <v>148</v>
      </c>
      <c r="AW239" s="13" t="s">
        <v>38</v>
      </c>
      <c r="AX239" s="13" t="s">
        <v>23</v>
      </c>
      <c r="AY239" s="202" t="s">
        <v>141</v>
      </c>
    </row>
    <row r="240" spans="2:63" s="10" customFormat="1" ht="29.25" customHeight="1">
      <c r="B240" s="149"/>
      <c r="D240" s="160" t="s">
        <v>74</v>
      </c>
      <c r="E240" s="161" t="s">
        <v>177</v>
      </c>
      <c r="F240" s="161" t="s">
        <v>323</v>
      </c>
      <c r="I240" s="152"/>
      <c r="J240" s="162">
        <f>BK240</f>
        <v>0</v>
      </c>
      <c r="L240" s="149"/>
      <c r="M240" s="154"/>
      <c r="N240" s="155"/>
      <c r="O240" s="155"/>
      <c r="P240" s="156">
        <f>SUM(P241:P439)</f>
        <v>0</v>
      </c>
      <c r="Q240" s="155"/>
      <c r="R240" s="156">
        <f>SUM(R241:R439)</f>
        <v>73.03937648999997</v>
      </c>
      <c r="S240" s="155"/>
      <c r="T240" s="157">
        <f>SUM(T241:T439)</f>
        <v>0</v>
      </c>
      <c r="AR240" s="150" t="s">
        <v>23</v>
      </c>
      <c r="AT240" s="158" t="s">
        <v>74</v>
      </c>
      <c r="AU240" s="158" t="s">
        <v>23</v>
      </c>
      <c r="AY240" s="150" t="s">
        <v>141</v>
      </c>
      <c r="BK240" s="159">
        <f>SUM(BK241:BK439)</f>
        <v>0</v>
      </c>
    </row>
    <row r="241" spans="2:65" s="1" customFormat="1" ht="22.5" customHeight="1">
      <c r="B241" s="163"/>
      <c r="C241" s="164" t="s">
        <v>324</v>
      </c>
      <c r="D241" s="164" t="s">
        <v>143</v>
      </c>
      <c r="E241" s="165" t="s">
        <v>325</v>
      </c>
      <c r="F241" s="166" t="s">
        <v>326</v>
      </c>
      <c r="G241" s="167" t="s">
        <v>146</v>
      </c>
      <c r="H241" s="168">
        <v>213.686</v>
      </c>
      <c r="I241" s="169"/>
      <c r="J241" s="170">
        <f>ROUND(I241*H241,2)</f>
        <v>0</v>
      </c>
      <c r="K241" s="166" t="s">
        <v>147</v>
      </c>
      <c r="L241" s="34"/>
      <c r="M241" s="171" t="s">
        <v>22</v>
      </c>
      <c r="N241" s="172" t="s">
        <v>46</v>
      </c>
      <c r="O241" s="35"/>
      <c r="P241" s="173">
        <f>O241*H241</f>
        <v>0</v>
      </c>
      <c r="Q241" s="173">
        <v>0.003</v>
      </c>
      <c r="R241" s="173">
        <f>Q241*H241</f>
        <v>0.641058</v>
      </c>
      <c r="S241" s="173">
        <v>0</v>
      </c>
      <c r="T241" s="174">
        <f>S241*H241</f>
        <v>0</v>
      </c>
      <c r="AR241" s="17" t="s">
        <v>148</v>
      </c>
      <c r="AT241" s="17" t="s">
        <v>143</v>
      </c>
      <c r="AU241" s="17" t="s">
        <v>83</v>
      </c>
      <c r="AY241" s="17" t="s">
        <v>141</v>
      </c>
      <c r="BE241" s="175">
        <f>IF(N241="základní",J241,0)</f>
        <v>0</v>
      </c>
      <c r="BF241" s="175">
        <f>IF(N241="snížená",J241,0)</f>
        <v>0</v>
      </c>
      <c r="BG241" s="175">
        <f>IF(N241="zákl. přenesená",J241,0)</f>
        <v>0</v>
      </c>
      <c r="BH241" s="175">
        <f>IF(N241="sníž. přenesená",J241,0)</f>
        <v>0</v>
      </c>
      <c r="BI241" s="175">
        <f>IF(N241="nulová",J241,0)</f>
        <v>0</v>
      </c>
      <c r="BJ241" s="17" t="s">
        <v>23</v>
      </c>
      <c r="BK241" s="175">
        <f>ROUND(I241*H241,2)</f>
        <v>0</v>
      </c>
      <c r="BL241" s="17" t="s">
        <v>148</v>
      </c>
      <c r="BM241" s="17" t="s">
        <v>327</v>
      </c>
    </row>
    <row r="242" spans="2:51" s="11" customFormat="1" ht="22.5" customHeight="1">
      <c r="B242" s="176"/>
      <c r="D242" s="177" t="s">
        <v>150</v>
      </c>
      <c r="E242" s="178" t="s">
        <v>22</v>
      </c>
      <c r="F242" s="179" t="s">
        <v>328</v>
      </c>
      <c r="H242" s="180" t="s">
        <v>22</v>
      </c>
      <c r="I242" s="181"/>
      <c r="L242" s="176"/>
      <c r="M242" s="182"/>
      <c r="N242" s="183"/>
      <c r="O242" s="183"/>
      <c r="P242" s="183"/>
      <c r="Q242" s="183"/>
      <c r="R242" s="183"/>
      <c r="S242" s="183"/>
      <c r="T242" s="184"/>
      <c r="AT242" s="180" t="s">
        <v>150</v>
      </c>
      <c r="AU242" s="180" t="s">
        <v>83</v>
      </c>
      <c r="AV242" s="11" t="s">
        <v>23</v>
      </c>
      <c r="AW242" s="11" t="s">
        <v>38</v>
      </c>
      <c r="AX242" s="11" t="s">
        <v>75</v>
      </c>
      <c r="AY242" s="180" t="s">
        <v>141</v>
      </c>
    </row>
    <row r="243" spans="2:51" s="12" customFormat="1" ht="22.5" customHeight="1">
      <c r="B243" s="185"/>
      <c r="D243" s="177" t="s">
        <v>150</v>
      </c>
      <c r="E243" s="186" t="s">
        <v>22</v>
      </c>
      <c r="F243" s="187" t="s">
        <v>329</v>
      </c>
      <c r="H243" s="188">
        <v>136.097</v>
      </c>
      <c r="I243" s="189"/>
      <c r="L243" s="185"/>
      <c r="M243" s="190"/>
      <c r="N243" s="191"/>
      <c r="O243" s="191"/>
      <c r="P243" s="191"/>
      <c r="Q243" s="191"/>
      <c r="R243" s="191"/>
      <c r="S243" s="191"/>
      <c r="T243" s="192"/>
      <c r="AT243" s="186" t="s">
        <v>150</v>
      </c>
      <c r="AU243" s="186" t="s">
        <v>83</v>
      </c>
      <c r="AV243" s="12" t="s">
        <v>83</v>
      </c>
      <c r="AW243" s="12" t="s">
        <v>38</v>
      </c>
      <c r="AX243" s="12" t="s">
        <v>75</v>
      </c>
      <c r="AY243" s="186" t="s">
        <v>141</v>
      </c>
    </row>
    <row r="244" spans="2:51" s="12" customFormat="1" ht="22.5" customHeight="1">
      <c r="B244" s="185"/>
      <c r="D244" s="177" t="s">
        <v>150</v>
      </c>
      <c r="E244" s="186" t="s">
        <v>22</v>
      </c>
      <c r="F244" s="187" t="s">
        <v>330</v>
      </c>
      <c r="H244" s="188">
        <v>49.765</v>
      </c>
      <c r="I244" s="189"/>
      <c r="L244" s="185"/>
      <c r="M244" s="190"/>
      <c r="N244" s="191"/>
      <c r="O244" s="191"/>
      <c r="P244" s="191"/>
      <c r="Q244" s="191"/>
      <c r="R244" s="191"/>
      <c r="S244" s="191"/>
      <c r="T244" s="192"/>
      <c r="AT244" s="186" t="s">
        <v>150</v>
      </c>
      <c r="AU244" s="186" t="s">
        <v>83</v>
      </c>
      <c r="AV244" s="12" t="s">
        <v>83</v>
      </c>
      <c r="AW244" s="12" t="s">
        <v>38</v>
      </c>
      <c r="AX244" s="12" t="s">
        <v>75</v>
      </c>
      <c r="AY244" s="186" t="s">
        <v>141</v>
      </c>
    </row>
    <row r="245" spans="2:51" s="12" customFormat="1" ht="22.5" customHeight="1">
      <c r="B245" s="185"/>
      <c r="D245" s="177" t="s">
        <v>150</v>
      </c>
      <c r="E245" s="186" t="s">
        <v>22</v>
      </c>
      <c r="F245" s="187" t="s">
        <v>331</v>
      </c>
      <c r="H245" s="188">
        <v>27.824</v>
      </c>
      <c r="I245" s="189"/>
      <c r="L245" s="185"/>
      <c r="M245" s="190"/>
      <c r="N245" s="191"/>
      <c r="O245" s="191"/>
      <c r="P245" s="191"/>
      <c r="Q245" s="191"/>
      <c r="R245" s="191"/>
      <c r="S245" s="191"/>
      <c r="T245" s="192"/>
      <c r="AT245" s="186" t="s">
        <v>150</v>
      </c>
      <c r="AU245" s="186" t="s">
        <v>83</v>
      </c>
      <c r="AV245" s="12" t="s">
        <v>83</v>
      </c>
      <c r="AW245" s="12" t="s">
        <v>38</v>
      </c>
      <c r="AX245" s="12" t="s">
        <v>75</v>
      </c>
      <c r="AY245" s="186" t="s">
        <v>141</v>
      </c>
    </row>
    <row r="246" spans="2:51" s="13" customFormat="1" ht="22.5" customHeight="1">
      <c r="B246" s="193"/>
      <c r="D246" s="194" t="s">
        <v>150</v>
      </c>
      <c r="E246" s="195" t="s">
        <v>22</v>
      </c>
      <c r="F246" s="196" t="s">
        <v>154</v>
      </c>
      <c r="H246" s="197">
        <v>213.686</v>
      </c>
      <c r="I246" s="198"/>
      <c r="L246" s="193"/>
      <c r="M246" s="199"/>
      <c r="N246" s="200"/>
      <c r="O246" s="200"/>
      <c r="P246" s="200"/>
      <c r="Q246" s="200"/>
      <c r="R246" s="200"/>
      <c r="S246" s="200"/>
      <c r="T246" s="201"/>
      <c r="AT246" s="202" t="s">
        <v>150</v>
      </c>
      <c r="AU246" s="202" t="s">
        <v>83</v>
      </c>
      <c r="AV246" s="13" t="s">
        <v>148</v>
      </c>
      <c r="AW246" s="13" t="s">
        <v>38</v>
      </c>
      <c r="AX246" s="13" t="s">
        <v>23</v>
      </c>
      <c r="AY246" s="202" t="s">
        <v>141</v>
      </c>
    </row>
    <row r="247" spans="2:65" s="1" customFormat="1" ht="22.5" customHeight="1">
      <c r="B247" s="163"/>
      <c r="C247" s="164" t="s">
        <v>332</v>
      </c>
      <c r="D247" s="164" t="s">
        <v>143</v>
      </c>
      <c r="E247" s="165" t="s">
        <v>333</v>
      </c>
      <c r="F247" s="166" t="s">
        <v>334</v>
      </c>
      <c r="G247" s="167" t="s">
        <v>317</v>
      </c>
      <c r="H247" s="168">
        <v>2</v>
      </c>
      <c r="I247" s="169"/>
      <c r="J247" s="170">
        <f>ROUND(I247*H247,2)</f>
        <v>0</v>
      </c>
      <c r="K247" s="166" t="s">
        <v>147</v>
      </c>
      <c r="L247" s="34"/>
      <c r="M247" s="171" t="s">
        <v>22</v>
      </c>
      <c r="N247" s="172" t="s">
        <v>46</v>
      </c>
      <c r="O247" s="35"/>
      <c r="P247" s="173">
        <f>O247*H247</f>
        <v>0</v>
      </c>
      <c r="Q247" s="173">
        <v>0.1575</v>
      </c>
      <c r="R247" s="173">
        <f>Q247*H247</f>
        <v>0.315</v>
      </c>
      <c r="S247" s="173">
        <v>0</v>
      </c>
      <c r="T247" s="174">
        <f>S247*H247</f>
        <v>0</v>
      </c>
      <c r="AR247" s="17" t="s">
        <v>148</v>
      </c>
      <c r="AT247" s="17" t="s">
        <v>143</v>
      </c>
      <c r="AU247" s="17" t="s">
        <v>83</v>
      </c>
      <c r="AY247" s="17" t="s">
        <v>141</v>
      </c>
      <c r="BE247" s="175">
        <f>IF(N247="základní",J247,0)</f>
        <v>0</v>
      </c>
      <c r="BF247" s="175">
        <f>IF(N247="snížená",J247,0)</f>
        <v>0</v>
      </c>
      <c r="BG247" s="175">
        <f>IF(N247="zákl. přenesená",J247,0)</f>
        <v>0</v>
      </c>
      <c r="BH247" s="175">
        <f>IF(N247="sníž. přenesená",J247,0)</f>
        <v>0</v>
      </c>
      <c r="BI247" s="175">
        <f>IF(N247="nulová",J247,0)</f>
        <v>0</v>
      </c>
      <c r="BJ247" s="17" t="s">
        <v>23</v>
      </c>
      <c r="BK247" s="175">
        <f>ROUND(I247*H247,2)</f>
        <v>0</v>
      </c>
      <c r="BL247" s="17" t="s">
        <v>148</v>
      </c>
      <c r="BM247" s="17" t="s">
        <v>335</v>
      </c>
    </row>
    <row r="248" spans="2:51" s="11" customFormat="1" ht="22.5" customHeight="1">
      <c r="B248" s="176"/>
      <c r="D248" s="177" t="s">
        <v>150</v>
      </c>
      <c r="E248" s="178" t="s">
        <v>22</v>
      </c>
      <c r="F248" s="179" t="s">
        <v>274</v>
      </c>
      <c r="H248" s="180" t="s">
        <v>22</v>
      </c>
      <c r="I248" s="181"/>
      <c r="L248" s="176"/>
      <c r="M248" s="182"/>
      <c r="N248" s="183"/>
      <c r="O248" s="183"/>
      <c r="P248" s="183"/>
      <c r="Q248" s="183"/>
      <c r="R248" s="183"/>
      <c r="S248" s="183"/>
      <c r="T248" s="184"/>
      <c r="AT248" s="180" t="s">
        <v>150</v>
      </c>
      <c r="AU248" s="180" t="s">
        <v>83</v>
      </c>
      <c r="AV248" s="11" t="s">
        <v>23</v>
      </c>
      <c r="AW248" s="11" t="s">
        <v>38</v>
      </c>
      <c r="AX248" s="11" t="s">
        <v>75</v>
      </c>
      <c r="AY248" s="180" t="s">
        <v>141</v>
      </c>
    </row>
    <row r="249" spans="2:51" s="12" customFormat="1" ht="22.5" customHeight="1">
      <c r="B249" s="185"/>
      <c r="D249" s="177" t="s">
        <v>150</v>
      </c>
      <c r="E249" s="186" t="s">
        <v>22</v>
      </c>
      <c r="F249" s="187" t="s">
        <v>336</v>
      </c>
      <c r="H249" s="188">
        <v>2</v>
      </c>
      <c r="I249" s="189"/>
      <c r="L249" s="185"/>
      <c r="M249" s="190"/>
      <c r="N249" s="191"/>
      <c r="O249" s="191"/>
      <c r="P249" s="191"/>
      <c r="Q249" s="191"/>
      <c r="R249" s="191"/>
      <c r="S249" s="191"/>
      <c r="T249" s="192"/>
      <c r="AT249" s="186" t="s">
        <v>150</v>
      </c>
      <c r="AU249" s="186" t="s">
        <v>83</v>
      </c>
      <c r="AV249" s="12" t="s">
        <v>83</v>
      </c>
      <c r="AW249" s="12" t="s">
        <v>38</v>
      </c>
      <c r="AX249" s="12" t="s">
        <v>75</v>
      </c>
      <c r="AY249" s="186" t="s">
        <v>141</v>
      </c>
    </row>
    <row r="250" spans="2:51" s="13" customFormat="1" ht="22.5" customHeight="1">
      <c r="B250" s="193"/>
      <c r="D250" s="194" t="s">
        <v>150</v>
      </c>
      <c r="E250" s="195" t="s">
        <v>22</v>
      </c>
      <c r="F250" s="196" t="s">
        <v>154</v>
      </c>
      <c r="H250" s="197">
        <v>2</v>
      </c>
      <c r="I250" s="198"/>
      <c r="L250" s="193"/>
      <c r="M250" s="199"/>
      <c r="N250" s="200"/>
      <c r="O250" s="200"/>
      <c r="P250" s="200"/>
      <c r="Q250" s="200"/>
      <c r="R250" s="200"/>
      <c r="S250" s="200"/>
      <c r="T250" s="201"/>
      <c r="AT250" s="202" t="s">
        <v>150</v>
      </c>
      <c r="AU250" s="202" t="s">
        <v>83</v>
      </c>
      <c r="AV250" s="13" t="s">
        <v>148</v>
      </c>
      <c r="AW250" s="13" t="s">
        <v>38</v>
      </c>
      <c r="AX250" s="13" t="s">
        <v>23</v>
      </c>
      <c r="AY250" s="202" t="s">
        <v>141</v>
      </c>
    </row>
    <row r="251" spans="2:65" s="1" customFormat="1" ht="31.5" customHeight="1">
      <c r="B251" s="163"/>
      <c r="C251" s="164" t="s">
        <v>337</v>
      </c>
      <c r="D251" s="164" t="s">
        <v>143</v>
      </c>
      <c r="E251" s="165" t="s">
        <v>338</v>
      </c>
      <c r="F251" s="166" t="s">
        <v>339</v>
      </c>
      <c r="G251" s="167" t="s">
        <v>146</v>
      </c>
      <c r="H251" s="168">
        <v>9.92</v>
      </c>
      <c r="I251" s="169"/>
      <c r="J251" s="170">
        <f>ROUND(I251*H251,2)</f>
        <v>0</v>
      </c>
      <c r="K251" s="166" t="s">
        <v>147</v>
      </c>
      <c r="L251" s="34"/>
      <c r="M251" s="171" t="s">
        <v>22</v>
      </c>
      <c r="N251" s="172" t="s">
        <v>46</v>
      </c>
      <c r="O251" s="35"/>
      <c r="P251" s="173">
        <f>O251*H251</f>
        <v>0</v>
      </c>
      <c r="Q251" s="173">
        <v>0.00937</v>
      </c>
      <c r="R251" s="173">
        <f>Q251*H251</f>
        <v>0.0929504</v>
      </c>
      <c r="S251" s="173">
        <v>0</v>
      </c>
      <c r="T251" s="174">
        <f>S251*H251</f>
        <v>0</v>
      </c>
      <c r="AR251" s="17" t="s">
        <v>148</v>
      </c>
      <c r="AT251" s="17" t="s">
        <v>143</v>
      </c>
      <c r="AU251" s="17" t="s">
        <v>83</v>
      </c>
      <c r="AY251" s="17" t="s">
        <v>141</v>
      </c>
      <c r="BE251" s="175">
        <f>IF(N251="základní",J251,0)</f>
        <v>0</v>
      </c>
      <c r="BF251" s="175">
        <f>IF(N251="snížená",J251,0)</f>
        <v>0</v>
      </c>
      <c r="BG251" s="175">
        <f>IF(N251="zákl. přenesená",J251,0)</f>
        <v>0</v>
      </c>
      <c r="BH251" s="175">
        <f>IF(N251="sníž. přenesená",J251,0)</f>
        <v>0</v>
      </c>
      <c r="BI251" s="175">
        <f>IF(N251="nulová",J251,0)</f>
        <v>0</v>
      </c>
      <c r="BJ251" s="17" t="s">
        <v>23</v>
      </c>
      <c r="BK251" s="175">
        <f>ROUND(I251*H251,2)</f>
        <v>0</v>
      </c>
      <c r="BL251" s="17" t="s">
        <v>148</v>
      </c>
      <c r="BM251" s="17" t="s">
        <v>340</v>
      </c>
    </row>
    <row r="252" spans="2:51" s="11" customFormat="1" ht="22.5" customHeight="1">
      <c r="B252" s="176"/>
      <c r="D252" s="177" t="s">
        <v>150</v>
      </c>
      <c r="E252" s="178" t="s">
        <v>22</v>
      </c>
      <c r="F252" s="179" t="s">
        <v>341</v>
      </c>
      <c r="H252" s="180" t="s">
        <v>22</v>
      </c>
      <c r="I252" s="181"/>
      <c r="L252" s="176"/>
      <c r="M252" s="182"/>
      <c r="N252" s="183"/>
      <c r="O252" s="183"/>
      <c r="P252" s="183"/>
      <c r="Q252" s="183"/>
      <c r="R252" s="183"/>
      <c r="S252" s="183"/>
      <c r="T252" s="184"/>
      <c r="AT252" s="180" t="s">
        <v>150</v>
      </c>
      <c r="AU252" s="180" t="s">
        <v>83</v>
      </c>
      <c r="AV252" s="11" t="s">
        <v>23</v>
      </c>
      <c r="AW252" s="11" t="s">
        <v>38</v>
      </c>
      <c r="AX252" s="11" t="s">
        <v>75</v>
      </c>
      <c r="AY252" s="180" t="s">
        <v>141</v>
      </c>
    </row>
    <row r="253" spans="2:51" s="12" customFormat="1" ht="22.5" customHeight="1">
      <c r="B253" s="185"/>
      <c r="D253" s="177" t="s">
        <v>150</v>
      </c>
      <c r="E253" s="186" t="s">
        <v>22</v>
      </c>
      <c r="F253" s="187" t="s">
        <v>342</v>
      </c>
      <c r="H253" s="188">
        <v>9.92</v>
      </c>
      <c r="I253" s="189"/>
      <c r="L253" s="185"/>
      <c r="M253" s="190"/>
      <c r="N253" s="191"/>
      <c r="O253" s="191"/>
      <c r="P253" s="191"/>
      <c r="Q253" s="191"/>
      <c r="R253" s="191"/>
      <c r="S253" s="191"/>
      <c r="T253" s="192"/>
      <c r="AT253" s="186" t="s">
        <v>150</v>
      </c>
      <c r="AU253" s="186" t="s">
        <v>83</v>
      </c>
      <c r="AV253" s="12" t="s">
        <v>83</v>
      </c>
      <c r="AW253" s="12" t="s">
        <v>38</v>
      </c>
      <c r="AX253" s="12" t="s">
        <v>75</v>
      </c>
      <c r="AY253" s="186" t="s">
        <v>141</v>
      </c>
    </row>
    <row r="254" spans="2:51" s="13" customFormat="1" ht="22.5" customHeight="1">
      <c r="B254" s="193"/>
      <c r="D254" s="194" t="s">
        <v>150</v>
      </c>
      <c r="E254" s="195" t="s">
        <v>22</v>
      </c>
      <c r="F254" s="196" t="s">
        <v>154</v>
      </c>
      <c r="H254" s="197">
        <v>9.92</v>
      </c>
      <c r="I254" s="198"/>
      <c r="L254" s="193"/>
      <c r="M254" s="199"/>
      <c r="N254" s="200"/>
      <c r="O254" s="200"/>
      <c r="P254" s="200"/>
      <c r="Q254" s="200"/>
      <c r="R254" s="200"/>
      <c r="S254" s="200"/>
      <c r="T254" s="201"/>
      <c r="AT254" s="202" t="s">
        <v>150</v>
      </c>
      <c r="AU254" s="202" t="s">
        <v>83</v>
      </c>
      <c r="AV254" s="13" t="s">
        <v>148</v>
      </c>
      <c r="AW254" s="13" t="s">
        <v>38</v>
      </c>
      <c r="AX254" s="13" t="s">
        <v>23</v>
      </c>
      <c r="AY254" s="202" t="s">
        <v>141</v>
      </c>
    </row>
    <row r="255" spans="2:65" s="1" customFormat="1" ht="22.5" customHeight="1">
      <c r="B255" s="163"/>
      <c r="C255" s="203" t="s">
        <v>343</v>
      </c>
      <c r="D255" s="203" t="s">
        <v>258</v>
      </c>
      <c r="E255" s="204" t="s">
        <v>344</v>
      </c>
      <c r="F255" s="205" t="s">
        <v>345</v>
      </c>
      <c r="G255" s="206" t="s">
        <v>146</v>
      </c>
      <c r="H255" s="207">
        <v>10.118</v>
      </c>
      <c r="I255" s="208"/>
      <c r="J255" s="209">
        <f>ROUND(I255*H255,2)</f>
        <v>0</v>
      </c>
      <c r="K255" s="205" t="s">
        <v>22</v>
      </c>
      <c r="L255" s="210"/>
      <c r="M255" s="211" t="s">
        <v>22</v>
      </c>
      <c r="N255" s="212" t="s">
        <v>46</v>
      </c>
      <c r="O255" s="35"/>
      <c r="P255" s="173">
        <f>O255*H255</f>
        <v>0</v>
      </c>
      <c r="Q255" s="173">
        <v>0.0075</v>
      </c>
      <c r="R255" s="173">
        <f>Q255*H255</f>
        <v>0.075885</v>
      </c>
      <c r="S255" s="173">
        <v>0</v>
      </c>
      <c r="T255" s="174">
        <f>S255*H255</f>
        <v>0</v>
      </c>
      <c r="AR255" s="17" t="s">
        <v>193</v>
      </c>
      <c r="AT255" s="17" t="s">
        <v>258</v>
      </c>
      <c r="AU255" s="17" t="s">
        <v>83</v>
      </c>
      <c r="AY255" s="17" t="s">
        <v>141</v>
      </c>
      <c r="BE255" s="175">
        <f>IF(N255="základní",J255,0)</f>
        <v>0</v>
      </c>
      <c r="BF255" s="175">
        <f>IF(N255="snížená",J255,0)</f>
        <v>0</v>
      </c>
      <c r="BG255" s="175">
        <f>IF(N255="zákl. přenesená",J255,0)</f>
        <v>0</v>
      </c>
      <c r="BH255" s="175">
        <f>IF(N255="sníž. přenesená",J255,0)</f>
        <v>0</v>
      </c>
      <c r="BI255" s="175">
        <f>IF(N255="nulová",J255,0)</f>
        <v>0</v>
      </c>
      <c r="BJ255" s="17" t="s">
        <v>23</v>
      </c>
      <c r="BK255" s="175">
        <f>ROUND(I255*H255,2)</f>
        <v>0</v>
      </c>
      <c r="BL255" s="17" t="s">
        <v>148</v>
      </c>
      <c r="BM255" s="17" t="s">
        <v>346</v>
      </c>
    </row>
    <row r="256" spans="2:51" s="12" customFormat="1" ht="22.5" customHeight="1">
      <c r="B256" s="185"/>
      <c r="D256" s="194" t="s">
        <v>150</v>
      </c>
      <c r="F256" s="213" t="s">
        <v>347</v>
      </c>
      <c r="H256" s="214">
        <v>10.118</v>
      </c>
      <c r="I256" s="189"/>
      <c r="L256" s="185"/>
      <c r="M256" s="190"/>
      <c r="N256" s="191"/>
      <c r="O256" s="191"/>
      <c r="P256" s="191"/>
      <c r="Q256" s="191"/>
      <c r="R256" s="191"/>
      <c r="S256" s="191"/>
      <c r="T256" s="192"/>
      <c r="AT256" s="186" t="s">
        <v>150</v>
      </c>
      <c r="AU256" s="186" t="s">
        <v>83</v>
      </c>
      <c r="AV256" s="12" t="s">
        <v>83</v>
      </c>
      <c r="AW256" s="12" t="s">
        <v>4</v>
      </c>
      <c r="AX256" s="12" t="s">
        <v>23</v>
      </c>
      <c r="AY256" s="186" t="s">
        <v>141</v>
      </c>
    </row>
    <row r="257" spans="2:65" s="1" customFormat="1" ht="31.5" customHeight="1">
      <c r="B257" s="163"/>
      <c r="C257" s="164" t="s">
        <v>348</v>
      </c>
      <c r="D257" s="164" t="s">
        <v>143</v>
      </c>
      <c r="E257" s="165" t="s">
        <v>349</v>
      </c>
      <c r="F257" s="166" t="s">
        <v>350</v>
      </c>
      <c r="G257" s="167" t="s">
        <v>146</v>
      </c>
      <c r="H257" s="168">
        <v>108</v>
      </c>
      <c r="I257" s="169"/>
      <c r="J257" s="170">
        <f>ROUND(I257*H257,2)</f>
        <v>0</v>
      </c>
      <c r="K257" s="166" t="s">
        <v>147</v>
      </c>
      <c r="L257" s="34"/>
      <c r="M257" s="171" t="s">
        <v>22</v>
      </c>
      <c r="N257" s="172" t="s">
        <v>46</v>
      </c>
      <c r="O257" s="35"/>
      <c r="P257" s="173">
        <f>O257*H257</f>
        <v>0</v>
      </c>
      <c r="Q257" s="173">
        <v>0.00947</v>
      </c>
      <c r="R257" s="173">
        <f>Q257*H257</f>
        <v>1.02276</v>
      </c>
      <c r="S257" s="173">
        <v>0</v>
      </c>
      <c r="T257" s="174">
        <f>S257*H257</f>
        <v>0</v>
      </c>
      <c r="AR257" s="17" t="s">
        <v>148</v>
      </c>
      <c r="AT257" s="17" t="s">
        <v>143</v>
      </c>
      <c r="AU257" s="17" t="s">
        <v>83</v>
      </c>
      <c r="AY257" s="17" t="s">
        <v>141</v>
      </c>
      <c r="BE257" s="175">
        <f>IF(N257="základní",J257,0)</f>
        <v>0</v>
      </c>
      <c r="BF257" s="175">
        <f>IF(N257="snížená",J257,0)</f>
        <v>0</v>
      </c>
      <c r="BG257" s="175">
        <f>IF(N257="zákl. přenesená",J257,0)</f>
        <v>0</v>
      </c>
      <c r="BH257" s="175">
        <f>IF(N257="sníž. přenesená",J257,0)</f>
        <v>0</v>
      </c>
      <c r="BI257" s="175">
        <f>IF(N257="nulová",J257,0)</f>
        <v>0</v>
      </c>
      <c r="BJ257" s="17" t="s">
        <v>23</v>
      </c>
      <c r="BK257" s="175">
        <f>ROUND(I257*H257,2)</f>
        <v>0</v>
      </c>
      <c r="BL257" s="17" t="s">
        <v>148</v>
      </c>
      <c r="BM257" s="17" t="s">
        <v>351</v>
      </c>
    </row>
    <row r="258" spans="2:51" s="11" customFormat="1" ht="22.5" customHeight="1">
      <c r="B258" s="176"/>
      <c r="D258" s="177" t="s">
        <v>150</v>
      </c>
      <c r="E258" s="178" t="s">
        <v>22</v>
      </c>
      <c r="F258" s="179" t="s">
        <v>352</v>
      </c>
      <c r="H258" s="180" t="s">
        <v>22</v>
      </c>
      <c r="I258" s="181"/>
      <c r="L258" s="176"/>
      <c r="M258" s="182"/>
      <c r="N258" s="183"/>
      <c r="O258" s="183"/>
      <c r="P258" s="183"/>
      <c r="Q258" s="183"/>
      <c r="R258" s="183"/>
      <c r="S258" s="183"/>
      <c r="T258" s="184"/>
      <c r="AT258" s="180" t="s">
        <v>150</v>
      </c>
      <c r="AU258" s="180" t="s">
        <v>83</v>
      </c>
      <c r="AV258" s="11" t="s">
        <v>23</v>
      </c>
      <c r="AW258" s="11" t="s">
        <v>38</v>
      </c>
      <c r="AX258" s="11" t="s">
        <v>75</v>
      </c>
      <c r="AY258" s="180" t="s">
        <v>141</v>
      </c>
    </row>
    <row r="259" spans="2:51" s="12" customFormat="1" ht="22.5" customHeight="1">
      <c r="B259" s="185"/>
      <c r="D259" s="177" t="s">
        <v>150</v>
      </c>
      <c r="E259" s="186" t="s">
        <v>22</v>
      </c>
      <c r="F259" s="187" t="s">
        <v>353</v>
      </c>
      <c r="H259" s="188">
        <v>108</v>
      </c>
      <c r="I259" s="189"/>
      <c r="L259" s="185"/>
      <c r="M259" s="190"/>
      <c r="N259" s="191"/>
      <c r="O259" s="191"/>
      <c r="P259" s="191"/>
      <c r="Q259" s="191"/>
      <c r="R259" s="191"/>
      <c r="S259" s="191"/>
      <c r="T259" s="192"/>
      <c r="AT259" s="186" t="s">
        <v>150</v>
      </c>
      <c r="AU259" s="186" t="s">
        <v>83</v>
      </c>
      <c r="AV259" s="12" t="s">
        <v>83</v>
      </c>
      <c r="AW259" s="12" t="s">
        <v>38</v>
      </c>
      <c r="AX259" s="12" t="s">
        <v>75</v>
      </c>
      <c r="AY259" s="186" t="s">
        <v>141</v>
      </c>
    </row>
    <row r="260" spans="2:51" s="13" customFormat="1" ht="22.5" customHeight="1">
      <c r="B260" s="193"/>
      <c r="D260" s="194" t="s">
        <v>150</v>
      </c>
      <c r="E260" s="195" t="s">
        <v>22</v>
      </c>
      <c r="F260" s="196" t="s">
        <v>154</v>
      </c>
      <c r="H260" s="197">
        <v>108</v>
      </c>
      <c r="I260" s="198"/>
      <c r="L260" s="193"/>
      <c r="M260" s="199"/>
      <c r="N260" s="200"/>
      <c r="O260" s="200"/>
      <c r="P260" s="200"/>
      <c r="Q260" s="200"/>
      <c r="R260" s="200"/>
      <c r="S260" s="200"/>
      <c r="T260" s="201"/>
      <c r="AT260" s="202" t="s">
        <v>150</v>
      </c>
      <c r="AU260" s="202" t="s">
        <v>83</v>
      </c>
      <c r="AV260" s="13" t="s">
        <v>148</v>
      </c>
      <c r="AW260" s="13" t="s">
        <v>38</v>
      </c>
      <c r="AX260" s="13" t="s">
        <v>23</v>
      </c>
      <c r="AY260" s="202" t="s">
        <v>141</v>
      </c>
    </row>
    <row r="261" spans="2:65" s="1" customFormat="1" ht="22.5" customHeight="1">
      <c r="B261" s="163"/>
      <c r="C261" s="203" t="s">
        <v>354</v>
      </c>
      <c r="D261" s="203" t="s">
        <v>258</v>
      </c>
      <c r="E261" s="204" t="s">
        <v>355</v>
      </c>
      <c r="F261" s="205" t="s">
        <v>356</v>
      </c>
      <c r="G261" s="206" t="s">
        <v>146</v>
      </c>
      <c r="H261" s="207">
        <v>110.16</v>
      </c>
      <c r="I261" s="208"/>
      <c r="J261" s="209">
        <f>ROUND(I261*H261,2)</f>
        <v>0</v>
      </c>
      <c r="K261" s="205" t="s">
        <v>22</v>
      </c>
      <c r="L261" s="210"/>
      <c r="M261" s="211" t="s">
        <v>22</v>
      </c>
      <c r="N261" s="212" t="s">
        <v>46</v>
      </c>
      <c r="O261" s="35"/>
      <c r="P261" s="173">
        <f>O261*H261</f>
        <v>0</v>
      </c>
      <c r="Q261" s="173">
        <v>0.0135</v>
      </c>
      <c r="R261" s="173">
        <f>Q261*H261</f>
        <v>1.48716</v>
      </c>
      <c r="S261" s="173">
        <v>0</v>
      </c>
      <c r="T261" s="174">
        <f>S261*H261</f>
        <v>0</v>
      </c>
      <c r="AR261" s="17" t="s">
        <v>193</v>
      </c>
      <c r="AT261" s="17" t="s">
        <v>258</v>
      </c>
      <c r="AU261" s="17" t="s">
        <v>83</v>
      </c>
      <c r="AY261" s="17" t="s">
        <v>141</v>
      </c>
      <c r="BE261" s="175">
        <f>IF(N261="základní",J261,0)</f>
        <v>0</v>
      </c>
      <c r="BF261" s="175">
        <f>IF(N261="snížená",J261,0)</f>
        <v>0</v>
      </c>
      <c r="BG261" s="175">
        <f>IF(N261="zákl. přenesená",J261,0)</f>
        <v>0</v>
      </c>
      <c r="BH261" s="175">
        <f>IF(N261="sníž. přenesená",J261,0)</f>
        <v>0</v>
      </c>
      <c r="BI261" s="175">
        <f>IF(N261="nulová",J261,0)</f>
        <v>0</v>
      </c>
      <c r="BJ261" s="17" t="s">
        <v>23</v>
      </c>
      <c r="BK261" s="175">
        <f>ROUND(I261*H261,2)</f>
        <v>0</v>
      </c>
      <c r="BL261" s="17" t="s">
        <v>148</v>
      </c>
      <c r="BM261" s="17" t="s">
        <v>357</v>
      </c>
    </row>
    <row r="262" spans="2:51" s="12" customFormat="1" ht="22.5" customHeight="1">
      <c r="B262" s="185"/>
      <c r="D262" s="194" t="s">
        <v>150</v>
      </c>
      <c r="F262" s="213" t="s">
        <v>358</v>
      </c>
      <c r="H262" s="214">
        <v>110.16</v>
      </c>
      <c r="I262" s="189"/>
      <c r="L262" s="185"/>
      <c r="M262" s="190"/>
      <c r="N262" s="191"/>
      <c r="O262" s="191"/>
      <c r="P262" s="191"/>
      <c r="Q262" s="191"/>
      <c r="R262" s="191"/>
      <c r="S262" s="191"/>
      <c r="T262" s="192"/>
      <c r="AT262" s="186" t="s">
        <v>150</v>
      </c>
      <c r="AU262" s="186" t="s">
        <v>83</v>
      </c>
      <c r="AV262" s="12" t="s">
        <v>83</v>
      </c>
      <c r="AW262" s="12" t="s">
        <v>4</v>
      </c>
      <c r="AX262" s="12" t="s">
        <v>23</v>
      </c>
      <c r="AY262" s="186" t="s">
        <v>141</v>
      </c>
    </row>
    <row r="263" spans="2:65" s="1" customFormat="1" ht="22.5" customHeight="1">
      <c r="B263" s="163"/>
      <c r="C263" s="164" t="s">
        <v>359</v>
      </c>
      <c r="D263" s="164" t="s">
        <v>143</v>
      </c>
      <c r="E263" s="165" t="s">
        <v>360</v>
      </c>
      <c r="F263" s="166" t="s">
        <v>361</v>
      </c>
      <c r="G263" s="167" t="s">
        <v>146</v>
      </c>
      <c r="H263" s="168">
        <v>117.92</v>
      </c>
      <c r="I263" s="169"/>
      <c r="J263" s="170">
        <f>ROUND(I263*H263,2)</f>
        <v>0</v>
      </c>
      <c r="K263" s="166" t="s">
        <v>147</v>
      </c>
      <c r="L263" s="34"/>
      <c r="M263" s="171" t="s">
        <v>22</v>
      </c>
      <c r="N263" s="172" t="s">
        <v>46</v>
      </c>
      <c r="O263" s="35"/>
      <c r="P263" s="173">
        <f>O263*H263</f>
        <v>0</v>
      </c>
      <c r="Q263" s="173">
        <v>0.00268</v>
      </c>
      <c r="R263" s="173">
        <f>Q263*H263</f>
        <v>0.3160256</v>
      </c>
      <c r="S263" s="173">
        <v>0</v>
      </c>
      <c r="T263" s="174">
        <f>S263*H263</f>
        <v>0</v>
      </c>
      <c r="AR263" s="17" t="s">
        <v>148</v>
      </c>
      <c r="AT263" s="17" t="s">
        <v>143</v>
      </c>
      <c r="AU263" s="17" t="s">
        <v>83</v>
      </c>
      <c r="AY263" s="17" t="s">
        <v>141</v>
      </c>
      <c r="BE263" s="175">
        <f>IF(N263="základní",J263,0)</f>
        <v>0</v>
      </c>
      <c r="BF263" s="175">
        <f>IF(N263="snížená",J263,0)</f>
        <v>0</v>
      </c>
      <c r="BG263" s="175">
        <f>IF(N263="zákl. přenesená",J263,0)</f>
        <v>0</v>
      </c>
      <c r="BH263" s="175">
        <f>IF(N263="sníž. přenesená",J263,0)</f>
        <v>0</v>
      </c>
      <c r="BI263" s="175">
        <f>IF(N263="nulová",J263,0)</f>
        <v>0</v>
      </c>
      <c r="BJ263" s="17" t="s">
        <v>23</v>
      </c>
      <c r="BK263" s="175">
        <f>ROUND(I263*H263,2)</f>
        <v>0</v>
      </c>
      <c r="BL263" s="17" t="s">
        <v>148</v>
      </c>
      <c r="BM263" s="17" t="s">
        <v>362</v>
      </c>
    </row>
    <row r="264" spans="2:51" s="11" customFormat="1" ht="22.5" customHeight="1">
      <c r="B264" s="176"/>
      <c r="D264" s="177" t="s">
        <v>150</v>
      </c>
      <c r="E264" s="178" t="s">
        <v>22</v>
      </c>
      <c r="F264" s="179" t="s">
        <v>341</v>
      </c>
      <c r="H264" s="180" t="s">
        <v>22</v>
      </c>
      <c r="I264" s="181"/>
      <c r="L264" s="176"/>
      <c r="M264" s="182"/>
      <c r="N264" s="183"/>
      <c r="O264" s="183"/>
      <c r="P264" s="183"/>
      <c r="Q264" s="183"/>
      <c r="R264" s="183"/>
      <c r="S264" s="183"/>
      <c r="T264" s="184"/>
      <c r="AT264" s="180" t="s">
        <v>150</v>
      </c>
      <c r="AU264" s="180" t="s">
        <v>83</v>
      </c>
      <c r="AV264" s="11" t="s">
        <v>23</v>
      </c>
      <c r="AW264" s="11" t="s">
        <v>38</v>
      </c>
      <c r="AX264" s="11" t="s">
        <v>75</v>
      </c>
      <c r="AY264" s="180" t="s">
        <v>141</v>
      </c>
    </row>
    <row r="265" spans="2:51" s="12" customFormat="1" ht="22.5" customHeight="1">
      <c r="B265" s="185"/>
      <c r="D265" s="177" t="s">
        <v>150</v>
      </c>
      <c r="E265" s="186" t="s">
        <v>22</v>
      </c>
      <c r="F265" s="187" t="s">
        <v>342</v>
      </c>
      <c r="H265" s="188">
        <v>9.92</v>
      </c>
      <c r="I265" s="189"/>
      <c r="L265" s="185"/>
      <c r="M265" s="190"/>
      <c r="N265" s="191"/>
      <c r="O265" s="191"/>
      <c r="P265" s="191"/>
      <c r="Q265" s="191"/>
      <c r="R265" s="191"/>
      <c r="S265" s="191"/>
      <c r="T265" s="192"/>
      <c r="AT265" s="186" t="s">
        <v>150</v>
      </c>
      <c r="AU265" s="186" t="s">
        <v>83</v>
      </c>
      <c r="AV265" s="12" t="s">
        <v>83</v>
      </c>
      <c r="AW265" s="12" t="s">
        <v>38</v>
      </c>
      <c r="AX265" s="12" t="s">
        <v>75</v>
      </c>
      <c r="AY265" s="186" t="s">
        <v>141</v>
      </c>
    </row>
    <row r="266" spans="2:51" s="11" customFormat="1" ht="22.5" customHeight="1">
      <c r="B266" s="176"/>
      <c r="D266" s="177" t="s">
        <v>150</v>
      </c>
      <c r="E266" s="178" t="s">
        <v>22</v>
      </c>
      <c r="F266" s="179" t="s">
        <v>352</v>
      </c>
      <c r="H266" s="180" t="s">
        <v>22</v>
      </c>
      <c r="I266" s="181"/>
      <c r="L266" s="176"/>
      <c r="M266" s="182"/>
      <c r="N266" s="183"/>
      <c r="O266" s="183"/>
      <c r="P266" s="183"/>
      <c r="Q266" s="183"/>
      <c r="R266" s="183"/>
      <c r="S266" s="183"/>
      <c r="T266" s="184"/>
      <c r="AT266" s="180" t="s">
        <v>150</v>
      </c>
      <c r="AU266" s="180" t="s">
        <v>83</v>
      </c>
      <c r="AV266" s="11" t="s">
        <v>23</v>
      </c>
      <c r="AW266" s="11" t="s">
        <v>38</v>
      </c>
      <c r="AX266" s="11" t="s">
        <v>75</v>
      </c>
      <c r="AY266" s="180" t="s">
        <v>141</v>
      </c>
    </row>
    <row r="267" spans="2:51" s="12" customFormat="1" ht="22.5" customHeight="1">
      <c r="B267" s="185"/>
      <c r="D267" s="177" t="s">
        <v>150</v>
      </c>
      <c r="E267" s="186" t="s">
        <v>22</v>
      </c>
      <c r="F267" s="187" t="s">
        <v>353</v>
      </c>
      <c r="H267" s="188">
        <v>108</v>
      </c>
      <c r="I267" s="189"/>
      <c r="L267" s="185"/>
      <c r="M267" s="190"/>
      <c r="N267" s="191"/>
      <c r="O267" s="191"/>
      <c r="P267" s="191"/>
      <c r="Q267" s="191"/>
      <c r="R267" s="191"/>
      <c r="S267" s="191"/>
      <c r="T267" s="192"/>
      <c r="AT267" s="186" t="s">
        <v>150</v>
      </c>
      <c r="AU267" s="186" t="s">
        <v>83</v>
      </c>
      <c r="AV267" s="12" t="s">
        <v>83</v>
      </c>
      <c r="AW267" s="12" t="s">
        <v>38</v>
      </c>
      <c r="AX267" s="12" t="s">
        <v>75</v>
      </c>
      <c r="AY267" s="186" t="s">
        <v>141</v>
      </c>
    </row>
    <row r="268" spans="2:51" s="13" customFormat="1" ht="22.5" customHeight="1">
      <c r="B268" s="193"/>
      <c r="D268" s="194" t="s">
        <v>150</v>
      </c>
      <c r="E268" s="195" t="s">
        <v>22</v>
      </c>
      <c r="F268" s="196" t="s">
        <v>154</v>
      </c>
      <c r="H268" s="197">
        <v>117.92</v>
      </c>
      <c r="I268" s="198"/>
      <c r="L268" s="193"/>
      <c r="M268" s="199"/>
      <c r="N268" s="200"/>
      <c r="O268" s="200"/>
      <c r="P268" s="200"/>
      <c r="Q268" s="200"/>
      <c r="R268" s="200"/>
      <c r="S268" s="200"/>
      <c r="T268" s="201"/>
      <c r="AT268" s="202" t="s">
        <v>150</v>
      </c>
      <c r="AU268" s="202" t="s">
        <v>83</v>
      </c>
      <c r="AV268" s="13" t="s">
        <v>148</v>
      </c>
      <c r="AW268" s="13" t="s">
        <v>38</v>
      </c>
      <c r="AX268" s="13" t="s">
        <v>23</v>
      </c>
      <c r="AY268" s="202" t="s">
        <v>141</v>
      </c>
    </row>
    <row r="269" spans="2:65" s="1" customFormat="1" ht="22.5" customHeight="1">
      <c r="B269" s="163"/>
      <c r="C269" s="164" t="s">
        <v>363</v>
      </c>
      <c r="D269" s="164" t="s">
        <v>143</v>
      </c>
      <c r="E269" s="165" t="s">
        <v>364</v>
      </c>
      <c r="F269" s="166" t="s">
        <v>365</v>
      </c>
      <c r="G269" s="167" t="s">
        <v>146</v>
      </c>
      <c r="H269" s="168">
        <v>78.095</v>
      </c>
      <c r="I269" s="169"/>
      <c r="J269" s="170">
        <f>ROUND(I269*H269,2)</f>
        <v>0</v>
      </c>
      <c r="K269" s="166" t="s">
        <v>22</v>
      </c>
      <c r="L269" s="34"/>
      <c r="M269" s="171" t="s">
        <v>22</v>
      </c>
      <c r="N269" s="172" t="s">
        <v>46</v>
      </c>
      <c r="O269" s="35"/>
      <c r="P269" s="173">
        <f>O269*H269</f>
        <v>0</v>
      </c>
      <c r="Q269" s="173">
        <v>0.00026</v>
      </c>
      <c r="R269" s="173">
        <f>Q269*H269</f>
        <v>0.0203047</v>
      </c>
      <c r="S269" s="173">
        <v>0</v>
      </c>
      <c r="T269" s="174">
        <f>S269*H269</f>
        <v>0</v>
      </c>
      <c r="AR269" s="17" t="s">
        <v>148</v>
      </c>
      <c r="AT269" s="17" t="s">
        <v>143</v>
      </c>
      <c r="AU269" s="17" t="s">
        <v>83</v>
      </c>
      <c r="AY269" s="17" t="s">
        <v>141</v>
      </c>
      <c r="BE269" s="175">
        <f>IF(N269="základní",J269,0)</f>
        <v>0</v>
      </c>
      <c r="BF269" s="175">
        <f>IF(N269="snížená",J269,0)</f>
        <v>0</v>
      </c>
      <c r="BG269" s="175">
        <f>IF(N269="zákl. přenesená",J269,0)</f>
        <v>0</v>
      </c>
      <c r="BH269" s="175">
        <f>IF(N269="sníž. přenesená",J269,0)</f>
        <v>0</v>
      </c>
      <c r="BI269" s="175">
        <f>IF(N269="nulová",J269,0)</f>
        <v>0</v>
      </c>
      <c r="BJ269" s="17" t="s">
        <v>23</v>
      </c>
      <c r="BK269" s="175">
        <f>ROUND(I269*H269,2)</f>
        <v>0</v>
      </c>
      <c r="BL269" s="17" t="s">
        <v>148</v>
      </c>
      <c r="BM269" s="17" t="s">
        <v>366</v>
      </c>
    </row>
    <row r="270" spans="2:51" s="11" customFormat="1" ht="22.5" customHeight="1">
      <c r="B270" s="176"/>
      <c r="D270" s="177" t="s">
        <v>150</v>
      </c>
      <c r="E270" s="178" t="s">
        <v>22</v>
      </c>
      <c r="F270" s="179" t="s">
        <v>367</v>
      </c>
      <c r="H270" s="180" t="s">
        <v>22</v>
      </c>
      <c r="I270" s="181"/>
      <c r="L270" s="176"/>
      <c r="M270" s="182"/>
      <c r="N270" s="183"/>
      <c r="O270" s="183"/>
      <c r="P270" s="183"/>
      <c r="Q270" s="183"/>
      <c r="R270" s="183"/>
      <c r="S270" s="183"/>
      <c r="T270" s="184"/>
      <c r="AT270" s="180" t="s">
        <v>150</v>
      </c>
      <c r="AU270" s="180" t="s">
        <v>83</v>
      </c>
      <c r="AV270" s="11" t="s">
        <v>23</v>
      </c>
      <c r="AW270" s="11" t="s">
        <v>38</v>
      </c>
      <c r="AX270" s="11" t="s">
        <v>75</v>
      </c>
      <c r="AY270" s="180" t="s">
        <v>141</v>
      </c>
    </row>
    <row r="271" spans="2:51" s="12" customFormat="1" ht="22.5" customHeight="1">
      <c r="B271" s="185"/>
      <c r="D271" s="177" t="s">
        <v>150</v>
      </c>
      <c r="E271" s="186" t="s">
        <v>22</v>
      </c>
      <c r="F271" s="187" t="s">
        <v>368</v>
      </c>
      <c r="H271" s="188">
        <v>20.658</v>
      </c>
      <c r="I271" s="189"/>
      <c r="L271" s="185"/>
      <c r="M271" s="190"/>
      <c r="N271" s="191"/>
      <c r="O271" s="191"/>
      <c r="P271" s="191"/>
      <c r="Q271" s="191"/>
      <c r="R271" s="191"/>
      <c r="S271" s="191"/>
      <c r="T271" s="192"/>
      <c r="AT271" s="186" t="s">
        <v>150</v>
      </c>
      <c r="AU271" s="186" t="s">
        <v>83</v>
      </c>
      <c r="AV271" s="12" t="s">
        <v>83</v>
      </c>
      <c r="AW271" s="12" t="s">
        <v>38</v>
      </c>
      <c r="AX271" s="12" t="s">
        <v>75</v>
      </c>
      <c r="AY271" s="186" t="s">
        <v>141</v>
      </c>
    </row>
    <row r="272" spans="2:51" s="12" customFormat="1" ht="22.5" customHeight="1">
      <c r="B272" s="185"/>
      <c r="D272" s="177" t="s">
        <v>150</v>
      </c>
      <c r="E272" s="186" t="s">
        <v>22</v>
      </c>
      <c r="F272" s="187" t="s">
        <v>369</v>
      </c>
      <c r="H272" s="188">
        <v>34.68</v>
      </c>
      <c r="I272" s="189"/>
      <c r="L272" s="185"/>
      <c r="M272" s="190"/>
      <c r="N272" s="191"/>
      <c r="O272" s="191"/>
      <c r="P272" s="191"/>
      <c r="Q272" s="191"/>
      <c r="R272" s="191"/>
      <c r="S272" s="191"/>
      <c r="T272" s="192"/>
      <c r="AT272" s="186" t="s">
        <v>150</v>
      </c>
      <c r="AU272" s="186" t="s">
        <v>83</v>
      </c>
      <c r="AV272" s="12" t="s">
        <v>83</v>
      </c>
      <c r="AW272" s="12" t="s">
        <v>38</v>
      </c>
      <c r="AX272" s="12" t="s">
        <v>75</v>
      </c>
      <c r="AY272" s="186" t="s">
        <v>141</v>
      </c>
    </row>
    <row r="273" spans="2:51" s="12" customFormat="1" ht="22.5" customHeight="1">
      <c r="B273" s="185"/>
      <c r="D273" s="177" t="s">
        <v>150</v>
      </c>
      <c r="E273" s="186" t="s">
        <v>22</v>
      </c>
      <c r="F273" s="187" t="s">
        <v>370</v>
      </c>
      <c r="H273" s="188">
        <v>9.537</v>
      </c>
      <c r="I273" s="189"/>
      <c r="L273" s="185"/>
      <c r="M273" s="190"/>
      <c r="N273" s="191"/>
      <c r="O273" s="191"/>
      <c r="P273" s="191"/>
      <c r="Q273" s="191"/>
      <c r="R273" s="191"/>
      <c r="S273" s="191"/>
      <c r="T273" s="192"/>
      <c r="AT273" s="186" t="s">
        <v>150</v>
      </c>
      <c r="AU273" s="186" t="s">
        <v>83</v>
      </c>
      <c r="AV273" s="12" t="s">
        <v>83</v>
      </c>
      <c r="AW273" s="12" t="s">
        <v>38</v>
      </c>
      <c r="AX273" s="12" t="s">
        <v>75</v>
      </c>
      <c r="AY273" s="186" t="s">
        <v>141</v>
      </c>
    </row>
    <row r="274" spans="2:51" s="12" customFormat="1" ht="22.5" customHeight="1">
      <c r="B274" s="185"/>
      <c r="D274" s="177" t="s">
        <v>150</v>
      </c>
      <c r="E274" s="186" t="s">
        <v>22</v>
      </c>
      <c r="F274" s="187" t="s">
        <v>371</v>
      </c>
      <c r="H274" s="188">
        <v>13.22</v>
      </c>
      <c r="I274" s="189"/>
      <c r="L274" s="185"/>
      <c r="M274" s="190"/>
      <c r="N274" s="191"/>
      <c r="O274" s="191"/>
      <c r="P274" s="191"/>
      <c r="Q274" s="191"/>
      <c r="R274" s="191"/>
      <c r="S274" s="191"/>
      <c r="T274" s="192"/>
      <c r="AT274" s="186" t="s">
        <v>150</v>
      </c>
      <c r="AU274" s="186" t="s">
        <v>83</v>
      </c>
      <c r="AV274" s="12" t="s">
        <v>83</v>
      </c>
      <c r="AW274" s="12" t="s">
        <v>38</v>
      </c>
      <c r="AX274" s="12" t="s">
        <v>75</v>
      </c>
      <c r="AY274" s="186" t="s">
        <v>141</v>
      </c>
    </row>
    <row r="275" spans="2:51" s="13" customFormat="1" ht="22.5" customHeight="1">
      <c r="B275" s="193"/>
      <c r="D275" s="194" t="s">
        <v>150</v>
      </c>
      <c r="E275" s="195" t="s">
        <v>22</v>
      </c>
      <c r="F275" s="196" t="s">
        <v>154</v>
      </c>
      <c r="H275" s="197">
        <v>78.095</v>
      </c>
      <c r="I275" s="198"/>
      <c r="L275" s="193"/>
      <c r="M275" s="199"/>
      <c r="N275" s="200"/>
      <c r="O275" s="200"/>
      <c r="P275" s="200"/>
      <c r="Q275" s="200"/>
      <c r="R275" s="200"/>
      <c r="S275" s="200"/>
      <c r="T275" s="201"/>
      <c r="AT275" s="202" t="s">
        <v>150</v>
      </c>
      <c r="AU275" s="202" t="s">
        <v>83</v>
      </c>
      <c r="AV275" s="13" t="s">
        <v>148</v>
      </c>
      <c r="AW275" s="13" t="s">
        <v>38</v>
      </c>
      <c r="AX275" s="13" t="s">
        <v>23</v>
      </c>
      <c r="AY275" s="202" t="s">
        <v>141</v>
      </c>
    </row>
    <row r="276" spans="2:65" s="1" customFormat="1" ht="22.5" customHeight="1">
      <c r="B276" s="163"/>
      <c r="C276" s="164" t="s">
        <v>372</v>
      </c>
      <c r="D276" s="164" t="s">
        <v>143</v>
      </c>
      <c r="E276" s="165" t="s">
        <v>373</v>
      </c>
      <c r="F276" s="166" t="s">
        <v>374</v>
      </c>
      <c r="G276" s="167" t="s">
        <v>146</v>
      </c>
      <c r="H276" s="168">
        <v>31.067</v>
      </c>
      <c r="I276" s="169"/>
      <c r="J276" s="170">
        <f>ROUND(I276*H276,2)</f>
        <v>0</v>
      </c>
      <c r="K276" s="166" t="s">
        <v>147</v>
      </c>
      <c r="L276" s="34"/>
      <c r="M276" s="171" t="s">
        <v>22</v>
      </c>
      <c r="N276" s="172" t="s">
        <v>46</v>
      </c>
      <c r="O276" s="35"/>
      <c r="P276" s="173">
        <f>O276*H276</f>
        <v>0</v>
      </c>
      <c r="Q276" s="173">
        <v>0.02048</v>
      </c>
      <c r="R276" s="173">
        <f>Q276*H276</f>
        <v>0.6362521600000001</v>
      </c>
      <c r="S276" s="173">
        <v>0</v>
      </c>
      <c r="T276" s="174">
        <f>S276*H276</f>
        <v>0</v>
      </c>
      <c r="AR276" s="17" t="s">
        <v>148</v>
      </c>
      <c r="AT276" s="17" t="s">
        <v>143</v>
      </c>
      <c r="AU276" s="17" t="s">
        <v>83</v>
      </c>
      <c r="AY276" s="17" t="s">
        <v>141</v>
      </c>
      <c r="BE276" s="175">
        <f>IF(N276="základní",J276,0)</f>
        <v>0</v>
      </c>
      <c r="BF276" s="175">
        <f>IF(N276="snížená",J276,0)</f>
        <v>0</v>
      </c>
      <c r="BG276" s="175">
        <f>IF(N276="zákl. přenesená",J276,0)</f>
        <v>0</v>
      </c>
      <c r="BH276" s="175">
        <f>IF(N276="sníž. přenesená",J276,0)</f>
        <v>0</v>
      </c>
      <c r="BI276" s="175">
        <f>IF(N276="nulová",J276,0)</f>
        <v>0</v>
      </c>
      <c r="BJ276" s="17" t="s">
        <v>23</v>
      </c>
      <c r="BK276" s="175">
        <f>ROUND(I276*H276,2)</f>
        <v>0</v>
      </c>
      <c r="BL276" s="17" t="s">
        <v>148</v>
      </c>
      <c r="BM276" s="17" t="s">
        <v>375</v>
      </c>
    </row>
    <row r="277" spans="2:51" s="11" customFormat="1" ht="22.5" customHeight="1">
      <c r="B277" s="176"/>
      <c r="D277" s="177" t="s">
        <v>150</v>
      </c>
      <c r="E277" s="178" t="s">
        <v>22</v>
      </c>
      <c r="F277" s="179" t="s">
        <v>376</v>
      </c>
      <c r="H277" s="180" t="s">
        <v>22</v>
      </c>
      <c r="I277" s="181"/>
      <c r="L277" s="176"/>
      <c r="M277" s="182"/>
      <c r="N277" s="183"/>
      <c r="O277" s="183"/>
      <c r="P277" s="183"/>
      <c r="Q277" s="183"/>
      <c r="R277" s="183"/>
      <c r="S277" s="183"/>
      <c r="T277" s="184"/>
      <c r="AT277" s="180" t="s">
        <v>150</v>
      </c>
      <c r="AU277" s="180" t="s">
        <v>83</v>
      </c>
      <c r="AV277" s="11" t="s">
        <v>23</v>
      </c>
      <c r="AW277" s="11" t="s">
        <v>38</v>
      </c>
      <c r="AX277" s="11" t="s">
        <v>75</v>
      </c>
      <c r="AY277" s="180" t="s">
        <v>141</v>
      </c>
    </row>
    <row r="278" spans="2:51" s="12" customFormat="1" ht="22.5" customHeight="1">
      <c r="B278" s="185"/>
      <c r="D278" s="177" t="s">
        <v>150</v>
      </c>
      <c r="E278" s="186" t="s">
        <v>22</v>
      </c>
      <c r="F278" s="187" t="s">
        <v>377</v>
      </c>
      <c r="H278" s="188">
        <v>31.067</v>
      </c>
      <c r="I278" s="189"/>
      <c r="L278" s="185"/>
      <c r="M278" s="190"/>
      <c r="N278" s="191"/>
      <c r="O278" s="191"/>
      <c r="P278" s="191"/>
      <c r="Q278" s="191"/>
      <c r="R278" s="191"/>
      <c r="S278" s="191"/>
      <c r="T278" s="192"/>
      <c r="AT278" s="186" t="s">
        <v>150</v>
      </c>
      <c r="AU278" s="186" t="s">
        <v>83</v>
      </c>
      <c r="AV278" s="12" t="s">
        <v>83</v>
      </c>
      <c r="AW278" s="12" t="s">
        <v>38</v>
      </c>
      <c r="AX278" s="12" t="s">
        <v>75</v>
      </c>
      <c r="AY278" s="186" t="s">
        <v>141</v>
      </c>
    </row>
    <row r="279" spans="2:51" s="13" customFormat="1" ht="22.5" customHeight="1">
      <c r="B279" s="193"/>
      <c r="D279" s="194" t="s">
        <v>150</v>
      </c>
      <c r="E279" s="195" t="s">
        <v>22</v>
      </c>
      <c r="F279" s="196" t="s">
        <v>154</v>
      </c>
      <c r="H279" s="197">
        <v>31.067</v>
      </c>
      <c r="I279" s="198"/>
      <c r="L279" s="193"/>
      <c r="M279" s="199"/>
      <c r="N279" s="200"/>
      <c r="O279" s="200"/>
      <c r="P279" s="200"/>
      <c r="Q279" s="200"/>
      <c r="R279" s="200"/>
      <c r="S279" s="200"/>
      <c r="T279" s="201"/>
      <c r="AT279" s="202" t="s">
        <v>150</v>
      </c>
      <c r="AU279" s="202" t="s">
        <v>83</v>
      </c>
      <c r="AV279" s="13" t="s">
        <v>148</v>
      </c>
      <c r="AW279" s="13" t="s">
        <v>38</v>
      </c>
      <c r="AX279" s="13" t="s">
        <v>23</v>
      </c>
      <c r="AY279" s="202" t="s">
        <v>141</v>
      </c>
    </row>
    <row r="280" spans="2:65" s="1" customFormat="1" ht="31.5" customHeight="1">
      <c r="B280" s="163"/>
      <c r="C280" s="164" t="s">
        <v>378</v>
      </c>
      <c r="D280" s="164" t="s">
        <v>143</v>
      </c>
      <c r="E280" s="165" t="s">
        <v>379</v>
      </c>
      <c r="F280" s="166" t="s">
        <v>380</v>
      </c>
      <c r="G280" s="167" t="s">
        <v>146</v>
      </c>
      <c r="H280" s="168">
        <v>62.134</v>
      </c>
      <c r="I280" s="169"/>
      <c r="J280" s="170">
        <f>ROUND(I280*H280,2)</f>
        <v>0</v>
      </c>
      <c r="K280" s="166" t="s">
        <v>147</v>
      </c>
      <c r="L280" s="34"/>
      <c r="M280" s="171" t="s">
        <v>22</v>
      </c>
      <c r="N280" s="172" t="s">
        <v>46</v>
      </c>
      <c r="O280" s="35"/>
      <c r="P280" s="173">
        <f>O280*H280</f>
        <v>0</v>
      </c>
      <c r="Q280" s="173">
        <v>0.0079</v>
      </c>
      <c r="R280" s="173">
        <f>Q280*H280</f>
        <v>0.49085860000000003</v>
      </c>
      <c r="S280" s="173">
        <v>0</v>
      </c>
      <c r="T280" s="174">
        <f>S280*H280</f>
        <v>0</v>
      </c>
      <c r="AR280" s="17" t="s">
        <v>148</v>
      </c>
      <c r="AT280" s="17" t="s">
        <v>143</v>
      </c>
      <c r="AU280" s="17" t="s">
        <v>83</v>
      </c>
      <c r="AY280" s="17" t="s">
        <v>141</v>
      </c>
      <c r="BE280" s="175">
        <f>IF(N280="základní",J280,0)</f>
        <v>0</v>
      </c>
      <c r="BF280" s="175">
        <f>IF(N280="snížená",J280,0)</f>
        <v>0</v>
      </c>
      <c r="BG280" s="175">
        <f>IF(N280="zákl. přenesená",J280,0)</f>
        <v>0</v>
      </c>
      <c r="BH280" s="175">
        <f>IF(N280="sníž. přenesená",J280,0)</f>
        <v>0</v>
      </c>
      <c r="BI280" s="175">
        <f>IF(N280="nulová",J280,0)</f>
        <v>0</v>
      </c>
      <c r="BJ280" s="17" t="s">
        <v>23</v>
      </c>
      <c r="BK280" s="175">
        <f>ROUND(I280*H280,2)</f>
        <v>0</v>
      </c>
      <c r="BL280" s="17" t="s">
        <v>148</v>
      </c>
      <c r="BM280" s="17" t="s">
        <v>381</v>
      </c>
    </row>
    <row r="281" spans="2:51" s="11" customFormat="1" ht="22.5" customHeight="1">
      <c r="B281" s="176"/>
      <c r="D281" s="177" t="s">
        <v>150</v>
      </c>
      <c r="E281" s="178" t="s">
        <v>22</v>
      </c>
      <c r="F281" s="179" t="s">
        <v>382</v>
      </c>
      <c r="H281" s="180" t="s">
        <v>22</v>
      </c>
      <c r="I281" s="181"/>
      <c r="L281" s="176"/>
      <c r="M281" s="182"/>
      <c r="N281" s="183"/>
      <c r="O281" s="183"/>
      <c r="P281" s="183"/>
      <c r="Q281" s="183"/>
      <c r="R281" s="183"/>
      <c r="S281" s="183"/>
      <c r="T281" s="184"/>
      <c r="AT281" s="180" t="s">
        <v>150</v>
      </c>
      <c r="AU281" s="180" t="s">
        <v>83</v>
      </c>
      <c r="AV281" s="11" t="s">
        <v>23</v>
      </c>
      <c r="AW281" s="11" t="s">
        <v>38</v>
      </c>
      <c r="AX281" s="11" t="s">
        <v>75</v>
      </c>
      <c r="AY281" s="180" t="s">
        <v>141</v>
      </c>
    </row>
    <row r="282" spans="2:51" s="12" customFormat="1" ht="22.5" customHeight="1">
      <c r="B282" s="185"/>
      <c r="D282" s="177" t="s">
        <v>150</v>
      </c>
      <c r="E282" s="186" t="s">
        <v>22</v>
      </c>
      <c r="F282" s="187" t="s">
        <v>383</v>
      </c>
      <c r="H282" s="188">
        <v>62.134</v>
      </c>
      <c r="I282" s="189"/>
      <c r="L282" s="185"/>
      <c r="M282" s="190"/>
      <c r="N282" s="191"/>
      <c r="O282" s="191"/>
      <c r="P282" s="191"/>
      <c r="Q282" s="191"/>
      <c r="R282" s="191"/>
      <c r="S282" s="191"/>
      <c r="T282" s="192"/>
      <c r="AT282" s="186" t="s">
        <v>150</v>
      </c>
      <c r="AU282" s="186" t="s">
        <v>83</v>
      </c>
      <c r="AV282" s="12" t="s">
        <v>83</v>
      </c>
      <c r="AW282" s="12" t="s">
        <v>38</v>
      </c>
      <c r="AX282" s="12" t="s">
        <v>75</v>
      </c>
      <c r="AY282" s="186" t="s">
        <v>141</v>
      </c>
    </row>
    <row r="283" spans="2:51" s="13" customFormat="1" ht="22.5" customHeight="1">
      <c r="B283" s="193"/>
      <c r="D283" s="194" t="s">
        <v>150</v>
      </c>
      <c r="E283" s="195" t="s">
        <v>22</v>
      </c>
      <c r="F283" s="196" t="s">
        <v>154</v>
      </c>
      <c r="H283" s="197">
        <v>62.134</v>
      </c>
      <c r="I283" s="198"/>
      <c r="L283" s="193"/>
      <c r="M283" s="199"/>
      <c r="N283" s="200"/>
      <c r="O283" s="200"/>
      <c r="P283" s="200"/>
      <c r="Q283" s="200"/>
      <c r="R283" s="200"/>
      <c r="S283" s="200"/>
      <c r="T283" s="201"/>
      <c r="AT283" s="202" t="s">
        <v>150</v>
      </c>
      <c r="AU283" s="202" t="s">
        <v>83</v>
      </c>
      <c r="AV283" s="13" t="s">
        <v>148</v>
      </c>
      <c r="AW283" s="13" t="s">
        <v>38</v>
      </c>
      <c r="AX283" s="13" t="s">
        <v>23</v>
      </c>
      <c r="AY283" s="202" t="s">
        <v>141</v>
      </c>
    </row>
    <row r="284" spans="2:65" s="1" customFormat="1" ht="22.5" customHeight="1">
      <c r="B284" s="163"/>
      <c r="C284" s="164" t="s">
        <v>384</v>
      </c>
      <c r="D284" s="164" t="s">
        <v>143</v>
      </c>
      <c r="E284" s="165" t="s">
        <v>385</v>
      </c>
      <c r="F284" s="166" t="s">
        <v>386</v>
      </c>
      <c r="G284" s="167" t="s">
        <v>172</v>
      </c>
      <c r="H284" s="168">
        <v>32</v>
      </c>
      <c r="I284" s="169"/>
      <c r="J284" s="170">
        <f>ROUND(I284*H284,2)</f>
        <v>0</v>
      </c>
      <c r="K284" s="166" t="s">
        <v>147</v>
      </c>
      <c r="L284" s="34"/>
      <c r="M284" s="171" t="s">
        <v>22</v>
      </c>
      <c r="N284" s="172" t="s">
        <v>46</v>
      </c>
      <c r="O284" s="35"/>
      <c r="P284" s="173">
        <f>O284*H284</f>
        <v>0</v>
      </c>
      <c r="Q284" s="173">
        <v>0</v>
      </c>
      <c r="R284" s="173">
        <f>Q284*H284</f>
        <v>0</v>
      </c>
      <c r="S284" s="173">
        <v>0</v>
      </c>
      <c r="T284" s="174">
        <f>S284*H284</f>
        <v>0</v>
      </c>
      <c r="AR284" s="17" t="s">
        <v>148</v>
      </c>
      <c r="AT284" s="17" t="s">
        <v>143</v>
      </c>
      <c r="AU284" s="17" t="s">
        <v>83</v>
      </c>
      <c r="AY284" s="17" t="s">
        <v>141</v>
      </c>
      <c r="BE284" s="175">
        <f>IF(N284="základní",J284,0)</f>
        <v>0</v>
      </c>
      <c r="BF284" s="175">
        <f>IF(N284="snížená",J284,0)</f>
        <v>0</v>
      </c>
      <c r="BG284" s="175">
        <f>IF(N284="zákl. přenesená",J284,0)</f>
        <v>0</v>
      </c>
      <c r="BH284" s="175">
        <f>IF(N284="sníž. přenesená",J284,0)</f>
        <v>0</v>
      </c>
      <c r="BI284" s="175">
        <f>IF(N284="nulová",J284,0)</f>
        <v>0</v>
      </c>
      <c r="BJ284" s="17" t="s">
        <v>23</v>
      </c>
      <c r="BK284" s="175">
        <f>ROUND(I284*H284,2)</f>
        <v>0</v>
      </c>
      <c r="BL284" s="17" t="s">
        <v>148</v>
      </c>
      <c r="BM284" s="17" t="s">
        <v>387</v>
      </c>
    </row>
    <row r="285" spans="2:51" s="11" customFormat="1" ht="22.5" customHeight="1">
      <c r="B285" s="176"/>
      <c r="D285" s="177" t="s">
        <v>150</v>
      </c>
      <c r="E285" s="178" t="s">
        <v>22</v>
      </c>
      <c r="F285" s="179" t="s">
        <v>388</v>
      </c>
      <c r="H285" s="180" t="s">
        <v>22</v>
      </c>
      <c r="I285" s="181"/>
      <c r="L285" s="176"/>
      <c r="M285" s="182"/>
      <c r="N285" s="183"/>
      <c r="O285" s="183"/>
      <c r="P285" s="183"/>
      <c r="Q285" s="183"/>
      <c r="R285" s="183"/>
      <c r="S285" s="183"/>
      <c r="T285" s="184"/>
      <c r="AT285" s="180" t="s">
        <v>150</v>
      </c>
      <c r="AU285" s="180" t="s">
        <v>83</v>
      </c>
      <c r="AV285" s="11" t="s">
        <v>23</v>
      </c>
      <c r="AW285" s="11" t="s">
        <v>38</v>
      </c>
      <c r="AX285" s="11" t="s">
        <v>75</v>
      </c>
      <c r="AY285" s="180" t="s">
        <v>141</v>
      </c>
    </row>
    <row r="286" spans="2:51" s="12" customFormat="1" ht="22.5" customHeight="1">
      <c r="B286" s="185"/>
      <c r="D286" s="177" t="s">
        <v>150</v>
      </c>
      <c r="E286" s="186" t="s">
        <v>22</v>
      </c>
      <c r="F286" s="187" t="s">
        <v>389</v>
      </c>
      <c r="H286" s="188">
        <v>32</v>
      </c>
      <c r="I286" s="189"/>
      <c r="L286" s="185"/>
      <c r="M286" s="190"/>
      <c r="N286" s="191"/>
      <c r="O286" s="191"/>
      <c r="P286" s="191"/>
      <c r="Q286" s="191"/>
      <c r="R286" s="191"/>
      <c r="S286" s="191"/>
      <c r="T286" s="192"/>
      <c r="AT286" s="186" t="s">
        <v>150</v>
      </c>
      <c r="AU286" s="186" t="s">
        <v>83</v>
      </c>
      <c r="AV286" s="12" t="s">
        <v>83</v>
      </c>
      <c r="AW286" s="12" t="s">
        <v>38</v>
      </c>
      <c r="AX286" s="12" t="s">
        <v>75</v>
      </c>
      <c r="AY286" s="186" t="s">
        <v>141</v>
      </c>
    </row>
    <row r="287" spans="2:51" s="13" customFormat="1" ht="22.5" customHeight="1">
      <c r="B287" s="193"/>
      <c r="D287" s="194" t="s">
        <v>150</v>
      </c>
      <c r="E287" s="195" t="s">
        <v>22</v>
      </c>
      <c r="F287" s="196" t="s">
        <v>154</v>
      </c>
      <c r="H287" s="197">
        <v>32</v>
      </c>
      <c r="I287" s="198"/>
      <c r="L287" s="193"/>
      <c r="M287" s="199"/>
      <c r="N287" s="200"/>
      <c r="O287" s="200"/>
      <c r="P287" s="200"/>
      <c r="Q287" s="200"/>
      <c r="R287" s="200"/>
      <c r="S287" s="200"/>
      <c r="T287" s="201"/>
      <c r="AT287" s="202" t="s">
        <v>150</v>
      </c>
      <c r="AU287" s="202" t="s">
        <v>83</v>
      </c>
      <c r="AV287" s="13" t="s">
        <v>148</v>
      </c>
      <c r="AW287" s="13" t="s">
        <v>38</v>
      </c>
      <c r="AX287" s="13" t="s">
        <v>23</v>
      </c>
      <c r="AY287" s="202" t="s">
        <v>141</v>
      </c>
    </row>
    <row r="288" spans="2:65" s="1" customFormat="1" ht="22.5" customHeight="1">
      <c r="B288" s="163"/>
      <c r="C288" s="203" t="s">
        <v>390</v>
      </c>
      <c r="D288" s="203" t="s">
        <v>258</v>
      </c>
      <c r="E288" s="204" t="s">
        <v>391</v>
      </c>
      <c r="F288" s="205" t="s">
        <v>392</v>
      </c>
      <c r="G288" s="206" t="s">
        <v>172</v>
      </c>
      <c r="H288" s="207">
        <v>33.6</v>
      </c>
      <c r="I288" s="208"/>
      <c r="J288" s="209">
        <f>ROUND(I288*H288,2)</f>
        <v>0</v>
      </c>
      <c r="K288" s="205" t="s">
        <v>22</v>
      </c>
      <c r="L288" s="210"/>
      <c r="M288" s="211" t="s">
        <v>22</v>
      </c>
      <c r="N288" s="212" t="s">
        <v>46</v>
      </c>
      <c r="O288" s="35"/>
      <c r="P288" s="173">
        <f>O288*H288</f>
        <v>0</v>
      </c>
      <c r="Q288" s="173">
        <v>0.0001</v>
      </c>
      <c r="R288" s="173">
        <f>Q288*H288</f>
        <v>0.00336</v>
      </c>
      <c r="S288" s="173">
        <v>0</v>
      </c>
      <c r="T288" s="174">
        <f>S288*H288</f>
        <v>0</v>
      </c>
      <c r="AR288" s="17" t="s">
        <v>193</v>
      </c>
      <c r="AT288" s="17" t="s">
        <v>258</v>
      </c>
      <c r="AU288" s="17" t="s">
        <v>83</v>
      </c>
      <c r="AY288" s="17" t="s">
        <v>141</v>
      </c>
      <c r="BE288" s="175">
        <f>IF(N288="základní",J288,0)</f>
        <v>0</v>
      </c>
      <c r="BF288" s="175">
        <f>IF(N288="snížená",J288,0)</f>
        <v>0</v>
      </c>
      <c r="BG288" s="175">
        <f>IF(N288="zákl. přenesená",J288,0)</f>
        <v>0</v>
      </c>
      <c r="BH288" s="175">
        <f>IF(N288="sníž. přenesená",J288,0)</f>
        <v>0</v>
      </c>
      <c r="BI288" s="175">
        <f>IF(N288="nulová",J288,0)</f>
        <v>0</v>
      </c>
      <c r="BJ288" s="17" t="s">
        <v>23</v>
      </c>
      <c r="BK288" s="175">
        <f>ROUND(I288*H288,2)</f>
        <v>0</v>
      </c>
      <c r="BL288" s="17" t="s">
        <v>148</v>
      </c>
      <c r="BM288" s="17" t="s">
        <v>393</v>
      </c>
    </row>
    <row r="289" spans="2:51" s="12" customFormat="1" ht="22.5" customHeight="1">
      <c r="B289" s="185"/>
      <c r="D289" s="194" t="s">
        <v>150</v>
      </c>
      <c r="F289" s="213" t="s">
        <v>394</v>
      </c>
      <c r="H289" s="214">
        <v>33.6</v>
      </c>
      <c r="I289" s="189"/>
      <c r="L289" s="185"/>
      <c r="M289" s="190"/>
      <c r="N289" s="191"/>
      <c r="O289" s="191"/>
      <c r="P289" s="191"/>
      <c r="Q289" s="191"/>
      <c r="R289" s="191"/>
      <c r="S289" s="191"/>
      <c r="T289" s="192"/>
      <c r="AT289" s="186" t="s">
        <v>150</v>
      </c>
      <c r="AU289" s="186" t="s">
        <v>83</v>
      </c>
      <c r="AV289" s="12" t="s">
        <v>83</v>
      </c>
      <c r="AW289" s="12" t="s">
        <v>4</v>
      </c>
      <c r="AX289" s="12" t="s">
        <v>23</v>
      </c>
      <c r="AY289" s="186" t="s">
        <v>141</v>
      </c>
    </row>
    <row r="290" spans="2:65" s="1" customFormat="1" ht="22.5" customHeight="1">
      <c r="B290" s="163"/>
      <c r="C290" s="164" t="s">
        <v>395</v>
      </c>
      <c r="D290" s="164" t="s">
        <v>143</v>
      </c>
      <c r="E290" s="165" t="s">
        <v>396</v>
      </c>
      <c r="F290" s="166" t="s">
        <v>397</v>
      </c>
      <c r="G290" s="167" t="s">
        <v>172</v>
      </c>
      <c r="H290" s="168">
        <v>1487.3</v>
      </c>
      <c r="I290" s="169"/>
      <c r="J290" s="170">
        <f>ROUND(I290*H290,2)</f>
        <v>0</v>
      </c>
      <c r="K290" s="166" t="s">
        <v>147</v>
      </c>
      <c r="L290" s="34"/>
      <c r="M290" s="171" t="s">
        <v>22</v>
      </c>
      <c r="N290" s="172" t="s">
        <v>46</v>
      </c>
      <c r="O290" s="35"/>
      <c r="P290" s="173">
        <f>O290*H290</f>
        <v>0</v>
      </c>
      <c r="Q290" s="173">
        <v>0</v>
      </c>
      <c r="R290" s="173">
        <f>Q290*H290</f>
        <v>0</v>
      </c>
      <c r="S290" s="173">
        <v>0</v>
      </c>
      <c r="T290" s="174">
        <f>S290*H290</f>
        <v>0</v>
      </c>
      <c r="AR290" s="17" t="s">
        <v>148</v>
      </c>
      <c r="AT290" s="17" t="s">
        <v>143</v>
      </c>
      <c r="AU290" s="17" t="s">
        <v>83</v>
      </c>
      <c r="AY290" s="17" t="s">
        <v>141</v>
      </c>
      <c r="BE290" s="175">
        <f>IF(N290="základní",J290,0)</f>
        <v>0</v>
      </c>
      <c r="BF290" s="175">
        <f>IF(N290="snížená",J290,0)</f>
        <v>0</v>
      </c>
      <c r="BG290" s="175">
        <f>IF(N290="zákl. přenesená",J290,0)</f>
        <v>0</v>
      </c>
      <c r="BH290" s="175">
        <f>IF(N290="sníž. přenesená",J290,0)</f>
        <v>0</v>
      </c>
      <c r="BI290" s="175">
        <f>IF(N290="nulová",J290,0)</f>
        <v>0</v>
      </c>
      <c r="BJ290" s="17" t="s">
        <v>23</v>
      </c>
      <c r="BK290" s="175">
        <f>ROUND(I290*H290,2)</f>
        <v>0</v>
      </c>
      <c r="BL290" s="17" t="s">
        <v>148</v>
      </c>
      <c r="BM290" s="17" t="s">
        <v>398</v>
      </c>
    </row>
    <row r="291" spans="2:51" s="12" customFormat="1" ht="22.5" customHeight="1">
      <c r="B291" s="185"/>
      <c r="D291" s="177" t="s">
        <v>150</v>
      </c>
      <c r="E291" s="186" t="s">
        <v>22</v>
      </c>
      <c r="F291" s="187" t="s">
        <v>399</v>
      </c>
      <c r="H291" s="188">
        <v>28.95</v>
      </c>
      <c r="I291" s="189"/>
      <c r="L291" s="185"/>
      <c r="M291" s="190"/>
      <c r="N291" s="191"/>
      <c r="O291" s="191"/>
      <c r="P291" s="191"/>
      <c r="Q291" s="191"/>
      <c r="R291" s="191"/>
      <c r="S291" s="191"/>
      <c r="T291" s="192"/>
      <c r="AT291" s="186" t="s">
        <v>150</v>
      </c>
      <c r="AU291" s="186" t="s">
        <v>83</v>
      </c>
      <c r="AV291" s="12" t="s">
        <v>83</v>
      </c>
      <c r="AW291" s="12" t="s">
        <v>38</v>
      </c>
      <c r="AX291" s="12" t="s">
        <v>75</v>
      </c>
      <c r="AY291" s="186" t="s">
        <v>141</v>
      </c>
    </row>
    <row r="292" spans="2:51" s="12" customFormat="1" ht="22.5" customHeight="1">
      <c r="B292" s="185"/>
      <c r="D292" s="177" t="s">
        <v>150</v>
      </c>
      <c r="E292" s="186" t="s">
        <v>22</v>
      </c>
      <c r="F292" s="187" t="s">
        <v>400</v>
      </c>
      <c r="H292" s="188">
        <v>28.9</v>
      </c>
      <c r="I292" s="189"/>
      <c r="L292" s="185"/>
      <c r="M292" s="190"/>
      <c r="N292" s="191"/>
      <c r="O292" s="191"/>
      <c r="P292" s="191"/>
      <c r="Q292" s="191"/>
      <c r="R292" s="191"/>
      <c r="S292" s="191"/>
      <c r="T292" s="192"/>
      <c r="AT292" s="186" t="s">
        <v>150</v>
      </c>
      <c r="AU292" s="186" t="s">
        <v>83</v>
      </c>
      <c r="AV292" s="12" t="s">
        <v>83</v>
      </c>
      <c r="AW292" s="12" t="s">
        <v>38</v>
      </c>
      <c r="AX292" s="12" t="s">
        <v>75</v>
      </c>
      <c r="AY292" s="186" t="s">
        <v>141</v>
      </c>
    </row>
    <row r="293" spans="2:51" s="12" customFormat="1" ht="22.5" customHeight="1">
      <c r="B293" s="185"/>
      <c r="D293" s="177" t="s">
        <v>150</v>
      </c>
      <c r="E293" s="186" t="s">
        <v>22</v>
      </c>
      <c r="F293" s="187" t="s">
        <v>401</v>
      </c>
      <c r="H293" s="188">
        <v>56.64</v>
      </c>
      <c r="I293" s="189"/>
      <c r="L293" s="185"/>
      <c r="M293" s="190"/>
      <c r="N293" s="191"/>
      <c r="O293" s="191"/>
      <c r="P293" s="191"/>
      <c r="Q293" s="191"/>
      <c r="R293" s="191"/>
      <c r="S293" s="191"/>
      <c r="T293" s="192"/>
      <c r="AT293" s="186" t="s">
        <v>150</v>
      </c>
      <c r="AU293" s="186" t="s">
        <v>83</v>
      </c>
      <c r="AV293" s="12" t="s">
        <v>83</v>
      </c>
      <c r="AW293" s="12" t="s">
        <v>38</v>
      </c>
      <c r="AX293" s="12" t="s">
        <v>75</v>
      </c>
      <c r="AY293" s="186" t="s">
        <v>141</v>
      </c>
    </row>
    <row r="294" spans="2:51" s="12" customFormat="1" ht="22.5" customHeight="1">
      <c r="B294" s="185"/>
      <c r="D294" s="177" t="s">
        <v>150</v>
      </c>
      <c r="E294" s="186" t="s">
        <v>22</v>
      </c>
      <c r="F294" s="187" t="s">
        <v>402</v>
      </c>
      <c r="H294" s="188">
        <v>65.8</v>
      </c>
      <c r="I294" s="189"/>
      <c r="L294" s="185"/>
      <c r="M294" s="190"/>
      <c r="N294" s="191"/>
      <c r="O294" s="191"/>
      <c r="P294" s="191"/>
      <c r="Q294" s="191"/>
      <c r="R294" s="191"/>
      <c r="S294" s="191"/>
      <c r="T294" s="192"/>
      <c r="AT294" s="186" t="s">
        <v>150</v>
      </c>
      <c r="AU294" s="186" t="s">
        <v>83</v>
      </c>
      <c r="AV294" s="12" t="s">
        <v>83</v>
      </c>
      <c r="AW294" s="12" t="s">
        <v>38</v>
      </c>
      <c r="AX294" s="12" t="s">
        <v>75</v>
      </c>
      <c r="AY294" s="186" t="s">
        <v>141</v>
      </c>
    </row>
    <row r="295" spans="2:51" s="11" customFormat="1" ht="22.5" customHeight="1">
      <c r="B295" s="176"/>
      <c r="D295" s="177" t="s">
        <v>150</v>
      </c>
      <c r="E295" s="178" t="s">
        <v>22</v>
      </c>
      <c r="F295" s="179" t="s">
        <v>403</v>
      </c>
      <c r="H295" s="180" t="s">
        <v>22</v>
      </c>
      <c r="I295" s="181"/>
      <c r="L295" s="176"/>
      <c r="M295" s="182"/>
      <c r="N295" s="183"/>
      <c r="O295" s="183"/>
      <c r="P295" s="183"/>
      <c r="Q295" s="183"/>
      <c r="R295" s="183"/>
      <c r="S295" s="183"/>
      <c r="T295" s="184"/>
      <c r="AT295" s="180" t="s">
        <v>150</v>
      </c>
      <c r="AU295" s="180" t="s">
        <v>83</v>
      </c>
      <c r="AV295" s="11" t="s">
        <v>23</v>
      </c>
      <c r="AW295" s="11" t="s">
        <v>38</v>
      </c>
      <c r="AX295" s="11" t="s">
        <v>75</v>
      </c>
      <c r="AY295" s="180" t="s">
        <v>141</v>
      </c>
    </row>
    <row r="296" spans="2:51" s="12" customFormat="1" ht="22.5" customHeight="1">
      <c r="B296" s="185"/>
      <c r="D296" s="177" t="s">
        <v>150</v>
      </c>
      <c r="E296" s="186" t="s">
        <v>22</v>
      </c>
      <c r="F296" s="187" t="s">
        <v>404</v>
      </c>
      <c r="H296" s="188">
        <v>754.8</v>
      </c>
      <c r="I296" s="189"/>
      <c r="L296" s="185"/>
      <c r="M296" s="190"/>
      <c r="N296" s="191"/>
      <c r="O296" s="191"/>
      <c r="P296" s="191"/>
      <c r="Q296" s="191"/>
      <c r="R296" s="191"/>
      <c r="S296" s="191"/>
      <c r="T296" s="192"/>
      <c r="AT296" s="186" t="s">
        <v>150</v>
      </c>
      <c r="AU296" s="186" t="s">
        <v>83</v>
      </c>
      <c r="AV296" s="12" t="s">
        <v>83</v>
      </c>
      <c r="AW296" s="12" t="s">
        <v>38</v>
      </c>
      <c r="AX296" s="12" t="s">
        <v>75</v>
      </c>
      <c r="AY296" s="186" t="s">
        <v>141</v>
      </c>
    </row>
    <row r="297" spans="2:51" s="12" customFormat="1" ht="22.5" customHeight="1">
      <c r="B297" s="185"/>
      <c r="D297" s="177" t="s">
        <v>150</v>
      </c>
      <c r="E297" s="186" t="s">
        <v>22</v>
      </c>
      <c r="F297" s="187" t="s">
        <v>405</v>
      </c>
      <c r="H297" s="188">
        <v>306</v>
      </c>
      <c r="I297" s="189"/>
      <c r="L297" s="185"/>
      <c r="M297" s="190"/>
      <c r="N297" s="191"/>
      <c r="O297" s="191"/>
      <c r="P297" s="191"/>
      <c r="Q297" s="191"/>
      <c r="R297" s="191"/>
      <c r="S297" s="191"/>
      <c r="T297" s="192"/>
      <c r="AT297" s="186" t="s">
        <v>150</v>
      </c>
      <c r="AU297" s="186" t="s">
        <v>83</v>
      </c>
      <c r="AV297" s="12" t="s">
        <v>83</v>
      </c>
      <c r="AW297" s="12" t="s">
        <v>38</v>
      </c>
      <c r="AX297" s="12" t="s">
        <v>75</v>
      </c>
      <c r="AY297" s="186" t="s">
        <v>141</v>
      </c>
    </row>
    <row r="298" spans="2:51" s="12" customFormat="1" ht="22.5" customHeight="1">
      <c r="B298" s="185"/>
      <c r="D298" s="177" t="s">
        <v>150</v>
      </c>
      <c r="E298" s="186" t="s">
        <v>22</v>
      </c>
      <c r="F298" s="187" t="s">
        <v>406</v>
      </c>
      <c r="H298" s="188">
        <v>15.48</v>
      </c>
      <c r="I298" s="189"/>
      <c r="L298" s="185"/>
      <c r="M298" s="190"/>
      <c r="N298" s="191"/>
      <c r="O298" s="191"/>
      <c r="P298" s="191"/>
      <c r="Q298" s="191"/>
      <c r="R298" s="191"/>
      <c r="S298" s="191"/>
      <c r="T298" s="192"/>
      <c r="AT298" s="186" t="s">
        <v>150</v>
      </c>
      <c r="AU298" s="186" t="s">
        <v>83</v>
      </c>
      <c r="AV298" s="12" t="s">
        <v>83</v>
      </c>
      <c r="AW298" s="12" t="s">
        <v>38</v>
      </c>
      <c r="AX298" s="12" t="s">
        <v>75</v>
      </c>
      <c r="AY298" s="186" t="s">
        <v>141</v>
      </c>
    </row>
    <row r="299" spans="2:51" s="12" customFormat="1" ht="22.5" customHeight="1">
      <c r="B299" s="185"/>
      <c r="D299" s="177" t="s">
        <v>150</v>
      </c>
      <c r="E299" s="186" t="s">
        <v>22</v>
      </c>
      <c r="F299" s="187" t="s">
        <v>407</v>
      </c>
      <c r="H299" s="188">
        <v>29.4</v>
      </c>
      <c r="I299" s="189"/>
      <c r="L299" s="185"/>
      <c r="M299" s="190"/>
      <c r="N299" s="191"/>
      <c r="O299" s="191"/>
      <c r="P299" s="191"/>
      <c r="Q299" s="191"/>
      <c r="R299" s="191"/>
      <c r="S299" s="191"/>
      <c r="T299" s="192"/>
      <c r="AT299" s="186" t="s">
        <v>150</v>
      </c>
      <c r="AU299" s="186" t="s">
        <v>83</v>
      </c>
      <c r="AV299" s="12" t="s">
        <v>83</v>
      </c>
      <c r="AW299" s="12" t="s">
        <v>38</v>
      </c>
      <c r="AX299" s="12" t="s">
        <v>75</v>
      </c>
      <c r="AY299" s="186" t="s">
        <v>141</v>
      </c>
    </row>
    <row r="300" spans="2:51" s="12" customFormat="1" ht="22.5" customHeight="1">
      <c r="B300" s="185"/>
      <c r="D300" s="177" t="s">
        <v>150</v>
      </c>
      <c r="E300" s="186" t="s">
        <v>22</v>
      </c>
      <c r="F300" s="187" t="s">
        <v>408</v>
      </c>
      <c r="H300" s="188">
        <v>174.8</v>
      </c>
      <c r="I300" s="189"/>
      <c r="L300" s="185"/>
      <c r="M300" s="190"/>
      <c r="N300" s="191"/>
      <c r="O300" s="191"/>
      <c r="P300" s="191"/>
      <c r="Q300" s="191"/>
      <c r="R300" s="191"/>
      <c r="S300" s="191"/>
      <c r="T300" s="192"/>
      <c r="AT300" s="186" t="s">
        <v>150</v>
      </c>
      <c r="AU300" s="186" t="s">
        <v>83</v>
      </c>
      <c r="AV300" s="12" t="s">
        <v>83</v>
      </c>
      <c r="AW300" s="12" t="s">
        <v>38</v>
      </c>
      <c r="AX300" s="12" t="s">
        <v>75</v>
      </c>
      <c r="AY300" s="186" t="s">
        <v>141</v>
      </c>
    </row>
    <row r="301" spans="2:51" s="12" customFormat="1" ht="22.5" customHeight="1">
      <c r="B301" s="185"/>
      <c r="D301" s="177" t="s">
        <v>150</v>
      </c>
      <c r="E301" s="186" t="s">
        <v>22</v>
      </c>
      <c r="F301" s="187" t="s">
        <v>409</v>
      </c>
      <c r="H301" s="188">
        <v>8.62</v>
      </c>
      <c r="I301" s="189"/>
      <c r="L301" s="185"/>
      <c r="M301" s="190"/>
      <c r="N301" s="191"/>
      <c r="O301" s="191"/>
      <c r="P301" s="191"/>
      <c r="Q301" s="191"/>
      <c r="R301" s="191"/>
      <c r="S301" s="191"/>
      <c r="T301" s="192"/>
      <c r="AT301" s="186" t="s">
        <v>150</v>
      </c>
      <c r="AU301" s="186" t="s">
        <v>83</v>
      </c>
      <c r="AV301" s="12" t="s">
        <v>83</v>
      </c>
      <c r="AW301" s="12" t="s">
        <v>38</v>
      </c>
      <c r="AX301" s="12" t="s">
        <v>75</v>
      </c>
      <c r="AY301" s="186" t="s">
        <v>141</v>
      </c>
    </row>
    <row r="302" spans="2:51" s="11" customFormat="1" ht="22.5" customHeight="1">
      <c r="B302" s="176"/>
      <c r="D302" s="177" t="s">
        <v>150</v>
      </c>
      <c r="E302" s="178" t="s">
        <v>22</v>
      </c>
      <c r="F302" s="179" t="s">
        <v>410</v>
      </c>
      <c r="H302" s="180" t="s">
        <v>22</v>
      </c>
      <c r="I302" s="181"/>
      <c r="L302" s="176"/>
      <c r="M302" s="182"/>
      <c r="N302" s="183"/>
      <c r="O302" s="183"/>
      <c r="P302" s="183"/>
      <c r="Q302" s="183"/>
      <c r="R302" s="183"/>
      <c r="S302" s="183"/>
      <c r="T302" s="184"/>
      <c r="AT302" s="180" t="s">
        <v>150</v>
      </c>
      <c r="AU302" s="180" t="s">
        <v>83</v>
      </c>
      <c r="AV302" s="11" t="s">
        <v>23</v>
      </c>
      <c r="AW302" s="11" t="s">
        <v>38</v>
      </c>
      <c r="AX302" s="11" t="s">
        <v>75</v>
      </c>
      <c r="AY302" s="180" t="s">
        <v>141</v>
      </c>
    </row>
    <row r="303" spans="2:51" s="12" customFormat="1" ht="22.5" customHeight="1">
      <c r="B303" s="185"/>
      <c r="D303" s="177" t="s">
        <v>150</v>
      </c>
      <c r="E303" s="186" t="s">
        <v>22</v>
      </c>
      <c r="F303" s="187" t="s">
        <v>411</v>
      </c>
      <c r="H303" s="188">
        <v>6.73</v>
      </c>
      <c r="I303" s="189"/>
      <c r="L303" s="185"/>
      <c r="M303" s="190"/>
      <c r="N303" s="191"/>
      <c r="O303" s="191"/>
      <c r="P303" s="191"/>
      <c r="Q303" s="191"/>
      <c r="R303" s="191"/>
      <c r="S303" s="191"/>
      <c r="T303" s="192"/>
      <c r="AT303" s="186" t="s">
        <v>150</v>
      </c>
      <c r="AU303" s="186" t="s">
        <v>83</v>
      </c>
      <c r="AV303" s="12" t="s">
        <v>83</v>
      </c>
      <c r="AW303" s="12" t="s">
        <v>38</v>
      </c>
      <c r="AX303" s="12" t="s">
        <v>75</v>
      </c>
      <c r="AY303" s="186" t="s">
        <v>141</v>
      </c>
    </row>
    <row r="304" spans="2:51" s="12" customFormat="1" ht="22.5" customHeight="1">
      <c r="B304" s="185"/>
      <c r="D304" s="177" t="s">
        <v>150</v>
      </c>
      <c r="E304" s="186" t="s">
        <v>22</v>
      </c>
      <c r="F304" s="187" t="s">
        <v>412</v>
      </c>
      <c r="H304" s="188">
        <v>4.86</v>
      </c>
      <c r="I304" s="189"/>
      <c r="L304" s="185"/>
      <c r="M304" s="190"/>
      <c r="N304" s="191"/>
      <c r="O304" s="191"/>
      <c r="P304" s="191"/>
      <c r="Q304" s="191"/>
      <c r="R304" s="191"/>
      <c r="S304" s="191"/>
      <c r="T304" s="192"/>
      <c r="AT304" s="186" t="s">
        <v>150</v>
      </c>
      <c r="AU304" s="186" t="s">
        <v>83</v>
      </c>
      <c r="AV304" s="12" t="s">
        <v>83</v>
      </c>
      <c r="AW304" s="12" t="s">
        <v>38</v>
      </c>
      <c r="AX304" s="12" t="s">
        <v>75</v>
      </c>
      <c r="AY304" s="186" t="s">
        <v>141</v>
      </c>
    </row>
    <row r="305" spans="2:51" s="12" customFormat="1" ht="22.5" customHeight="1">
      <c r="B305" s="185"/>
      <c r="D305" s="177" t="s">
        <v>150</v>
      </c>
      <c r="E305" s="186" t="s">
        <v>22</v>
      </c>
      <c r="F305" s="187" t="s">
        <v>413</v>
      </c>
      <c r="H305" s="188">
        <v>6.32</v>
      </c>
      <c r="I305" s="189"/>
      <c r="L305" s="185"/>
      <c r="M305" s="190"/>
      <c r="N305" s="191"/>
      <c r="O305" s="191"/>
      <c r="P305" s="191"/>
      <c r="Q305" s="191"/>
      <c r="R305" s="191"/>
      <c r="S305" s="191"/>
      <c r="T305" s="192"/>
      <c r="AT305" s="186" t="s">
        <v>150</v>
      </c>
      <c r="AU305" s="186" t="s">
        <v>83</v>
      </c>
      <c r="AV305" s="12" t="s">
        <v>83</v>
      </c>
      <c r="AW305" s="12" t="s">
        <v>38</v>
      </c>
      <c r="AX305" s="12" t="s">
        <v>75</v>
      </c>
      <c r="AY305" s="186" t="s">
        <v>141</v>
      </c>
    </row>
    <row r="306" spans="2:51" s="13" customFormat="1" ht="22.5" customHeight="1">
      <c r="B306" s="193"/>
      <c r="D306" s="194" t="s">
        <v>150</v>
      </c>
      <c r="E306" s="195" t="s">
        <v>22</v>
      </c>
      <c r="F306" s="196" t="s">
        <v>154</v>
      </c>
      <c r="H306" s="197">
        <v>1487.3</v>
      </c>
      <c r="I306" s="198"/>
      <c r="L306" s="193"/>
      <c r="M306" s="199"/>
      <c r="N306" s="200"/>
      <c r="O306" s="200"/>
      <c r="P306" s="200"/>
      <c r="Q306" s="200"/>
      <c r="R306" s="200"/>
      <c r="S306" s="200"/>
      <c r="T306" s="201"/>
      <c r="AT306" s="202" t="s">
        <v>150</v>
      </c>
      <c r="AU306" s="202" t="s">
        <v>83</v>
      </c>
      <c r="AV306" s="13" t="s">
        <v>148</v>
      </c>
      <c r="AW306" s="13" t="s">
        <v>38</v>
      </c>
      <c r="AX306" s="13" t="s">
        <v>23</v>
      </c>
      <c r="AY306" s="202" t="s">
        <v>141</v>
      </c>
    </row>
    <row r="307" spans="2:65" s="1" customFormat="1" ht="22.5" customHeight="1">
      <c r="B307" s="163"/>
      <c r="C307" s="203" t="s">
        <v>414</v>
      </c>
      <c r="D307" s="203" t="s">
        <v>258</v>
      </c>
      <c r="E307" s="204" t="s">
        <v>415</v>
      </c>
      <c r="F307" s="205" t="s">
        <v>416</v>
      </c>
      <c r="G307" s="206" t="s">
        <v>172</v>
      </c>
      <c r="H307" s="207">
        <v>1561.665</v>
      </c>
      <c r="I307" s="208"/>
      <c r="J307" s="209">
        <f>ROUND(I307*H307,2)</f>
        <v>0</v>
      </c>
      <c r="K307" s="205" t="s">
        <v>147</v>
      </c>
      <c r="L307" s="210"/>
      <c r="M307" s="211" t="s">
        <v>22</v>
      </c>
      <c r="N307" s="212" t="s">
        <v>46</v>
      </c>
      <c r="O307" s="35"/>
      <c r="P307" s="173">
        <f>O307*H307</f>
        <v>0</v>
      </c>
      <c r="Q307" s="173">
        <v>3E-05</v>
      </c>
      <c r="R307" s="173">
        <f>Q307*H307</f>
        <v>0.04684995</v>
      </c>
      <c r="S307" s="173">
        <v>0</v>
      </c>
      <c r="T307" s="174">
        <f>S307*H307</f>
        <v>0</v>
      </c>
      <c r="AR307" s="17" t="s">
        <v>193</v>
      </c>
      <c r="AT307" s="17" t="s">
        <v>258</v>
      </c>
      <c r="AU307" s="17" t="s">
        <v>83</v>
      </c>
      <c r="AY307" s="17" t="s">
        <v>141</v>
      </c>
      <c r="BE307" s="175">
        <f>IF(N307="základní",J307,0)</f>
        <v>0</v>
      </c>
      <c r="BF307" s="175">
        <f>IF(N307="snížená",J307,0)</f>
        <v>0</v>
      </c>
      <c r="BG307" s="175">
        <f>IF(N307="zákl. přenesená",J307,0)</f>
        <v>0</v>
      </c>
      <c r="BH307" s="175">
        <f>IF(N307="sníž. přenesená",J307,0)</f>
        <v>0</v>
      </c>
      <c r="BI307" s="175">
        <f>IF(N307="nulová",J307,0)</f>
        <v>0</v>
      </c>
      <c r="BJ307" s="17" t="s">
        <v>23</v>
      </c>
      <c r="BK307" s="175">
        <f>ROUND(I307*H307,2)</f>
        <v>0</v>
      </c>
      <c r="BL307" s="17" t="s">
        <v>148</v>
      </c>
      <c r="BM307" s="17" t="s">
        <v>417</v>
      </c>
    </row>
    <row r="308" spans="2:51" s="12" customFormat="1" ht="22.5" customHeight="1">
      <c r="B308" s="185"/>
      <c r="D308" s="194" t="s">
        <v>150</v>
      </c>
      <c r="F308" s="213" t="s">
        <v>418</v>
      </c>
      <c r="H308" s="214">
        <v>1561.665</v>
      </c>
      <c r="I308" s="189"/>
      <c r="L308" s="185"/>
      <c r="M308" s="190"/>
      <c r="N308" s="191"/>
      <c r="O308" s="191"/>
      <c r="P308" s="191"/>
      <c r="Q308" s="191"/>
      <c r="R308" s="191"/>
      <c r="S308" s="191"/>
      <c r="T308" s="192"/>
      <c r="AT308" s="186" t="s">
        <v>150</v>
      </c>
      <c r="AU308" s="186" t="s">
        <v>83</v>
      </c>
      <c r="AV308" s="12" t="s">
        <v>83</v>
      </c>
      <c r="AW308" s="12" t="s">
        <v>4</v>
      </c>
      <c r="AX308" s="12" t="s">
        <v>23</v>
      </c>
      <c r="AY308" s="186" t="s">
        <v>141</v>
      </c>
    </row>
    <row r="309" spans="2:65" s="1" customFormat="1" ht="22.5" customHeight="1">
      <c r="B309" s="163"/>
      <c r="C309" s="164" t="s">
        <v>419</v>
      </c>
      <c r="D309" s="164" t="s">
        <v>143</v>
      </c>
      <c r="E309" s="165" t="s">
        <v>420</v>
      </c>
      <c r="F309" s="166" t="s">
        <v>421</v>
      </c>
      <c r="G309" s="167" t="s">
        <v>172</v>
      </c>
      <c r="H309" s="168">
        <v>1055.4</v>
      </c>
      <c r="I309" s="169"/>
      <c r="J309" s="170">
        <f>ROUND(I309*H309,2)</f>
        <v>0</v>
      </c>
      <c r="K309" s="166" t="s">
        <v>147</v>
      </c>
      <c r="L309" s="34"/>
      <c r="M309" s="171" t="s">
        <v>22</v>
      </c>
      <c r="N309" s="172" t="s">
        <v>46</v>
      </c>
      <c r="O309" s="35"/>
      <c r="P309" s="173">
        <f>O309*H309</f>
        <v>0</v>
      </c>
      <c r="Q309" s="173">
        <v>0</v>
      </c>
      <c r="R309" s="173">
        <f>Q309*H309</f>
        <v>0</v>
      </c>
      <c r="S309" s="173">
        <v>0</v>
      </c>
      <c r="T309" s="174">
        <f>S309*H309</f>
        <v>0</v>
      </c>
      <c r="AR309" s="17" t="s">
        <v>148</v>
      </c>
      <c r="AT309" s="17" t="s">
        <v>143</v>
      </c>
      <c r="AU309" s="17" t="s">
        <v>83</v>
      </c>
      <c r="AY309" s="17" t="s">
        <v>141</v>
      </c>
      <c r="BE309" s="175">
        <f>IF(N309="základní",J309,0)</f>
        <v>0</v>
      </c>
      <c r="BF309" s="175">
        <f>IF(N309="snížená",J309,0)</f>
        <v>0</v>
      </c>
      <c r="BG309" s="175">
        <f>IF(N309="zákl. přenesená",J309,0)</f>
        <v>0</v>
      </c>
      <c r="BH309" s="175">
        <f>IF(N309="sníž. přenesená",J309,0)</f>
        <v>0</v>
      </c>
      <c r="BI309" s="175">
        <f>IF(N309="nulová",J309,0)</f>
        <v>0</v>
      </c>
      <c r="BJ309" s="17" t="s">
        <v>23</v>
      </c>
      <c r="BK309" s="175">
        <f>ROUND(I309*H309,2)</f>
        <v>0</v>
      </c>
      <c r="BL309" s="17" t="s">
        <v>148</v>
      </c>
      <c r="BM309" s="17" t="s">
        <v>422</v>
      </c>
    </row>
    <row r="310" spans="2:51" s="11" customFormat="1" ht="22.5" customHeight="1">
      <c r="B310" s="176"/>
      <c r="D310" s="177" t="s">
        <v>150</v>
      </c>
      <c r="E310" s="178" t="s">
        <v>22</v>
      </c>
      <c r="F310" s="179" t="s">
        <v>423</v>
      </c>
      <c r="H310" s="180" t="s">
        <v>22</v>
      </c>
      <c r="I310" s="181"/>
      <c r="L310" s="176"/>
      <c r="M310" s="182"/>
      <c r="N310" s="183"/>
      <c r="O310" s="183"/>
      <c r="P310" s="183"/>
      <c r="Q310" s="183"/>
      <c r="R310" s="183"/>
      <c r="S310" s="183"/>
      <c r="T310" s="184"/>
      <c r="AT310" s="180" t="s">
        <v>150</v>
      </c>
      <c r="AU310" s="180" t="s">
        <v>83</v>
      </c>
      <c r="AV310" s="11" t="s">
        <v>23</v>
      </c>
      <c r="AW310" s="11" t="s">
        <v>38</v>
      </c>
      <c r="AX310" s="11" t="s">
        <v>75</v>
      </c>
      <c r="AY310" s="180" t="s">
        <v>141</v>
      </c>
    </row>
    <row r="311" spans="2:51" s="12" customFormat="1" ht="22.5" customHeight="1">
      <c r="B311" s="185"/>
      <c r="D311" s="177" t="s">
        <v>150</v>
      </c>
      <c r="E311" s="186" t="s">
        <v>22</v>
      </c>
      <c r="F311" s="187" t="s">
        <v>424</v>
      </c>
      <c r="H311" s="188">
        <v>617.1</v>
      </c>
      <c r="I311" s="189"/>
      <c r="L311" s="185"/>
      <c r="M311" s="190"/>
      <c r="N311" s="191"/>
      <c r="O311" s="191"/>
      <c r="P311" s="191"/>
      <c r="Q311" s="191"/>
      <c r="R311" s="191"/>
      <c r="S311" s="191"/>
      <c r="T311" s="192"/>
      <c r="AT311" s="186" t="s">
        <v>150</v>
      </c>
      <c r="AU311" s="186" t="s">
        <v>83</v>
      </c>
      <c r="AV311" s="12" t="s">
        <v>83</v>
      </c>
      <c r="AW311" s="12" t="s">
        <v>38</v>
      </c>
      <c r="AX311" s="12" t="s">
        <v>75</v>
      </c>
      <c r="AY311" s="186" t="s">
        <v>141</v>
      </c>
    </row>
    <row r="312" spans="2:51" s="12" customFormat="1" ht="22.5" customHeight="1">
      <c r="B312" s="185"/>
      <c r="D312" s="177" t="s">
        <v>150</v>
      </c>
      <c r="E312" s="186" t="s">
        <v>22</v>
      </c>
      <c r="F312" s="187" t="s">
        <v>425</v>
      </c>
      <c r="H312" s="188">
        <v>249.75</v>
      </c>
      <c r="I312" s="189"/>
      <c r="L312" s="185"/>
      <c r="M312" s="190"/>
      <c r="N312" s="191"/>
      <c r="O312" s="191"/>
      <c r="P312" s="191"/>
      <c r="Q312" s="191"/>
      <c r="R312" s="191"/>
      <c r="S312" s="191"/>
      <c r="T312" s="192"/>
      <c r="AT312" s="186" t="s">
        <v>150</v>
      </c>
      <c r="AU312" s="186" t="s">
        <v>83</v>
      </c>
      <c r="AV312" s="12" t="s">
        <v>83</v>
      </c>
      <c r="AW312" s="12" t="s">
        <v>38</v>
      </c>
      <c r="AX312" s="12" t="s">
        <v>75</v>
      </c>
      <c r="AY312" s="186" t="s">
        <v>141</v>
      </c>
    </row>
    <row r="313" spans="2:51" s="12" customFormat="1" ht="22.5" customHeight="1">
      <c r="B313" s="185"/>
      <c r="D313" s="177" t="s">
        <v>150</v>
      </c>
      <c r="E313" s="186" t="s">
        <v>22</v>
      </c>
      <c r="F313" s="187" t="s">
        <v>426</v>
      </c>
      <c r="H313" s="188">
        <v>12.03</v>
      </c>
      <c r="I313" s="189"/>
      <c r="L313" s="185"/>
      <c r="M313" s="190"/>
      <c r="N313" s="191"/>
      <c r="O313" s="191"/>
      <c r="P313" s="191"/>
      <c r="Q313" s="191"/>
      <c r="R313" s="191"/>
      <c r="S313" s="191"/>
      <c r="T313" s="192"/>
      <c r="AT313" s="186" t="s">
        <v>150</v>
      </c>
      <c r="AU313" s="186" t="s">
        <v>83</v>
      </c>
      <c r="AV313" s="12" t="s">
        <v>83</v>
      </c>
      <c r="AW313" s="12" t="s">
        <v>38</v>
      </c>
      <c r="AX313" s="12" t="s">
        <v>75</v>
      </c>
      <c r="AY313" s="186" t="s">
        <v>141</v>
      </c>
    </row>
    <row r="314" spans="2:51" s="12" customFormat="1" ht="22.5" customHeight="1">
      <c r="B314" s="185"/>
      <c r="D314" s="177" t="s">
        <v>150</v>
      </c>
      <c r="E314" s="186" t="s">
        <v>22</v>
      </c>
      <c r="F314" s="187" t="s">
        <v>427</v>
      </c>
      <c r="H314" s="188">
        <v>22.5</v>
      </c>
      <c r="I314" s="189"/>
      <c r="L314" s="185"/>
      <c r="M314" s="190"/>
      <c r="N314" s="191"/>
      <c r="O314" s="191"/>
      <c r="P314" s="191"/>
      <c r="Q314" s="191"/>
      <c r="R314" s="191"/>
      <c r="S314" s="191"/>
      <c r="T314" s="192"/>
      <c r="AT314" s="186" t="s">
        <v>150</v>
      </c>
      <c r="AU314" s="186" t="s">
        <v>83</v>
      </c>
      <c r="AV314" s="12" t="s">
        <v>83</v>
      </c>
      <c r="AW314" s="12" t="s">
        <v>38</v>
      </c>
      <c r="AX314" s="12" t="s">
        <v>75</v>
      </c>
      <c r="AY314" s="186" t="s">
        <v>141</v>
      </c>
    </row>
    <row r="315" spans="2:51" s="12" customFormat="1" ht="22.5" customHeight="1">
      <c r="B315" s="185"/>
      <c r="D315" s="177" t="s">
        <v>150</v>
      </c>
      <c r="E315" s="186" t="s">
        <v>22</v>
      </c>
      <c r="F315" s="187" t="s">
        <v>428</v>
      </c>
      <c r="H315" s="188">
        <v>131.1</v>
      </c>
      <c r="I315" s="189"/>
      <c r="L315" s="185"/>
      <c r="M315" s="190"/>
      <c r="N315" s="191"/>
      <c r="O315" s="191"/>
      <c r="P315" s="191"/>
      <c r="Q315" s="191"/>
      <c r="R315" s="191"/>
      <c r="S315" s="191"/>
      <c r="T315" s="192"/>
      <c r="AT315" s="186" t="s">
        <v>150</v>
      </c>
      <c r="AU315" s="186" t="s">
        <v>83</v>
      </c>
      <c r="AV315" s="12" t="s">
        <v>83</v>
      </c>
      <c r="AW315" s="12" t="s">
        <v>38</v>
      </c>
      <c r="AX315" s="12" t="s">
        <v>75</v>
      </c>
      <c r="AY315" s="186" t="s">
        <v>141</v>
      </c>
    </row>
    <row r="316" spans="2:51" s="12" customFormat="1" ht="22.5" customHeight="1">
      <c r="B316" s="185"/>
      <c r="D316" s="177" t="s">
        <v>150</v>
      </c>
      <c r="E316" s="186" t="s">
        <v>22</v>
      </c>
      <c r="F316" s="187" t="s">
        <v>429</v>
      </c>
      <c r="H316" s="188">
        <v>5.01</v>
      </c>
      <c r="I316" s="189"/>
      <c r="L316" s="185"/>
      <c r="M316" s="190"/>
      <c r="N316" s="191"/>
      <c r="O316" s="191"/>
      <c r="P316" s="191"/>
      <c r="Q316" s="191"/>
      <c r="R316" s="191"/>
      <c r="S316" s="191"/>
      <c r="T316" s="192"/>
      <c r="AT316" s="186" t="s">
        <v>150</v>
      </c>
      <c r="AU316" s="186" t="s">
        <v>83</v>
      </c>
      <c r="AV316" s="12" t="s">
        <v>83</v>
      </c>
      <c r="AW316" s="12" t="s">
        <v>38</v>
      </c>
      <c r="AX316" s="12" t="s">
        <v>75</v>
      </c>
      <c r="AY316" s="186" t="s">
        <v>141</v>
      </c>
    </row>
    <row r="317" spans="2:51" s="11" customFormat="1" ht="22.5" customHeight="1">
      <c r="B317" s="176"/>
      <c r="D317" s="177" t="s">
        <v>150</v>
      </c>
      <c r="E317" s="178" t="s">
        <v>22</v>
      </c>
      <c r="F317" s="179" t="s">
        <v>410</v>
      </c>
      <c r="H317" s="180" t="s">
        <v>22</v>
      </c>
      <c r="I317" s="181"/>
      <c r="L317" s="176"/>
      <c r="M317" s="182"/>
      <c r="N317" s="183"/>
      <c r="O317" s="183"/>
      <c r="P317" s="183"/>
      <c r="Q317" s="183"/>
      <c r="R317" s="183"/>
      <c r="S317" s="183"/>
      <c r="T317" s="184"/>
      <c r="AT317" s="180" t="s">
        <v>150</v>
      </c>
      <c r="AU317" s="180" t="s">
        <v>83</v>
      </c>
      <c r="AV317" s="11" t="s">
        <v>23</v>
      </c>
      <c r="AW317" s="11" t="s">
        <v>38</v>
      </c>
      <c r="AX317" s="11" t="s">
        <v>75</v>
      </c>
      <c r="AY317" s="180" t="s">
        <v>141</v>
      </c>
    </row>
    <row r="318" spans="2:51" s="12" customFormat="1" ht="22.5" customHeight="1">
      <c r="B318" s="185"/>
      <c r="D318" s="177" t="s">
        <v>150</v>
      </c>
      <c r="E318" s="186" t="s">
        <v>22</v>
      </c>
      <c r="F318" s="187" t="s">
        <v>411</v>
      </c>
      <c r="H318" s="188">
        <v>6.73</v>
      </c>
      <c r="I318" s="189"/>
      <c r="L318" s="185"/>
      <c r="M318" s="190"/>
      <c r="N318" s="191"/>
      <c r="O318" s="191"/>
      <c r="P318" s="191"/>
      <c r="Q318" s="191"/>
      <c r="R318" s="191"/>
      <c r="S318" s="191"/>
      <c r="T318" s="192"/>
      <c r="AT318" s="186" t="s">
        <v>150</v>
      </c>
      <c r="AU318" s="186" t="s">
        <v>83</v>
      </c>
      <c r="AV318" s="12" t="s">
        <v>83</v>
      </c>
      <c r="AW318" s="12" t="s">
        <v>38</v>
      </c>
      <c r="AX318" s="12" t="s">
        <v>75</v>
      </c>
      <c r="AY318" s="186" t="s">
        <v>141</v>
      </c>
    </row>
    <row r="319" spans="2:51" s="12" customFormat="1" ht="22.5" customHeight="1">
      <c r="B319" s="185"/>
      <c r="D319" s="177" t="s">
        <v>150</v>
      </c>
      <c r="E319" s="186" t="s">
        <v>22</v>
      </c>
      <c r="F319" s="187" t="s">
        <v>412</v>
      </c>
      <c r="H319" s="188">
        <v>4.86</v>
      </c>
      <c r="I319" s="189"/>
      <c r="L319" s="185"/>
      <c r="M319" s="190"/>
      <c r="N319" s="191"/>
      <c r="O319" s="191"/>
      <c r="P319" s="191"/>
      <c r="Q319" s="191"/>
      <c r="R319" s="191"/>
      <c r="S319" s="191"/>
      <c r="T319" s="192"/>
      <c r="AT319" s="186" t="s">
        <v>150</v>
      </c>
      <c r="AU319" s="186" t="s">
        <v>83</v>
      </c>
      <c r="AV319" s="12" t="s">
        <v>83</v>
      </c>
      <c r="AW319" s="12" t="s">
        <v>38</v>
      </c>
      <c r="AX319" s="12" t="s">
        <v>75</v>
      </c>
      <c r="AY319" s="186" t="s">
        <v>141</v>
      </c>
    </row>
    <row r="320" spans="2:51" s="12" customFormat="1" ht="22.5" customHeight="1">
      <c r="B320" s="185"/>
      <c r="D320" s="177" t="s">
        <v>150</v>
      </c>
      <c r="E320" s="186" t="s">
        <v>22</v>
      </c>
      <c r="F320" s="187" t="s">
        <v>413</v>
      </c>
      <c r="H320" s="188">
        <v>6.32</v>
      </c>
      <c r="I320" s="189"/>
      <c r="L320" s="185"/>
      <c r="M320" s="190"/>
      <c r="N320" s="191"/>
      <c r="O320" s="191"/>
      <c r="P320" s="191"/>
      <c r="Q320" s="191"/>
      <c r="R320" s="191"/>
      <c r="S320" s="191"/>
      <c r="T320" s="192"/>
      <c r="AT320" s="186" t="s">
        <v>150</v>
      </c>
      <c r="AU320" s="186" t="s">
        <v>83</v>
      </c>
      <c r="AV320" s="12" t="s">
        <v>83</v>
      </c>
      <c r="AW320" s="12" t="s">
        <v>38</v>
      </c>
      <c r="AX320" s="12" t="s">
        <v>75</v>
      </c>
      <c r="AY320" s="186" t="s">
        <v>141</v>
      </c>
    </row>
    <row r="321" spans="2:51" s="13" customFormat="1" ht="22.5" customHeight="1">
      <c r="B321" s="193"/>
      <c r="D321" s="194" t="s">
        <v>150</v>
      </c>
      <c r="E321" s="195" t="s">
        <v>22</v>
      </c>
      <c r="F321" s="196" t="s">
        <v>154</v>
      </c>
      <c r="H321" s="197">
        <v>1055.4</v>
      </c>
      <c r="I321" s="198"/>
      <c r="L321" s="193"/>
      <c r="M321" s="199"/>
      <c r="N321" s="200"/>
      <c r="O321" s="200"/>
      <c r="P321" s="200"/>
      <c r="Q321" s="200"/>
      <c r="R321" s="200"/>
      <c r="S321" s="200"/>
      <c r="T321" s="201"/>
      <c r="AT321" s="202" t="s">
        <v>150</v>
      </c>
      <c r="AU321" s="202" t="s">
        <v>83</v>
      </c>
      <c r="AV321" s="13" t="s">
        <v>148</v>
      </c>
      <c r="AW321" s="13" t="s">
        <v>38</v>
      </c>
      <c r="AX321" s="13" t="s">
        <v>23</v>
      </c>
      <c r="AY321" s="202" t="s">
        <v>141</v>
      </c>
    </row>
    <row r="322" spans="2:65" s="1" customFormat="1" ht="22.5" customHeight="1">
      <c r="B322" s="163"/>
      <c r="C322" s="203" t="s">
        <v>430</v>
      </c>
      <c r="D322" s="203" t="s">
        <v>258</v>
      </c>
      <c r="E322" s="204" t="s">
        <v>431</v>
      </c>
      <c r="F322" s="205" t="s">
        <v>432</v>
      </c>
      <c r="G322" s="206" t="s">
        <v>172</v>
      </c>
      <c r="H322" s="207">
        <v>1108.17</v>
      </c>
      <c r="I322" s="208"/>
      <c r="J322" s="209">
        <f>ROUND(I322*H322,2)</f>
        <v>0</v>
      </c>
      <c r="K322" s="205" t="s">
        <v>22</v>
      </c>
      <c r="L322" s="210"/>
      <c r="M322" s="211" t="s">
        <v>22</v>
      </c>
      <c r="N322" s="212" t="s">
        <v>46</v>
      </c>
      <c r="O322" s="35"/>
      <c r="P322" s="173">
        <f>O322*H322</f>
        <v>0</v>
      </c>
      <c r="Q322" s="173">
        <v>4E-05</v>
      </c>
      <c r="R322" s="173">
        <f>Q322*H322</f>
        <v>0.044326800000000006</v>
      </c>
      <c r="S322" s="173">
        <v>0</v>
      </c>
      <c r="T322" s="174">
        <f>S322*H322</f>
        <v>0</v>
      </c>
      <c r="AR322" s="17" t="s">
        <v>193</v>
      </c>
      <c r="AT322" s="17" t="s">
        <v>258</v>
      </c>
      <c r="AU322" s="17" t="s">
        <v>83</v>
      </c>
      <c r="AY322" s="17" t="s">
        <v>141</v>
      </c>
      <c r="BE322" s="175">
        <f>IF(N322="základní",J322,0)</f>
        <v>0</v>
      </c>
      <c r="BF322" s="175">
        <f>IF(N322="snížená",J322,0)</f>
        <v>0</v>
      </c>
      <c r="BG322" s="175">
        <f>IF(N322="zákl. přenesená",J322,0)</f>
        <v>0</v>
      </c>
      <c r="BH322" s="175">
        <f>IF(N322="sníž. přenesená",J322,0)</f>
        <v>0</v>
      </c>
      <c r="BI322" s="175">
        <f>IF(N322="nulová",J322,0)</f>
        <v>0</v>
      </c>
      <c r="BJ322" s="17" t="s">
        <v>23</v>
      </c>
      <c r="BK322" s="175">
        <f>ROUND(I322*H322,2)</f>
        <v>0</v>
      </c>
      <c r="BL322" s="17" t="s">
        <v>148</v>
      </c>
      <c r="BM322" s="17" t="s">
        <v>433</v>
      </c>
    </row>
    <row r="323" spans="2:51" s="12" customFormat="1" ht="22.5" customHeight="1">
      <c r="B323" s="185"/>
      <c r="D323" s="194" t="s">
        <v>150</v>
      </c>
      <c r="F323" s="213" t="s">
        <v>434</v>
      </c>
      <c r="H323" s="214">
        <v>1108.17</v>
      </c>
      <c r="I323" s="189"/>
      <c r="L323" s="185"/>
      <c r="M323" s="190"/>
      <c r="N323" s="191"/>
      <c r="O323" s="191"/>
      <c r="P323" s="191"/>
      <c r="Q323" s="191"/>
      <c r="R323" s="191"/>
      <c r="S323" s="191"/>
      <c r="T323" s="192"/>
      <c r="AT323" s="186" t="s">
        <v>150</v>
      </c>
      <c r="AU323" s="186" t="s">
        <v>83</v>
      </c>
      <c r="AV323" s="12" t="s">
        <v>83</v>
      </c>
      <c r="AW323" s="12" t="s">
        <v>4</v>
      </c>
      <c r="AX323" s="12" t="s">
        <v>23</v>
      </c>
      <c r="AY323" s="186" t="s">
        <v>141</v>
      </c>
    </row>
    <row r="324" spans="2:65" s="1" customFormat="1" ht="22.5" customHeight="1">
      <c r="B324" s="163"/>
      <c r="C324" s="164" t="s">
        <v>435</v>
      </c>
      <c r="D324" s="164" t="s">
        <v>143</v>
      </c>
      <c r="E324" s="165" t="s">
        <v>436</v>
      </c>
      <c r="F324" s="166" t="s">
        <v>437</v>
      </c>
      <c r="G324" s="167" t="s">
        <v>146</v>
      </c>
      <c r="H324" s="168">
        <v>185</v>
      </c>
      <c r="I324" s="169"/>
      <c r="J324" s="170">
        <f>ROUND(I324*H324,2)</f>
        <v>0</v>
      </c>
      <c r="K324" s="166" t="s">
        <v>147</v>
      </c>
      <c r="L324" s="34"/>
      <c r="M324" s="171" t="s">
        <v>22</v>
      </c>
      <c r="N324" s="172" t="s">
        <v>46</v>
      </c>
      <c r="O324" s="35"/>
      <c r="P324" s="173">
        <f>O324*H324</f>
        <v>0</v>
      </c>
      <c r="Q324" s="173">
        <v>0.0085</v>
      </c>
      <c r="R324" s="173">
        <f>Q324*H324</f>
        <v>1.5725</v>
      </c>
      <c r="S324" s="173">
        <v>0</v>
      </c>
      <c r="T324" s="174">
        <f>S324*H324</f>
        <v>0</v>
      </c>
      <c r="AR324" s="17" t="s">
        <v>148</v>
      </c>
      <c r="AT324" s="17" t="s">
        <v>143</v>
      </c>
      <c r="AU324" s="17" t="s">
        <v>83</v>
      </c>
      <c r="AY324" s="17" t="s">
        <v>141</v>
      </c>
      <c r="BE324" s="175">
        <f>IF(N324="základní",J324,0)</f>
        <v>0</v>
      </c>
      <c r="BF324" s="175">
        <f>IF(N324="snížená",J324,0)</f>
        <v>0</v>
      </c>
      <c r="BG324" s="175">
        <f>IF(N324="zákl. přenesená",J324,0)</f>
        <v>0</v>
      </c>
      <c r="BH324" s="175">
        <f>IF(N324="sníž. přenesená",J324,0)</f>
        <v>0</v>
      </c>
      <c r="BI324" s="175">
        <f>IF(N324="nulová",J324,0)</f>
        <v>0</v>
      </c>
      <c r="BJ324" s="17" t="s">
        <v>23</v>
      </c>
      <c r="BK324" s="175">
        <f>ROUND(I324*H324,2)</f>
        <v>0</v>
      </c>
      <c r="BL324" s="17" t="s">
        <v>148</v>
      </c>
      <c r="BM324" s="17" t="s">
        <v>438</v>
      </c>
    </row>
    <row r="325" spans="2:51" s="11" customFormat="1" ht="22.5" customHeight="1">
      <c r="B325" s="176"/>
      <c r="D325" s="177" t="s">
        <v>150</v>
      </c>
      <c r="E325" s="178" t="s">
        <v>22</v>
      </c>
      <c r="F325" s="179" t="s">
        <v>439</v>
      </c>
      <c r="H325" s="180" t="s">
        <v>22</v>
      </c>
      <c r="I325" s="181"/>
      <c r="L325" s="176"/>
      <c r="M325" s="182"/>
      <c r="N325" s="183"/>
      <c r="O325" s="183"/>
      <c r="P325" s="183"/>
      <c r="Q325" s="183"/>
      <c r="R325" s="183"/>
      <c r="S325" s="183"/>
      <c r="T325" s="184"/>
      <c r="AT325" s="180" t="s">
        <v>150</v>
      </c>
      <c r="AU325" s="180" t="s">
        <v>83</v>
      </c>
      <c r="AV325" s="11" t="s">
        <v>23</v>
      </c>
      <c r="AW325" s="11" t="s">
        <v>38</v>
      </c>
      <c r="AX325" s="11" t="s">
        <v>75</v>
      </c>
      <c r="AY325" s="180" t="s">
        <v>141</v>
      </c>
    </row>
    <row r="326" spans="2:51" s="12" customFormat="1" ht="22.5" customHeight="1">
      <c r="B326" s="185"/>
      <c r="D326" s="177" t="s">
        <v>150</v>
      </c>
      <c r="E326" s="186" t="s">
        <v>22</v>
      </c>
      <c r="F326" s="187" t="s">
        <v>440</v>
      </c>
      <c r="H326" s="188">
        <v>140</v>
      </c>
      <c r="I326" s="189"/>
      <c r="L326" s="185"/>
      <c r="M326" s="190"/>
      <c r="N326" s="191"/>
      <c r="O326" s="191"/>
      <c r="P326" s="191"/>
      <c r="Q326" s="191"/>
      <c r="R326" s="191"/>
      <c r="S326" s="191"/>
      <c r="T326" s="192"/>
      <c r="AT326" s="186" t="s">
        <v>150</v>
      </c>
      <c r="AU326" s="186" t="s">
        <v>83</v>
      </c>
      <c r="AV326" s="12" t="s">
        <v>83</v>
      </c>
      <c r="AW326" s="12" t="s">
        <v>38</v>
      </c>
      <c r="AX326" s="12" t="s">
        <v>75</v>
      </c>
      <c r="AY326" s="186" t="s">
        <v>141</v>
      </c>
    </row>
    <row r="327" spans="2:51" s="12" customFormat="1" ht="22.5" customHeight="1">
      <c r="B327" s="185"/>
      <c r="D327" s="177" t="s">
        <v>150</v>
      </c>
      <c r="E327" s="186" t="s">
        <v>22</v>
      </c>
      <c r="F327" s="187" t="s">
        <v>441</v>
      </c>
      <c r="H327" s="188">
        <v>45</v>
      </c>
      <c r="I327" s="189"/>
      <c r="L327" s="185"/>
      <c r="M327" s="190"/>
      <c r="N327" s="191"/>
      <c r="O327" s="191"/>
      <c r="P327" s="191"/>
      <c r="Q327" s="191"/>
      <c r="R327" s="191"/>
      <c r="S327" s="191"/>
      <c r="T327" s="192"/>
      <c r="AT327" s="186" t="s">
        <v>150</v>
      </c>
      <c r="AU327" s="186" t="s">
        <v>83</v>
      </c>
      <c r="AV327" s="12" t="s">
        <v>83</v>
      </c>
      <c r="AW327" s="12" t="s">
        <v>38</v>
      </c>
      <c r="AX327" s="12" t="s">
        <v>75</v>
      </c>
      <c r="AY327" s="186" t="s">
        <v>141</v>
      </c>
    </row>
    <row r="328" spans="2:51" s="13" customFormat="1" ht="22.5" customHeight="1">
      <c r="B328" s="193"/>
      <c r="D328" s="194" t="s">
        <v>150</v>
      </c>
      <c r="E328" s="195" t="s">
        <v>22</v>
      </c>
      <c r="F328" s="196" t="s">
        <v>154</v>
      </c>
      <c r="H328" s="197">
        <v>185</v>
      </c>
      <c r="I328" s="198"/>
      <c r="L328" s="193"/>
      <c r="M328" s="199"/>
      <c r="N328" s="200"/>
      <c r="O328" s="200"/>
      <c r="P328" s="200"/>
      <c r="Q328" s="200"/>
      <c r="R328" s="200"/>
      <c r="S328" s="200"/>
      <c r="T328" s="201"/>
      <c r="AT328" s="202" t="s">
        <v>150</v>
      </c>
      <c r="AU328" s="202" t="s">
        <v>83</v>
      </c>
      <c r="AV328" s="13" t="s">
        <v>148</v>
      </c>
      <c r="AW328" s="13" t="s">
        <v>38</v>
      </c>
      <c r="AX328" s="13" t="s">
        <v>23</v>
      </c>
      <c r="AY328" s="202" t="s">
        <v>141</v>
      </c>
    </row>
    <row r="329" spans="2:65" s="1" customFormat="1" ht="22.5" customHeight="1">
      <c r="B329" s="163"/>
      <c r="C329" s="203" t="s">
        <v>442</v>
      </c>
      <c r="D329" s="203" t="s">
        <v>258</v>
      </c>
      <c r="E329" s="204" t="s">
        <v>443</v>
      </c>
      <c r="F329" s="205" t="s">
        <v>444</v>
      </c>
      <c r="G329" s="206" t="s">
        <v>180</v>
      </c>
      <c r="H329" s="207">
        <v>29.6</v>
      </c>
      <c r="I329" s="208"/>
      <c r="J329" s="209">
        <f>ROUND(I329*H329,2)</f>
        <v>0</v>
      </c>
      <c r="K329" s="205" t="s">
        <v>147</v>
      </c>
      <c r="L329" s="210"/>
      <c r="M329" s="211" t="s">
        <v>22</v>
      </c>
      <c r="N329" s="212" t="s">
        <v>46</v>
      </c>
      <c r="O329" s="35"/>
      <c r="P329" s="173">
        <f>O329*H329</f>
        <v>0</v>
      </c>
      <c r="Q329" s="173">
        <v>0.032</v>
      </c>
      <c r="R329" s="173">
        <f>Q329*H329</f>
        <v>0.9472</v>
      </c>
      <c r="S329" s="173">
        <v>0</v>
      </c>
      <c r="T329" s="174">
        <f>S329*H329</f>
        <v>0</v>
      </c>
      <c r="AR329" s="17" t="s">
        <v>193</v>
      </c>
      <c r="AT329" s="17" t="s">
        <v>258</v>
      </c>
      <c r="AU329" s="17" t="s">
        <v>83</v>
      </c>
      <c r="AY329" s="17" t="s">
        <v>141</v>
      </c>
      <c r="BE329" s="175">
        <f>IF(N329="základní",J329,0)</f>
        <v>0</v>
      </c>
      <c r="BF329" s="175">
        <f>IF(N329="snížená",J329,0)</f>
        <v>0</v>
      </c>
      <c r="BG329" s="175">
        <f>IF(N329="zákl. přenesená",J329,0)</f>
        <v>0</v>
      </c>
      <c r="BH329" s="175">
        <f>IF(N329="sníž. přenesená",J329,0)</f>
        <v>0</v>
      </c>
      <c r="BI329" s="175">
        <f>IF(N329="nulová",J329,0)</f>
        <v>0</v>
      </c>
      <c r="BJ329" s="17" t="s">
        <v>23</v>
      </c>
      <c r="BK329" s="175">
        <f>ROUND(I329*H329,2)</f>
        <v>0</v>
      </c>
      <c r="BL329" s="17" t="s">
        <v>148</v>
      </c>
      <c r="BM329" s="17" t="s">
        <v>445</v>
      </c>
    </row>
    <row r="330" spans="2:51" s="12" customFormat="1" ht="22.5" customHeight="1">
      <c r="B330" s="185"/>
      <c r="D330" s="194" t="s">
        <v>150</v>
      </c>
      <c r="E330" s="218" t="s">
        <v>22</v>
      </c>
      <c r="F330" s="213" t="s">
        <v>446</v>
      </c>
      <c r="H330" s="214">
        <v>29.6</v>
      </c>
      <c r="I330" s="189"/>
      <c r="L330" s="185"/>
      <c r="M330" s="190"/>
      <c r="N330" s="191"/>
      <c r="O330" s="191"/>
      <c r="P330" s="191"/>
      <c r="Q330" s="191"/>
      <c r="R330" s="191"/>
      <c r="S330" s="191"/>
      <c r="T330" s="192"/>
      <c r="AT330" s="186" t="s">
        <v>150</v>
      </c>
      <c r="AU330" s="186" t="s">
        <v>83</v>
      </c>
      <c r="AV330" s="12" t="s">
        <v>83</v>
      </c>
      <c r="AW330" s="12" t="s">
        <v>38</v>
      </c>
      <c r="AX330" s="12" t="s">
        <v>23</v>
      </c>
      <c r="AY330" s="186" t="s">
        <v>141</v>
      </c>
    </row>
    <row r="331" spans="2:65" s="1" customFormat="1" ht="31.5" customHeight="1">
      <c r="B331" s="163"/>
      <c r="C331" s="164" t="s">
        <v>447</v>
      </c>
      <c r="D331" s="164" t="s">
        <v>143</v>
      </c>
      <c r="E331" s="165" t="s">
        <v>448</v>
      </c>
      <c r="F331" s="166" t="s">
        <v>449</v>
      </c>
      <c r="G331" s="167" t="s">
        <v>146</v>
      </c>
      <c r="H331" s="168">
        <v>328.686</v>
      </c>
      <c r="I331" s="169"/>
      <c r="J331" s="170">
        <f>ROUND(I331*H331,2)</f>
        <v>0</v>
      </c>
      <c r="K331" s="166" t="s">
        <v>147</v>
      </c>
      <c r="L331" s="34"/>
      <c r="M331" s="171" t="s">
        <v>22</v>
      </c>
      <c r="N331" s="172" t="s">
        <v>46</v>
      </c>
      <c r="O331" s="35"/>
      <c r="P331" s="173">
        <f>O331*H331</f>
        <v>0</v>
      </c>
      <c r="Q331" s="173">
        <v>0.00938</v>
      </c>
      <c r="R331" s="173">
        <f>Q331*H331</f>
        <v>3.0830746799999997</v>
      </c>
      <c r="S331" s="173">
        <v>0</v>
      </c>
      <c r="T331" s="174">
        <f>S331*H331</f>
        <v>0</v>
      </c>
      <c r="AR331" s="17" t="s">
        <v>148</v>
      </c>
      <c r="AT331" s="17" t="s">
        <v>143</v>
      </c>
      <c r="AU331" s="17" t="s">
        <v>83</v>
      </c>
      <c r="AY331" s="17" t="s">
        <v>141</v>
      </c>
      <c r="BE331" s="175">
        <f>IF(N331="základní",J331,0)</f>
        <v>0</v>
      </c>
      <c r="BF331" s="175">
        <f>IF(N331="snížená",J331,0)</f>
        <v>0</v>
      </c>
      <c r="BG331" s="175">
        <f>IF(N331="zákl. přenesená",J331,0)</f>
        <v>0</v>
      </c>
      <c r="BH331" s="175">
        <f>IF(N331="sníž. přenesená",J331,0)</f>
        <v>0</v>
      </c>
      <c r="BI331" s="175">
        <f>IF(N331="nulová",J331,0)</f>
        <v>0</v>
      </c>
      <c r="BJ331" s="17" t="s">
        <v>23</v>
      </c>
      <c r="BK331" s="175">
        <f>ROUND(I331*H331,2)</f>
        <v>0</v>
      </c>
      <c r="BL331" s="17" t="s">
        <v>148</v>
      </c>
      <c r="BM331" s="17" t="s">
        <v>450</v>
      </c>
    </row>
    <row r="332" spans="2:51" s="12" customFormat="1" ht="22.5" customHeight="1">
      <c r="B332" s="185"/>
      <c r="D332" s="177" t="s">
        <v>150</v>
      </c>
      <c r="E332" s="186" t="s">
        <v>22</v>
      </c>
      <c r="F332" s="187" t="s">
        <v>451</v>
      </c>
      <c r="H332" s="188">
        <v>90</v>
      </c>
      <c r="I332" s="189"/>
      <c r="L332" s="185"/>
      <c r="M332" s="190"/>
      <c r="N332" s="191"/>
      <c r="O332" s="191"/>
      <c r="P332" s="191"/>
      <c r="Q332" s="191"/>
      <c r="R332" s="191"/>
      <c r="S332" s="191"/>
      <c r="T332" s="192"/>
      <c r="AT332" s="186" t="s">
        <v>150</v>
      </c>
      <c r="AU332" s="186" t="s">
        <v>83</v>
      </c>
      <c r="AV332" s="12" t="s">
        <v>83</v>
      </c>
      <c r="AW332" s="12" t="s">
        <v>38</v>
      </c>
      <c r="AX332" s="12" t="s">
        <v>75</v>
      </c>
      <c r="AY332" s="186" t="s">
        <v>141</v>
      </c>
    </row>
    <row r="333" spans="2:51" s="12" customFormat="1" ht="22.5" customHeight="1">
      <c r="B333" s="185"/>
      <c r="D333" s="177" t="s">
        <v>150</v>
      </c>
      <c r="E333" s="186" t="s">
        <v>22</v>
      </c>
      <c r="F333" s="187" t="s">
        <v>452</v>
      </c>
      <c r="H333" s="188">
        <v>25</v>
      </c>
      <c r="I333" s="189"/>
      <c r="L333" s="185"/>
      <c r="M333" s="190"/>
      <c r="N333" s="191"/>
      <c r="O333" s="191"/>
      <c r="P333" s="191"/>
      <c r="Q333" s="191"/>
      <c r="R333" s="191"/>
      <c r="S333" s="191"/>
      <c r="T333" s="192"/>
      <c r="AT333" s="186" t="s">
        <v>150</v>
      </c>
      <c r="AU333" s="186" t="s">
        <v>83</v>
      </c>
      <c r="AV333" s="12" t="s">
        <v>83</v>
      </c>
      <c r="AW333" s="12" t="s">
        <v>38</v>
      </c>
      <c r="AX333" s="12" t="s">
        <v>75</v>
      </c>
      <c r="AY333" s="186" t="s">
        <v>141</v>
      </c>
    </row>
    <row r="334" spans="2:51" s="11" customFormat="1" ht="22.5" customHeight="1">
      <c r="B334" s="176"/>
      <c r="D334" s="177" t="s">
        <v>150</v>
      </c>
      <c r="E334" s="178" t="s">
        <v>22</v>
      </c>
      <c r="F334" s="179" t="s">
        <v>328</v>
      </c>
      <c r="H334" s="180" t="s">
        <v>22</v>
      </c>
      <c r="I334" s="181"/>
      <c r="L334" s="176"/>
      <c r="M334" s="182"/>
      <c r="N334" s="183"/>
      <c r="O334" s="183"/>
      <c r="P334" s="183"/>
      <c r="Q334" s="183"/>
      <c r="R334" s="183"/>
      <c r="S334" s="183"/>
      <c r="T334" s="184"/>
      <c r="AT334" s="180" t="s">
        <v>150</v>
      </c>
      <c r="AU334" s="180" t="s">
        <v>83</v>
      </c>
      <c r="AV334" s="11" t="s">
        <v>23</v>
      </c>
      <c r="AW334" s="11" t="s">
        <v>38</v>
      </c>
      <c r="AX334" s="11" t="s">
        <v>75</v>
      </c>
      <c r="AY334" s="180" t="s">
        <v>141</v>
      </c>
    </row>
    <row r="335" spans="2:51" s="12" customFormat="1" ht="22.5" customHeight="1">
      <c r="B335" s="185"/>
      <c r="D335" s="177" t="s">
        <v>150</v>
      </c>
      <c r="E335" s="186" t="s">
        <v>22</v>
      </c>
      <c r="F335" s="187" t="s">
        <v>329</v>
      </c>
      <c r="H335" s="188">
        <v>136.097</v>
      </c>
      <c r="I335" s="189"/>
      <c r="L335" s="185"/>
      <c r="M335" s="190"/>
      <c r="N335" s="191"/>
      <c r="O335" s="191"/>
      <c r="P335" s="191"/>
      <c r="Q335" s="191"/>
      <c r="R335" s="191"/>
      <c r="S335" s="191"/>
      <c r="T335" s="192"/>
      <c r="AT335" s="186" t="s">
        <v>150</v>
      </c>
      <c r="AU335" s="186" t="s">
        <v>83</v>
      </c>
      <c r="AV335" s="12" t="s">
        <v>83</v>
      </c>
      <c r="AW335" s="12" t="s">
        <v>38</v>
      </c>
      <c r="AX335" s="12" t="s">
        <v>75</v>
      </c>
      <c r="AY335" s="186" t="s">
        <v>141</v>
      </c>
    </row>
    <row r="336" spans="2:51" s="12" customFormat="1" ht="22.5" customHeight="1">
      <c r="B336" s="185"/>
      <c r="D336" s="177" t="s">
        <v>150</v>
      </c>
      <c r="E336" s="186" t="s">
        <v>22</v>
      </c>
      <c r="F336" s="187" t="s">
        <v>330</v>
      </c>
      <c r="H336" s="188">
        <v>49.765</v>
      </c>
      <c r="I336" s="189"/>
      <c r="L336" s="185"/>
      <c r="M336" s="190"/>
      <c r="N336" s="191"/>
      <c r="O336" s="191"/>
      <c r="P336" s="191"/>
      <c r="Q336" s="191"/>
      <c r="R336" s="191"/>
      <c r="S336" s="191"/>
      <c r="T336" s="192"/>
      <c r="AT336" s="186" t="s">
        <v>150</v>
      </c>
      <c r="AU336" s="186" t="s">
        <v>83</v>
      </c>
      <c r="AV336" s="12" t="s">
        <v>83</v>
      </c>
      <c r="AW336" s="12" t="s">
        <v>38</v>
      </c>
      <c r="AX336" s="12" t="s">
        <v>75</v>
      </c>
      <c r="AY336" s="186" t="s">
        <v>141</v>
      </c>
    </row>
    <row r="337" spans="2:51" s="12" customFormat="1" ht="22.5" customHeight="1">
      <c r="B337" s="185"/>
      <c r="D337" s="177" t="s">
        <v>150</v>
      </c>
      <c r="E337" s="186" t="s">
        <v>22</v>
      </c>
      <c r="F337" s="187" t="s">
        <v>331</v>
      </c>
      <c r="H337" s="188">
        <v>27.824</v>
      </c>
      <c r="I337" s="189"/>
      <c r="L337" s="185"/>
      <c r="M337" s="190"/>
      <c r="N337" s="191"/>
      <c r="O337" s="191"/>
      <c r="P337" s="191"/>
      <c r="Q337" s="191"/>
      <c r="R337" s="191"/>
      <c r="S337" s="191"/>
      <c r="T337" s="192"/>
      <c r="AT337" s="186" t="s">
        <v>150</v>
      </c>
      <c r="AU337" s="186" t="s">
        <v>83</v>
      </c>
      <c r="AV337" s="12" t="s">
        <v>83</v>
      </c>
      <c r="AW337" s="12" t="s">
        <v>38</v>
      </c>
      <c r="AX337" s="12" t="s">
        <v>75</v>
      </c>
      <c r="AY337" s="186" t="s">
        <v>141</v>
      </c>
    </row>
    <row r="338" spans="2:51" s="13" customFormat="1" ht="22.5" customHeight="1">
      <c r="B338" s="193"/>
      <c r="D338" s="194" t="s">
        <v>150</v>
      </c>
      <c r="E338" s="195" t="s">
        <v>22</v>
      </c>
      <c r="F338" s="196" t="s">
        <v>154</v>
      </c>
      <c r="H338" s="197">
        <v>328.686</v>
      </c>
      <c r="I338" s="198"/>
      <c r="L338" s="193"/>
      <c r="M338" s="199"/>
      <c r="N338" s="200"/>
      <c r="O338" s="200"/>
      <c r="P338" s="200"/>
      <c r="Q338" s="200"/>
      <c r="R338" s="200"/>
      <c r="S338" s="200"/>
      <c r="T338" s="201"/>
      <c r="AT338" s="202" t="s">
        <v>150</v>
      </c>
      <c r="AU338" s="202" t="s">
        <v>83</v>
      </c>
      <c r="AV338" s="13" t="s">
        <v>148</v>
      </c>
      <c r="AW338" s="13" t="s">
        <v>38</v>
      </c>
      <c r="AX338" s="13" t="s">
        <v>23</v>
      </c>
      <c r="AY338" s="202" t="s">
        <v>141</v>
      </c>
    </row>
    <row r="339" spans="2:65" s="1" customFormat="1" ht="22.5" customHeight="1">
      <c r="B339" s="163"/>
      <c r="C339" s="203" t="s">
        <v>453</v>
      </c>
      <c r="D339" s="203" t="s">
        <v>258</v>
      </c>
      <c r="E339" s="204" t="s">
        <v>355</v>
      </c>
      <c r="F339" s="205" t="s">
        <v>356</v>
      </c>
      <c r="G339" s="206" t="s">
        <v>146</v>
      </c>
      <c r="H339" s="207">
        <v>335.26</v>
      </c>
      <c r="I339" s="208"/>
      <c r="J339" s="209">
        <f>ROUND(I339*H339,2)</f>
        <v>0</v>
      </c>
      <c r="K339" s="205" t="s">
        <v>22</v>
      </c>
      <c r="L339" s="210"/>
      <c r="M339" s="211" t="s">
        <v>22</v>
      </c>
      <c r="N339" s="212" t="s">
        <v>46</v>
      </c>
      <c r="O339" s="35"/>
      <c r="P339" s="173">
        <f>O339*H339</f>
        <v>0</v>
      </c>
      <c r="Q339" s="173">
        <v>0.0135</v>
      </c>
      <c r="R339" s="173">
        <f>Q339*H339</f>
        <v>4.526009999999999</v>
      </c>
      <c r="S339" s="173">
        <v>0</v>
      </c>
      <c r="T339" s="174">
        <f>S339*H339</f>
        <v>0</v>
      </c>
      <c r="AR339" s="17" t="s">
        <v>193</v>
      </c>
      <c r="AT339" s="17" t="s">
        <v>258</v>
      </c>
      <c r="AU339" s="17" t="s">
        <v>83</v>
      </c>
      <c r="AY339" s="17" t="s">
        <v>141</v>
      </c>
      <c r="BE339" s="175">
        <f>IF(N339="základní",J339,0)</f>
        <v>0</v>
      </c>
      <c r="BF339" s="175">
        <f>IF(N339="snížená",J339,0)</f>
        <v>0</v>
      </c>
      <c r="BG339" s="175">
        <f>IF(N339="zákl. přenesená",J339,0)</f>
        <v>0</v>
      </c>
      <c r="BH339" s="175">
        <f>IF(N339="sníž. přenesená",J339,0)</f>
        <v>0</v>
      </c>
      <c r="BI339" s="175">
        <f>IF(N339="nulová",J339,0)</f>
        <v>0</v>
      </c>
      <c r="BJ339" s="17" t="s">
        <v>23</v>
      </c>
      <c r="BK339" s="175">
        <f>ROUND(I339*H339,2)</f>
        <v>0</v>
      </c>
      <c r="BL339" s="17" t="s">
        <v>148</v>
      </c>
      <c r="BM339" s="17" t="s">
        <v>454</v>
      </c>
    </row>
    <row r="340" spans="2:51" s="12" customFormat="1" ht="22.5" customHeight="1">
      <c r="B340" s="185"/>
      <c r="D340" s="194" t="s">
        <v>150</v>
      </c>
      <c r="F340" s="213" t="s">
        <v>455</v>
      </c>
      <c r="H340" s="214">
        <v>335.26</v>
      </c>
      <c r="I340" s="189"/>
      <c r="L340" s="185"/>
      <c r="M340" s="190"/>
      <c r="N340" s="191"/>
      <c r="O340" s="191"/>
      <c r="P340" s="191"/>
      <c r="Q340" s="191"/>
      <c r="R340" s="191"/>
      <c r="S340" s="191"/>
      <c r="T340" s="192"/>
      <c r="AT340" s="186" t="s">
        <v>150</v>
      </c>
      <c r="AU340" s="186" t="s">
        <v>83</v>
      </c>
      <c r="AV340" s="12" t="s">
        <v>83</v>
      </c>
      <c r="AW340" s="12" t="s">
        <v>4</v>
      </c>
      <c r="AX340" s="12" t="s">
        <v>23</v>
      </c>
      <c r="AY340" s="186" t="s">
        <v>141</v>
      </c>
    </row>
    <row r="341" spans="2:65" s="1" customFormat="1" ht="31.5" customHeight="1">
      <c r="B341" s="163"/>
      <c r="C341" s="164" t="s">
        <v>456</v>
      </c>
      <c r="D341" s="164" t="s">
        <v>143</v>
      </c>
      <c r="E341" s="165" t="s">
        <v>457</v>
      </c>
      <c r="F341" s="166" t="s">
        <v>458</v>
      </c>
      <c r="G341" s="167" t="s">
        <v>146</v>
      </c>
      <c r="H341" s="168">
        <v>1775</v>
      </c>
      <c r="I341" s="169"/>
      <c r="J341" s="170">
        <f>ROUND(I341*H341,2)</f>
        <v>0</v>
      </c>
      <c r="K341" s="166" t="s">
        <v>147</v>
      </c>
      <c r="L341" s="34"/>
      <c r="M341" s="171" t="s">
        <v>22</v>
      </c>
      <c r="N341" s="172" t="s">
        <v>46</v>
      </c>
      <c r="O341" s="35"/>
      <c r="P341" s="173">
        <f>O341*H341</f>
        <v>0</v>
      </c>
      <c r="Q341" s="173">
        <v>0.00944</v>
      </c>
      <c r="R341" s="173">
        <f>Q341*H341</f>
        <v>16.756</v>
      </c>
      <c r="S341" s="173">
        <v>0</v>
      </c>
      <c r="T341" s="174">
        <f>S341*H341</f>
        <v>0</v>
      </c>
      <c r="AR341" s="17" t="s">
        <v>148</v>
      </c>
      <c r="AT341" s="17" t="s">
        <v>143</v>
      </c>
      <c r="AU341" s="17" t="s">
        <v>83</v>
      </c>
      <c r="AY341" s="17" t="s">
        <v>141</v>
      </c>
      <c r="BE341" s="175">
        <f>IF(N341="základní",J341,0)</f>
        <v>0</v>
      </c>
      <c r="BF341" s="175">
        <f>IF(N341="snížená",J341,0)</f>
        <v>0</v>
      </c>
      <c r="BG341" s="175">
        <f>IF(N341="zákl. přenesená",J341,0)</f>
        <v>0</v>
      </c>
      <c r="BH341" s="175">
        <f>IF(N341="sníž. přenesená",J341,0)</f>
        <v>0</v>
      </c>
      <c r="BI341" s="175">
        <f>IF(N341="nulová",J341,0)</f>
        <v>0</v>
      </c>
      <c r="BJ341" s="17" t="s">
        <v>23</v>
      </c>
      <c r="BK341" s="175">
        <f>ROUND(I341*H341,2)</f>
        <v>0</v>
      </c>
      <c r="BL341" s="17" t="s">
        <v>148</v>
      </c>
      <c r="BM341" s="17" t="s">
        <v>459</v>
      </c>
    </row>
    <row r="342" spans="2:51" s="12" customFormat="1" ht="22.5" customHeight="1">
      <c r="B342" s="185"/>
      <c r="D342" s="177" t="s">
        <v>150</v>
      </c>
      <c r="E342" s="186" t="s">
        <v>22</v>
      </c>
      <c r="F342" s="187" t="s">
        <v>460</v>
      </c>
      <c r="H342" s="188">
        <v>1380</v>
      </c>
      <c r="I342" s="189"/>
      <c r="L342" s="185"/>
      <c r="M342" s="190"/>
      <c r="N342" s="191"/>
      <c r="O342" s="191"/>
      <c r="P342" s="191"/>
      <c r="Q342" s="191"/>
      <c r="R342" s="191"/>
      <c r="S342" s="191"/>
      <c r="T342" s="192"/>
      <c r="AT342" s="186" t="s">
        <v>150</v>
      </c>
      <c r="AU342" s="186" t="s">
        <v>83</v>
      </c>
      <c r="AV342" s="12" t="s">
        <v>83</v>
      </c>
      <c r="AW342" s="12" t="s">
        <v>38</v>
      </c>
      <c r="AX342" s="12" t="s">
        <v>75</v>
      </c>
      <c r="AY342" s="186" t="s">
        <v>141</v>
      </c>
    </row>
    <row r="343" spans="2:51" s="12" customFormat="1" ht="22.5" customHeight="1">
      <c r="B343" s="185"/>
      <c r="D343" s="177" t="s">
        <v>150</v>
      </c>
      <c r="E343" s="186" t="s">
        <v>22</v>
      </c>
      <c r="F343" s="187" t="s">
        <v>461</v>
      </c>
      <c r="H343" s="188">
        <v>395</v>
      </c>
      <c r="I343" s="189"/>
      <c r="L343" s="185"/>
      <c r="M343" s="190"/>
      <c r="N343" s="191"/>
      <c r="O343" s="191"/>
      <c r="P343" s="191"/>
      <c r="Q343" s="191"/>
      <c r="R343" s="191"/>
      <c r="S343" s="191"/>
      <c r="T343" s="192"/>
      <c r="AT343" s="186" t="s">
        <v>150</v>
      </c>
      <c r="AU343" s="186" t="s">
        <v>83</v>
      </c>
      <c r="AV343" s="12" t="s">
        <v>83</v>
      </c>
      <c r="AW343" s="12" t="s">
        <v>38</v>
      </c>
      <c r="AX343" s="12" t="s">
        <v>75</v>
      </c>
      <c r="AY343" s="186" t="s">
        <v>141</v>
      </c>
    </row>
    <row r="344" spans="2:51" s="13" customFormat="1" ht="22.5" customHeight="1">
      <c r="B344" s="193"/>
      <c r="D344" s="194" t="s">
        <v>150</v>
      </c>
      <c r="E344" s="195" t="s">
        <v>22</v>
      </c>
      <c r="F344" s="196" t="s">
        <v>154</v>
      </c>
      <c r="H344" s="197">
        <v>1775</v>
      </c>
      <c r="I344" s="198"/>
      <c r="L344" s="193"/>
      <c r="M344" s="199"/>
      <c r="N344" s="200"/>
      <c r="O344" s="200"/>
      <c r="P344" s="200"/>
      <c r="Q344" s="200"/>
      <c r="R344" s="200"/>
      <c r="S344" s="200"/>
      <c r="T344" s="201"/>
      <c r="AT344" s="202" t="s">
        <v>150</v>
      </c>
      <c r="AU344" s="202" t="s">
        <v>83</v>
      </c>
      <c r="AV344" s="13" t="s">
        <v>148</v>
      </c>
      <c r="AW344" s="13" t="s">
        <v>38</v>
      </c>
      <c r="AX344" s="13" t="s">
        <v>23</v>
      </c>
      <c r="AY344" s="202" t="s">
        <v>141</v>
      </c>
    </row>
    <row r="345" spans="2:65" s="1" customFormat="1" ht="22.5" customHeight="1">
      <c r="B345" s="163"/>
      <c r="C345" s="203" t="s">
        <v>462</v>
      </c>
      <c r="D345" s="203" t="s">
        <v>258</v>
      </c>
      <c r="E345" s="204" t="s">
        <v>463</v>
      </c>
      <c r="F345" s="205" t="s">
        <v>464</v>
      </c>
      <c r="G345" s="206" t="s">
        <v>146</v>
      </c>
      <c r="H345" s="207">
        <v>1810.5</v>
      </c>
      <c r="I345" s="208"/>
      <c r="J345" s="209">
        <f>ROUND(I345*H345,2)</f>
        <v>0</v>
      </c>
      <c r="K345" s="205" t="s">
        <v>22</v>
      </c>
      <c r="L345" s="210"/>
      <c r="M345" s="211" t="s">
        <v>22</v>
      </c>
      <c r="N345" s="212" t="s">
        <v>46</v>
      </c>
      <c r="O345" s="35"/>
      <c r="P345" s="173">
        <f>O345*H345</f>
        <v>0</v>
      </c>
      <c r="Q345" s="173">
        <v>0.018</v>
      </c>
      <c r="R345" s="173">
        <f>Q345*H345</f>
        <v>32.589</v>
      </c>
      <c r="S345" s="173">
        <v>0</v>
      </c>
      <c r="T345" s="174">
        <f>S345*H345</f>
        <v>0</v>
      </c>
      <c r="AR345" s="17" t="s">
        <v>193</v>
      </c>
      <c r="AT345" s="17" t="s">
        <v>258</v>
      </c>
      <c r="AU345" s="17" t="s">
        <v>83</v>
      </c>
      <c r="AY345" s="17" t="s">
        <v>141</v>
      </c>
      <c r="BE345" s="175">
        <f>IF(N345="základní",J345,0)</f>
        <v>0</v>
      </c>
      <c r="BF345" s="175">
        <f>IF(N345="snížená",J345,0)</f>
        <v>0</v>
      </c>
      <c r="BG345" s="175">
        <f>IF(N345="zákl. přenesená",J345,0)</f>
        <v>0</v>
      </c>
      <c r="BH345" s="175">
        <f>IF(N345="sníž. přenesená",J345,0)</f>
        <v>0</v>
      </c>
      <c r="BI345" s="175">
        <f>IF(N345="nulová",J345,0)</f>
        <v>0</v>
      </c>
      <c r="BJ345" s="17" t="s">
        <v>23</v>
      </c>
      <c r="BK345" s="175">
        <f>ROUND(I345*H345,2)</f>
        <v>0</v>
      </c>
      <c r="BL345" s="17" t="s">
        <v>148</v>
      </c>
      <c r="BM345" s="17" t="s">
        <v>465</v>
      </c>
    </row>
    <row r="346" spans="2:51" s="12" customFormat="1" ht="22.5" customHeight="1">
      <c r="B346" s="185"/>
      <c r="D346" s="194" t="s">
        <v>150</v>
      </c>
      <c r="F346" s="213" t="s">
        <v>466</v>
      </c>
      <c r="H346" s="214">
        <v>1810.5</v>
      </c>
      <c r="I346" s="189"/>
      <c r="L346" s="185"/>
      <c r="M346" s="190"/>
      <c r="N346" s="191"/>
      <c r="O346" s="191"/>
      <c r="P346" s="191"/>
      <c r="Q346" s="191"/>
      <c r="R346" s="191"/>
      <c r="S346" s="191"/>
      <c r="T346" s="192"/>
      <c r="AT346" s="186" t="s">
        <v>150</v>
      </c>
      <c r="AU346" s="186" t="s">
        <v>83</v>
      </c>
      <c r="AV346" s="12" t="s">
        <v>83</v>
      </c>
      <c r="AW346" s="12" t="s">
        <v>4</v>
      </c>
      <c r="AX346" s="12" t="s">
        <v>23</v>
      </c>
      <c r="AY346" s="186" t="s">
        <v>141</v>
      </c>
    </row>
    <row r="347" spans="2:65" s="1" customFormat="1" ht="31.5" customHeight="1">
      <c r="B347" s="163"/>
      <c r="C347" s="164" t="s">
        <v>467</v>
      </c>
      <c r="D347" s="164" t="s">
        <v>143</v>
      </c>
      <c r="E347" s="165" t="s">
        <v>468</v>
      </c>
      <c r="F347" s="166" t="s">
        <v>469</v>
      </c>
      <c r="G347" s="167" t="s">
        <v>172</v>
      </c>
      <c r="H347" s="168">
        <v>1043.4</v>
      </c>
      <c r="I347" s="169"/>
      <c r="J347" s="170">
        <f>ROUND(I347*H347,2)</f>
        <v>0</v>
      </c>
      <c r="K347" s="166" t="s">
        <v>147</v>
      </c>
      <c r="L347" s="34"/>
      <c r="M347" s="171" t="s">
        <v>22</v>
      </c>
      <c r="N347" s="172" t="s">
        <v>46</v>
      </c>
      <c r="O347" s="35"/>
      <c r="P347" s="173">
        <f>O347*H347</f>
        <v>0</v>
      </c>
      <c r="Q347" s="173">
        <v>0.00168</v>
      </c>
      <c r="R347" s="173">
        <f>Q347*H347</f>
        <v>1.7529120000000002</v>
      </c>
      <c r="S347" s="173">
        <v>0</v>
      </c>
      <c r="T347" s="174">
        <f>S347*H347</f>
        <v>0</v>
      </c>
      <c r="AR347" s="17" t="s">
        <v>148</v>
      </c>
      <c r="AT347" s="17" t="s">
        <v>143</v>
      </c>
      <c r="AU347" s="17" t="s">
        <v>83</v>
      </c>
      <c r="AY347" s="17" t="s">
        <v>141</v>
      </c>
      <c r="BE347" s="175">
        <f>IF(N347="základní",J347,0)</f>
        <v>0</v>
      </c>
      <c r="BF347" s="175">
        <f>IF(N347="snížená",J347,0)</f>
        <v>0</v>
      </c>
      <c r="BG347" s="175">
        <f>IF(N347="zákl. přenesená",J347,0)</f>
        <v>0</v>
      </c>
      <c r="BH347" s="175">
        <f>IF(N347="sníž. přenesená",J347,0)</f>
        <v>0</v>
      </c>
      <c r="BI347" s="175">
        <f>IF(N347="nulová",J347,0)</f>
        <v>0</v>
      </c>
      <c r="BJ347" s="17" t="s">
        <v>23</v>
      </c>
      <c r="BK347" s="175">
        <f>ROUND(I347*H347,2)</f>
        <v>0</v>
      </c>
      <c r="BL347" s="17" t="s">
        <v>148</v>
      </c>
      <c r="BM347" s="17" t="s">
        <v>470</v>
      </c>
    </row>
    <row r="348" spans="2:51" s="11" customFormat="1" ht="22.5" customHeight="1">
      <c r="B348" s="176"/>
      <c r="D348" s="177" t="s">
        <v>150</v>
      </c>
      <c r="E348" s="178" t="s">
        <v>22</v>
      </c>
      <c r="F348" s="179" t="s">
        <v>423</v>
      </c>
      <c r="H348" s="180" t="s">
        <v>22</v>
      </c>
      <c r="I348" s="181"/>
      <c r="L348" s="176"/>
      <c r="M348" s="182"/>
      <c r="N348" s="183"/>
      <c r="O348" s="183"/>
      <c r="P348" s="183"/>
      <c r="Q348" s="183"/>
      <c r="R348" s="183"/>
      <c r="S348" s="183"/>
      <c r="T348" s="184"/>
      <c r="AT348" s="180" t="s">
        <v>150</v>
      </c>
      <c r="AU348" s="180" t="s">
        <v>83</v>
      </c>
      <c r="AV348" s="11" t="s">
        <v>23</v>
      </c>
      <c r="AW348" s="11" t="s">
        <v>38</v>
      </c>
      <c r="AX348" s="11" t="s">
        <v>75</v>
      </c>
      <c r="AY348" s="180" t="s">
        <v>141</v>
      </c>
    </row>
    <row r="349" spans="2:51" s="12" customFormat="1" ht="22.5" customHeight="1">
      <c r="B349" s="185"/>
      <c r="D349" s="177" t="s">
        <v>150</v>
      </c>
      <c r="E349" s="186" t="s">
        <v>22</v>
      </c>
      <c r="F349" s="187" t="s">
        <v>471</v>
      </c>
      <c r="H349" s="188">
        <v>615.06</v>
      </c>
      <c r="I349" s="189"/>
      <c r="L349" s="185"/>
      <c r="M349" s="190"/>
      <c r="N349" s="191"/>
      <c r="O349" s="191"/>
      <c r="P349" s="191"/>
      <c r="Q349" s="191"/>
      <c r="R349" s="191"/>
      <c r="S349" s="191"/>
      <c r="T349" s="192"/>
      <c r="AT349" s="186" t="s">
        <v>150</v>
      </c>
      <c r="AU349" s="186" t="s">
        <v>83</v>
      </c>
      <c r="AV349" s="12" t="s">
        <v>83</v>
      </c>
      <c r="AW349" s="12" t="s">
        <v>38</v>
      </c>
      <c r="AX349" s="12" t="s">
        <v>75</v>
      </c>
      <c r="AY349" s="186" t="s">
        <v>141</v>
      </c>
    </row>
    <row r="350" spans="2:51" s="12" customFormat="1" ht="22.5" customHeight="1">
      <c r="B350" s="185"/>
      <c r="D350" s="177" t="s">
        <v>150</v>
      </c>
      <c r="E350" s="186" t="s">
        <v>22</v>
      </c>
      <c r="F350" s="187" t="s">
        <v>472</v>
      </c>
      <c r="H350" s="188">
        <v>247.95</v>
      </c>
      <c r="I350" s="189"/>
      <c r="L350" s="185"/>
      <c r="M350" s="190"/>
      <c r="N350" s="191"/>
      <c r="O350" s="191"/>
      <c r="P350" s="191"/>
      <c r="Q350" s="191"/>
      <c r="R350" s="191"/>
      <c r="S350" s="191"/>
      <c r="T350" s="192"/>
      <c r="AT350" s="186" t="s">
        <v>150</v>
      </c>
      <c r="AU350" s="186" t="s">
        <v>83</v>
      </c>
      <c r="AV350" s="12" t="s">
        <v>83</v>
      </c>
      <c r="AW350" s="12" t="s">
        <v>38</v>
      </c>
      <c r="AX350" s="12" t="s">
        <v>75</v>
      </c>
      <c r="AY350" s="186" t="s">
        <v>141</v>
      </c>
    </row>
    <row r="351" spans="2:51" s="12" customFormat="1" ht="22.5" customHeight="1">
      <c r="B351" s="185"/>
      <c r="D351" s="177" t="s">
        <v>150</v>
      </c>
      <c r="E351" s="186" t="s">
        <v>22</v>
      </c>
      <c r="F351" s="187" t="s">
        <v>473</v>
      </c>
      <c r="H351" s="188">
        <v>11.97</v>
      </c>
      <c r="I351" s="189"/>
      <c r="L351" s="185"/>
      <c r="M351" s="190"/>
      <c r="N351" s="191"/>
      <c r="O351" s="191"/>
      <c r="P351" s="191"/>
      <c r="Q351" s="191"/>
      <c r="R351" s="191"/>
      <c r="S351" s="191"/>
      <c r="T351" s="192"/>
      <c r="AT351" s="186" t="s">
        <v>150</v>
      </c>
      <c r="AU351" s="186" t="s">
        <v>83</v>
      </c>
      <c r="AV351" s="12" t="s">
        <v>83</v>
      </c>
      <c r="AW351" s="12" t="s">
        <v>38</v>
      </c>
      <c r="AX351" s="12" t="s">
        <v>75</v>
      </c>
      <c r="AY351" s="186" t="s">
        <v>141</v>
      </c>
    </row>
    <row r="352" spans="2:51" s="12" customFormat="1" ht="22.5" customHeight="1">
      <c r="B352" s="185"/>
      <c r="D352" s="177" t="s">
        <v>150</v>
      </c>
      <c r="E352" s="186" t="s">
        <v>22</v>
      </c>
      <c r="F352" s="187" t="s">
        <v>474</v>
      </c>
      <c r="H352" s="188">
        <v>22.26</v>
      </c>
      <c r="I352" s="189"/>
      <c r="L352" s="185"/>
      <c r="M352" s="190"/>
      <c r="N352" s="191"/>
      <c r="O352" s="191"/>
      <c r="P352" s="191"/>
      <c r="Q352" s="191"/>
      <c r="R352" s="191"/>
      <c r="S352" s="191"/>
      <c r="T352" s="192"/>
      <c r="AT352" s="186" t="s">
        <v>150</v>
      </c>
      <c r="AU352" s="186" t="s">
        <v>83</v>
      </c>
      <c r="AV352" s="12" t="s">
        <v>83</v>
      </c>
      <c r="AW352" s="12" t="s">
        <v>38</v>
      </c>
      <c r="AX352" s="12" t="s">
        <v>75</v>
      </c>
      <c r="AY352" s="186" t="s">
        <v>141</v>
      </c>
    </row>
    <row r="353" spans="2:51" s="12" customFormat="1" ht="22.5" customHeight="1">
      <c r="B353" s="185"/>
      <c r="D353" s="177" t="s">
        <v>150</v>
      </c>
      <c r="E353" s="186" t="s">
        <v>22</v>
      </c>
      <c r="F353" s="187" t="s">
        <v>475</v>
      </c>
      <c r="H353" s="188">
        <v>129.58</v>
      </c>
      <c r="I353" s="189"/>
      <c r="L353" s="185"/>
      <c r="M353" s="190"/>
      <c r="N353" s="191"/>
      <c r="O353" s="191"/>
      <c r="P353" s="191"/>
      <c r="Q353" s="191"/>
      <c r="R353" s="191"/>
      <c r="S353" s="191"/>
      <c r="T353" s="192"/>
      <c r="AT353" s="186" t="s">
        <v>150</v>
      </c>
      <c r="AU353" s="186" t="s">
        <v>83</v>
      </c>
      <c r="AV353" s="12" t="s">
        <v>83</v>
      </c>
      <c r="AW353" s="12" t="s">
        <v>38</v>
      </c>
      <c r="AX353" s="12" t="s">
        <v>75</v>
      </c>
      <c r="AY353" s="186" t="s">
        <v>141</v>
      </c>
    </row>
    <row r="354" spans="2:51" s="12" customFormat="1" ht="22.5" customHeight="1">
      <c r="B354" s="185"/>
      <c r="D354" s="177" t="s">
        <v>150</v>
      </c>
      <c r="E354" s="186" t="s">
        <v>22</v>
      </c>
      <c r="F354" s="187" t="s">
        <v>476</v>
      </c>
      <c r="H354" s="188">
        <v>4.99</v>
      </c>
      <c r="I354" s="189"/>
      <c r="L354" s="185"/>
      <c r="M354" s="190"/>
      <c r="N354" s="191"/>
      <c r="O354" s="191"/>
      <c r="P354" s="191"/>
      <c r="Q354" s="191"/>
      <c r="R354" s="191"/>
      <c r="S354" s="191"/>
      <c r="T354" s="192"/>
      <c r="AT354" s="186" t="s">
        <v>150</v>
      </c>
      <c r="AU354" s="186" t="s">
        <v>83</v>
      </c>
      <c r="AV354" s="12" t="s">
        <v>83</v>
      </c>
      <c r="AW354" s="12" t="s">
        <v>38</v>
      </c>
      <c r="AX354" s="12" t="s">
        <v>75</v>
      </c>
      <c r="AY354" s="186" t="s">
        <v>141</v>
      </c>
    </row>
    <row r="355" spans="2:51" s="11" customFormat="1" ht="22.5" customHeight="1">
      <c r="B355" s="176"/>
      <c r="D355" s="177" t="s">
        <v>150</v>
      </c>
      <c r="E355" s="178" t="s">
        <v>22</v>
      </c>
      <c r="F355" s="179" t="s">
        <v>477</v>
      </c>
      <c r="H355" s="180" t="s">
        <v>22</v>
      </c>
      <c r="I355" s="181"/>
      <c r="L355" s="176"/>
      <c r="M355" s="182"/>
      <c r="N355" s="183"/>
      <c r="O355" s="183"/>
      <c r="P355" s="183"/>
      <c r="Q355" s="183"/>
      <c r="R355" s="183"/>
      <c r="S355" s="183"/>
      <c r="T355" s="184"/>
      <c r="AT355" s="180" t="s">
        <v>150</v>
      </c>
      <c r="AU355" s="180" t="s">
        <v>83</v>
      </c>
      <c r="AV355" s="11" t="s">
        <v>23</v>
      </c>
      <c r="AW355" s="11" t="s">
        <v>38</v>
      </c>
      <c r="AX355" s="11" t="s">
        <v>75</v>
      </c>
      <c r="AY355" s="180" t="s">
        <v>141</v>
      </c>
    </row>
    <row r="356" spans="2:51" s="12" customFormat="1" ht="22.5" customHeight="1">
      <c r="B356" s="185"/>
      <c r="D356" s="177" t="s">
        <v>150</v>
      </c>
      <c r="E356" s="186" t="s">
        <v>22</v>
      </c>
      <c r="F356" s="187" t="s">
        <v>411</v>
      </c>
      <c r="H356" s="188">
        <v>6.73</v>
      </c>
      <c r="I356" s="189"/>
      <c r="L356" s="185"/>
      <c r="M356" s="190"/>
      <c r="N356" s="191"/>
      <c r="O356" s="191"/>
      <c r="P356" s="191"/>
      <c r="Q356" s="191"/>
      <c r="R356" s="191"/>
      <c r="S356" s="191"/>
      <c r="T356" s="192"/>
      <c r="AT356" s="186" t="s">
        <v>150</v>
      </c>
      <c r="AU356" s="186" t="s">
        <v>83</v>
      </c>
      <c r="AV356" s="12" t="s">
        <v>83</v>
      </c>
      <c r="AW356" s="12" t="s">
        <v>38</v>
      </c>
      <c r="AX356" s="12" t="s">
        <v>75</v>
      </c>
      <c r="AY356" s="186" t="s">
        <v>141</v>
      </c>
    </row>
    <row r="357" spans="2:51" s="12" customFormat="1" ht="22.5" customHeight="1">
      <c r="B357" s="185"/>
      <c r="D357" s="177" t="s">
        <v>150</v>
      </c>
      <c r="E357" s="186" t="s">
        <v>22</v>
      </c>
      <c r="F357" s="187" t="s">
        <v>412</v>
      </c>
      <c r="H357" s="188">
        <v>4.86</v>
      </c>
      <c r="I357" s="189"/>
      <c r="L357" s="185"/>
      <c r="M357" s="190"/>
      <c r="N357" s="191"/>
      <c r="O357" s="191"/>
      <c r="P357" s="191"/>
      <c r="Q357" s="191"/>
      <c r="R357" s="191"/>
      <c r="S357" s="191"/>
      <c r="T357" s="192"/>
      <c r="AT357" s="186" t="s">
        <v>150</v>
      </c>
      <c r="AU357" s="186" t="s">
        <v>83</v>
      </c>
      <c r="AV357" s="12" t="s">
        <v>83</v>
      </c>
      <c r="AW357" s="12" t="s">
        <v>38</v>
      </c>
      <c r="AX357" s="12" t="s">
        <v>75</v>
      </c>
      <c r="AY357" s="186" t="s">
        <v>141</v>
      </c>
    </row>
    <row r="358" spans="2:51" s="13" customFormat="1" ht="22.5" customHeight="1">
      <c r="B358" s="193"/>
      <c r="D358" s="194" t="s">
        <v>150</v>
      </c>
      <c r="E358" s="195" t="s">
        <v>22</v>
      </c>
      <c r="F358" s="196" t="s">
        <v>154</v>
      </c>
      <c r="H358" s="197">
        <v>1043.4</v>
      </c>
      <c r="I358" s="198"/>
      <c r="L358" s="193"/>
      <c r="M358" s="199"/>
      <c r="N358" s="200"/>
      <c r="O358" s="200"/>
      <c r="P358" s="200"/>
      <c r="Q358" s="200"/>
      <c r="R358" s="200"/>
      <c r="S358" s="200"/>
      <c r="T358" s="201"/>
      <c r="AT358" s="202" t="s">
        <v>150</v>
      </c>
      <c r="AU358" s="202" t="s">
        <v>83</v>
      </c>
      <c r="AV358" s="13" t="s">
        <v>148</v>
      </c>
      <c r="AW358" s="13" t="s">
        <v>38</v>
      </c>
      <c r="AX358" s="13" t="s">
        <v>23</v>
      </c>
      <c r="AY358" s="202" t="s">
        <v>141</v>
      </c>
    </row>
    <row r="359" spans="2:65" s="1" customFormat="1" ht="22.5" customHeight="1">
      <c r="B359" s="163"/>
      <c r="C359" s="203" t="s">
        <v>478</v>
      </c>
      <c r="D359" s="203" t="s">
        <v>258</v>
      </c>
      <c r="E359" s="204" t="s">
        <v>479</v>
      </c>
      <c r="F359" s="205" t="s">
        <v>480</v>
      </c>
      <c r="G359" s="206" t="s">
        <v>146</v>
      </c>
      <c r="H359" s="207">
        <v>212.854</v>
      </c>
      <c r="I359" s="208"/>
      <c r="J359" s="209">
        <f>ROUND(I359*H359,2)</f>
        <v>0</v>
      </c>
      <c r="K359" s="205" t="s">
        <v>22</v>
      </c>
      <c r="L359" s="210"/>
      <c r="M359" s="211" t="s">
        <v>22</v>
      </c>
      <c r="N359" s="212" t="s">
        <v>46</v>
      </c>
      <c r="O359" s="35"/>
      <c r="P359" s="173">
        <f>O359*H359</f>
        <v>0</v>
      </c>
      <c r="Q359" s="173">
        <v>0.002</v>
      </c>
      <c r="R359" s="173">
        <f>Q359*H359</f>
        <v>0.42570800000000003</v>
      </c>
      <c r="S359" s="173">
        <v>0</v>
      </c>
      <c r="T359" s="174">
        <f>S359*H359</f>
        <v>0</v>
      </c>
      <c r="AR359" s="17" t="s">
        <v>193</v>
      </c>
      <c r="AT359" s="17" t="s">
        <v>258</v>
      </c>
      <c r="AU359" s="17" t="s">
        <v>83</v>
      </c>
      <c r="AY359" s="17" t="s">
        <v>141</v>
      </c>
      <c r="BE359" s="175">
        <f>IF(N359="základní",J359,0)</f>
        <v>0</v>
      </c>
      <c r="BF359" s="175">
        <f>IF(N359="snížená",J359,0)</f>
        <v>0</v>
      </c>
      <c r="BG359" s="175">
        <f>IF(N359="zákl. přenesená",J359,0)</f>
        <v>0</v>
      </c>
      <c r="BH359" s="175">
        <f>IF(N359="sníž. přenesená",J359,0)</f>
        <v>0</v>
      </c>
      <c r="BI359" s="175">
        <f>IF(N359="nulová",J359,0)</f>
        <v>0</v>
      </c>
      <c r="BJ359" s="17" t="s">
        <v>23</v>
      </c>
      <c r="BK359" s="175">
        <f>ROUND(I359*H359,2)</f>
        <v>0</v>
      </c>
      <c r="BL359" s="17" t="s">
        <v>148</v>
      </c>
      <c r="BM359" s="17" t="s">
        <v>481</v>
      </c>
    </row>
    <row r="360" spans="2:51" s="11" customFormat="1" ht="22.5" customHeight="1">
      <c r="B360" s="176"/>
      <c r="D360" s="177" t="s">
        <v>150</v>
      </c>
      <c r="E360" s="178" t="s">
        <v>22</v>
      </c>
      <c r="F360" s="179" t="s">
        <v>482</v>
      </c>
      <c r="H360" s="180" t="s">
        <v>22</v>
      </c>
      <c r="I360" s="181"/>
      <c r="L360" s="176"/>
      <c r="M360" s="182"/>
      <c r="N360" s="183"/>
      <c r="O360" s="183"/>
      <c r="P360" s="183"/>
      <c r="Q360" s="183"/>
      <c r="R360" s="183"/>
      <c r="S360" s="183"/>
      <c r="T360" s="184"/>
      <c r="AT360" s="180" t="s">
        <v>150</v>
      </c>
      <c r="AU360" s="180" t="s">
        <v>83</v>
      </c>
      <c r="AV360" s="11" t="s">
        <v>23</v>
      </c>
      <c r="AW360" s="11" t="s">
        <v>38</v>
      </c>
      <c r="AX360" s="11" t="s">
        <v>75</v>
      </c>
      <c r="AY360" s="180" t="s">
        <v>141</v>
      </c>
    </row>
    <row r="361" spans="2:51" s="12" customFormat="1" ht="22.5" customHeight="1">
      <c r="B361" s="185"/>
      <c r="D361" s="177" t="s">
        <v>150</v>
      </c>
      <c r="E361" s="186" t="s">
        <v>22</v>
      </c>
      <c r="F361" s="187" t="s">
        <v>483</v>
      </c>
      <c r="H361" s="188">
        <v>208.68</v>
      </c>
      <c r="I361" s="189"/>
      <c r="L361" s="185"/>
      <c r="M361" s="190"/>
      <c r="N361" s="191"/>
      <c r="O361" s="191"/>
      <c r="P361" s="191"/>
      <c r="Q361" s="191"/>
      <c r="R361" s="191"/>
      <c r="S361" s="191"/>
      <c r="T361" s="192"/>
      <c r="AT361" s="186" t="s">
        <v>150</v>
      </c>
      <c r="AU361" s="186" t="s">
        <v>83</v>
      </c>
      <c r="AV361" s="12" t="s">
        <v>83</v>
      </c>
      <c r="AW361" s="12" t="s">
        <v>38</v>
      </c>
      <c r="AX361" s="12" t="s">
        <v>75</v>
      </c>
      <c r="AY361" s="186" t="s">
        <v>141</v>
      </c>
    </row>
    <row r="362" spans="2:51" s="13" customFormat="1" ht="22.5" customHeight="1">
      <c r="B362" s="193"/>
      <c r="D362" s="177" t="s">
        <v>150</v>
      </c>
      <c r="E362" s="215" t="s">
        <v>22</v>
      </c>
      <c r="F362" s="216" t="s">
        <v>154</v>
      </c>
      <c r="H362" s="217">
        <v>208.68</v>
      </c>
      <c r="I362" s="198"/>
      <c r="L362" s="193"/>
      <c r="M362" s="199"/>
      <c r="N362" s="200"/>
      <c r="O362" s="200"/>
      <c r="P362" s="200"/>
      <c r="Q362" s="200"/>
      <c r="R362" s="200"/>
      <c r="S362" s="200"/>
      <c r="T362" s="201"/>
      <c r="AT362" s="202" t="s">
        <v>150</v>
      </c>
      <c r="AU362" s="202" t="s">
        <v>83</v>
      </c>
      <c r="AV362" s="13" t="s">
        <v>148</v>
      </c>
      <c r="AW362" s="13" t="s">
        <v>38</v>
      </c>
      <c r="AX362" s="13" t="s">
        <v>23</v>
      </c>
      <c r="AY362" s="202" t="s">
        <v>141</v>
      </c>
    </row>
    <row r="363" spans="2:51" s="12" customFormat="1" ht="22.5" customHeight="1">
      <c r="B363" s="185"/>
      <c r="D363" s="194" t="s">
        <v>150</v>
      </c>
      <c r="F363" s="213" t="s">
        <v>484</v>
      </c>
      <c r="H363" s="214">
        <v>212.854</v>
      </c>
      <c r="I363" s="189"/>
      <c r="L363" s="185"/>
      <c r="M363" s="190"/>
      <c r="N363" s="191"/>
      <c r="O363" s="191"/>
      <c r="P363" s="191"/>
      <c r="Q363" s="191"/>
      <c r="R363" s="191"/>
      <c r="S363" s="191"/>
      <c r="T363" s="192"/>
      <c r="AT363" s="186" t="s">
        <v>150</v>
      </c>
      <c r="AU363" s="186" t="s">
        <v>83</v>
      </c>
      <c r="AV363" s="12" t="s">
        <v>83</v>
      </c>
      <c r="AW363" s="12" t="s">
        <v>4</v>
      </c>
      <c r="AX363" s="12" t="s">
        <v>23</v>
      </c>
      <c r="AY363" s="186" t="s">
        <v>141</v>
      </c>
    </row>
    <row r="364" spans="2:65" s="1" customFormat="1" ht="31.5" customHeight="1">
      <c r="B364" s="163"/>
      <c r="C364" s="164" t="s">
        <v>485</v>
      </c>
      <c r="D364" s="164" t="s">
        <v>143</v>
      </c>
      <c r="E364" s="165" t="s">
        <v>486</v>
      </c>
      <c r="F364" s="166" t="s">
        <v>487</v>
      </c>
      <c r="G364" s="167" t="s">
        <v>172</v>
      </c>
      <c r="H364" s="168">
        <v>6.32</v>
      </c>
      <c r="I364" s="169"/>
      <c r="J364" s="170">
        <f>ROUND(I364*H364,2)</f>
        <v>0</v>
      </c>
      <c r="K364" s="166" t="s">
        <v>147</v>
      </c>
      <c r="L364" s="34"/>
      <c r="M364" s="171" t="s">
        <v>22</v>
      </c>
      <c r="N364" s="172" t="s">
        <v>46</v>
      </c>
      <c r="O364" s="35"/>
      <c r="P364" s="173">
        <f>O364*H364</f>
        <v>0</v>
      </c>
      <c r="Q364" s="173">
        <v>0.00331</v>
      </c>
      <c r="R364" s="173">
        <f>Q364*H364</f>
        <v>0.020919200000000002</v>
      </c>
      <c r="S364" s="173">
        <v>0</v>
      </c>
      <c r="T364" s="174">
        <f>S364*H364</f>
        <v>0</v>
      </c>
      <c r="AR364" s="17" t="s">
        <v>148</v>
      </c>
      <c r="AT364" s="17" t="s">
        <v>143</v>
      </c>
      <c r="AU364" s="17" t="s">
        <v>83</v>
      </c>
      <c r="AY364" s="17" t="s">
        <v>141</v>
      </c>
      <c r="BE364" s="175">
        <f>IF(N364="základní",J364,0)</f>
        <v>0</v>
      </c>
      <c r="BF364" s="175">
        <f>IF(N364="snížená",J364,0)</f>
        <v>0</v>
      </c>
      <c r="BG364" s="175">
        <f>IF(N364="zákl. přenesená",J364,0)</f>
        <v>0</v>
      </c>
      <c r="BH364" s="175">
        <f>IF(N364="sníž. přenesená",J364,0)</f>
        <v>0</v>
      </c>
      <c r="BI364" s="175">
        <f>IF(N364="nulová",J364,0)</f>
        <v>0</v>
      </c>
      <c r="BJ364" s="17" t="s">
        <v>23</v>
      </c>
      <c r="BK364" s="175">
        <f>ROUND(I364*H364,2)</f>
        <v>0</v>
      </c>
      <c r="BL364" s="17" t="s">
        <v>148</v>
      </c>
      <c r="BM364" s="17" t="s">
        <v>488</v>
      </c>
    </row>
    <row r="365" spans="2:51" s="11" customFormat="1" ht="22.5" customHeight="1">
      <c r="B365" s="176"/>
      <c r="D365" s="177" t="s">
        <v>150</v>
      </c>
      <c r="E365" s="178" t="s">
        <v>22</v>
      </c>
      <c r="F365" s="179" t="s">
        <v>489</v>
      </c>
      <c r="H365" s="180" t="s">
        <v>22</v>
      </c>
      <c r="I365" s="181"/>
      <c r="L365" s="176"/>
      <c r="M365" s="182"/>
      <c r="N365" s="183"/>
      <c r="O365" s="183"/>
      <c r="P365" s="183"/>
      <c r="Q365" s="183"/>
      <c r="R365" s="183"/>
      <c r="S365" s="183"/>
      <c r="T365" s="184"/>
      <c r="AT365" s="180" t="s">
        <v>150</v>
      </c>
      <c r="AU365" s="180" t="s">
        <v>83</v>
      </c>
      <c r="AV365" s="11" t="s">
        <v>23</v>
      </c>
      <c r="AW365" s="11" t="s">
        <v>38</v>
      </c>
      <c r="AX365" s="11" t="s">
        <v>75</v>
      </c>
      <c r="AY365" s="180" t="s">
        <v>141</v>
      </c>
    </row>
    <row r="366" spans="2:51" s="12" customFormat="1" ht="22.5" customHeight="1">
      <c r="B366" s="185"/>
      <c r="D366" s="177" t="s">
        <v>150</v>
      </c>
      <c r="E366" s="186" t="s">
        <v>22</v>
      </c>
      <c r="F366" s="187" t="s">
        <v>413</v>
      </c>
      <c r="H366" s="188">
        <v>6.32</v>
      </c>
      <c r="I366" s="189"/>
      <c r="L366" s="185"/>
      <c r="M366" s="190"/>
      <c r="N366" s="191"/>
      <c r="O366" s="191"/>
      <c r="P366" s="191"/>
      <c r="Q366" s="191"/>
      <c r="R366" s="191"/>
      <c r="S366" s="191"/>
      <c r="T366" s="192"/>
      <c r="AT366" s="186" t="s">
        <v>150</v>
      </c>
      <c r="AU366" s="186" t="s">
        <v>83</v>
      </c>
      <c r="AV366" s="12" t="s">
        <v>83</v>
      </c>
      <c r="AW366" s="12" t="s">
        <v>38</v>
      </c>
      <c r="AX366" s="12" t="s">
        <v>75</v>
      </c>
      <c r="AY366" s="186" t="s">
        <v>141</v>
      </c>
    </row>
    <row r="367" spans="2:51" s="13" customFormat="1" ht="22.5" customHeight="1">
      <c r="B367" s="193"/>
      <c r="D367" s="194" t="s">
        <v>150</v>
      </c>
      <c r="E367" s="195" t="s">
        <v>22</v>
      </c>
      <c r="F367" s="196" t="s">
        <v>154</v>
      </c>
      <c r="H367" s="197">
        <v>6.32</v>
      </c>
      <c r="I367" s="198"/>
      <c r="L367" s="193"/>
      <c r="M367" s="199"/>
      <c r="N367" s="200"/>
      <c r="O367" s="200"/>
      <c r="P367" s="200"/>
      <c r="Q367" s="200"/>
      <c r="R367" s="200"/>
      <c r="S367" s="200"/>
      <c r="T367" s="201"/>
      <c r="AT367" s="202" t="s">
        <v>150</v>
      </c>
      <c r="AU367" s="202" t="s">
        <v>83</v>
      </c>
      <c r="AV367" s="13" t="s">
        <v>148</v>
      </c>
      <c r="AW367" s="13" t="s">
        <v>38</v>
      </c>
      <c r="AX367" s="13" t="s">
        <v>23</v>
      </c>
      <c r="AY367" s="202" t="s">
        <v>141</v>
      </c>
    </row>
    <row r="368" spans="2:65" s="1" customFormat="1" ht="22.5" customHeight="1">
      <c r="B368" s="163"/>
      <c r="C368" s="203" t="s">
        <v>490</v>
      </c>
      <c r="D368" s="203" t="s">
        <v>258</v>
      </c>
      <c r="E368" s="204" t="s">
        <v>479</v>
      </c>
      <c r="F368" s="205" t="s">
        <v>480</v>
      </c>
      <c r="G368" s="206" t="s">
        <v>146</v>
      </c>
      <c r="H368" s="207">
        <v>3.868</v>
      </c>
      <c r="I368" s="208"/>
      <c r="J368" s="209">
        <f>ROUND(I368*H368,2)</f>
        <v>0</v>
      </c>
      <c r="K368" s="205" t="s">
        <v>22</v>
      </c>
      <c r="L368" s="210"/>
      <c r="M368" s="211" t="s">
        <v>22</v>
      </c>
      <c r="N368" s="212" t="s">
        <v>46</v>
      </c>
      <c r="O368" s="35"/>
      <c r="P368" s="173">
        <f>O368*H368</f>
        <v>0</v>
      </c>
      <c r="Q368" s="173">
        <v>0.002</v>
      </c>
      <c r="R368" s="173">
        <f>Q368*H368</f>
        <v>0.007736</v>
      </c>
      <c r="S368" s="173">
        <v>0</v>
      </c>
      <c r="T368" s="174">
        <f>S368*H368</f>
        <v>0</v>
      </c>
      <c r="AR368" s="17" t="s">
        <v>193</v>
      </c>
      <c r="AT368" s="17" t="s">
        <v>258</v>
      </c>
      <c r="AU368" s="17" t="s">
        <v>83</v>
      </c>
      <c r="AY368" s="17" t="s">
        <v>141</v>
      </c>
      <c r="BE368" s="175">
        <f>IF(N368="základní",J368,0)</f>
        <v>0</v>
      </c>
      <c r="BF368" s="175">
        <f>IF(N368="snížená",J368,0)</f>
        <v>0</v>
      </c>
      <c r="BG368" s="175">
        <f>IF(N368="zákl. přenesená",J368,0)</f>
        <v>0</v>
      </c>
      <c r="BH368" s="175">
        <f>IF(N368="sníž. přenesená",J368,0)</f>
        <v>0</v>
      </c>
      <c r="BI368" s="175">
        <f>IF(N368="nulová",J368,0)</f>
        <v>0</v>
      </c>
      <c r="BJ368" s="17" t="s">
        <v>23</v>
      </c>
      <c r="BK368" s="175">
        <f>ROUND(I368*H368,2)</f>
        <v>0</v>
      </c>
      <c r="BL368" s="17" t="s">
        <v>148</v>
      </c>
      <c r="BM368" s="17" t="s">
        <v>491</v>
      </c>
    </row>
    <row r="369" spans="2:51" s="11" customFormat="1" ht="22.5" customHeight="1">
      <c r="B369" s="176"/>
      <c r="D369" s="177" t="s">
        <v>150</v>
      </c>
      <c r="E369" s="178" t="s">
        <v>22</v>
      </c>
      <c r="F369" s="179" t="s">
        <v>492</v>
      </c>
      <c r="H369" s="180" t="s">
        <v>22</v>
      </c>
      <c r="I369" s="181"/>
      <c r="L369" s="176"/>
      <c r="M369" s="182"/>
      <c r="N369" s="183"/>
      <c r="O369" s="183"/>
      <c r="P369" s="183"/>
      <c r="Q369" s="183"/>
      <c r="R369" s="183"/>
      <c r="S369" s="183"/>
      <c r="T369" s="184"/>
      <c r="AT369" s="180" t="s">
        <v>150</v>
      </c>
      <c r="AU369" s="180" t="s">
        <v>83</v>
      </c>
      <c r="AV369" s="11" t="s">
        <v>23</v>
      </c>
      <c r="AW369" s="11" t="s">
        <v>38</v>
      </c>
      <c r="AX369" s="11" t="s">
        <v>75</v>
      </c>
      <c r="AY369" s="180" t="s">
        <v>141</v>
      </c>
    </row>
    <row r="370" spans="2:51" s="11" customFormat="1" ht="22.5" customHeight="1">
      <c r="B370" s="176"/>
      <c r="D370" s="177" t="s">
        <v>150</v>
      </c>
      <c r="E370" s="178" t="s">
        <v>22</v>
      </c>
      <c r="F370" s="179" t="s">
        <v>489</v>
      </c>
      <c r="H370" s="180" t="s">
        <v>22</v>
      </c>
      <c r="I370" s="181"/>
      <c r="L370" s="176"/>
      <c r="M370" s="182"/>
      <c r="N370" s="183"/>
      <c r="O370" s="183"/>
      <c r="P370" s="183"/>
      <c r="Q370" s="183"/>
      <c r="R370" s="183"/>
      <c r="S370" s="183"/>
      <c r="T370" s="184"/>
      <c r="AT370" s="180" t="s">
        <v>150</v>
      </c>
      <c r="AU370" s="180" t="s">
        <v>83</v>
      </c>
      <c r="AV370" s="11" t="s">
        <v>23</v>
      </c>
      <c r="AW370" s="11" t="s">
        <v>38</v>
      </c>
      <c r="AX370" s="11" t="s">
        <v>75</v>
      </c>
      <c r="AY370" s="180" t="s">
        <v>141</v>
      </c>
    </row>
    <row r="371" spans="2:51" s="12" customFormat="1" ht="22.5" customHeight="1">
      <c r="B371" s="185"/>
      <c r="D371" s="177" t="s">
        <v>150</v>
      </c>
      <c r="E371" s="186" t="s">
        <v>22</v>
      </c>
      <c r="F371" s="187" t="s">
        <v>493</v>
      </c>
      <c r="H371" s="188">
        <v>3.792</v>
      </c>
      <c r="I371" s="189"/>
      <c r="L371" s="185"/>
      <c r="M371" s="190"/>
      <c r="N371" s="191"/>
      <c r="O371" s="191"/>
      <c r="P371" s="191"/>
      <c r="Q371" s="191"/>
      <c r="R371" s="191"/>
      <c r="S371" s="191"/>
      <c r="T371" s="192"/>
      <c r="AT371" s="186" t="s">
        <v>150</v>
      </c>
      <c r="AU371" s="186" t="s">
        <v>83</v>
      </c>
      <c r="AV371" s="12" t="s">
        <v>83</v>
      </c>
      <c r="AW371" s="12" t="s">
        <v>38</v>
      </c>
      <c r="AX371" s="12" t="s">
        <v>75</v>
      </c>
      <c r="AY371" s="186" t="s">
        <v>141</v>
      </c>
    </row>
    <row r="372" spans="2:51" s="13" customFormat="1" ht="22.5" customHeight="1">
      <c r="B372" s="193"/>
      <c r="D372" s="177" t="s">
        <v>150</v>
      </c>
      <c r="E372" s="215" t="s">
        <v>22</v>
      </c>
      <c r="F372" s="216" t="s">
        <v>154</v>
      </c>
      <c r="H372" s="217">
        <v>3.792</v>
      </c>
      <c r="I372" s="198"/>
      <c r="L372" s="193"/>
      <c r="M372" s="199"/>
      <c r="N372" s="200"/>
      <c r="O372" s="200"/>
      <c r="P372" s="200"/>
      <c r="Q372" s="200"/>
      <c r="R372" s="200"/>
      <c r="S372" s="200"/>
      <c r="T372" s="201"/>
      <c r="AT372" s="202" t="s">
        <v>150</v>
      </c>
      <c r="AU372" s="202" t="s">
        <v>83</v>
      </c>
      <c r="AV372" s="13" t="s">
        <v>148</v>
      </c>
      <c r="AW372" s="13" t="s">
        <v>38</v>
      </c>
      <c r="AX372" s="13" t="s">
        <v>23</v>
      </c>
      <c r="AY372" s="202" t="s">
        <v>141</v>
      </c>
    </row>
    <row r="373" spans="2:51" s="12" customFormat="1" ht="22.5" customHeight="1">
      <c r="B373" s="185"/>
      <c r="D373" s="194" t="s">
        <v>150</v>
      </c>
      <c r="F373" s="213" t="s">
        <v>494</v>
      </c>
      <c r="H373" s="214">
        <v>3.868</v>
      </c>
      <c r="I373" s="189"/>
      <c r="L373" s="185"/>
      <c r="M373" s="190"/>
      <c r="N373" s="191"/>
      <c r="O373" s="191"/>
      <c r="P373" s="191"/>
      <c r="Q373" s="191"/>
      <c r="R373" s="191"/>
      <c r="S373" s="191"/>
      <c r="T373" s="192"/>
      <c r="AT373" s="186" t="s">
        <v>150</v>
      </c>
      <c r="AU373" s="186" t="s">
        <v>83</v>
      </c>
      <c r="AV373" s="12" t="s">
        <v>83</v>
      </c>
      <c r="AW373" s="12" t="s">
        <v>4</v>
      </c>
      <c r="AX373" s="12" t="s">
        <v>23</v>
      </c>
      <c r="AY373" s="186" t="s">
        <v>141</v>
      </c>
    </row>
    <row r="374" spans="2:65" s="1" customFormat="1" ht="22.5" customHeight="1">
      <c r="B374" s="163"/>
      <c r="C374" s="164" t="s">
        <v>495</v>
      </c>
      <c r="D374" s="164" t="s">
        <v>143</v>
      </c>
      <c r="E374" s="165" t="s">
        <v>496</v>
      </c>
      <c r="F374" s="166" t="s">
        <v>497</v>
      </c>
      <c r="G374" s="167" t="s">
        <v>172</v>
      </c>
      <c r="H374" s="168">
        <v>173</v>
      </c>
      <c r="I374" s="169"/>
      <c r="J374" s="170">
        <f>ROUND(I374*H374,2)</f>
        <v>0</v>
      </c>
      <c r="K374" s="166" t="s">
        <v>147</v>
      </c>
      <c r="L374" s="34"/>
      <c r="M374" s="171" t="s">
        <v>22</v>
      </c>
      <c r="N374" s="172" t="s">
        <v>46</v>
      </c>
      <c r="O374" s="35"/>
      <c r="P374" s="173">
        <f>O374*H374</f>
        <v>0</v>
      </c>
      <c r="Q374" s="173">
        <v>6E-05</v>
      </c>
      <c r="R374" s="173">
        <f>Q374*H374</f>
        <v>0.01038</v>
      </c>
      <c r="S374" s="173">
        <v>0</v>
      </c>
      <c r="T374" s="174">
        <f>S374*H374</f>
        <v>0</v>
      </c>
      <c r="AR374" s="17" t="s">
        <v>148</v>
      </c>
      <c r="AT374" s="17" t="s">
        <v>143</v>
      </c>
      <c r="AU374" s="17" t="s">
        <v>83</v>
      </c>
      <c r="AY374" s="17" t="s">
        <v>141</v>
      </c>
      <c r="BE374" s="175">
        <f>IF(N374="základní",J374,0)</f>
        <v>0</v>
      </c>
      <c r="BF374" s="175">
        <f>IF(N374="snížená",J374,0)</f>
        <v>0</v>
      </c>
      <c r="BG374" s="175">
        <f>IF(N374="zákl. přenesená",J374,0)</f>
        <v>0</v>
      </c>
      <c r="BH374" s="175">
        <f>IF(N374="sníž. přenesená",J374,0)</f>
        <v>0</v>
      </c>
      <c r="BI374" s="175">
        <f>IF(N374="nulová",J374,0)</f>
        <v>0</v>
      </c>
      <c r="BJ374" s="17" t="s">
        <v>23</v>
      </c>
      <c r="BK374" s="175">
        <f>ROUND(I374*H374,2)</f>
        <v>0</v>
      </c>
      <c r="BL374" s="17" t="s">
        <v>148</v>
      </c>
      <c r="BM374" s="17" t="s">
        <v>498</v>
      </c>
    </row>
    <row r="375" spans="2:51" s="11" customFormat="1" ht="22.5" customHeight="1">
      <c r="B375" s="176"/>
      <c r="D375" s="177" t="s">
        <v>150</v>
      </c>
      <c r="E375" s="178" t="s">
        <v>22</v>
      </c>
      <c r="F375" s="179" t="s">
        <v>499</v>
      </c>
      <c r="H375" s="180" t="s">
        <v>22</v>
      </c>
      <c r="I375" s="181"/>
      <c r="L375" s="176"/>
      <c r="M375" s="182"/>
      <c r="N375" s="183"/>
      <c r="O375" s="183"/>
      <c r="P375" s="183"/>
      <c r="Q375" s="183"/>
      <c r="R375" s="183"/>
      <c r="S375" s="183"/>
      <c r="T375" s="184"/>
      <c r="AT375" s="180" t="s">
        <v>150</v>
      </c>
      <c r="AU375" s="180" t="s">
        <v>83</v>
      </c>
      <c r="AV375" s="11" t="s">
        <v>23</v>
      </c>
      <c r="AW375" s="11" t="s">
        <v>38</v>
      </c>
      <c r="AX375" s="11" t="s">
        <v>75</v>
      </c>
      <c r="AY375" s="180" t="s">
        <v>141</v>
      </c>
    </row>
    <row r="376" spans="2:51" s="12" customFormat="1" ht="22.5" customHeight="1">
      <c r="B376" s="185"/>
      <c r="D376" s="177" t="s">
        <v>150</v>
      </c>
      <c r="E376" s="186" t="s">
        <v>22</v>
      </c>
      <c r="F376" s="187" t="s">
        <v>500</v>
      </c>
      <c r="H376" s="188">
        <v>11</v>
      </c>
      <c r="I376" s="189"/>
      <c r="L376" s="185"/>
      <c r="M376" s="190"/>
      <c r="N376" s="191"/>
      <c r="O376" s="191"/>
      <c r="P376" s="191"/>
      <c r="Q376" s="191"/>
      <c r="R376" s="191"/>
      <c r="S376" s="191"/>
      <c r="T376" s="192"/>
      <c r="AT376" s="186" t="s">
        <v>150</v>
      </c>
      <c r="AU376" s="186" t="s">
        <v>83</v>
      </c>
      <c r="AV376" s="12" t="s">
        <v>83</v>
      </c>
      <c r="AW376" s="12" t="s">
        <v>38</v>
      </c>
      <c r="AX376" s="12" t="s">
        <v>75</v>
      </c>
      <c r="AY376" s="186" t="s">
        <v>141</v>
      </c>
    </row>
    <row r="377" spans="2:51" s="12" customFormat="1" ht="22.5" customHeight="1">
      <c r="B377" s="185"/>
      <c r="D377" s="177" t="s">
        <v>150</v>
      </c>
      <c r="E377" s="186" t="s">
        <v>22</v>
      </c>
      <c r="F377" s="187" t="s">
        <v>501</v>
      </c>
      <c r="H377" s="188">
        <v>162</v>
      </c>
      <c r="I377" s="189"/>
      <c r="L377" s="185"/>
      <c r="M377" s="190"/>
      <c r="N377" s="191"/>
      <c r="O377" s="191"/>
      <c r="P377" s="191"/>
      <c r="Q377" s="191"/>
      <c r="R377" s="191"/>
      <c r="S377" s="191"/>
      <c r="T377" s="192"/>
      <c r="AT377" s="186" t="s">
        <v>150</v>
      </c>
      <c r="AU377" s="186" t="s">
        <v>83</v>
      </c>
      <c r="AV377" s="12" t="s">
        <v>83</v>
      </c>
      <c r="AW377" s="12" t="s">
        <v>38</v>
      </c>
      <c r="AX377" s="12" t="s">
        <v>75</v>
      </c>
      <c r="AY377" s="186" t="s">
        <v>141</v>
      </c>
    </row>
    <row r="378" spans="2:51" s="13" customFormat="1" ht="22.5" customHeight="1">
      <c r="B378" s="193"/>
      <c r="D378" s="194" t="s">
        <v>150</v>
      </c>
      <c r="E378" s="195" t="s">
        <v>22</v>
      </c>
      <c r="F378" s="196" t="s">
        <v>154</v>
      </c>
      <c r="H378" s="197">
        <v>173</v>
      </c>
      <c r="I378" s="198"/>
      <c r="L378" s="193"/>
      <c r="M378" s="199"/>
      <c r="N378" s="200"/>
      <c r="O378" s="200"/>
      <c r="P378" s="200"/>
      <c r="Q378" s="200"/>
      <c r="R378" s="200"/>
      <c r="S378" s="200"/>
      <c r="T378" s="201"/>
      <c r="AT378" s="202" t="s">
        <v>150</v>
      </c>
      <c r="AU378" s="202" t="s">
        <v>83</v>
      </c>
      <c r="AV378" s="13" t="s">
        <v>148</v>
      </c>
      <c r="AW378" s="13" t="s">
        <v>38</v>
      </c>
      <c r="AX378" s="13" t="s">
        <v>23</v>
      </c>
      <c r="AY378" s="202" t="s">
        <v>141</v>
      </c>
    </row>
    <row r="379" spans="2:65" s="1" customFormat="1" ht="22.5" customHeight="1">
      <c r="B379" s="163"/>
      <c r="C379" s="203" t="s">
        <v>502</v>
      </c>
      <c r="D379" s="203" t="s">
        <v>258</v>
      </c>
      <c r="E379" s="204" t="s">
        <v>503</v>
      </c>
      <c r="F379" s="205" t="s">
        <v>504</v>
      </c>
      <c r="G379" s="206" t="s">
        <v>172</v>
      </c>
      <c r="H379" s="207">
        <v>11.55</v>
      </c>
      <c r="I379" s="208"/>
      <c r="J379" s="209">
        <f>ROUND(I379*H379,2)</f>
        <v>0</v>
      </c>
      <c r="K379" s="205" t="s">
        <v>147</v>
      </c>
      <c r="L379" s="210"/>
      <c r="M379" s="211" t="s">
        <v>22</v>
      </c>
      <c r="N379" s="212" t="s">
        <v>46</v>
      </c>
      <c r="O379" s="35"/>
      <c r="P379" s="173">
        <f>O379*H379</f>
        <v>0</v>
      </c>
      <c r="Q379" s="173">
        <v>0.0006</v>
      </c>
      <c r="R379" s="173">
        <f>Q379*H379</f>
        <v>0.0069299999999999995</v>
      </c>
      <c r="S379" s="173">
        <v>0</v>
      </c>
      <c r="T379" s="174">
        <f>S379*H379</f>
        <v>0</v>
      </c>
      <c r="AR379" s="17" t="s">
        <v>193</v>
      </c>
      <c r="AT379" s="17" t="s">
        <v>258</v>
      </c>
      <c r="AU379" s="17" t="s">
        <v>83</v>
      </c>
      <c r="AY379" s="17" t="s">
        <v>141</v>
      </c>
      <c r="BE379" s="175">
        <f>IF(N379="základní",J379,0)</f>
        <v>0</v>
      </c>
      <c r="BF379" s="175">
        <f>IF(N379="snížená",J379,0)</f>
        <v>0</v>
      </c>
      <c r="BG379" s="175">
        <f>IF(N379="zákl. přenesená",J379,0)</f>
        <v>0</v>
      </c>
      <c r="BH379" s="175">
        <f>IF(N379="sníž. přenesená",J379,0)</f>
        <v>0</v>
      </c>
      <c r="BI379" s="175">
        <f>IF(N379="nulová",J379,0)</f>
        <v>0</v>
      </c>
      <c r="BJ379" s="17" t="s">
        <v>23</v>
      </c>
      <c r="BK379" s="175">
        <f>ROUND(I379*H379,2)</f>
        <v>0</v>
      </c>
      <c r="BL379" s="17" t="s">
        <v>148</v>
      </c>
      <c r="BM379" s="17" t="s">
        <v>505</v>
      </c>
    </row>
    <row r="380" spans="2:51" s="12" customFormat="1" ht="22.5" customHeight="1">
      <c r="B380" s="185"/>
      <c r="D380" s="194" t="s">
        <v>150</v>
      </c>
      <c r="F380" s="213" t="s">
        <v>506</v>
      </c>
      <c r="H380" s="214">
        <v>11.55</v>
      </c>
      <c r="I380" s="189"/>
      <c r="L380" s="185"/>
      <c r="M380" s="190"/>
      <c r="N380" s="191"/>
      <c r="O380" s="191"/>
      <c r="P380" s="191"/>
      <c r="Q380" s="191"/>
      <c r="R380" s="191"/>
      <c r="S380" s="191"/>
      <c r="T380" s="192"/>
      <c r="AT380" s="186" t="s">
        <v>150</v>
      </c>
      <c r="AU380" s="186" t="s">
        <v>83</v>
      </c>
      <c r="AV380" s="12" t="s">
        <v>83</v>
      </c>
      <c r="AW380" s="12" t="s">
        <v>4</v>
      </c>
      <c r="AX380" s="12" t="s">
        <v>23</v>
      </c>
      <c r="AY380" s="186" t="s">
        <v>141</v>
      </c>
    </row>
    <row r="381" spans="2:65" s="1" customFormat="1" ht="22.5" customHeight="1">
      <c r="B381" s="163"/>
      <c r="C381" s="203" t="s">
        <v>507</v>
      </c>
      <c r="D381" s="203" t="s">
        <v>258</v>
      </c>
      <c r="E381" s="204" t="s">
        <v>508</v>
      </c>
      <c r="F381" s="205" t="s">
        <v>509</v>
      </c>
      <c r="G381" s="206" t="s">
        <v>172</v>
      </c>
      <c r="H381" s="207">
        <v>170.1</v>
      </c>
      <c r="I381" s="208"/>
      <c r="J381" s="209">
        <f>ROUND(I381*H381,2)</f>
        <v>0</v>
      </c>
      <c r="K381" s="205" t="s">
        <v>147</v>
      </c>
      <c r="L381" s="210"/>
      <c r="M381" s="211" t="s">
        <v>22</v>
      </c>
      <c r="N381" s="212" t="s">
        <v>46</v>
      </c>
      <c r="O381" s="35"/>
      <c r="P381" s="173">
        <f>O381*H381</f>
        <v>0</v>
      </c>
      <c r="Q381" s="173">
        <v>0.00056</v>
      </c>
      <c r="R381" s="173">
        <f>Q381*H381</f>
        <v>0.095256</v>
      </c>
      <c r="S381" s="173">
        <v>0</v>
      </c>
      <c r="T381" s="174">
        <f>S381*H381</f>
        <v>0</v>
      </c>
      <c r="AR381" s="17" t="s">
        <v>193</v>
      </c>
      <c r="AT381" s="17" t="s">
        <v>258</v>
      </c>
      <c r="AU381" s="17" t="s">
        <v>83</v>
      </c>
      <c r="AY381" s="17" t="s">
        <v>141</v>
      </c>
      <c r="BE381" s="175">
        <f>IF(N381="základní",J381,0)</f>
        <v>0</v>
      </c>
      <c r="BF381" s="175">
        <f>IF(N381="snížená",J381,0)</f>
        <v>0</v>
      </c>
      <c r="BG381" s="175">
        <f>IF(N381="zákl. přenesená",J381,0)</f>
        <v>0</v>
      </c>
      <c r="BH381" s="175">
        <f>IF(N381="sníž. přenesená",J381,0)</f>
        <v>0</v>
      </c>
      <c r="BI381" s="175">
        <f>IF(N381="nulová",J381,0)</f>
        <v>0</v>
      </c>
      <c r="BJ381" s="17" t="s">
        <v>23</v>
      </c>
      <c r="BK381" s="175">
        <f>ROUND(I381*H381,2)</f>
        <v>0</v>
      </c>
      <c r="BL381" s="17" t="s">
        <v>148</v>
      </c>
      <c r="BM381" s="17" t="s">
        <v>510</v>
      </c>
    </row>
    <row r="382" spans="2:51" s="12" customFormat="1" ht="22.5" customHeight="1">
      <c r="B382" s="185"/>
      <c r="D382" s="194" t="s">
        <v>150</v>
      </c>
      <c r="F382" s="213" t="s">
        <v>511</v>
      </c>
      <c r="H382" s="214">
        <v>170.1</v>
      </c>
      <c r="I382" s="189"/>
      <c r="L382" s="185"/>
      <c r="M382" s="190"/>
      <c r="N382" s="191"/>
      <c r="O382" s="191"/>
      <c r="P382" s="191"/>
      <c r="Q382" s="191"/>
      <c r="R382" s="191"/>
      <c r="S382" s="191"/>
      <c r="T382" s="192"/>
      <c r="AT382" s="186" t="s">
        <v>150</v>
      </c>
      <c r="AU382" s="186" t="s">
        <v>83</v>
      </c>
      <c r="AV382" s="12" t="s">
        <v>83</v>
      </c>
      <c r="AW382" s="12" t="s">
        <v>4</v>
      </c>
      <c r="AX382" s="12" t="s">
        <v>23</v>
      </c>
      <c r="AY382" s="186" t="s">
        <v>141</v>
      </c>
    </row>
    <row r="383" spans="2:65" s="1" customFormat="1" ht="22.5" customHeight="1">
      <c r="B383" s="163"/>
      <c r="C383" s="164" t="s">
        <v>512</v>
      </c>
      <c r="D383" s="164" t="s">
        <v>143</v>
      </c>
      <c r="E383" s="165" t="s">
        <v>513</v>
      </c>
      <c r="F383" s="166" t="s">
        <v>514</v>
      </c>
      <c r="G383" s="167" t="s">
        <v>146</v>
      </c>
      <c r="H383" s="168">
        <v>2179.174</v>
      </c>
      <c r="I383" s="169"/>
      <c r="J383" s="170">
        <f>ROUND(I383*H383,2)</f>
        <v>0</v>
      </c>
      <c r="K383" s="166" t="s">
        <v>147</v>
      </c>
      <c r="L383" s="34"/>
      <c r="M383" s="171" t="s">
        <v>22</v>
      </c>
      <c r="N383" s="172" t="s">
        <v>46</v>
      </c>
      <c r="O383" s="35"/>
      <c r="P383" s="173">
        <f>O383*H383</f>
        <v>0</v>
      </c>
      <c r="Q383" s="173">
        <v>0.00268</v>
      </c>
      <c r="R383" s="173">
        <f>Q383*H383</f>
        <v>5.84018632</v>
      </c>
      <c r="S383" s="173">
        <v>0</v>
      </c>
      <c r="T383" s="174">
        <f>S383*H383</f>
        <v>0</v>
      </c>
      <c r="AR383" s="17" t="s">
        <v>148</v>
      </c>
      <c r="AT383" s="17" t="s">
        <v>143</v>
      </c>
      <c r="AU383" s="17" t="s">
        <v>83</v>
      </c>
      <c r="AY383" s="17" t="s">
        <v>141</v>
      </c>
      <c r="BE383" s="175">
        <f>IF(N383="základní",J383,0)</f>
        <v>0</v>
      </c>
      <c r="BF383" s="175">
        <f>IF(N383="snížená",J383,0)</f>
        <v>0</v>
      </c>
      <c r="BG383" s="175">
        <f>IF(N383="zákl. přenesená",J383,0)</f>
        <v>0</v>
      </c>
      <c r="BH383" s="175">
        <f>IF(N383="sníž. přenesená",J383,0)</f>
        <v>0</v>
      </c>
      <c r="BI383" s="175">
        <f>IF(N383="nulová",J383,0)</f>
        <v>0</v>
      </c>
      <c r="BJ383" s="17" t="s">
        <v>23</v>
      </c>
      <c r="BK383" s="175">
        <f>ROUND(I383*H383,2)</f>
        <v>0</v>
      </c>
      <c r="BL383" s="17" t="s">
        <v>148</v>
      </c>
      <c r="BM383" s="17" t="s">
        <v>515</v>
      </c>
    </row>
    <row r="384" spans="2:51" s="11" customFormat="1" ht="22.5" customHeight="1">
      <c r="B384" s="176"/>
      <c r="D384" s="177" t="s">
        <v>150</v>
      </c>
      <c r="E384" s="178" t="s">
        <v>22</v>
      </c>
      <c r="F384" s="179" t="s">
        <v>516</v>
      </c>
      <c r="H384" s="180" t="s">
        <v>22</v>
      </c>
      <c r="I384" s="181"/>
      <c r="L384" s="176"/>
      <c r="M384" s="182"/>
      <c r="N384" s="183"/>
      <c r="O384" s="183"/>
      <c r="P384" s="183"/>
      <c r="Q384" s="183"/>
      <c r="R384" s="183"/>
      <c r="S384" s="183"/>
      <c r="T384" s="184"/>
      <c r="AT384" s="180" t="s">
        <v>150</v>
      </c>
      <c r="AU384" s="180" t="s">
        <v>83</v>
      </c>
      <c r="AV384" s="11" t="s">
        <v>23</v>
      </c>
      <c r="AW384" s="11" t="s">
        <v>38</v>
      </c>
      <c r="AX384" s="11" t="s">
        <v>75</v>
      </c>
      <c r="AY384" s="180" t="s">
        <v>141</v>
      </c>
    </row>
    <row r="385" spans="2:51" s="12" customFormat="1" ht="22.5" customHeight="1">
      <c r="B385" s="185"/>
      <c r="D385" s="177" t="s">
        <v>150</v>
      </c>
      <c r="E385" s="186" t="s">
        <v>22</v>
      </c>
      <c r="F385" s="187" t="s">
        <v>517</v>
      </c>
      <c r="H385" s="188">
        <v>1890</v>
      </c>
      <c r="I385" s="189"/>
      <c r="L385" s="185"/>
      <c r="M385" s="190"/>
      <c r="N385" s="191"/>
      <c r="O385" s="191"/>
      <c r="P385" s="191"/>
      <c r="Q385" s="191"/>
      <c r="R385" s="191"/>
      <c r="S385" s="191"/>
      <c r="T385" s="192"/>
      <c r="AT385" s="186" t="s">
        <v>150</v>
      </c>
      <c r="AU385" s="186" t="s">
        <v>83</v>
      </c>
      <c r="AV385" s="12" t="s">
        <v>83</v>
      </c>
      <c r="AW385" s="12" t="s">
        <v>38</v>
      </c>
      <c r="AX385" s="12" t="s">
        <v>75</v>
      </c>
      <c r="AY385" s="186" t="s">
        <v>141</v>
      </c>
    </row>
    <row r="386" spans="2:51" s="11" customFormat="1" ht="22.5" customHeight="1">
      <c r="B386" s="176"/>
      <c r="D386" s="177" t="s">
        <v>150</v>
      </c>
      <c r="E386" s="178" t="s">
        <v>22</v>
      </c>
      <c r="F386" s="179" t="s">
        <v>518</v>
      </c>
      <c r="H386" s="180" t="s">
        <v>22</v>
      </c>
      <c r="I386" s="181"/>
      <c r="L386" s="176"/>
      <c r="M386" s="182"/>
      <c r="N386" s="183"/>
      <c r="O386" s="183"/>
      <c r="P386" s="183"/>
      <c r="Q386" s="183"/>
      <c r="R386" s="183"/>
      <c r="S386" s="183"/>
      <c r="T386" s="184"/>
      <c r="AT386" s="180" t="s">
        <v>150</v>
      </c>
      <c r="AU386" s="180" t="s">
        <v>83</v>
      </c>
      <c r="AV386" s="11" t="s">
        <v>23</v>
      </c>
      <c r="AW386" s="11" t="s">
        <v>38</v>
      </c>
      <c r="AX386" s="11" t="s">
        <v>75</v>
      </c>
      <c r="AY386" s="180" t="s">
        <v>141</v>
      </c>
    </row>
    <row r="387" spans="2:51" s="12" customFormat="1" ht="22.5" customHeight="1">
      <c r="B387" s="185"/>
      <c r="D387" s="177" t="s">
        <v>150</v>
      </c>
      <c r="E387" s="186" t="s">
        <v>22</v>
      </c>
      <c r="F387" s="187" t="s">
        <v>519</v>
      </c>
      <c r="H387" s="188">
        <v>212.392</v>
      </c>
      <c r="I387" s="189"/>
      <c r="L387" s="185"/>
      <c r="M387" s="190"/>
      <c r="N387" s="191"/>
      <c r="O387" s="191"/>
      <c r="P387" s="191"/>
      <c r="Q387" s="191"/>
      <c r="R387" s="191"/>
      <c r="S387" s="191"/>
      <c r="T387" s="192"/>
      <c r="AT387" s="186" t="s">
        <v>150</v>
      </c>
      <c r="AU387" s="186" t="s">
        <v>83</v>
      </c>
      <c r="AV387" s="12" t="s">
        <v>83</v>
      </c>
      <c r="AW387" s="12" t="s">
        <v>38</v>
      </c>
      <c r="AX387" s="12" t="s">
        <v>75</v>
      </c>
      <c r="AY387" s="186" t="s">
        <v>141</v>
      </c>
    </row>
    <row r="388" spans="2:51" s="11" customFormat="1" ht="22.5" customHeight="1">
      <c r="B388" s="176"/>
      <c r="D388" s="177" t="s">
        <v>150</v>
      </c>
      <c r="E388" s="178" t="s">
        <v>22</v>
      </c>
      <c r="F388" s="179" t="s">
        <v>520</v>
      </c>
      <c r="H388" s="180" t="s">
        <v>22</v>
      </c>
      <c r="I388" s="181"/>
      <c r="L388" s="176"/>
      <c r="M388" s="182"/>
      <c r="N388" s="183"/>
      <c r="O388" s="183"/>
      <c r="P388" s="183"/>
      <c r="Q388" s="183"/>
      <c r="R388" s="183"/>
      <c r="S388" s="183"/>
      <c r="T388" s="184"/>
      <c r="AT388" s="180" t="s">
        <v>150</v>
      </c>
      <c r="AU388" s="180" t="s">
        <v>83</v>
      </c>
      <c r="AV388" s="11" t="s">
        <v>23</v>
      </c>
      <c r="AW388" s="11" t="s">
        <v>38</v>
      </c>
      <c r="AX388" s="11" t="s">
        <v>75</v>
      </c>
      <c r="AY388" s="180" t="s">
        <v>141</v>
      </c>
    </row>
    <row r="389" spans="2:51" s="12" customFormat="1" ht="22.5" customHeight="1">
      <c r="B389" s="185"/>
      <c r="D389" s="177" t="s">
        <v>150</v>
      </c>
      <c r="E389" s="186" t="s">
        <v>22</v>
      </c>
      <c r="F389" s="187" t="s">
        <v>521</v>
      </c>
      <c r="H389" s="188">
        <v>14.88</v>
      </c>
      <c r="I389" s="189"/>
      <c r="L389" s="185"/>
      <c r="M389" s="190"/>
      <c r="N389" s="191"/>
      <c r="O389" s="191"/>
      <c r="P389" s="191"/>
      <c r="Q389" s="191"/>
      <c r="R389" s="191"/>
      <c r="S389" s="191"/>
      <c r="T389" s="192"/>
      <c r="AT389" s="186" t="s">
        <v>150</v>
      </c>
      <c r="AU389" s="186" t="s">
        <v>83</v>
      </c>
      <c r="AV389" s="12" t="s">
        <v>83</v>
      </c>
      <c r="AW389" s="12" t="s">
        <v>38</v>
      </c>
      <c r="AX389" s="12" t="s">
        <v>75</v>
      </c>
      <c r="AY389" s="186" t="s">
        <v>141</v>
      </c>
    </row>
    <row r="390" spans="2:51" s="12" customFormat="1" ht="22.5" customHeight="1">
      <c r="B390" s="185"/>
      <c r="D390" s="177" t="s">
        <v>150</v>
      </c>
      <c r="E390" s="186" t="s">
        <v>22</v>
      </c>
      <c r="F390" s="187" t="s">
        <v>522</v>
      </c>
      <c r="H390" s="188">
        <v>24.99</v>
      </c>
      <c r="I390" s="189"/>
      <c r="L390" s="185"/>
      <c r="M390" s="190"/>
      <c r="N390" s="191"/>
      <c r="O390" s="191"/>
      <c r="P390" s="191"/>
      <c r="Q390" s="191"/>
      <c r="R390" s="191"/>
      <c r="S390" s="191"/>
      <c r="T390" s="192"/>
      <c r="AT390" s="186" t="s">
        <v>150</v>
      </c>
      <c r="AU390" s="186" t="s">
        <v>83</v>
      </c>
      <c r="AV390" s="12" t="s">
        <v>83</v>
      </c>
      <c r="AW390" s="12" t="s">
        <v>38</v>
      </c>
      <c r="AX390" s="12" t="s">
        <v>75</v>
      </c>
      <c r="AY390" s="186" t="s">
        <v>141</v>
      </c>
    </row>
    <row r="391" spans="2:51" s="12" customFormat="1" ht="22.5" customHeight="1">
      <c r="B391" s="185"/>
      <c r="D391" s="177" t="s">
        <v>150</v>
      </c>
      <c r="E391" s="186" t="s">
        <v>22</v>
      </c>
      <c r="F391" s="187" t="s">
        <v>523</v>
      </c>
      <c r="H391" s="188">
        <v>7.697</v>
      </c>
      <c r="I391" s="189"/>
      <c r="L391" s="185"/>
      <c r="M391" s="190"/>
      <c r="N391" s="191"/>
      <c r="O391" s="191"/>
      <c r="P391" s="191"/>
      <c r="Q391" s="191"/>
      <c r="R391" s="191"/>
      <c r="S391" s="191"/>
      <c r="T391" s="192"/>
      <c r="AT391" s="186" t="s">
        <v>150</v>
      </c>
      <c r="AU391" s="186" t="s">
        <v>83</v>
      </c>
      <c r="AV391" s="12" t="s">
        <v>83</v>
      </c>
      <c r="AW391" s="12" t="s">
        <v>38</v>
      </c>
      <c r="AX391" s="12" t="s">
        <v>75</v>
      </c>
      <c r="AY391" s="186" t="s">
        <v>141</v>
      </c>
    </row>
    <row r="392" spans="2:51" s="12" customFormat="1" ht="22.5" customHeight="1">
      <c r="B392" s="185"/>
      <c r="D392" s="177" t="s">
        <v>150</v>
      </c>
      <c r="E392" s="186" t="s">
        <v>22</v>
      </c>
      <c r="F392" s="187" t="s">
        <v>524</v>
      </c>
      <c r="H392" s="188">
        <v>7.215</v>
      </c>
      <c r="I392" s="189"/>
      <c r="L392" s="185"/>
      <c r="M392" s="190"/>
      <c r="N392" s="191"/>
      <c r="O392" s="191"/>
      <c r="P392" s="191"/>
      <c r="Q392" s="191"/>
      <c r="R392" s="191"/>
      <c r="S392" s="191"/>
      <c r="T392" s="192"/>
      <c r="AT392" s="186" t="s">
        <v>150</v>
      </c>
      <c r="AU392" s="186" t="s">
        <v>83</v>
      </c>
      <c r="AV392" s="12" t="s">
        <v>83</v>
      </c>
      <c r="AW392" s="12" t="s">
        <v>38</v>
      </c>
      <c r="AX392" s="12" t="s">
        <v>75</v>
      </c>
      <c r="AY392" s="186" t="s">
        <v>141</v>
      </c>
    </row>
    <row r="393" spans="2:51" s="12" customFormat="1" ht="22.5" customHeight="1">
      <c r="B393" s="185"/>
      <c r="D393" s="177" t="s">
        <v>150</v>
      </c>
      <c r="E393" s="186" t="s">
        <v>22</v>
      </c>
      <c r="F393" s="187" t="s">
        <v>525</v>
      </c>
      <c r="H393" s="188">
        <v>22</v>
      </c>
      <c r="I393" s="189"/>
      <c r="L393" s="185"/>
      <c r="M393" s="190"/>
      <c r="N393" s="191"/>
      <c r="O393" s="191"/>
      <c r="P393" s="191"/>
      <c r="Q393" s="191"/>
      <c r="R393" s="191"/>
      <c r="S393" s="191"/>
      <c r="T393" s="192"/>
      <c r="AT393" s="186" t="s">
        <v>150</v>
      </c>
      <c r="AU393" s="186" t="s">
        <v>83</v>
      </c>
      <c r="AV393" s="12" t="s">
        <v>83</v>
      </c>
      <c r="AW393" s="12" t="s">
        <v>38</v>
      </c>
      <c r="AX393" s="12" t="s">
        <v>75</v>
      </c>
      <c r="AY393" s="186" t="s">
        <v>141</v>
      </c>
    </row>
    <row r="394" spans="2:51" s="13" customFormat="1" ht="22.5" customHeight="1">
      <c r="B394" s="193"/>
      <c r="D394" s="194" t="s">
        <v>150</v>
      </c>
      <c r="E394" s="195" t="s">
        <v>22</v>
      </c>
      <c r="F394" s="196" t="s">
        <v>154</v>
      </c>
      <c r="H394" s="197">
        <v>2179.174</v>
      </c>
      <c r="I394" s="198"/>
      <c r="L394" s="193"/>
      <c r="M394" s="199"/>
      <c r="N394" s="200"/>
      <c r="O394" s="200"/>
      <c r="P394" s="200"/>
      <c r="Q394" s="200"/>
      <c r="R394" s="200"/>
      <c r="S394" s="200"/>
      <c r="T394" s="201"/>
      <c r="AT394" s="202" t="s">
        <v>150</v>
      </c>
      <c r="AU394" s="202" t="s">
        <v>83</v>
      </c>
      <c r="AV394" s="13" t="s">
        <v>148</v>
      </c>
      <c r="AW394" s="13" t="s">
        <v>38</v>
      </c>
      <c r="AX394" s="13" t="s">
        <v>23</v>
      </c>
      <c r="AY394" s="202" t="s">
        <v>141</v>
      </c>
    </row>
    <row r="395" spans="2:65" s="1" customFormat="1" ht="22.5" customHeight="1">
      <c r="B395" s="163"/>
      <c r="C395" s="164" t="s">
        <v>526</v>
      </c>
      <c r="D395" s="164" t="s">
        <v>143</v>
      </c>
      <c r="E395" s="165" t="s">
        <v>527</v>
      </c>
      <c r="F395" s="166" t="s">
        <v>528</v>
      </c>
      <c r="G395" s="167" t="s">
        <v>146</v>
      </c>
      <c r="H395" s="168">
        <v>29.2</v>
      </c>
      <c r="I395" s="169"/>
      <c r="J395" s="170">
        <f>ROUND(I395*H395,2)</f>
        <v>0</v>
      </c>
      <c r="K395" s="166" t="s">
        <v>22</v>
      </c>
      <c r="L395" s="34"/>
      <c r="M395" s="171" t="s">
        <v>22</v>
      </c>
      <c r="N395" s="172" t="s">
        <v>46</v>
      </c>
      <c r="O395" s="35"/>
      <c r="P395" s="173">
        <f>O395*H395</f>
        <v>0</v>
      </c>
      <c r="Q395" s="173">
        <v>0.0035</v>
      </c>
      <c r="R395" s="173">
        <f>Q395*H395</f>
        <v>0.1022</v>
      </c>
      <c r="S395" s="173">
        <v>0</v>
      </c>
      <c r="T395" s="174">
        <f>S395*H395</f>
        <v>0</v>
      </c>
      <c r="AR395" s="17" t="s">
        <v>148</v>
      </c>
      <c r="AT395" s="17" t="s">
        <v>143</v>
      </c>
      <c r="AU395" s="17" t="s">
        <v>83</v>
      </c>
      <c r="AY395" s="17" t="s">
        <v>141</v>
      </c>
      <c r="BE395" s="175">
        <f>IF(N395="základní",J395,0)</f>
        <v>0</v>
      </c>
      <c r="BF395" s="175">
        <f>IF(N395="snížená",J395,0)</f>
        <v>0</v>
      </c>
      <c r="BG395" s="175">
        <f>IF(N395="zákl. přenesená",J395,0)</f>
        <v>0</v>
      </c>
      <c r="BH395" s="175">
        <f>IF(N395="sníž. přenesená",J395,0)</f>
        <v>0</v>
      </c>
      <c r="BI395" s="175">
        <f>IF(N395="nulová",J395,0)</f>
        <v>0</v>
      </c>
      <c r="BJ395" s="17" t="s">
        <v>23</v>
      </c>
      <c r="BK395" s="175">
        <f>ROUND(I395*H395,2)</f>
        <v>0</v>
      </c>
      <c r="BL395" s="17" t="s">
        <v>148</v>
      </c>
      <c r="BM395" s="17" t="s">
        <v>529</v>
      </c>
    </row>
    <row r="396" spans="2:51" s="11" customFormat="1" ht="22.5" customHeight="1">
      <c r="B396" s="176"/>
      <c r="D396" s="177" t="s">
        <v>150</v>
      </c>
      <c r="E396" s="178" t="s">
        <v>22</v>
      </c>
      <c r="F396" s="179" t="s">
        <v>530</v>
      </c>
      <c r="H396" s="180" t="s">
        <v>22</v>
      </c>
      <c r="I396" s="181"/>
      <c r="L396" s="176"/>
      <c r="M396" s="182"/>
      <c r="N396" s="183"/>
      <c r="O396" s="183"/>
      <c r="P396" s="183"/>
      <c r="Q396" s="183"/>
      <c r="R396" s="183"/>
      <c r="S396" s="183"/>
      <c r="T396" s="184"/>
      <c r="AT396" s="180" t="s">
        <v>150</v>
      </c>
      <c r="AU396" s="180" t="s">
        <v>83</v>
      </c>
      <c r="AV396" s="11" t="s">
        <v>23</v>
      </c>
      <c r="AW396" s="11" t="s">
        <v>38</v>
      </c>
      <c r="AX396" s="11" t="s">
        <v>75</v>
      </c>
      <c r="AY396" s="180" t="s">
        <v>141</v>
      </c>
    </row>
    <row r="397" spans="2:51" s="12" customFormat="1" ht="22.5" customHeight="1">
      <c r="B397" s="185"/>
      <c r="D397" s="177" t="s">
        <v>150</v>
      </c>
      <c r="E397" s="186" t="s">
        <v>22</v>
      </c>
      <c r="F397" s="187" t="s">
        <v>531</v>
      </c>
      <c r="H397" s="188">
        <v>29.2</v>
      </c>
      <c r="I397" s="189"/>
      <c r="L397" s="185"/>
      <c r="M397" s="190"/>
      <c r="N397" s="191"/>
      <c r="O397" s="191"/>
      <c r="P397" s="191"/>
      <c r="Q397" s="191"/>
      <c r="R397" s="191"/>
      <c r="S397" s="191"/>
      <c r="T397" s="192"/>
      <c r="AT397" s="186" t="s">
        <v>150</v>
      </c>
      <c r="AU397" s="186" t="s">
        <v>83</v>
      </c>
      <c r="AV397" s="12" t="s">
        <v>83</v>
      </c>
      <c r="AW397" s="12" t="s">
        <v>38</v>
      </c>
      <c r="AX397" s="12" t="s">
        <v>75</v>
      </c>
      <c r="AY397" s="186" t="s">
        <v>141</v>
      </c>
    </row>
    <row r="398" spans="2:51" s="13" customFormat="1" ht="22.5" customHeight="1">
      <c r="B398" s="193"/>
      <c r="D398" s="194" t="s">
        <v>150</v>
      </c>
      <c r="E398" s="195" t="s">
        <v>22</v>
      </c>
      <c r="F398" s="196" t="s">
        <v>154</v>
      </c>
      <c r="H398" s="197">
        <v>29.2</v>
      </c>
      <c r="I398" s="198"/>
      <c r="L398" s="193"/>
      <c r="M398" s="199"/>
      <c r="N398" s="200"/>
      <c r="O398" s="200"/>
      <c r="P398" s="200"/>
      <c r="Q398" s="200"/>
      <c r="R398" s="200"/>
      <c r="S398" s="200"/>
      <c r="T398" s="201"/>
      <c r="AT398" s="202" t="s">
        <v>150</v>
      </c>
      <c r="AU398" s="202" t="s">
        <v>83</v>
      </c>
      <c r="AV398" s="13" t="s">
        <v>148</v>
      </c>
      <c r="AW398" s="13" t="s">
        <v>38</v>
      </c>
      <c r="AX398" s="13" t="s">
        <v>23</v>
      </c>
      <c r="AY398" s="202" t="s">
        <v>141</v>
      </c>
    </row>
    <row r="399" spans="2:65" s="1" customFormat="1" ht="22.5" customHeight="1">
      <c r="B399" s="163"/>
      <c r="C399" s="203" t="s">
        <v>532</v>
      </c>
      <c r="D399" s="203" t="s">
        <v>258</v>
      </c>
      <c r="E399" s="204" t="s">
        <v>533</v>
      </c>
      <c r="F399" s="205" t="s">
        <v>534</v>
      </c>
      <c r="G399" s="206" t="s">
        <v>180</v>
      </c>
      <c r="H399" s="207">
        <v>2.297</v>
      </c>
      <c r="I399" s="208"/>
      <c r="J399" s="209">
        <f>ROUND(I399*H399,2)</f>
        <v>0</v>
      </c>
      <c r="K399" s="205" t="s">
        <v>535</v>
      </c>
      <c r="L399" s="210"/>
      <c r="M399" s="211" t="s">
        <v>22</v>
      </c>
      <c r="N399" s="212" t="s">
        <v>46</v>
      </c>
      <c r="O399" s="35"/>
      <c r="P399" s="173">
        <f>O399*H399</f>
        <v>0</v>
      </c>
      <c r="Q399" s="173">
        <v>0.02</v>
      </c>
      <c r="R399" s="173">
        <f>Q399*H399</f>
        <v>0.04594</v>
      </c>
      <c r="S399" s="173">
        <v>0</v>
      </c>
      <c r="T399" s="174">
        <f>S399*H399</f>
        <v>0</v>
      </c>
      <c r="AR399" s="17" t="s">
        <v>193</v>
      </c>
      <c r="AT399" s="17" t="s">
        <v>258</v>
      </c>
      <c r="AU399" s="17" t="s">
        <v>83</v>
      </c>
      <c r="AY399" s="17" t="s">
        <v>141</v>
      </c>
      <c r="BE399" s="175">
        <f>IF(N399="základní",J399,0)</f>
        <v>0</v>
      </c>
      <c r="BF399" s="175">
        <f>IF(N399="snížená",J399,0)</f>
        <v>0</v>
      </c>
      <c r="BG399" s="175">
        <f>IF(N399="zákl. přenesená",J399,0)</f>
        <v>0</v>
      </c>
      <c r="BH399" s="175">
        <f>IF(N399="sníž. přenesená",J399,0)</f>
        <v>0</v>
      </c>
      <c r="BI399" s="175">
        <f>IF(N399="nulová",J399,0)</f>
        <v>0</v>
      </c>
      <c r="BJ399" s="17" t="s">
        <v>23</v>
      </c>
      <c r="BK399" s="175">
        <f>ROUND(I399*H399,2)</f>
        <v>0</v>
      </c>
      <c r="BL399" s="17" t="s">
        <v>148</v>
      </c>
      <c r="BM399" s="17" t="s">
        <v>536</v>
      </c>
    </row>
    <row r="400" spans="2:51" s="11" customFormat="1" ht="22.5" customHeight="1">
      <c r="B400" s="176"/>
      <c r="D400" s="177" t="s">
        <v>150</v>
      </c>
      <c r="E400" s="178" t="s">
        <v>22</v>
      </c>
      <c r="F400" s="179" t="s">
        <v>530</v>
      </c>
      <c r="H400" s="180" t="s">
        <v>22</v>
      </c>
      <c r="I400" s="181"/>
      <c r="L400" s="176"/>
      <c r="M400" s="182"/>
      <c r="N400" s="183"/>
      <c r="O400" s="183"/>
      <c r="P400" s="183"/>
      <c r="Q400" s="183"/>
      <c r="R400" s="183"/>
      <c r="S400" s="183"/>
      <c r="T400" s="184"/>
      <c r="AT400" s="180" t="s">
        <v>150</v>
      </c>
      <c r="AU400" s="180" t="s">
        <v>83</v>
      </c>
      <c r="AV400" s="11" t="s">
        <v>23</v>
      </c>
      <c r="AW400" s="11" t="s">
        <v>38</v>
      </c>
      <c r="AX400" s="11" t="s">
        <v>75</v>
      </c>
      <c r="AY400" s="180" t="s">
        <v>141</v>
      </c>
    </row>
    <row r="401" spans="2:51" s="12" customFormat="1" ht="22.5" customHeight="1">
      <c r="B401" s="185"/>
      <c r="D401" s="177" t="s">
        <v>150</v>
      </c>
      <c r="E401" s="186" t="s">
        <v>22</v>
      </c>
      <c r="F401" s="187" t="s">
        <v>537</v>
      </c>
      <c r="H401" s="188">
        <v>2.252</v>
      </c>
      <c r="I401" s="189"/>
      <c r="L401" s="185"/>
      <c r="M401" s="190"/>
      <c r="N401" s="191"/>
      <c r="O401" s="191"/>
      <c r="P401" s="191"/>
      <c r="Q401" s="191"/>
      <c r="R401" s="191"/>
      <c r="S401" s="191"/>
      <c r="T401" s="192"/>
      <c r="AT401" s="186" t="s">
        <v>150</v>
      </c>
      <c r="AU401" s="186" t="s">
        <v>83</v>
      </c>
      <c r="AV401" s="12" t="s">
        <v>83</v>
      </c>
      <c r="AW401" s="12" t="s">
        <v>38</v>
      </c>
      <c r="AX401" s="12" t="s">
        <v>75</v>
      </c>
      <c r="AY401" s="186" t="s">
        <v>141</v>
      </c>
    </row>
    <row r="402" spans="2:51" s="13" customFormat="1" ht="22.5" customHeight="1">
      <c r="B402" s="193"/>
      <c r="D402" s="177" t="s">
        <v>150</v>
      </c>
      <c r="E402" s="215" t="s">
        <v>22</v>
      </c>
      <c r="F402" s="216" t="s">
        <v>154</v>
      </c>
      <c r="H402" s="217">
        <v>2.252</v>
      </c>
      <c r="I402" s="198"/>
      <c r="L402" s="193"/>
      <c r="M402" s="199"/>
      <c r="N402" s="200"/>
      <c r="O402" s="200"/>
      <c r="P402" s="200"/>
      <c r="Q402" s="200"/>
      <c r="R402" s="200"/>
      <c r="S402" s="200"/>
      <c r="T402" s="201"/>
      <c r="AT402" s="202" t="s">
        <v>150</v>
      </c>
      <c r="AU402" s="202" t="s">
        <v>83</v>
      </c>
      <c r="AV402" s="13" t="s">
        <v>148</v>
      </c>
      <c r="AW402" s="13" t="s">
        <v>38</v>
      </c>
      <c r="AX402" s="13" t="s">
        <v>23</v>
      </c>
      <c r="AY402" s="202" t="s">
        <v>141</v>
      </c>
    </row>
    <row r="403" spans="2:51" s="12" customFormat="1" ht="22.5" customHeight="1">
      <c r="B403" s="185"/>
      <c r="D403" s="194" t="s">
        <v>150</v>
      </c>
      <c r="F403" s="213" t="s">
        <v>538</v>
      </c>
      <c r="H403" s="214">
        <v>2.297</v>
      </c>
      <c r="I403" s="189"/>
      <c r="L403" s="185"/>
      <c r="M403" s="190"/>
      <c r="N403" s="191"/>
      <c r="O403" s="191"/>
      <c r="P403" s="191"/>
      <c r="Q403" s="191"/>
      <c r="R403" s="191"/>
      <c r="S403" s="191"/>
      <c r="T403" s="192"/>
      <c r="AT403" s="186" t="s">
        <v>150</v>
      </c>
      <c r="AU403" s="186" t="s">
        <v>83</v>
      </c>
      <c r="AV403" s="12" t="s">
        <v>83</v>
      </c>
      <c r="AW403" s="12" t="s">
        <v>4</v>
      </c>
      <c r="AX403" s="12" t="s">
        <v>23</v>
      </c>
      <c r="AY403" s="186" t="s">
        <v>141</v>
      </c>
    </row>
    <row r="404" spans="2:65" s="1" customFormat="1" ht="22.5" customHeight="1">
      <c r="B404" s="163"/>
      <c r="C404" s="164" t="s">
        <v>539</v>
      </c>
      <c r="D404" s="164" t="s">
        <v>143</v>
      </c>
      <c r="E404" s="165" t="s">
        <v>540</v>
      </c>
      <c r="F404" s="166" t="s">
        <v>541</v>
      </c>
      <c r="G404" s="167" t="s">
        <v>146</v>
      </c>
      <c r="H404" s="168">
        <v>538.609</v>
      </c>
      <c r="I404" s="169"/>
      <c r="J404" s="170">
        <f>ROUND(I404*H404,2)</f>
        <v>0</v>
      </c>
      <c r="K404" s="166" t="s">
        <v>147</v>
      </c>
      <c r="L404" s="34"/>
      <c r="M404" s="171" t="s">
        <v>22</v>
      </c>
      <c r="N404" s="172" t="s">
        <v>46</v>
      </c>
      <c r="O404" s="35"/>
      <c r="P404" s="173">
        <f>O404*H404</f>
        <v>0</v>
      </c>
      <c r="Q404" s="173">
        <v>0.00012</v>
      </c>
      <c r="R404" s="173">
        <f>Q404*H404</f>
        <v>0.06463308000000001</v>
      </c>
      <c r="S404" s="173">
        <v>0</v>
      </c>
      <c r="T404" s="174">
        <f>S404*H404</f>
        <v>0</v>
      </c>
      <c r="AR404" s="17" t="s">
        <v>148</v>
      </c>
      <c r="AT404" s="17" t="s">
        <v>143</v>
      </c>
      <c r="AU404" s="17" t="s">
        <v>83</v>
      </c>
      <c r="AY404" s="17" t="s">
        <v>141</v>
      </c>
      <c r="BE404" s="175">
        <f>IF(N404="základní",J404,0)</f>
        <v>0</v>
      </c>
      <c r="BF404" s="175">
        <f>IF(N404="snížená",J404,0)</f>
        <v>0</v>
      </c>
      <c r="BG404" s="175">
        <f>IF(N404="zákl. přenesená",J404,0)</f>
        <v>0</v>
      </c>
      <c r="BH404" s="175">
        <f>IF(N404="sníž. přenesená",J404,0)</f>
        <v>0</v>
      </c>
      <c r="BI404" s="175">
        <f>IF(N404="nulová",J404,0)</f>
        <v>0</v>
      </c>
      <c r="BJ404" s="17" t="s">
        <v>23</v>
      </c>
      <c r="BK404" s="175">
        <f>ROUND(I404*H404,2)</f>
        <v>0</v>
      </c>
      <c r="BL404" s="17" t="s">
        <v>148</v>
      </c>
      <c r="BM404" s="17" t="s">
        <v>542</v>
      </c>
    </row>
    <row r="405" spans="2:51" s="11" customFormat="1" ht="22.5" customHeight="1">
      <c r="B405" s="176"/>
      <c r="D405" s="177" t="s">
        <v>150</v>
      </c>
      <c r="E405" s="178" t="s">
        <v>22</v>
      </c>
      <c r="F405" s="179" t="s">
        <v>423</v>
      </c>
      <c r="H405" s="180" t="s">
        <v>22</v>
      </c>
      <c r="I405" s="181"/>
      <c r="L405" s="176"/>
      <c r="M405" s="182"/>
      <c r="N405" s="183"/>
      <c r="O405" s="183"/>
      <c r="P405" s="183"/>
      <c r="Q405" s="183"/>
      <c r="R405" s="183"/>
      <c r="S405" s="183"/>
      <c r="T405" s="184"/>
      <c r="AT405" s="180" t="s">
        <v>150</v>
      </c>
      <c r="AU405" s="180" t="s">
        <v>83</v>
      </c>
      <c r="AV405" s="11" t="s">
        <v>23</v>
      </c>
      <c r="AW405" s="11" t="s">
        <v>38</v>
      </c>
      <c r="AX405" s="11" t="s">
        <v>75</v>
      </c>
      <c r="AY405" s="180" t="s">
        <v>141</v>
      </c>
    </row>
    <row r="406" spans="2:51" s="12" customFormat="1" ht="22.5" customHeight="1">
      <c r="B406" s="185"/>
      <c r="D406" s="177" t="s">
        <v>150</v>
      </c>
      <c r="E406" s="186" t="s">
        <v>22</v>
      </c>
      <c r="F406" s="187" t="s">
        <v>543</v>
      </c>
      <c r="H406" s="188">
        <v>323.595</v>
      </c>
      <c r="I406" s="189"/>
      <c r="L406" s="185"/>
      <c r="M406" s="190"/>
      <c r="N406" s="191"/>
      <c r="O406" s="191"/>
      <c r="P406" s="191"/>
      <c r="Q406" s="191"/>
      <c r="R406" s="191"/>
      <c r="S406" s="191"/>
      <c r="T406" s="192"/>
      <c r="AT406" s="186" t="s">
        <v>150</v>
      </c>
      <c r="AU406" s="186" t="s">
        <v>83</v>
      </c>
      <c r="AV406" s="12" t="s">
        <v>83</v>
      </c>
      <c r="AW406" s="12" t="s">
        <v>38</v>
      </c>
      <c r="AX406" s="12" t="s">
        <v>75</v>
      </c>
      <c r="AY406" s="186" t="s">
        <v>141</v>
      </c>
    </row>
    <row r="407" spans="2:51" s="12" customFormat="1" ht="22.5" customHeight="1">
      <c r="B407" s="185"/>
      <c r="D407" s="177" t="s">
        <v>150</v>
      </c>
      <c r="E407" s="186" t="s">
        <v>22</v>
      </c>
      <c r="F407" s="187" t="s">
        <v>544</v>
      </c>
      <c r="H407" s="188">
        <v>120.938</v>
      </c>
      <c r="I407" s="189"/>
      <c r="L407" s="185"/>
      <c r="M407" s="190"/>
      <c r="N407" s="191"/>
      <c r="O407" s="191"/>
      <c r="P407" s="191"/>
      <c r="Q407" s="191"/>
      <c r="R407" s="191"/>
      <c r="S407" s="191"/>
      <c r="T407" s="192"/>
      <c r="AT407" s="186" t="s">
        <v>150</v>
      </c>
      <c r="AU407" s="186" t="s">
        <v>83</v>
      </c>
      <c r="AV407" s="12" t="s">
        <v>83</v>
      </c>
      <c r="AW407" s="12" t="s">
        <v>38</v>
      </c>
      <c r="AX407" s="12" t="s">
        <v>75</v>
      </c>
      <c r="AY407" s="186" t="s">
        <v>141</v>
      </c>
    </row>
    <row r="408" spans="2:51" s="12" customFormat="1" ht="22.5" customHeight="1">
      <c r="B408" s="185"/>
      <c r="D408" s="177" t="s">
        <v>150</v>
      </c>
      <c r="E408" s="186" t="s">
        <v>22</v>
      </c>
      <c r="F408" s="187" t="s">
        <v>545</v>
      </c>
      <c r="H408" s="188">
        <v>4.934</v>
      </c>
      <c r="I408" s="189"/>
      <c r="L408" s="185"/>
      <c r="M408" s="190"/>
      <c r="N408" s="191"/>
      <c r="O408" s="191"/>
      <c r="P408" s="191"/>
      <c r="Q408" s="191"/>
      <c r="R408" s="191"/>
      <c r="S408" s="191"/>
      <c r="T408" s="192"/>
      <c r="AT408" s="186" t="s">
        <v>150</v>
      </c>
      <c r="AU408" s="186" t="s">
        <v>83</v>
      </c>
      <c r="AV408" s="12" t="s">
        <v>83</v>
      </c>
      <c r="AW408" s="12" t="s">
        <v>38</v>
      </c>
      <c r="AX408" s="12" t="s">
        <v>75</v>
      </c>
      <c r="AY408" s="186" t="s">
        <v>141</v>
      </c>
    </row>
    <row r="409" spans="2:51" s="12" customFormat="1" ht="22.5" customHeight="1">
      <c r="B409" s="185"/>
      <c r="D409" s="177" t="s">
        <v>150</v>
      </c>
      <c r="E409" s="186" t="s">
        <v>22</v>
      </c>
      <c r="F409" s="187" t="s">
        <v>546</v>
      </c>
      <c r="H409" s="188">
        <v>8.97</v>
      </c>
      <c r="I409" s="189"/>
      <c r="L409" s="185"/>
      <c r="M409" s="190"/>
      <c r="N409" s="191"/>
      <c r="O409" s="191"/>
      <c r="P409" s="191"/>
      <c r="Q409" s="191"/>
      <c r="R409" s="191"/>
      <c r="S409" s="191"/>
      <c r="T409" s="192"/>
      <c r="AT409" s="186" t="s">
        <v>150</v>
      </c>
      <c r="AU409" s="186" t="s">
        <v>83</v>
      </c>
      <c r="AV409" s="12" t="s">
        <v>83</v>
      </c>
      <c r="AW409" s="12" t="s">
        <v>38</v>
      </c>
      <c r="AX409" s="12" t="s">
        <v>75</v>
      </c>
      <c r="AY409" s="186" t="s">
        <v>141</v>
      </c>
    </row>
    <row r="410" spans="2:51" s="12" customFormat="1" ht="22.5" customHeight="1">
      <c r="B410" s="185"/>
      <c r="D410" s="177" t="s">
        <v>150</v>
      </c>
      <c r="E410" s="186" t="s">
        <v>22</v>
      </c>
      <c r="F410" s="187" t="s">
        <v>547</v>
      </c>
      <c r="H410" s="188">
        <v>50.255</v>
      </c>
      <c r="I410" s="189"/>
      <c r="L410" s="185"/>
      <c r="M410" s="190"/>
      <c r="N410" s="191"/>
      <c r="O410" s="191"/>
      <c r="P410" s="191"/>
      <c r="Q410" s="191"/>
      <c r="R410" s="191"/>
      <c r="S410" s="191"/>
      <c r="T410" s="192"/>
      <c r="AT410" s="186" t="s">
        <v>150</v>
      </c>
      <c r="AU410" s="186" t="s">
        <v>83</v>
      </c>
      <c r="AV410" s="12" t="s">
        <v>83</v>
      </c>
      <c r="AW410" s="12" t="s">
        <v>38</v>
      </c>
      <c r="AX410" s="12" t="s">
        <v>75</v>
      </c>
      <c r="AY410" s="186" t="s">
        <v>141</v>
      </c>
    </row>
    <row r="411" spans="2:51" s="12" customFormat="1" ht="22.5" customHeight="1">
      <c r="B411" s="185"/>
      <c r="D411" s="177" t="s">
        <v>150</v>
      </c>
      <c r="E411" s="186" t="s">
        <v>22</v>
      </c>
      <c r="F411" s="187" t="s">
        <v>548</v>
      </c>
      <c r="H411" s="188">
        <v>2.527</v>
      </c>
      <c r="I411" s="189"/>
      <c r="L411" s="185"/>
      <c r="M411" s="190"/>
      <c r="N411" s="191"/>
      <c r="O411" s="191"/>
      <c r="P411" s="191"/>
      <c r="Q411" s="191"/>
      <c r="R411" s="191"/>
      <c r="S411" s="191"/>
      <c r="T411" s="192"/>
      <c r="AT411" s="186" t="s">
        <v>150</v>
      </c>
      <c r="AU411" s="186" t="s">
        <v>83</v>
      </c>
      <c r="AV411" s="12" t="s">
        <v>83</v>
      </c>
      <c r="AW411" s="12" t="s">
        <v>38</v>
      </c>
      <c r="AX411" s="12" t="s">
        <v>75</v>
      </c>
      <c r="AY411" s="186" t="s">
        <v>141</v>
      </c>
    </row>
    <row r="412" spans="2:51" s="11" customFormat="1" ht="22.5" customHeight="1">
      <c r="B412" s="176"/>
      <c r="D412" s="177" t="s">
        <v>150</v>
      </c>
      <c r="E412" s="178" t="s">
        <v>22</v>
      </c>
      <c r="F412" s="179" t="s">
        <v>410</v>
      </c>
      <c r="H412" s="180" t="s">
        <v>22</v>
      </c>
      <c r="I412" s="181"/>
      <c r="L412" s="176"/>
      <c r="M412" s="182"/>
      <c r="N412" s="183"/>
      <c r="O412" s="183"/>
      <c r="P412" s="183"/>
      <c r="Q412" s="183"/>
      <c r="R412" s="183"/>
      <c r="S412" s="183"/>
      <c r="T412" s="184"/>
      <c r="AT412" s="180" t="s">
        <v>150</v>
      </c>
      <c r="AU412" s="180" t="s">
        <v>83</v>
      </c>
      <c r="AV412" s="11" t="s">
        <v>23</v>
      </c>
      <c r="AW412" s="11" t="s">
        <v>38</v>
      </c>
      <c r="AX412" s="11" t="s">
        <v>75</v>
      </c>
      <c r="AY412" s="180" t="s">
        <v>141</v>
      </c>
    </row>
    <row r="413" spans="2:51" s="12" customFormat="1" ht="22.5" customHeight="1">
      <c r="B413" s="185"/>
      <c r="D413" s="177" t="s">
        <v>150</v>
      </c>
      <c r="E413" s="186" t="s">
        <v>22</v>
      </c>
      <c r="F413" s="187" t="s">
        <v>549</v>
      </c>
      <c r="H413" s="188">
        <v>3.591</v>
      </c>
      <c r="I413" s="189"/>
      <c r="L413" s="185"/>
      <c r="M413" s="190"/>
      <c r="N413" s="191"/>
      <c r="O413" s="191"/>
      <c r="P413" s="191"/>
      <c r="Q413" s="191"/>
      <c r="R413" s="191"/>
      <c r="S413" s="191"/>
      <c r="T413" s="192"/>
      <c r="AT413" s="186" t="s">
        <v>150</v>
      </c>
      <c r="AU413" s="186" t="s">
        <v>83</v>
      </c>
      <c r="AV413" s="12" t="s">
        <v>83</v>
      </c>
      <c r="AW413" s="12" t="s">
        <v>38</v>
      </c>
      <c r="AX413" s="12" t="s">
        <v>75</v>
      </c>
      <c r="AY413" s="186" t="s">
        <v>141</v>
      </c>
    </row>
    <row r="414" spans="2:51" s="12" customFormat="1" ht="22.5" customHeight="1">
      <c r="B414" s="185"/>
      <c r="D414" s="177" t="s">
        <v>150</v>
      </c>
      <c r="E414" s="186" t="s">
        <v>22</v>
      </c>
      <c r="F414" s="187" t="s">
        <v>550</v>
      </c>
      <c r="H414" s="188">
        <v>1.72</v>
      </c>
      <c r="I414" s="189"/>
      <c r="L414" s="185"/>
      <c r="M414" s="190"/>
      <c r="N414" s="191"/>
      <c r="O414" s="191"/>
      <c r="P414" s="191"/>
      <c r="Q414" s="191"/>
      <c r="R414" s="191"/>
      <c r="S414" s="191"/>
      <c r="T414" s="192"/>
      <c r="AT414" s="186" t="s">
        <v>150</v>
      </c>
      <c r="AU414" s="186" t="s">
        <v>83</v>
      </c>
      <c r="AV414" s="12" t="s">
        <v>83</v>
      </c>
      <c r="AW414" s="12" t="s">
        <v>38</v>
      </c>
      <c r="AX414" s="12" t="s">
        <v>75</v>
      </c>
      <c r="AY414" s="186" t="s">
        <v>141</v>
      </c>
    </row>
    <row r="415" spans="2:51" s="12" customFormat="1" ht="22.5" customHeight="1">
      <c r="B415" s="185"/>
      <c r="D415" s="177" t="s">
        <v>150</v>
      </c>
      <c r="E415" s="186" t="s">
        <v>22</v>
      </c>
      <c r="F415" s="187" t="s">
        <v>551</v>
      </c>
      <c r="H415" s="188">
        <v>3.479</v>
      </c>
      <c r="I415" s="189"/>
      <c r="L415" s="185"/>
      <c r="M415" s="190"/>
      <c r="N415" s="191"/>
      <c r="O415" s="191"/>
      <c r="P415" s="191"/>
      <c r="Q415" s="191"/>
      <c r="R415" s="191"/>
      <c r="S415" s="191"/>
      <c r="T415" s="192"/>
      <c r="AT415" s="186" t="s">
        <v>150</v>
      </c>
      <c r="AU415" s="186" t="s">
        <v>83</v>
      </c>
      <c r="AV415" s="12" t="s">
        <v>83</v>
      </c>
      <c r="AW415" s="12" t="s">
        <v>38</v>
      </c>
      <c r="AX415" s="12" t="s">
        <v>75</v>
      </c>
      <c r="AY415" s="186" t="s">
        <v>141</v>
      </c>
    </row>
    <row r="416" spans="2:51" s="12" customFormat="1" ht="22.5" customHeight="1">
      <c r="B416" s="185"/>
      <c r="D416" s="177" t="s">
        <v>150</v>
      </c>
      <c r="E416" s="186" t="s">
        <v>22</v>
      </c>
      <c r="F416" s="187" t="s">
        <v>552</v>
      </c>
      <c r="H416" s="188">
        <v>18.6</v>
      </c>
      <c r="I416" s="189"/>
      <c r="L416" s="185"/>
      <c r="M416" s="190"/>
      <c r="N416" s="191"/>
      <c r="O416" s="191"/>
      <c r="P416" s="191"/>
      <c r="Q416" s="191"/>
      <c r="R416" s="191"/>
      <c r="S416" s="191"/>
      <c r="T416" s="192"/>
      <c r="AT416" s="186" t="s">
        <v>150</v>
      </c>
      <c r="AU416" s="186" t="s">
        <v>83</v>
      </c>
      <c r="AV416" s="12" t="s">
        <v>83</v>
      </c>
      <c r="AW416" s="12" t="s">
        <v>38</v>
      </c>
      <c r="AX416" s="12" t="s">
        <v>75</v>
      </c>
      <c r="AY416" s="186" t="s">
        <v>141</v>
      </c>
    </row>
    <row r="417" spans="2:51" s="13" customFormat="1" ht="22.5" customHeight="1">
      <c r="B417" s="193"/>
      <c r="D417" s="194" t="s">
        <v>150</v>
      </c>
      <c r="E417" s="195" t="s">
        <v>22</v>
      </c>
      <c r="F417" s="196" t="s">
        <v>154</v>
      </c>
      <c r="H417" s="197">
        <v>538.609</v>
      </c>
      <c r="I417" s="198"/>
      <c r="L417" s="193"/>
      <c r="M417" s="199"/>
      <c r="N417" s="200"/>
      <c r="O417" s="200"/>
      <c r="P417" s="200"/>
      <c r="Q417" s="200"/>
      <c r="R417" s="200"/>
      <c r="S417" s="200"/>
      <c r="T417" s="201"/>
      <c r="AT417" s="202" t="s">
        <v>150</v>
      </c>
      <c r="AU417" s="202" t="s">
        <v>83</v>
      </c>
      <c r="AV417" s="13" t="s">
        <v>148</v>
      </c>
      <c r="AW417" s="13" t="s">
        <v>38</v>
      </c>
      <c r="AX417" s="13" t="s">
        <v>23</v>
      </c>
      <c r="AY417" s="202" t="s">
        <v>141</v>
      </c>
    </row>
    <row r="418" spans="2:65" s="1" customFormat="1" ht="22.5" customHeight="1">
      <c r="B418" s="163"/>
      <c r="C418" s="164" t="s">
        <v>553</v>
      </c>
      <c r="D418" s="164" t="s">
        <v>143</v>
      </c>
      <c r="E418" s="165" t="s">
        <v>554</v>
      </c>
      <c r="F418" s="166" t="s">
        <v>555</v>
      </c>
      <c r="G418" s="167" t="s">
        <v>146</v>
      </c>
      <c r="H418" s="168">
        <v>2164.077</v>
      </c>
      <c r="I418" s="169"/>
      <c r="J418" s="170">
        <f>ROUND(I418*H418,2)</f>
        <v>0</v>
      </c>
      <c r="K418" s="166" t="s">
        <v>147</v>
      </c>
      <c r="L418" s="34"/>
      <c r="M418" s="171" t="s">
        <v>22</v>
      </c>
      <c r="N418" s="172" t="s">
        <v>46</v>
      </c>
      <c r="O418" s="35"/>
      <c r="P418" s="173">
        <f>O418*H418</f>
        <v>0</v>
      </c>
      <c r="Q418" s="173">
        <v>0</v>
      </c>
      <c r="R418" s="173">
        <f>Q418*H418</f>
        <v>0</v>
      </c>
      <c r="S418" s="173">
        <v>0</v>
      </c>
      <c r="T418" s="174">
        <f>S418*H418</f>
        <v>0</v>
      </c>
      <c r="AR418" s="17" t="s">
        <v>148</v>
      </c>
      <c r="AT418" s="17" t="s">
        <v>143</v>
      </c>
      <c r="AU418" s="17" t="s">
        <v>83</v>
      </c>
      <c r="AY418" s="17" t="s">
        <v>141</v>
      </c>
      <c r="BE418" s="175">
        <f>IF(N418="základní",J418,0)</f>
        <v>0</v>
      </c>
      <c r="BF418" s="175">
        <f>IF(N418="snížená",J418,0)</f>
        <v>0</v>
      </c>
      <c r="BG418" s="175">
        <f>IF(N418="zákl. přenesená",J418,0)</f>
        <v>0</v>
      </c>
      <c r="BH418" s="175">
        <f>IF(N418="sníž. přenesená",J418,0)</f>
        <v>0</v>
      </c>
      <c r="BI418" s="175">
        <f>IF(N418="nulová",J418,0)</f>
        <v>0</v>
      </c>
      <c r="BJ418" s="17" t="s">
        <v>23</v>
      </c>
      <c r="BK418" s="175">
        <f>ROUND(I418*H418,2)</f>
        <v>0</v>
      </c>
      <c r="BL418" s="17" t="s">
        <v>148</v>
      </c>
      <c r="BM418" s="17" t="s">
        <v>556</v>
      </c>
    </row>
    <row r="419" spans="2:51" s="12" customFormat="1" ht="22.5" customHeight="1">
      <c r="B419" s="185"/>
      <c r="D419" s="177" t="s">
        <v>150</v>
      </c>
      <c r="E419" s="186" t="s">
        <v>22</v>
      </c>
      <c r="F419" s="187" t="s">
        <v>557</v>
      </c>
      <c r="H419" s="188">
        <v>472.2</v>
      </c>
      <c r="I419" s="189"/>
      <c r="L419" s="185"/>
      <c r="M419" s="190"/>
      <c r="N419" s="191"/>
      <c r="O419" s="191"/>
      <c r="P419" s="191"/>
      <c r="Q419" s="191"/>
      <c r="R419" s="191"/>
      <c r="S419" s="191"/>
      <c r="T419" s="192"/>
      <c r="AT419" s="186" t="s">
        <v>150</v>
      </c>
      <c r="AU419" s="186" t="s">
        <v>83</v>
      </c>
      <c r="AV419" s="12" t="s">
        <v>83</v>
      </c>
      <c r="AW419" s="12" t="s">
        <v>38</v>
      </c>
      <c r="AX419" s="12" t="s">
        <v>75</v>
      </c>
      <c r="AY419" s="186" t="s">
        <v>141</v>
      </c>
    </row>
    <row r="420" spans="2:51" s="12" customFormat="1" ht="22.5" customHeight="1">
      <c r="B420" s="185"/>
      <c r="D420" s="177" t="s">
        <v>150</v>
      </c>
      <c r="E420" s="186" t="s">
        <v>22</v>
      </c>
      <c r="F420" s="187" t="s">
        <v>558</v>
      </c>
      <c r="H420" s="188">
        <v>1632</v>
      </c>
      <c r="I420" s="189"/>
      <c r="L420" s="185"/>
      <c r="M420" s="190"/>
      <c r="N420" s="191"/>
      <c r="O420" s="191"/>
      <c r="P420" s="191"/>
      <c r="Q420" s="191"/>
      <c r="R420" s="191"/>
      <c r="S420" s="191"/>
      <c r="T420" s="192"/>
      <c r="AT420" s="186" t="s">
        <v>150</v>
      </c>
      <c r="AU420" s="186" t="s">
        <v>83</v>
      </c>
      <c r="AV420" s="12" t="s">
        <v>83</v>
      </c>
      <c r="AW420" s="12" t="s">
        <v>38</v>
      </c>
      <c r="AX420" s="12" t="s">
        <v>75</v>
      </c>
      <c r="AY420" s="186" t="s">
        <v>141</v>
      </c>
    </row>
    <row r="421" spans="2:51" s="11" customFormat="1" ht="22.5" customHeight="1">
      <c r="B421" s="176"/>
      <c r="D421" s="177" t="s">
        <v>150</v>
      </c>
      <c r="E421" s="178" t="s">
        <v>22</v>
      </c>
      <c r="F421" s="179" t="s">
        <v>559</v>
      </c>
      <c r="H421" s="180" t="s">
        <v>22</v>
      </c>
      <c r="I421" s="181"/>
      <c r="L421" s="176"/>
      <c r="M421" s="182"/>
      <c r="N421" s="183"/>
      <c r="O421" s="183"/>
      <c r="P421" s="183"/>
      <c r="Q421" s="183"/>
      <c r="R421" s="183"/>
      <c r="S421" s="183"/>
      <c r="T421" s="184"/>
      <c r="AT421" s="180" t="s">
        <v>150</v>
      </c>
      <c r="AU421" s="180" t="s">
        <v>83</v>
      </c>
      <c r="AV421" s="11" t="s">
        <v>23</v>
      </c>
      <c r="AW421" s="11" t="s">
        <v>38</v>
      </c>
      <c r="AX421" s="11" t="s">
        <v>75</v>
      </c>
      <c r="AY421" s="180" t="s">
        <v>141</v>
      </c>
    </row>
    <row r="422" spans="2:51" s="12" customFormat="1" ht="22.5" customHeight="1">
      <c r="B422" s="185"/>
      <c r="D422" s="177" t="s">
        <v>150</v>
      </c>
      <c r="E422" s="186" t="s">
        <v>22</v>
      </c>
      <c r="F422" s="187" t="s">
        <v>560</v>
      </c>
      <c r="H422" s="188">
        <v>11.48</v>
      </c>
      <c r="I422" s="189"/>
      <c r="L422" s="185"/>
      <c r="M422" s="190"/>
      <c r="N422" s="191"/>
      <c r="O422" s="191"/>
      <c r="P422" s="191"/>
      <c r="Q422" s="191"/>
      <c r="R422" s="191"/>
      <c r="S422" s="191"/>
      <c r="T422" s="192"/>
      <c r="AT422" s="186" t="s">
        <v>150</v>
      </c>
      <c r="AU422" s="186" t="s">
        <v>83</v>
      </c>
      <c r="AV422" s="12" t="s">
        <v>83</v>
      </c>
      <c r="AW422" s="12" t="s">
        <v>38</v>
      </c>
      <c r="AX422" s="12" t="s">
        <v>75</v>
      </c>
      <c r="AY422" s="186" t="s">
        <v>141</v>
      </c>
    </row>
    <row r="423" spans="2:51" s="11" customFormat="1" ht="22.5" customHeight="1">
      <c r="B423" s="176"/>
      <c r="D423" s="177" t="s">
        <v>150</v>
      </c>
      <c r="E423" s="178" t="s">
        <v>22</v>
      </c>
      <c r="F423" s="179" t="s">
        <v>561</v>
      </c>
      <c r="H423" s="180" t="s">
        <v>22</v>
      </c>
      <c r="I423" s="181"/>
      <c r="L423" s="176"/>
      <c r="M423" s="182"/>
      <c r="N423" s="183"/>
      <c r="O423" s="183"/>
      <c r="P423" s="183"/>
      <c r="Q423" s="183"/>
      <c r="R423" s="183"/>
      <c r="S423" s="183"/>
      <c r="T423" s="184"/>
      <c r="AT423" s="180" t="s">
        <v>150</v>
      </c>
      <c r="AU423" s="180" t="s">
        <v>83</v>
      </c>
      <c r="AV423" s="11" t="s">
        <v>23</v>
      </c>
      <c r="AW423" s="11" t="s">
        <v>38</v>
      </c>
      <c r="AX423" s="11" t="s">
        <v>75</v>
      </c>
      <c r="AY423" s="180" t="s">
        <v>141</v>
      </c>
    </row>
    <row r="424" spans="2:51" s="12" customFormat="1" ht="22.5" customHeight="1">
      <c r="B424" s="185"/>
      <c r="D424" s="177" t="s">
        <v>150</v>
      </c>
      <c r="E424" s="186" t="s">
        <v>22</v>
      </c>
      <c r="F424" s="187" t="s">
        <v>562</v>
      </c>
      <c r="H424" s="188">
        <v>13.793</v>
      </c>
      <c r="I424" s="189"/>
      <c r="L424" s="185"/>
      <c r="M424" s="190"/>
      <c r="N424" s="191"/>
      <c r="O424" s="191"/>
      <c r="P424" s="191"/>
      <c r="Q424" s="191"/>
      <c r="R424" s="191"/>
      <c r="S424" s="191"/>
      <c r="T424" s="192"/>
      <c r="AT424" s="186" t="s">
        <v>150</v>
      </c>
      <c r="AU424" s="186" t="s">
        <v>83</v>
      </c>
      <c r="AV424" s="12" t="s">
        <v>83</v>
      </c>
      <c r="AW424" s="12" t="s">
        <v>38</v>
      </c>
      <c r="AX424" s="12" t="s">
        <v>75</v>
      </c>
      <c r="AY424" s="186" t="s">
        <v>141</v>
      </c>
    </row>
    <row r="425" spans="2:51" s="11" customFormat="1" ht="22.5" customHeight="1">
      <c r="B425" s="176"/>
      <c r="D425" s="177" t="s">
        <v>150</v>
      </c>
      <c r="E425" s="178" t="s">
        <v>22</v>
      </c>
      <c r="F425" s="179" t="s">
        <v>563</v>
      </c>
      <c r="H425" s="180" t="s">
        <v>22</v>
      </c>
      <c r="I425" s="181"/>
      <c r="L425" s="176"/>
      <c r="M425" s="182"/>
      <c r="N425" s="183"/>
      <c r="O425" s="183"/>
      <c r="P425" s="183"/>
      <c r="Q425" s="183"/>
      <c r="R425" s="183"/>
      <c r="S425" s="183"/>
      <c r="T425" s="184"/>
      <c r="AT425" s="180" t="s">
        <v>150</v>
      </c>
      <c r="AU425" s="180" t="s">
        <v>83</v>
      </c>
      <c r="AV425" s="11" t="s">
        <v>23</v>
      </c>
      <c r="AW425" s="11" t="s">
        <v>38</v>
      </c>
      <c r="AX425" s="11" t="s">
        <v>75</v>
      </c>
      <c r="AY425" s="180" t="s">
        <v>141</v>
      </c>
    </row>
    <row r="426" spans="2:51" s="12" customFormat="1" ht="22.5" customHeight="1">
      <c r="B426" s="185"/>
      <c r="D426" s="177" t="s">
        <v>150</v>
      </c>
      <c r="E426" s="186" t="s">
        <v>22</v>
      </c>
      <c r="F426" s="187" t="s">
        <v>564</v>
      </c>
      <c r="H426" s="188">
        <v>34.604</v>
      </c>
      <c r="I426" s="189"/>
      <c r="L426" s="185"/>
      <c r="M426" s="190"/>
      <c r="N426" s="191"/>
      <c r="O426" s="191"/>
      <c r="P426" s="191"/>
      <c r="Q426" s="191"/>
      <c r="R426" s="191"/>
      <c r="S426" s="191"/>
      <c r="T426" s="192"/>
      <c r="AT426" s="186" t="s">
        <v>150</v>
      </c>
      <c r="AU426" s="186" t="s">
        <v>83</v>
      </c>
      <c r="AV426" s="12" t="s">
        <v>83</v>
      </c>
      <c r="AW426" s="12" t="s">
        <v>38</v>
      </c>
      <c r="AX426" s="12" t="s">
        <v>75</v>
      </c>
      <c r="AY426" s="186" t="s">
        <v>141</v>
      </c>
    </row>
    <row r="427" spans="2:51" s="13" customFormat="1" ht="22.5" customHeight="1">
      <c r="B427" s="193"/>
      <c r="D427" s="194" t="s">
        <v>150</v>
      </c>
      <c r="E427" s="195" t="s">
        <v>22</v>
      </c>
      <c r="F427" s="196" t="s">
        <v>154</v>
      </c>
      <c r="H427" s="197">
        <v>2164.077</v>
      </c>
      <c r="I427" s="198"/>
      <c r="L427" s="193"/>
      <c r="M427" s="199"/>
      <c r="N427" s="200"/>
      <c r="O427" s="200"/>
      <c r="P427" s="200"/>
      <c r="Q427" s="200"/>
      <c r="R427" s="200"/>
      <c r="S427" s="200"/>
      <c r="T427" s="201"/>
      <c r="AT427" s="202" t="s">
        <v>150</v>
      </c>
      <c r="AU427" s="202" t="s">
        <v>83</v>
      </c>
      <c r="AV427" s="13" t="s">
        <v>148</v>
      </c>
      <c r="AW427" s="13" t="s">
        <v>38</v>
      </c>
      <c r="AX427" s="13" t="s">
        <v>23</v>
      </c>
      <c r="AY427" s="202" t="s">
        <v>141</v>
      </c>
    </row>
    <row r="428" spans="2:65" s="1" customFormat="1" ht="22.5" customHeight="1">
      <c r="B428" s="163"/>
      <c r="C428" s="164" t="s">
        <v>565</v>
      </c>
      <c r="D428" s="164" t="s">
        <v>143</v>
      </c>
      <c r="E428" s="165" t="s">
        <v>566</v>
      </c>
      <c r="F428" s="166" t="s">
        <v>567</v>
      </c>
      <c r="G428" s="167" t="s">
        <v>172</v>
      </c>
      <c r="H428" s="168">
        <v>411.2</v>
      </c>
      <c r="I428" s="169"/>
      <c r="J428" s="170">
        <f>ROUND(I428*H428,2)</f>
        <v>0</v>
      </c>
      <c r="K428" s="166" t="s">
        <v>147</v>
      </c>
      <c r="L428" s="34"/>
      <c r="M428" s="171" t="s">
        <v>22</v>
      </c>
      <c r="N428" s="172" t="s">
        <v>46</v>
      </c>
      <c r="O428" s="35"/>
      <c r="P428" s="173">
        <f>O428*H428</f>
        <v>0</v>
      </c>
      <c r="Q428" s="173">
        <v>0</v>
      </c>
      <c r="R428" s="173">
        <f>Q428*H428</f>
        <v>0</v>
      </c>
      <c r="S428" s="173">
        <v>0</v>
      </c>
      <c r="T428" s="174">
        <f>S428*H428</f>
        <v>0</v>
      </c>
      <c r="AR428" s="17" t="s">
        <v>148</v>
      </c>
      <c r="AT428" s="17" t="s">
        <v>143</v>
      </c>
      <c r="AU428" s="17" t="s">
        <v>83</v>
      </c>
      <c r="AY428" s="17" t="s">
        <v>141</v>
      </c>
      <c r="BE428" s="175">
        <f>IF(N428="základní",J428,0)</f>
        <v>0</v>
      </c>
      <c r="BF428" s="175">
        <f>IF(N428="snížená",J428,0)</f>
        <v>0</v>
      </c>
      <c r="BG428" s="175">
        <f>IF(N428="zákl. přenesená",J428,0)</f>
        <v>0</v>
      </c>
      <c r="BH428" s="175">
        <f>IF(N428="sníž. přenesená",J428,0)</f>
        <v>0</v>
      </c>
      <c r="BI428" s="175">
        <f>IF(N428="nulová",J428,0)</f>
        <v>0</v>
      </c>
      <c r="BJ428" s="17" t="s">
        <v>23</v>
      </c>
      <c r="BK428" s="175">
        <f>ROUND(I428*H428,2)</f>
        <v>0</v>
      </c>
      <c r="BL428" s="17" t="s">
        <v>148</v>
      </c>
      <c r="BM428" s="17" t="s">
        <v>568</v>
      </c>
    </row>
    <row r="429" spans="2:51" s="12" customFormat="1" ht="22.5" customHeight="1">
      <c r="B429" s="185"/>
      <c r="D429" s="177" t="s">
        <v>150</v>
      </c>
      <c r="E429" s="186" t="s">
        <v>22</v>
      </c>
      <c r="F429" s="187" t="s">
        <v>569</v>
      </c>
      <c r="H429" s="188">
        <v>180</v>
      </c>
      <c r="I429" s="189"/>
      <c r="L429" s="185"/>
      <c r="M429" s="190"/>
      <c r="N429" s="191"/>
      <c r="O429" s="191"/>
      <c r="P429" s="191"/>
      <c r="Q429" s="191"/>
      <c r="R429" s="191"/>
      <c r="S429" s="191"/>
      <c r="T429" s="192"/>
      <c r="AT429" s="186" t="s">
        <v>150</v>
      </c>
      <c r="AU429" s="186" t="s">
        <v>83</v>
      </c>
      <c r="AV429" s="12" t="s">
        <v>83</v>
      </c>
      <c r="AW429" s="12" t="s">
        <v>38</v>
      </c>
      <c r="AX429" s="12" t="s">
        <v>75</v>
      </c>
      <c r="AY429" s="186" t="s">
        <v>141</v>
      </c>
    </row>
    <row r="430" spans="2:51" s="12" customFormat="1" ht="22.5" customHeight="1">
      <c r="B430" s="185"/>
      <c r="D430" s="177" t="s">
        <v>150</v>
      </c>
      <c r="E430" s="186" t="s">
        <v>22</v>
      </c>
      <c r="F430" s="187" t="s">
        <v>570</v>
      </c>
      <c r="H430" s="188">
        <v>152</v>
      </c>
      <c r="I430" s="189"/>
      <c r="L430" s="185"/>
      <c r="M430" s="190"/>
      <c r="N430" s="191"/>
      <c r="O430" s="191"/>
      <c r="P430" s="191"/>
      <c r="Q430" s="191"/>
      <c r="R430" s="191"/>
      <c r="S430" s="191"/>
      <c r="T430" s="192"/>
      <c r="AT430" s="186" t="s">
        <v>150</v>
      </c>
      <c r="AU430" s="186" t="s">
        <v>83</v>
      </c>
      <c r="AV430" s="12" t="s">
        <v>83</v>
      </c>
      <c r="AW430" s="12" t="s">
        <v>38</v>
      </c>
      <c r="AX430" s="12" t="s">
        <v>75</v>
      </c>
      <c r="AY430" s="186" t="s">
        <v>141</v>
      </c>
    </row>
    <row r="431" spans="2:51" s="12" customFormat="1" ht="22.5" customHeight="1">
      <c r="B431" s="185"/>
      <c r="D431" s="177" t="s">
        <v>150</v>
      </c>
      <c r="E431" s="186" t="s">
        <v>22</v>
      </c>
      <c r="F431" s="187" t="s">
        <v>571</v>
      </c>
      <c r="H431" s="188">
        <v>37.2</v>
      </c>
      <c r="I431" s="189"/>
      <c r="L431" s="185"/>
      <c r="M431" s="190"/>
      <c r="N431" s="191"/>
      <c r="O431" s="191"/>
      <c r="P431" s="191"/>
      <c r="Q431" s="191"/>
      <c r="R431" s="191"/>
      <c r="S431" s="191"/>
      <c r="T431" s="192"/>
      <c r="AT431" s="186" t="s">
        <v>150</v>
      </c>
      <c r="AU431" s="186" t="s">
        <v>83</v>
      </c>
      <c r="AV431" s="12" t="s">
        <v>83</v>
      </c>
      <c r="AW431" s="12" t="s">
        <v>38</v>
      </c>
      <c r="AX431" s="12" t="s">
        <v>75</v>
      </c>
      <c r="AY431" s="186" t="s">
        <v>141</v>
      </c>
    </row>
    <row r="432" spans="2:51" s="12" customFormat="1" ht="22.5" customHeight="1">
      <c r="B432" s="185"/>
      <c r="D432" s="177" t="s">
        <v>150</v>
      </c>
      <c r="E432" s="186" t="s">
        <v>22</v>
      </c>
      <c r="F432" s="187" t="s">
        <v>572</v>
      </c>
      <c r="H432" s="188">
        <v>26.4</v>
      </c>
      <c r="I432" s="189"/>
      <c r="L432" s="185"/>
      <c r="M432" s="190"/>
      <c r="N432" s="191"/>
      <c r="O432" s="191"/>
      <c r="P432" s="191"/>
      <c r="Q432" s="191"/>
      <c r="R432" s="191"/>
      <c r="S432" s="191"/>
      <c r="T432" s="192"/>
      <c r="AT432" s="186" t="s">
        <v>150</v>
      </c>
      <c r="AU432" s="186" t="s">
        <v>83</v>
      </c>
      <c r="AV432" s="12" t="s">
        <v>83</v>
      </c>
      <c r="AW432" s="12" t="s">
        <v>38</v>
      </c>
      <c r="AX432" s="12" t="s">
        <v>75</v>
      </c>
      <c r="AY432" s="186" t="s">
        <v>141</v>
      </c>
    </row>
    <row r="433" spans="2:51" s="12" customFormat="1" ht="22.5" customHeight="1">
      <c r="B433" s="185"/>
      <c r="D433" s="177" t="s">
        <v>150</v>
      </c>
      <c r="E433" s="186" t="s">
        <v>22</v>
      </c>
      <c r="F433" s="187" t="s">
        <v>573</v>
      </c>
      <c r="H433" s="188">
        <v>7.8</v>
      </c>
      <c r="I433" s="189"/>
      <c r="L433" s="185"/>
      <c r="M433" s="190"/>
      <c r="N433" s="191"/>
      <c r="O433" s="191"/>
      <c r="P433" s="191"/>
      <c r="Q433" s="191"/>
      <c r="R433" s="191"/>
      <c r="S433" s="191"/>
      <c r="T433" s="192"/>
      <c r="AT433" s="186" t="s">
        <v>150</v>
      </c>
      <c r="AU433" s="186" t="s">
        <v>83</v>
      </c>
      <c r="AV433" s="12" t="s">
        <v>83</v>
      </c>
      <c r="AW433" s="12" t="s">
        <v>38</v>
      </c>
      <c r="AX433" s="12" t="s">
        <v>75</v>
      </c>
      <c r="AY433" s="186" t="s">
        <v>141</v>
      </c>
    </row>
    <row r="434" spans="2:51" s="12" customFormat="1" ht="22.5" customHeight="1">
      <c r="B434" s="185"/>
      <c r="D434" s="177" t="s">
        <v>150</v>
      </c>
      <c r="E434" s="186" t="s">
        <v>22</v>
      </c>
      <c r="F434" s="187" t="s">
        <v>574</v>
      </c>
      <c r="H434" s="188">
        <v>7.8</v>
      </c>
      <c r="I434" s="189"/>
      <c r="L434" s="185"/>
      <c r="M434" s="190"/>
      <c r="N434" s="191"/>
      <c r="O434" s="191"/>
      <c r="P434" s="191"/>
      <c r="Q434" s="191"/>
      <c r="R434" s="191"/>
      <c r="S434" s="191"/>
      <c r="T434" s="192"/>
      <c r="AT434" s="186" t="s">
        <v>150</v>
      </c>
      <c r="AU434" s="186" t="s">
        <v>83</v>
      </c>
      <c r="AV434" s="12" t="s">
        <v>83</v>
      </c>
      <c r="AW434" s="12" t="s">
        <v>38</v>
      </c>
      <c r="AX434" s="12" t="s">
        <v>75</v>
      </c>
      <c r="AY434" s="186" t="s">
        <v>141</v>
      </c>
    </row>
    <row r="435" spans="2:51" s="13" customFormat="1" ht="22.5" customHeight="1">
      <c r="B435" s="193"/>
      <c r="D435" s="194" t="s">
        <v>150</v>
      </c>
      <c r="E435" s="195" t="s">
        <v>22</v>
      </c>
      <c r="F435" s="196" t="s">
        <v>154</v>
      </c>
      <c r="H435" s="197">
        <v>411.2</v>
      </c>
      <c r="I435" s="198"/>
      <c r="L435" s="193"/>
      <c r="M435" s="199"/>
      <c r="N435" s="200"/>
      <c r="O435" s="200"/>
      <c r="P435" s="200"/>
      <c r="Q435" s="200"/>
      <c r="R435" s="200"/>
      <c r="S435" s="200"/>
      <c r="T435" s="201"/>
      <c r="AT435" s="202" t="s">
        <v>150</v>
      </c>
      <c r="AU435" s="202" t="s">
        <v>83</v>
      </c>
      <c r="AV435" s="13" t="s">
        <v>148</v>
      </c>
      <c r="AW435" s="13" t="s">
        <v>38</v>
      </c>
      <c r="AX435" s="13" t="s">
        <v>23</v>
      </c>
      <c r="AY435" s="202" t="s">
        <v>141</v>
      </c>
    </row>
    <row r="436" spans="2:65" s="1" customFormat="1" ht="22.5" customHeight="1">
      <c r="B436" s="163"/>
      <c r="C436" s="164" t="s">
        <v>575</v>
      </c>
      <c r="D436" s="164" t="s">
        <v>143</v>
      </c>
      <c r="E436" s="165" t="s">
        <v>576</v>
      </c>
      <c r="F436" s="166" t="s">
        <v>577</v>
      </c>
      <c r="G436" s="167" t="s">
        <v>146</v>
      </c>
      <c r="H436" s="168">
        <v>34.604</v>
      </c>
      <c r="I436" s="169"/>
      <c r="J436" s="170">
        <f>ROUND(I436*H436,2)</f>
        <v>0</v>
      </c>
      <c r="K436" s="166" t="s">
        <v>147</v>
      </c>
      <c r="L436" s="34"/>
      <c r="M436" s="171" t="s">
        <v>22</v>
      </c>
      <c r="N436" s="172" t="s">
        <v>46</v>
      </c>
      <c r="O436" s="35"/>
      <c r="P436" s="173">
        <f>O436*H436</f>
        <v>0</v>
      </c>
      <c r="Q436" s="173">
        <v>0</v>
      </c>
      <c r="R436" s="173">
        <f>Q436*H436</f>
        <v>0</v>
      </c>
      <c r="S436" s="173">
        <v>0</v>
      </c>
      <c r="T436" s="174">
        <f>S436*H436</f>
        <v>0</v>
      </c>
      <c r="AR436" s="17" t="s">
        <v>148</v>
      </c>
      <c r="AT436" s="17" t="s">
        <v>143</v>
      </c>
      <c r="AU436" s="17" t="s">
        <v>83</v>
      </c>
      <c r="AY436" s="17" t="s">
        <v>141</v>
      </c>
      <c r="BE436" s="175">
        <f>IF(N436="základní",J436,0)</f>
        <v>0</v>
      </c>
      <c r="BF436" s="175">
        <f>IF(N436="snížená",J436,0)</f>
        <v>0</v>
      </c>
      <c r="BG436" s="175">
        <f>IF(N436="zákl. přenesená",J436,0)</f>
        <v>0</v>
      </c>
      <c r="BH436" s="175">
        <f>IF(N436="sníž. přenesená",J436,0)</f>
        <v>0</v>
      </c>
      <c r="BI436" s="175">
        <f>IF(N436="nulová",J436,0)</f>
        <v>0</v>
      </c>
      <c r="BJ436" s="17" t="s">
        <v>23</v>
      </c>
      <c r="BK436" s="175">
        <f>ROUND(I436*H436,2)</f>
        <v>0</v>
      </c>
      <c r="BL436" s="17" t="s">
        <v>148</v>
      </c>
      <c r="BM436" s="17" t="s">
        <v>578</v>
      </c>
    </row>
    <row r="437" spans="2:51" s="11" customFormat="1" ht="22.5" customHeight="1">
      <c r="B437" s="176"/>
      <c r="D437" s="177" t="s">
        <v>150</v>
      </c>
      <c r="E437" s="178" t="s">
        <v>22</v>
      </c>
      <c r="F437" s="179" t="s">
        <v>563</v>
      </c>
      <c r="H437" s="180" t="s">
        <v>22</v>
      </c>
      <c r="I437" s="181"/>
      <c r="L437" s="176"/>
      <c r="M437" s="182"/>
      <c r="N437" s="183"/>
      <c r="O437" s="183"/>
      <c r="P437" s="183"/>
      <c r="Q437" s="183"/>
      <c r="R437" s="183"/>
      <c r="S437" s="183"/>
      <c r="T437" s="184"/>
      <c r="AT437" s="180" t="s">
        <v>150</v>
      </c>
      <c r="AU437" s="180" t="s">
        <v>83</v>
      </c>
      <c r="AV437" s="11" t="s">
        <v>23</v>
      </c>
      <c r="AW437" s="11" t="s">
        <v>38</v>
      </c>
      <c r="AX437" s="11" t="s">
        <v>75</v>
      </c>
      <c r="AY437" s="180" t="s">
        <v>141</v>
      </c>
    </row>
    <row r="438" spans="2:51" s="12" customFormat="1" ht="22.5" customHeight="1">
      <c r="B438" s="185"/>
      <c r="D438" s="177" t="s">
        <v>150</v>
      </c>
      <c r="E438" s="186" t="s">
        <v>22</v>
      </c>
      <c r="F438" s="187" t="s">
        <v>564</v>
      </c>
      <c r="H438" s="188">
        <v>34.604</v>
      </c>
      <c r="I438" s="189"/>
      <c r="L438" s="185"/>
      <c r="M438" s="190"/>
      <c r="N438" s="191"/>
      <c r="O438" s="191"/>
      <c r="P438" s="191"/>
      <c r="Q438" s="191"/>
      <c r="R438" s="191"/>
      <c r="S438" s="191"/>
      <c r="T438" s="192"/>
      <c r="AT438" s="186" t="s">
        <v>150</v>
      </c>
      <c r="AU438" s="186" t="s">
        <v>83</v>
      </c>
      <c r="AV438" s="12" t="s">
        <v>83</v>
      </c>
      <c r="AW438" s="12" t="s">
        <v>38</v>
      </c>
      <c r="AX438" s="12" t="s">
        <v>75</v>
      </c>
      <c r="AY438" s="186" t="s">
        <v>141</v>
      </c>
    </row>
    <row r="439" spans="2:51" s="13" customFormat="1" ht="22.5" customHeight="1">
      <c r="B439" s="193"/>
      <c r="D439" s="177" t="s">
        <v>150</v>
      </c>
      <c r="E439" s="215" t="s">
        <v>22</v>
      </c>
      <c r="F439" s="216" t="s">
        <v>154</v>
      </c>
      <c r="H439" s="217">
        <v>34.604</v>
      </c>
      <c r="I439" s="198"/>
      <c r="L439" s="193"/>
      <c r="M439" s="199"/>
      <c r="N439" s="200"/>
      <c r="O439" s="200"/>
      <c r="P439" s="200"/>
      <c r="Q439" s="200"/>
      <c r="R439" s="200"/>
      <c r="S439" s="200"/>
      <c r="T439" s="201"/>
      <c r="AT439" s="202" t="s">
        <v>150</v>
      </c>
      <c r="AU439" s="202" t="s">
        <v>83</v>
      </c>
      <c r="AV439" s="13" t="s">
        <v>148</v>
      </c>
      <c r="AW439" s="13" t="s">
        <v>38</v>
      </c>
      <c r="AX439" s="13" t="s">
        <v>23</v>
      </c>
      <c r="AY439" s="202" t="s">
        <v>141</v>
      </c>
    </row>
    <row r="440" spans="2:63" s="10" customFormat="1" ht="29.25" customHeight="1">
      <c r="B440" s="149"/>
      <c r="D440" s="160" t="s">
        <v>74</v>
      </c>
      <c r="E440" s="161" t="s">
        <v>198</v>
      </c>
      <c r="F440" s="161" t="s">
        <v>579</v>
      </c>
      <c r="I440" s="152"/>
      <c r="J440" s="162">
        <f>BK440</f>
        <v>0</v>
      </c>
      <c r="L440" s="149"/>
      <c r="M440" s="154"/>
      <c r="N440" s="155"/>
      <c r="O440" s="155"/>
      <c r="P440" s="156">
        <f>SUM(P441:P507)</f>
        <v>0</v>
      </c>
      <c r="Q440" s="155"/>
      <c r="R440" s="156">
        <f>SUM(R441:R507)</f>
        <v>18.953149</v>
      </c>
      <c r="S440" s="155"/>
      <c r="T440" s="157">
        <f>SUM(T441:T507)</f>
        <v>9.16143</v>
      </c>
      <c r="AR440" s="150" t="s">
        <v>23</v>
      </c>
      <c r="AT440" s="158" t="s">
        <v>74</v>
      </c>
      <c r="AU440" s="158" t="s">
        <v>23</v>
      </c>
      <c r="AY440" s="150" t="s">
        <v>141</v>
      </c>
      <c r="BK440" s="159">
        <f>SUM(BK441:BK507)</f>
        <v>0</v>
      </c>
    </row>
    <row r="441" spans="2:65" s="1" customFormat="1" ht="31.5" customHeight="1">
      <c r="B441" s="163"/>
      <c r="C441" s="164" t="s">
        <v>580</v>
      </c>
      <c r="D441" s="164" t="s">
        <v>143</v>
      </c>
      <c r="E441" s="165" t="s">
        <v>581</v>
      </c>
      <c r="F441" s="166" t="s">
        <v>582</v>
      </c>
      <c r="G441" s="167" t="s">
        <v>172</v>
      </c>
      <c r="H441" s="168">
        <v>135</v>
      </c>
      <c r="I441" s="169"/>
      <c r="J441" s="170">
        <f>ROUND(I441*H441,2)</f>
        <v>0</v>
      </c>
      <c r="K441" s="166" t="s">
        <v>147</v>
      </c>
      <c r="L441" s="34"/>
      <c r="M441" s="171" t="s">
        <v>22</v>
      </c>
      <c r="N441" s="172" t="s">
        <v>46</v>
      </c>
      <c r="O441" s="35"/>
      <c r="P441" s="173">
        <f>O441*H441</f>
        <v>0</v>
      </c>
      <c r="Q441" s="173">
        <v>0.1295</v>
      </c>
      <c r="R441" s="173">
        <f>Q441*H441</f>
        <v>17.4825</v>
      </c>
      <c r="S441" s="173">
        <v>0</v>
      </c>
      <c r="T441" s="174">
        <f>S441*H441</f>
        <v>0</v>
      </c>
      <c r="AR441" s="17" t="s">
        <v>148</v>
      </c>
      <c r="AT441" s="17" t="s">
        <v>143</v>
      </c>
      <c r="AU441" s="17" t="s">
        <v>83</v>
      </c>
      <c r="AY441" s="17" t="s">
        <v>141</v>
      </c>
      <c r="BE441" s="175">
        <f>IF(N441="základní",J441,0)</f>
        <v>0</v>
      </c>
      <c r="BF441" s="175">
        <f>IF(N441="snížená",J441,0)</f>
        <v>0</v>
      </c>
      <c r="BG441" s="175">
        <f>IF(N441="zákl. přenesená",J441,0)</f>
        <v>0</v>
      </c>
      <c r="BH441" s="175">
        <f>IF(N441="sníž. přenesená",J441,0)</f>
        <v>0</v>
      </c>
      <c r="BI441" s="175">
        <f>IF(N441="nulová",J441,0)</f>
        <v>0</v>
      </c>
      <c r="BJ441" s="17" t="s">
        <v>23</v>
      </c>
      <c r="BK441" s="175">
        <f>ROUND(I441*H441,2)</f>
        <v>0</v>
      </c>
      <c r="BL441" s="17" t="s">
        <v>148</v>
      </c>
      <c r="BM441" s="17" t="s">
        <v>583</v>
      </c>
    </row>
    <row r="442" spans="2:51" s="11" customFormat="1" ht="22.5" customHeight="1">
      <c r="B442" s="176"/>
      <c r="D442" s="177" t="s">
        <v>150</v>
      </c>
      <c r="E442" s="178" t="s">
        <v>22</v>
      </c>
      <c r="F442" s="179" t="s">
        <v>584</v>
      </c>
      <c r="H442" s="180" t="s">
        <v>22</v>
      </c>
      <c r="I442" s="181"/>
      <c r="L442" s="176"/>
      <c r="M442" s="182"/>
      <c r="N442" s="183"/>
      <c r="O442" s="183"/>
      <c r="P442" s="183"/>
      <c r="Q442" s="183"/>
      <c r="R442" s="183"/>
      <c r="S442" s="183"/>
      <c r="T442" s="184"/>
      <c r="AT442" s="180" t="s">
        <v>150</v>
      </c>
      <c r="AU442" s="180" t="s">
        <v>83</v>
      </c>
      <c r="AV442" s="11" t="s">
        <v>23</v>
      </c>
      <c r="AW442" s="11" t="s">
        <v>38</v>
      </c>
      <c r="AX442" s="11" t="s">
        <v>75</v>
      </c>
      <c r="AY442" s="180" t="s">
        <v>141</v>
      </c>
    </row>
    <row r="443" spans="2:51" s="12" customFormat="1" ht="22.5" customHeight="1">
      <c r="B443" s="185"/>
      <c r="D443" s="177" t="s">
        <v>150</v>
      </c>
      <c r="E443" s="186" t="s">
        <v>22</v>
      </c>
      <c r="F443" s="187" t="s">
        <v>585</v>
      </c>
      <c r="H443" s="188">
        <v>59.2</v>
      </c>
      <c r="I443" s="189"/>
      <c r="L443" s="185"/>
      <c r="M443" s="190"/>
      <c r="N443" s="191"/>
      <c r="O443" s="191"/>
      <c r="P443" s="191"/>
      <c r="Q443" s="191"/>
      <c r="R443" s="191"/>
      <c r="S443" s="191"/>
      <c r="T443" s="192"/>
      <c r="AT443" s="186" t="s">
        <v>150</v>
      </c>
      <c r="AU443" s="186" t="s">
        <v>83</v>
      </c>
      <c r="AV443" s="12" t="s">
        <v>83</v>
      </c>
      <c r="AW443" s="12" t="s">
        <v>38</v>
      </c>
      <c r="AX443" s="12" t="s">
        <v>75</v>
      </c>
      <c r="AY443" s="186" t="s">
        <v>141</v>
      </c>
    </row>
    <row r="444" spans="2:51" s="11" customFormat="1" ht="22.5" customHeight="1">
      <c r="B444" s="176"/>
      <c r="D444" s="177" t="s">
        <v>150</v>
      </c>
      <c r="E444" s="178" t="s">
        <v>22</v>
      </c>
      <c r="F444" s="179" t="s">
        <v>586</v>
      </c>
      <c r="H444" s="180" t="s">
        <v>22</v>
      </c>
      <c r="I444" s="181"/>
      <c r="L444" s="176"/>
      <c r="M444" s="182"/>
      <c r="N444" s="183"/>
      <c r="O444" s="183"/>
      <c r="P444" s="183"/>
      <c r="Q444" s="183"/>
      <c r="R444" s="183"/>
      <c r="S444" s="183"/>
      <c r="T444" s="184"/>
      <c r="AT444" s="180" t="s">
        <v>150</v>
      </c>
      <c r="AU444" s="180" t="s">
        <v>83</v>
      </c>
      <c r="AV444" s="11" t="s">
        <v>23</v>
      </c>
      <c r="AW444" s="11" t="s">
        <v>38</v>
      </c>
      <c r="AX444" s="11" t="s">
        <v>75</v>
      </c>
      <c r="AY444" s="180" t="s">
        <v>141</v>
      </c>
    </row>
    <row r="445" spans="2:51" s="12" customFormat="1" ht="22.5" customHeight="1">
      <c r="B445" s="185"/>
      <c r="D445" s="177" t="s">
        <v>150</v>
      </c>
      <c r="E445" s="186" t="s">
        <v>22</v>
      </c>
      <c r="F445" s="187" t="s">
        <v>175</v>
      </c>
      <c r="H445" s="188">
        <v>56.8</v>
      </c>
      <c r="I445" s="189"/>
      <c r="L445" s="185"/>
      <c r="M445" s="190"/>
      <c r="N445" s="191"/>
      <c r="O445" s="191"/>
      <c r="P445" s="191"/>
      <c r="Q445" s="191"/>
      <c r="R445" s="191"/>
      <c r="S445" s="191"/>
      <c r="T445" s="192"/>
      <c r="AT445" s="186" t="s">
        <v>150</v>
      </c>
      <c r="AU445" s="186" t="s">
        <v>83</v>
      </c>
      <c r="AV445" s="12" t="s">
        <v>83</v>
      </c>
      <c r="AW445" s="12" t="s">
        <v>38</v>
      </c>
      <c r="AX445" s="12" t="s">
        <v>75</v>
      </c>
      <c r="AY445" s="186" t="s">
        <v>141</v>
      </c>
    </row>
    <row r="446" spans="2:51" s="12" customFormat="1" ht="22.5" customHeight="1">
      <c r="B446" s="185"/>
      <c r="D446" s="177" t="s">
        <v>150</v>
      </c>
      <c r="E446" s="186" t="s">
        <v>22</v>
      </c>
      <c r="F446" s="187" t="s">
        <v>176</v>
      </c>
      <c r="H446" s="188">
        <v>19</v>
      </c>
      <c r="I446" s="189"/>
      <c r="L446" s="185"/>
      <c r="M446" s="190"/>
      <c r="N446" s="191"/>
      <c r="O446" s="191"/>
      <c r="P446" s="191"/>
      <c r="Q446" s="191"/>
      <c r="R446" s="191"/>
      <c r="S446" s="191"/>
      <c r="T446" s="192"/>
      <c r="AT446" s="186" t="s">
        <v>150</v>
      </c>
      <c r="AU446" s="186" t="s">
        <v>83</v>
      </c>
      <c r="AV446" s="12" t="s">
        <v>83</v>
      </c>
      <c r="AW446" s="12" t="s">
        <v>38</v>
      </c>
      <c r="AX446" s="12" t="s">
        <v>75</v>
      </c>
      <c r="AY446" s="186" t="s">
        <v>141</v>
      </c>
    </row>
    <row r="447" spans="2:51" s="13" customFormat="1" ht="22.5" customHeight="1">
      <c r="B447" s="193"/>
      <c r="D447" s="194" t="s">
        <v>150</v>
      </c>
      <c r="E447" s="195" t="s">
        <v>22</v>
      </c>
      <c r="F447" s="196" t="s">
        <v>154</v>
      </c>
      <c r="H447" s="197">
        <v>135</v>
      </c>
      <c r="I447" s="198"/>
      <c r="L447" s="193"/>
      <c r="M447" s="199"/>
      <c r="N447" s="200"/>
      <c r="O447" s="200"/>
      <c r="P447" s="200"/>
      <c r="Q447" s="200"/>
      <c r="R447" s="200"/>
      <c r="S447" s="200"/>
      <c r="T447" s="201"/>
      <c r="AT447" s="202" t="s">
        <v>150</v>
      </c>
      <c r="AU447" s="202" t="s">
        <v>83</v>
      </c>
      <c r="AV447" s="13" t="s">
        <v>148</v>
      </c>
      <c r="AW447" s="13" t="s">
        <v>38</v>
      </c>
      <c r="AX447" s="13" t="s">
        <v>23</v>
      </c>
      <c r="AY447" s="202" t="s">
        <v>141</v>
      </c>
    </row>
    <row r="448" spans="2:65" s="1" customFormat="1" ht="22.5" customHeight="1">
      <c r="B448" s="163"/>
      <c r="C448" s="203" t="s">
        <v>587</v>
      </c>
      <c r="D448" s="203" t="s">
        <v>258</v>
      </c>
      <c r="E448" s="204" t="s">
        <v>588</v>
      </c>
      <c r="F448" s="205" t="s">
        <v>589</v>
      </c>
      <c r="G448" s="206" t="s">
        <v>317</v>
      </c>
      <c r="H448" s="207">
        <v>133.54</v>
      </c>
      <c r="I448" s="208"/>
      <c r="J448" s="209">
        <f>ROUND(I448*H448,2)</f>
        <v>0</v>
      </c>
      <c r="K448" s="205" t="s">
        <v>147</v>
      </c>
      <c r="L448" s="210"/>
      <c r="M448" s="211" t="s">
        <v>22</v>
      </c>
      <c r="N448" s="212" t="s">
        <v>46</v>
      </c>
      <c r="O448" s="35"/>
      <c r="P448" s="173">
        <f>O448*H448</f>
        <v>0</v>
      </c>
      <c r="Q448" s="173">
        <v>0.011</v>
      </c>
      <c r="R448" s="173">
        <f>Q448*H448</f>
        <v>1.46894</v>
      </c>
      <c r="S448" s="173">
        <v>0</v>
      </c>
      <c r="T448" s="174">
        <f>S448*H448</f>
        <v>0</v>
      </c>
      <c r="AR448" s="17" t="s">
        <v>193</v>
      </c>
      <c r="AT448" s="17" t="s">
        <v>258</v>
      </c>
      <c r="AU448" s="17" t="s">
        <v>83</v>
      </c>
      <c r="AY448" s="17" t="s">
        <v>141</v>
      </c>
      <c r="BE448" s="175">
        <f>IF(N448="základní",J448,0)</f>
        <v>0</v>
      </c>
      <c r="BF448" s="175">
        <f>IF(N448="snížená",J448,0)</f>
        <v>0</v>
      </c>
      <c r="BG448" s="175">
        <f>IF(N448="zákl. přenesená",J448,0)</f>
        <v>0</v>
      </c>
      <c r="BH448" s="175">
        <f>IF(N448="sníž. přenesená",J448,0)</f>
        <v>0</v>
      </c>
      <c r="BI448" s="175">
        <f>IF(N448="nulová",J448,0)</f>
        <v>0</v>
      </c>
      <c r="BJ448" s="17" t="s">
        <v>23</v>
      </c>
      <c r="BK448" s="175">
        <f>ROUND(I448*H448,2)</f>
        <v>0</v>
      </c>
      <c r="BL448" s="17" t="s">
        <v>148</v>
      </c>
      <c r="BM448" s="17" t="s">
        <v>590</v>
      </c>
    </row>
    <row r="449" spans="2:51" s="11" customFormat="1" ht="22.5" customHeight="1">
      <c r="B449" s="176"/>
      <c r="D449" s="177" t="s">
        <v>150</v>
      </c>
      <c r="E449" s="178" t="s">
        <v>22</v>
      </c>
      <c r="F449" s="179" t="s">
        <v>591</v>
      </c>
      <c r="H449" s="180" t="s">
        <v>22</v>
      </c>
      <c r="I449" s="181"/>
      <c r="L449" s="176"/>
      <c r="M449" s="182"/>
      <c r="N449" s="183"/>
      <c r="O449" s="183"/>
      <c r="P449" s="183"/>
      <c r="Q449" s="183"/>
      <c r="R449" s="183"/>
      <c r="S449" s="183"/>
      <c r="T449" s="184"/>
      <c r="AT449" s="180" t="s">
        <v>150</v>
      </c>
      <c r="AU449" s="180" t="s">
        <v>83</v>
      </c>
      <c r="AV449" s="11" t="s">
        <v>23</v>
      </c>
      <c r="AW449" s="11" t="s">
        <v>38</v>
      </c>
      <c r="AX449" s="11" t="s">
        <v>75</v>
      </c>
      <c r="AY449" s="180" t="s">
        <v>141</v>
      </c>
    </row>
    <row r="450" spans="2:51" s="12" customFormat="1" ht="22.5" customHeight="1">
      <c r="B450" s="185"/>
      <c r="D450" s="177" t="s">
        <v>150</v>
      </c>
      <c r="E450" s="186" t="s">
        <v>22</v>
      </c>
      <c r="F450" s="187" t="s">
        <v>592</v>
      </c>
      <c r="H450" s="188">
        <v>11.34</v>
      </c>
      <c r="I450" s="189"/>
      <c r="L450" s="185"/>
      <c r="M450" s="190"/>
      <c r="N450" s="191"/>
      <c r="O450" s="191"/>
      <c r="P450" s="191"/>
      <c r="Q450" s="191"/>
      <c r="R450" s="191"/>
      <c r="S450" s="191"/>
      <c r="T450" s="192"/>
      <c r="AT450" s="186" t="s">
        <v>150</v>
      </c>
      <c r="AU450" s="186" t="s">
        <v>83</v>
      </c>
      <c r="AV450" s="12" t="s">
        <v>83</v>
      </c>
      <c r="AW450" s="12" t="s">
        <v>38</v>
      </c>
      <c r="AX450" s="12" t="s">
        <v>75</v>
      </c>
      <c r="AY450" s="186" t="s">
        <v>141</v>
      </c>
    </row>
    <row r="451" spans="2:51" s="12" customFormat="1" ht="22.5" customHeight="1">
      <c r="B451" s="185"/>
      <c r="D451" s="177" t="s">
        <v>150</v>
      </c>
      <c r="E451" s="186" t="s">
        <v>22</v>
      </c>
      <c r="F451" s="187" t="s">
        <v>593</v>
      </c>
      <c r="H451" s="188">
        <v>3.8</v>
      </c>
      <c r="I451" s="189"/>
      <c r="L451" s="185"/>
      <c r="M451" s="190"/>
      <c r="N451" s="191"/>
      <c r="O451" s="191"/>
      <c r="P451" s="191"/>
      <c r="Q451" s="191"/>
      <c r="R451" s="191"/>
      <c r="S451" s="191"/>
      <c r="T451" s="192"/>
      <c r="AT451" s="186" t="s">
        <v>150</v>
      </c>
      <c r="AU451" s="186" t="s">
        <v>83</v>
      </c>
      <c r="AV451" s="12" t="s">
        <v>83</v>
      </c>
      <c r="AW451" s="12" t="s">
        <v>38</v>
      </c>
      <c r="AX451" s="12" t="s">
        <v>75</v>
      </c>
      <c r="AY451" s="186" t="s">
        <v>141</v>
      </c>
    </row>
    <row r="452" spans="2:51" s="11" customFormat="1" ht="22.5" customHeight="1">
      <c r="B452" s="176"/>
      <c r="D452" s="177" t="s">
        <v>150</v>
      </c>
      <c r="E452" s="178" t="s">
        <v>22</v>
      </c>
      <c r="F452" s="179" t="s">
        <v>594</v>
      </c>
      <c r="H452" s="180" t="s">
        <v>22</v>
      </c>
      <c r="I452" s="181"/>
      <c r="L452" s="176"/>
      <c r="M452" s="182"/>
      <c r="N452" s="183"/>
      <c r="O452" s="183"/>
      <c r="P452" s="183"/>
      <c r="Q452" s="183"/>
      <c r="R452" s="183"/>
      <c r="S452" s="183"/>
      <c r="T452" s="184"/>
      <c r="AT452" s="180" t="s">
        <v>150</v>
      </c>
      <c r="AU452" s="180" t="s">
        <v>83</v>
      </c>
      <c r="AV452" s="11" t="s">
        <v>23</v>
      </c>
      <c r="AW452" s="11" t="s">
        <v>38</v>
      </c>
      <c r="AX452" s="11" t="s">
        <v>75</v>
      </c>
      <c r="AY452" s="180" t="s">
        <v>141</v>
      </c>
    </row>
    <row r="453" spans="2:51" s="12" customFormat="1" ht="22.5" customHeight="1">
      <c r="B453" s="185"/>
      <c r="D453" s="177" t="s">
        <v>150</v>
      </c>
      <c r="E453" s="186" t="s">
        <v>22</v>
      </c>
      <c r="F453" s="187" t="s">
        <v>595</v>
      </c>
      <c r="H453" s="188">
        <v>118.4</v>
      </c>
      <c r="I453" s="189"/>
      <c r="L453" s="185"/>
      <c r="M453" s="190"/>
      <c r="N453" s="191"/>
      <c r="O453" s="191"/>
      <c r="P453" s="191"/>
      <c r="Q453" s="191"/>
      <c r="R453" s="191"/>
      <c r="S453" s="191"/>
      <c r="T453" s="192"/>
      <c r="AT453" s="186" t="s">
        <v>150</v>
      </c>
      <c r="AU453" s="186" t="s">
        <v>83</v>
      </c>
      <c r="AV453" s="12" t="s">
        <v>83</v>
      </c>
      <c r="AW453" s="12" t="s">
        <v>38</v>
      </c>
      <c r="AX453" s="12" t="s">
        <v>75</v>
      </c>
      <c r="AY453" s="186" t="s">
        <v>141</v>
      </c>
    </row>
    <row r="454" spans="2:51" s="13" customFormat="1" ht="22.5" customHeight="1">
      <c r="B454" s="193"/>
      <c r="D454" s="194" t="s">
        <v>150</v>
      </c>
      <c r="E454" s="195" t="s">
        <v>22</v>
      </c>
      <c r="F454" s="196" t="s">
        <v>154</v>
      </c>
      <c r="H454" s="197">
        <v>133.54</v>
      </c>
      <c r="I454" s="198"/>
      <c r="L454" s="193"/>
      <c r="M454" s="199"/>
      <c r="N454" s="200"/>
      <c r="O454" s="200"/>
      <c r="P454" s="200"/>
      <c r="Q454" s="200"/>
      <c r="R454" s="200"/>
      <c r="S454" s="200"/>
      <c r="T454" s="201"/>
      <c r="AT454" s="202" t="s">
        <v>150</v>
      </c>
      <c r="AU454" s="202" t="s">
        <v>83</v>
      </c>
      <c r="AV454" s="13" t="s">
        <v>148</v>
      </c>
      <c r="AW454" s="13" t="s">
        <v>38</v>
      </c>
      <c r="AX454" s="13" t="s">
        <v>23</v>
      </c>
      <c r="AY454" s="202" t="s">
        <v>141</v>
      </c>
    </row>
    <row r="455" spans="2:65" s="1" customFormat="1" ht="31.5" customHeight="1">
      <c r="B455" s="163"/>
      <c r="C455" s="164" t="s">
        <v>596</v>
      </c>
      <c r="D455" s="164" t="s">
        <v>143</v>
      </c>
      <c r="E455" s="165" t="s">
        <v>597</v>
      </c>
      <c r="F455" s="166" t="s">
        <v>598</v>
      </c>
      <c r="G455" s="167" t="s">
        <v>146</v>
      </c>
      <c r="H455" s="168">
        <v>2284.24</v>
      </c>
      <c r="I455" s="169"/>
      <c r="J455" s="170">
        <f>ROUND(I455*H455,2)</f>
        <v>0</v>
      </c>
      <c r="K455" s="166" t="s">
        <v>147</v>
      </c>
      <c r="L455" s="34"/>
      <c r="M455" s="171" t="s">
        <v>22</v>
      </c>
      <c r="N455" s="172" t="s">
        <v>46</v>
      </c>
      <c r="O455" s="35"/>
      <c r="P455" s="173">
        <f>O455*H455</f>
        <v>0</v>
      </c>
      <c r="Q455" s="173">
        <v>0</v>
      </c>
      <c r="R455" s="173">
        <f>Q455*H455</f>
        <v>0</v>
      </c>
      <c r="S455" s="173">
        <v>0</v>
      </c>
      <c r="T455" s="174">
        <f>S455*H455</f>
        <v>0</v>
      </c>
      <c r="AR455" s="17" t="s">
        <v>148</v>
      </c>
      <c r="AT455" s="17" t="s">
        <v>143</v>
      </c>
      <c r="AU455" s="17" t="s">
        <v>83</v>
      </c>
      <c r="AY455" s="17" t="s">
        <v>141</v>
      </c>
      <c r="BE455" s="175">
        <f>IF(N455="základní",J455,0)</f>
        <v>0</v>
      </c>
      <c r="BF455" s="175">
        <f>IF(N455="snížená",J455,0)</f>
        <v>0</v>
      </c>
      <c r="BG455" s="175">
        <f>IF(N455="zákl. přenesená",J455,0)</f>
        <v>0</v>
      </c>
      <c r="BH455" s="175">
        <f>IF(N455="sníž. přenesená",J455,0)</f>
        <v>0</v>
      </c>
      <c r="BI455" s="175">
        <f>IF(N455="nulová",J455,0)</f>
        <v>0</v>
      </c>
      <c r="BJ455" s="17" t="s">
        <v>23</v>
      </c>
      <c r="BK455" s="175">
        <f>ROUND(I455*H455,2)</f>
        <v>0</v>
      </c>
      <c r="BL455" s="17" t="s">
        <v>148</v>
      </c>
      <c r="BM455" s="17" t="s">
        <v>599</v>
      </c>
    </row>
    <row r="456" spans="2:51" s="12" customFormat="1" ht="22.5" customHeight="1">
      <c r="B456" s="185"/>
      <c r="D456" s="177" t="s">
        <v>150</v>
      </c>
      <c r="E456" s="186" t="s">
        <v>22</v>
      </c>
      <c r="F456" s="187" t="s">
        <v>600</v>
      </c>
      <c r="H456" s="188">
        <v>875.28</v>
      </c>
      <c r="I456" s="189"/>
      <c r="L456" s="185"/>
      <c r="M456" s="190"/>
      <c r="N456" s="191"/>
      <c r="O456" s="191"/>
      <c r="P456" s="191"/>
      <c r="Q456" s="191"/>
      <c r="R456" s="191"/>
      <c r="S456" s="191"/>
      <c r="T456" s="192"/>
      <c r="AT456" s="186" t="s">
        <v>150</v>
      </c>
      <c r="AU456" s="186" t="s">
        <v>83</v>
      </c>
      <c r="AV456" s="12" t="s">
        <v>83</v>
      </c>
      <c r="AW456" s="12" t="s">
        <v>38</v>
      </c>
      <c r="AX456" s="12" t="s">
        <v>75</v>
      </c>
      <c r="AY456" s="186" t="s">
        <v>141</v>
      </c>
    </row>
    <row r="457" spans="2:51" s="12" customFormat="1" ht="22.5" customHeight="1">
      <c r="B457" s="185"/>
      <c r="D457" s="177" t="s">
        <v>150</v>
      </c>
      <c r="E457" s="186" t="s">
        <v>22</v>
      </c>
      <c r="F457" s="187" t="s">
        <v>601</v>
      </c>
      <c r="H457" s="188">
        <v>869.4</v>
      </c>
      <c r="I457" s="189"/>
      <c r="L457" s="185"/>
      <c r="M457" s="190"/>
      <c r="N457" s="191"/>
      <c r="O457" s="191"/>
      <c r="P457" s="191"/>
      <c r="Q457" s="191"/>
      <c r="R457" s="191"/>
      <c r="S457" s="191"/>
      <c r="T457" s="192"/>
      <c r="AT457" s="186" t="s">
        <v>150</v>
      </c>
      <c r="AU457" s="186" t="s">
        <v>83</v>
      </c>
      <c r="AV457" s="12" t="s">
        <v>83</v>
      </c>
      <c r="AW457" s="12" t="s">
        <v>38</v>
      </c>
      <c r="AX457" s="12" t="s">
        <v>75</v>
      </c>
      <c r="AY457" s="186" t="s">
        <v>141</v>
      </c>
    </row>
    <row r="458" spans="2:51" s="12" customFormat="1" ht="22.5" customHeight="1">
      <c r="B458" s="185"/>
      <c r="D458" s="177" t="s">
        <v>150</v>
      </c>
      <c r="E458" s="186" t="s">
        <v>22</v>
      </c>
      <c r="F458" s="187" t="s">
        <v>602</v>
      </c>
      <c r="H458" s="188">
        <v>269.78</v>
      </c>
      <c r="I458" s="189"/>
      <c r="L458" s="185"/>
      <c r="M458" s="190"/>
      <c r="N458" s="191"/>
      <c r="O458" s="191"/>
      <c r="P458" s="191"/>
      <c r="Q458" s="191"/>
      <c r="R458" s="191"/>
      <c r="S458" s="191"/>
      <c r="T458" s="192"/>
      <c r="AT458" s="186" t="s">
        <v>150</v>
      </c>
      <c r="AU458" s="186" t="s">
        <v>83</v>
      </c>
      <c r="AV458" s="12" t="s">
        <v>83</v>
      </c>
      <c r="AW458" s="12" t="s">
        <v>38</v>
      </c>
      <c r="AX458" s="12" t="s">
        <v>75</v>
      </c>
      <c r="AY458" s="186" t="s">
        <v>141</v>
      </c>
    </row>
    <row r="459" spans="2:51" s="12" customFormat="1" ht="22.5" customHeight="1">
      <c r="B459" s="185"/>
      <c r="D459" s="177" t="s">
        <v>150</v>
      </c>
      <c r="E459" s="186" t="s">
        <v>22</v>
      </c>
      <c r="F459" s="187" t="s">
        <v>603</v>
      </c>
      <c r="H459" s="188">
        <v>269.78</v>
      </c>
      <c r="I459" s="189"/>
      <c r="L459" s="185"/>
      <c r="M459" s="190"/>
      <c r="N459" s="191"/>
      <c r="O459" s="191"/>
      <c r="P459" s="191"/>
      <c r="Q459" s="191"/>
      <c r="R459" s="191"/>
      <c r="S459" s="191"/>
      <c r="T459" s="192"/>
      <c r="AT459" s="186" t="s">
        <v>150</v>
      </c>
      <c r="AU459" s="186" t="s">
        <v>83</v>
      </c>
      <c r="AV459" s="12" t="s">
        <v>83</v>
      </c>
      <c r="AW459" s="12" t="s">
        <v>38</v>
      </c>
      <c r="AX459" s="12" t="s">
        <v>75</v>
      </c>
      <c r="AY459" s="186" t="s">
        <v>141</v>
      </c>
    </row>
    <row r="460" spans="2:51" s="13" customFormat="1" ht="22.5" customHeight="1">
      <c r="B460" s="193"/>
      <c r="D460" s="194" t="s">
        <v>150</v>
      </c>
      <c r="E460" s="195" t="s">
        <v>22</v>
      </c>
      <c r="F460" s="196" t="s">
        <v>154</v>
      </c>
      <c r="H460" s="197">
        <v>2284.24</v>
      </c>
      <c r="I460" s="198"/>
      <c r="L460" s="193"/>
      <c r="M460" s="199"/>
      <c r="N460" s="200"/>
      <c r="O460" s="200"/>
      <c r="P460" s="200"/>
      <c r="Q460" s="200"/>
      <c r="R460" s="200"/>
      <c r="S460" s="200"/>
      <c r="T460" s="201"/>
      <c r="AT460" s="202" t="s">
        <v>150</v>
      </c>
      <c r="AU460" s="202" t="s">
        <v>83</v>
      </c>
      <c r="AV460" s="13" t="s">
        <v>148</v>
      </c>
      <c r="AW460" s="13" t="s">
        <v>38</v>
      </c>
      <c r="AX460" s="13" t="s">
        <v>23</v>
      </c>
      <c r="AY460" s="202" t="s">
        <v>141</v>
      </c>
    </row>
    <row r="461" spans="2:65" s="1" customFormat="1" ht="31.5" customHeight="1">
      <c r="B461" s="163"/>
      <c r="C461" s="164" t="s">
        <v>604</v>
      </c>
      <c r="D461" s="164" t="s">
        <v>143</v>
      </c>
      <c r="E461" s="165" t="s">
        <v>605</v>
      </c>
      <c r="F461" s="166" t="s">
        <v>606</v>
      </c>
      <c r="G461" s="167" t="s">
        <v>146</v>
      </c>
      <c r="H461" s="168">
        <v>137054.4</v>
      </c>
      <c r="I461" s="169"/>
      <c r="J461" s="170">
        <f>ROUND(I461*H461,2)</f>
        <v>0</v>
      </c>
      <c r="K461" s="166" t="s">
        <v>147</v>
      </c>
      <c r="L461" s="34"/>
      <c r="M461" s="171" t="s">
        <v>22</v>
      </c>
      <c r="N461" s="172" t="s">
        <v>46</v>
      </c>
      <c r="O461" s="35"/>
      <c r="P461" s="173">
        <f>O461*H461</f>
        <v>0</v>
      </c>
      <c r="Q461" s="173">
        <v>0</v>
      </c>
      <c r="R461" s="173">
        <f>Q461*H461</f>
        <v>0</v>
      </c>
      <c r="S461" s="173">
        <v>0</v>
      </c>
      <c r="T461" s="174">
        <f>S461*H461</f>
        <v>0</v>
      </c>
      <c r="AR461" s="17" t="s">
        <v>148</v>
      </c>
      <c r="AT461" s="17" t="s">
        <v>143</v>
      </c>
      <c r="AU461" s="17" t="s">
        <v>83</v>
      </c>
      <c r="AY461" s="17" t="s">
        <v>141</v>
      </c>
      <c r="BE461" s="175">
        <f>IF(N461="základní",J461,0)</f>
        <v>0</v>
      </c>
      <c r="BF461" s="175">
        <f>IF(N461="snížená",J461,0)</f>
        <v>0</v>
      </c>
      <c r="BG461" s="175">
        <f>IF(N461="zákl. přenesená",J461,0)</f>
        <v>0</v>
      </c>
      <c r="BH461" s="175">
        <f>IF(N461="sníž. přenesená",J461,0)</f>
        <v>0</v>
      </c>
      <c r="BI461" s="175">
        <f>IF(N461="nulová",J461,0)</f>
        <v>0</v>
      </c>
      <c r="BJ461" s="17" t="s">
        <v>23</v>
      </c>
      <c r="BK461" s="175">
        <f>ROUND(I461*H461,2)</f>
        <v>0</v>
      </c>
      <c r="BL461" s="17" t="s">
        <v>148</v>
      </c>
      <c r="BM461" s="17" t="s">
        <v>607</v>
      </c>
    </row>
    <row r="462" spans="2:51" s="11" customFormat="1" ht="22.5" customHeight="1">
      <c r="B462" s="176"/>
      <c r="D462" s="177" t="s">
        <v>150</v>
      </c>
      <c r="E462" s="178" t="s">
        <v>22</v>
      </c>
      <c r="F462" s="179" t="s">
        <v>608</v>
      </c>
      <c r="H462" s="180" t="s">
        <v>22</v>
      </c>
      <c r="I462" s="181"/>
      <c r="L462" s="176"/>
      <c r="M462" s="182"/>
      <c r="N462" s="183"/>
      <c r="O462" s="183"/>
      <c r="P462" s="183"/>
      <c r="Q462" s="183"/>
      <c r="R462" s="183"/>
      <c r="S462" s="183"/>
      <c r="T462" s="184"/>
      <c r="AT462" s="180" t="s">
        <v>150</v>
      </c>
      <c r="AU462" s="180" t="s">
        <v>83</v>
      </c>
      <c r="AV462" s="11" t="s">
        <v>23</v>
      </c>
      <c r="AW462" s="11" t="s">
        <v>38</v>
      </c>
      <c r="AX462" s="11" t="s">
        <v>75</v>
      </c>
      <c r="AY462" s="180" t="s">
        <v>141</v>
      </c>
    </row>
    <row r="463" spans="2:51" s="12" customFormat="1" ht="22.5" customHeight="1">
      <c r="B463" s="185"/>
      <c r="D463" s="177" t="s">
        <v>150</v>
      </c>
      <c r="E463" s="186" t="s">
        <v>22</v>
      </c>
      <c r="F463" s="187" t="s">
        <v>609</v>
      </c>
      <c r="H463" s="188">
        <v>137054.4</v>
      </c>
      <c r="I463" s="189"/>
      <c r="L463" s="185"/>
      <c r="M463" s="190"/>
      <c r="N463" s="191"/>
      <c r="O463" s="191"/>
      <c r="P463" s="191"/>
      <c r="Q463" s="191"/>
      <c r="R463" s="191"/>
      <c r="S463" s="191"/>
      <c r="T463" s="192"/>
      <c r="AT463" s="186" t="s">
        <v>150</v>
      </c>
      <c r="AU463" s="186" t="s">
        <v>83</v>
      </c>
      <c r="AV463" s="12" t="s">
        <v>83</v>
      </c>
      <c r="AW463" s="12" t="s">
        <v>38</v>
      </c>
      <c r="AX463" s="12" t="s">
        <v>75</v>
      </c>
      <c r="AY463" s="186" t="s">
        <v>141</v>
      </c>
    </row>
    <row r="464" spans="2:51" s="13" customFormat="1" ht="22.5" customHeight="1">
      <c r="B464" s="193"/>
      <c r="D464" s="194" t="s">
        <v>150</v>
      </c>
      <c r="E464" s="195" t="s">
        <v>22</v>
      </c>
      <c r="F464" s="196" t="s">
        <v>154</v>
      </c>
      <c r="H464" s="197">
        <v>137054.4</v>
      </c>
      <c r="I464" s="198"/>
      <c r="L464" s="193"/>
      <c r="M464" s="199"/>
      <c r="N464" s="200"/>
      <c r="O464" s="200"/>
      <c r="P464" s="200"/>
      <c r="Q464" s="200"/>
      <c r="R464" s="200"/>
      <c r="S464" s="200"/>
      <c r="T464" s="201"/>
      <c r="AT464" s="202" t="s">
        <v>150</v>
      </c>
      <c r="AU464" s="202" t="s">
        <v>83</v>
      </c>
      <c r="AV464" s="13" t="s">
        <v>148</v>
      </c>
      <c r="AW464" s="13" t="s">
        <v>38</v>
      </c>
      <c r="AX464" s="13" t="s">
        <v>23</v>
      </c>
      <c r="AY464" s="202" t="s">
        <v>141</v>
      </c>
    </row>
    <row r="465" spans="2:65" s="1" customFormat="1" ht="31.5" customHeight="1">
      <c r="B465" s="163"/>
      <c r="C465" s="164" t="s">
        <v>610</v>
      </c>
      <c r="D465" s="164" t="s">
        <v>143</v>
      </c>
      <c r="E465" s="165" t="s">
        <v>611</v>
      </c>
      <c r="F465" s="166" t="s">
        <v>612</v>
      </c>
      <c r="G465" s="167" t="s">
        <v>146</v>
      </c>
      <c r="H465" s="168">
        <v>2284.24</v>
      </c>
      <c r="I465" s="169"/>
      <c r="J465" s="170">
        <f>ROUND(I465*H465,2)</f>
        <v>0</v>
      </c>
      <c r="K465" s="166" t="s">
        <v>147</v>
      </c>
      <c r="L465" s="34"/>
      <c r="M465" s="171" t="s">
        <v>22</v>
      </c>
      <c r="N465" s="172" t="s">
        <v>46</v>
      </c>
      <c r="O465" s="35"/>
      <c r="P465" s="173">
        <f>O465*H465</f>
        <v>0</v>
      </c>
      <c r="Q465" s="173">
        <v>0</v>
      </c>
      <c r="R465" s="173">
        <f>Q465*H465</f>
        <v>0</v>
      </c>
      <c r="S465" s="173">
        <v>0</v>
      </c>
      <c r="T465" s="174">
        <f>S465*H465</f>
        <v>0</v>
      </c>
      <c r="AR465" s="17" t="s">
        <v>148</v>
      </c>
      <c r="AT465" s="17" t="s">
        <v>143</v>
      </c>
      <c r="AU465" s="17" t="s">
        <v>83</v>
      </c>
      <c r="AY465" s="17" t="s">
        <v>141</v>
      </c>
      <c r="BE465" s="175">
        <f>IF(N465="základní",J465,0)</f>
        <v>0</v>
      </c>
      <c r="BF465" s="175">
        <f>IF(N465="snížená",J465,0)</f>
        <v>0</v>
      </c>
      <c r="BG465" s="175">
        <f>IF(N465="zákl. přenesená",J465,0)</f>
        <v>0</v>
      </c>
      <c r="BH465" s="175">
        <f>IF(N465="sníž. přenesená",J465,0)</f>
        <v>0</v>
      </c>
      <c r="BI465" s="175">
        <f>IF(N465="nulová",J465,0)</f>
        <v>0</v>
      </c>
      <c r="BJ465" s="17" t="s">
        <v>23</v>
      </c>
      <c r="BK465" s="175">
        <f>ROUND(I465*H465,2)</f>
        <v>0</v>
      </c>
      <c r="BL465" s="17" t="s">
        <v>148</v>
      </c>
      <c r="BM465" s="17" t="s">
        <v>613</v>
      </c>
    </row>
    <row r="466" spans="2:65" s="1" customFormat="1" ht="22.5" customHeight="1">
      <c r="B466" s="163"/>
      <c r="C466" s="164" t="s">
        <v>614</v>
      </c>
      <c r="D466" s="164" t="s">
        <v>143</v>
      </c>
      <c r="E466" s="165" t="s">
        <v>615</v>
      </c>
      <c r="F466" s="166" t="s">
        <v>616</v>
      </c>
      <c r="G466" s="167" t="s">
        <v>146</v>
      </c>
      <c r="H466" s="168">
        <v>2284.24</v>
      </c>
      <c r="I466" s="169"/>
      <c r="J466" s="170">
        <f>ROUND(I466*H466,2)</f>
        <v>0</v>
      </c>
      <c r="K466" s="166" t="s">
        <v>147</v>
      </c>
      <c r="L466" s="34"/>
      <c r="M466" s="171" t="s">
        <v>22</v>
      </c>
      <c r="N466" s="172" t="s">
        <v>46</v>
      </c>
      <c r="O466" s="35"/>
      <c r="P466" s="173">
        <f>O466*H466</f>
        <v>0</v>
      </c>
      <c r="Q466" s="173">
        <v>0</v>
      </c>
      <c r="R466" s="173">
        <f>Q466*H466</f>
        <v>0</v>
      </c>
      <c r="S466" s="173">
        <v>0</v>
      </c>
      <c r="T466" s="174">
        <f>S466*H466</f>
        <v>0</v>
      </c>
      <c r="AR466" s="17" t="s">
        <v>148</v>
      </c>
      <c r="AT466" s="17" t="s">
        <v>143</v>
      </c>
      <c r="AU466" s="17" t="s">
        <v>83</v>
      </c>
      <c r="AY466" s="17" t="s">
        <v>141</v>
      </c>
      <c r="BE466" s="175">
        <f>IF(N466="základní",J466,0)</f>
        <v>0</v>
      </c>
      <c r="BF466" s="175">
        <f>IF(N466="snížená",J466,0)</f>
        <v>0</v>
      </c>
      <c r="BG466" s="175">
        <f>IF(N466="zákl. přenesená",J466,0)</f>
        <v>0</v>
      </c>
      <c r="BH466" s="175">
        <f>IF(N466="sníž. přenesená",J466,0)</f>
        <v>0</v>
      </c>
      <c r="BI466" s="175">
        <f>IF(N466="nulová",J466,0)</f>
        <v>0</v>
      </c>
      <c r="BJ466" s="17" t="s">
        <v>23</v>
      </c>
      <c r="BK466" s="175">
        <f>ROUND(I466*H466,2)</f>
        <v>0</v>
      </c>
      <c r="BL466" s="17" t="s">
        <v>148</v>
      </c>
      <c r="BM466" s="17" t="s">
        <v>617</v>
      </c>
    </row>
    <row r="467" spans="2:65" s="1" customFormat="1" ht="22.5" customHeight="1">
      <c r="B467" s="163"/>
      <c r="C467" s="164" t="s">
        <v>618</v>
      </c>
      <c r="D467" s="164" t="s">
        <v>143</v>
      </c>
      <c r="E467" s="165" t="s">
        <v>619</v>
      </c>
      <c r="F467" s="166" t="s">
        <v>620</v>
      </c>
      <c r="G467" s="167" t="s">
        <v>146</v>
      </c>
      <c r="H467" s="168">
        <v>137054.4</v>
      </c>
      <c r="I467" s="169"/>
      <c r="J467" s="170">
        <f>ROUND(I467*H467,2)</f>
        <v>0</v>
      </c>
      <c r="K467" s="166" t="s">
        <v>147</v>
      </c>
      <c r="L467" s="34"/>
      <c r="M467" s="171" t="s">
        <v>22</v>
      </c>
      <c r="N467" s="172" t="s">
        <v>46</v>
      </c>
      <c r="O467" s="35"/>
      <c r="P467" s="173">
        <f>O467*H467</f>
        <v>0</v>
      </c>
      <c r="Q467" s="173">
        <v>0</v>
      </c>
      <c r="R467" s="173">
        <f>Q467*H467</f>
        <v>0</v>
      </c>
      <c r="S467" s="173">
        <v>0</v>
      </c>
      <c r="T467" s="174">
        <f>S467*H467</f>
        <v>0</v>
      </c>
      <c r="AR467" s="17" t="s">
        <v>148</v>
      </c>
      <c r="AT467" s="17" t="s">
        <v>143</v>
      </c>
      <c r="AU467" s="17" t="s">
        <v>83</v>
      </c>
      <c r="AY467" s="17" t="s">
        <v>141</v>
      </c>
      <c r="BE467" s="175">
        <f>IF(N467="základní",J467,0)</f>
        <v>0</v>
      </c>
      <c r="BF467" s="175">
        <f>IF(N467="snížená",J467,0)</f>
        <v>0</v>
      </c>
      <c r="BG467" s="175">
        <f>IF(N467="zákl. přenesená",J467,0)</f>
        <v>0</v>
      </c>
      <c r="BH467" s="175">
        <f>IF(N467="sníž. přenesená",J467,0)</f>
        <v>0</v>
      </c>
      <c r="BI467" s="175">
        <f>IF(N467="nulová",J467,0)</f>
        <v>0</v>
      </c>
      <c r="BJ467" s="17" t="s">
        <v>23</v>
      </c>
      <c r="BK467" s="175">
        <f>ROUND(I467*H467,2)</f>
        <v>0</v>
      </c>
      <c r="BL467" s="17" t="s">
        <v>148</v>
      </c>
      <c r="BM467" s="17" t="s">
        <v>621</v>
      </c>
    </row>
    <row r="468" spans="2:51" s="12" customFormat="1" ht="22.5" customHeight="1">
      <c r="B468" s="185"/>
      <c r="D468" s="194" t="s">
        <v>150</v>
      </c>
      <c r="E468" s="218" t="s">
        <v>22</v>
      </c>
      <c r="F468" s="213" t="s">
        <v>622</v>
      </c>
      <c r="H468" s="214">
        <v>137054.4</v>
      </c>
      <c r="I468" s="189"/>
      <c r="L468" s="185"/>
      <c r="M468" s="190"/>
      <c r="N468" s="191"/>
      <c r="O468" s="191"/>
      <c r="P468" s="191"/>
      <c r="Q468" s="191"/>
      <c r="R468" s="191"/>
      <c r="S468" s="191"/>
      <c r="T468" s="192"/>
      <c r="AT468" s="186" t="s">
        <v>150</v>
      </c>
      <c r="AU468" s="186" t="s">
        <v>83</v>
      </c>
      <c r="AV468" s="12" t="s">
        <v>83</v>
      </c>
      <c r="AW468" s="12" t="s">
        <v>38</v>
      </c>
      <c r="AX468" s="12" t="s">
        <v>23</v>
      </c>
      <c r="AY468" s="186" t="s">
        <v>141</v>
      </c>
    </row>
    <row r="469" spans="2:65" s="1" customFormat="1" ht="22.5" customHeight="1">
      <c r="B469" s="163"/>
      <c r="C469" s="164" t="s">
        <v>623</v>
      </c>
      <c r="D469" s="164" t="s">
        <v>143</v>
      </c>
      <c r="E469" s="165" t="s">
        <v>624</v>
      </c>
      <c r="F469" s="166" t="s">
        <v>625</v>
      </c>
      <c r="G469" s="167" t="s">
        <v>146</v>
      </c>
      <c r="H469" s="168">
        <v>2284.24</v>
      </c>
      <c r="I469" s="169"/>
      <c r="J469" s="170">
        <f>ROUND(I469*H469,2)</f>
        <v>0</v>
      </c>
      <c r="K469" s="166" t="s">
        <v>147</v>
      </c>
      <c r="L469" s="34"/>
      <c r="M469" s="171" t="s">
        <v>22</v>
      </c>
      <c r="N469" s="172" t="s">
        <v>46</v>
      </c>
      <c r="O469" s="35"/>
      <c r="P469" s="173">
        <f>O469*H469</f>
        <v>0</v>
      </c>
      <c r="Q469" s="173">
        <v>0</v>
      </c>
      <c r="R469" s="173">
        <f>Q469*H469</f>
        <v>0</v>
      </c>
      <c r="S469" s="173">
        <v>0</v>
      </c>
      <c r="T469" s="174">
        <f>S469*H469</f>
        <v>0</v>
      </c>
      <c r="AR469" s="17" t="s">
        <v>148</v>
      </c>
      <c r="AT469" s="17" t="s">
        <v>143</v>
      </c>
      <c r="AU469" s="17" t="s">
        <v>83</v>
      </c>
      <c r="AY469" s="17" t="s">
        <v>141</v>
      </c>
      <c r="BE469" s="175">
        <f>IF(N469="základní",J469,0)</f>
        <v>0</v>
      </c>
      <c r="BF469" s="175">
        <f>IF(N469="snížená",J469,0)</f>
        <v>0</v>
      </c>
      <c r="BG469" s="175">
        <f>IF(N469="zákl. přenesená",J469,0)</f>
        <v>0</v>
      </c>
      <c r="BH469" s="175">
        <f>IF(N469="sníž. přenesená",J469,0)</f>
        <v>0</v>
      </c>
      <c r="BI469" s="175">
        <f>IF(N469="nulová",J469,0)</f>
        <v>0</v>
      </c>
      <c r="BJ469" s="17" t="s">
        <v>23</v>
      </c>
      <c r="BK469" s="175">
        <f>ROUND(I469*H469,2)</f>
        <v>0</v>
      </c>
      <c r="BL469" s="17" t="s">
        <v>148</v>
      </c>
      <c r="BM469" s="17" t="s">
        <v>626</v>
      </c>
    </row>
    <row r="470" spans="2:65" s="1" customFormat="1" ht="31.5" customHeight="1">
      <c r="B470" s="163"/>
      <c r="C470" s="164" t="s">
        <v>627</v>
      </c>
      <c r="D470" s="164" t="s">
        <v>143</v>
      </c>
      <c r="E470" s="165" t="s">
        <v>628</v>
      </c>
      <c r="F470" s="166" t="s">
        <v>629</v>
      </c>
      <c r="G470" s="167" t="s">
        <v>146</v>
      </c>
      <c r="H470" s="168">
        <v>9.3</v>
      </c>
      <c r="I470" s="169"/>
      <c r="J470" s="170">
        <f>ROUND(I470*H470,2)</f>
        <v>0</v>
      </c>
      <c r="K470" s="166" t="s">
        <v>147</v>
      </c>
      <c r="L470" s="34"/>
      <c r="M470" s="171" t="s">
        <v>22</v>
      </c>
      <c r="N470" s="172" t="s">
        <v>46</v>
      </c>
      <c r="O470" s="35"/>
      <c r="P470" s="173">
        <f>O470*H470</f>
        <v>0</v>
      </c>
      <c r="Q470" s="173">
        <v>0.00013</v>
      </c>
      <c r="R470" s="173">
        <f>Q470*H470</f>
        <v>0.001209</v>
      </c>
      <c r="S470" s="173">
        <v>0</v>
      </c>
      <c r="T470" s="174">
        <f>S470*H470</f>
        <v>0</v>
      </c>
      <c r="AR470" s="17" t="s">
        <v>148</v>
      </c>
      <c r="AT470" s="17" t="s">
        <v>143</v>
      </c>
      <c r="AU470" s="17" t="s">
        <v>83</v>
      </c>
      <c r="AY470" s="17" t="s">
        <v>141</v>
      </c>
      <c r="BE470" s="175">
        <f>IF(N470="základní",J470,0)</f>
        <v>0</v>
      </c>
      <c r="BF470" s="175">
        <f>IF(N470="snížená",J470,0)</f>
        <v>0</v>
      </c>
      <c r="BG470" s="175">
        <f>IF(N470="zákl. přenesená",J470,0)</f>
        <v>0</v>
      </c>
      <c r="BH470" s="175">
        <f>IF(N470="sníž. přenesená",J470,0)</f>
        <v>0</v>
      </c>
      <c r="BI470" s="175">
        <f>IF(N470="nulová",J470,0)</f>
        <v>0</v>
      </c>
      <c r="BJ470" s="17" t="s">
        <v>23</v>
      </c>
      <c r="BK470" s="175">
        <f>ROUND(I470*H470,2)</f>
        <v>0</v>
      </c>
      <c r="BL470" s="17" t="s">
        <v>148</v>
      </c>
      <c r="BM470" s="17" t="s">
        <v>630</v>
      </c>
    </row>
    <row r="471" spans="2:51" s="11" customFormat="1" ht="22.5" customHeight="1">
      <c r="B471" s="176"/>
      <c r="D471" s="177" t="s">
        <v>150</v>
      </c>
      <c r="E471" s="178" t="s">
        <v>22</v>
      </c>
      <c r="F471" s="179" t="s">
        <v>631</v>
      </c>
      <c r="H471" s="180" t="s">
        <v>22</v>
      </c>
      <c r="I471" s="181"/>
      <c r="L471" s="176"/>
      <c r="M471" s="182"/>
      <c r="N471" s="183"/>
      <c r="O471" s="183"/>
      <c r="P471" s="183"/>
      <c r="Q471" s="183"/>
      <c r="R471" s="183"/>
      <c r="S471" s="183"/>
      <c r="T471" s="184"/>
      <c r="AT471" s="180" t="s">
        <v>150</v>
      </c>
      <c r="AU471" s="180" t="s">
        <v>83</v>
      </c>
      <c r="AV471" s="11" t="s">
        <v>23</v>
      </c>
      <c r="AW471" s="11" t="s">
        <v>38</v>
      </c>
      <c r="AX471" s="11" t="s">
        <v>75</v>
      </c>
      <c r="AY471" s="180" t="s">
        <v>141</v>
      </c>
    </row>
    <row r="472" spans="2:51" s="12" customFormat="1" ht="22.5" customHeight="1">
      <c r="B472" s="185"/>
      <c r="D472" s="177" t="s">
        <v>150</v>
      </c>
      <c r="E472" s="186" t="s">
        <v>22</v>
      </c>
      <c r="F472" s="187" t="s">
        <v>632</v>
      </c>
      <c r="H472" s="188">
        <v>9.3</v>
      </c>
      <c r="I472" s="189"/>
      <c r="L472" s="185"/>
      <c r="M472" s="190"/>
      <c r="N472" s="191"/>
      <c r="O472" s="191"/>
      <c r="P472" s="191"/>
      <c r="Q472" s="191"/>
      <c r="R472" s="191"/>
      <c r="S472" s="191"/>
      <c r="T472" s="192"/>
      <c r="AT472" s="186" t="s">
        <v>150</v>
      </c>
      <c r="AU472" s="186" t="s">
        <v>83</v>
      </c>
      <c r="AV472" s="12" t="s">
        <v>83</v>
      </c>
      <c r="AW472" s="12" t="s">
        <v>38</v>
      </c>
      <c r="AX472" s="12" t="s">
        <v>75</v>
      </c>
      <c r="AY472" s="186" t="s">
        <v>141</v>
      </c>
    </row>
    <row r="473" spans="2:51" s="13" customFormat="1" ht="22.5" customHeight="1">
      <c r="B473" s="193"/>
      <c r="D473" s="194" t="s">
        <v>150</v>
      </c>
      <c r="E473" s="195" t="s">
        <v>22</v>
      </c>
      <c r="F473" s="196" t="s">
        <v>154</v>
      </c>
      <c r="H473" s="197">
        <v>9.3</v>
      </c>
      <c r="I473" s="198"/>
      <c r="L473" s="193"/>
      <c r="M473" s="199"/>
      <c r="N473" s="200"/>
      <c r="O473" s="200"/>
      <c r="P473" s="200"/>
      <c r="Q473" s="200"/>
      <c r="R473" s="200"/>
      <c r="S473" s="200"/>
      <c r="T473" s="201"/>
      <c r="AT473" s="202" t="s">
        <v>150</v>
      </c>
      <c r="AU473" s="202" t="s">
        <v>83</v>
      </c>
      <c r="AV473" s="13" t="s">
        <v>148</v>
      </c>
      <c r="AW473" s="13" t="s">
        <v>38</v>
      </c>
      <c r="AX473" s="13" t="s">
        <v>23</v>
      </c>
      <c r="AY473" s="202" t="s">
        <v>141</v>
      </c>
    </row>
    <row r="474" spans="2:65" s="1" customFormat="1" ht="22.5" customHeight="1">
      <c r="B474" s="163"/>
      <c r="C474" s="164" t="s">
        <v>633</v>
      </c>
      <c r="D474" s="164" t="s">
        <v>143</v>
      </c>
      <c r="E474" s="165" t="s">
        <v>634</v>
      </c>
      <c r="F474" s="166" t="s">
        <v>635</v>
      </c>
      <c r="G474" s="167" t="s">
        <v>146</v>
      </c>
      <c r="H474" s="168">
        <v>858</v>
      </c>
      <c r="I474" s="169"/>
      <c r="J474" s="170">
        <f>ROUND(I474*H474,2)</f>
        <v>0</v>
      </c>
      <c r="K474" s="166" t="s">
        <v>22</v>
      </c>
      <c r="L474" s="34"/>
      <c r="M474" s="171" t="s">
        <v>22</v>
      </c>
      <c r="N474" s="172" t="s">
        <v>46</v>
      </c>
      <c r="O474" s="35"/>
      <c r="P474" s="173">
        <f>O474*H474</f>
        <v>0</v>
      </c>
      <c r="Q474" s="173">
        <v>0</v>
      </c>
      <c r="R474" s="173">
        <f>Q474*H474</f>
        <v>0</v>
      </c>
      <c r="S474" s="173">
        <v>0</v>
      </c>
      <c r="T474" s="174">
        <f>S474*H474</f>
        <v>0</v>
      </c>
      <c r="AR474" s="17" t="s">
        <v>148</v>
      </c>
      <c r="AT474" s="17" t="s">
        <v>143</v>
      </c>
      <c r="AU474" s="17" t="s">
        <v>83</v>
      </c>
      <c r="AY474" s="17" t="s">
        <v>141</v>
      </c>
      <c r="BE474" s="175">
        <f>IF(N474="základní",J474,0)</f>
        <v>0</v>
      </c>
      <c r="BF474" s="175">
        <f>IF(N474="snížená",J474,0)</f>
        <v>0</v>
      </c>
      <c r="BG474" s="175">
        <f>IF(N474="zákl. přenesená",J474,0)</f>
        <v>0</v>
      </c>
      <c r="BH474" s="175">
        <f>IF(N474="sníž. přenesená",J474,0)</f>
        <v>0</v>
      </c>
      <c r="BI474" s="175">
        <f>IF(N474="nulová",J474,0)</f>
        <v>0</v>
      </c>
      <c r="BJ474" s="17" t="s">
        <v>23</v>
      </c>
      <c r="BK474" s="175">
        <f>ROUND(I474*H474,2)</f>
        <v>0</v>
      </c>
      <c r="BL474" s="17" t="s">
        <v>148</v>
      </c>
      <c r="BM474" s="17" t="s">
        <v>636</v>
      </c>
    </row>
    <row r="475" spans="2:51" s="11" customFormat="1" ht="22.5" customHeight="1">
      <c r="B475" s="176"/>
      <c r="D475" s="177" t="s">
        <v>150</v>
      </c>
      <c r="E475" s="178" t="s">
        <v>22</v>
      </c>
      <c r="F475" s="179" t="s">
        <v>637</v>
      </c>
      <c r="H475" s="180" t="s">
        <v>22</v>
      </c>
      <c r="I475" s="181"/>
      <c r="L475" s="176"/>
      <c r="M475" s="182"/>
      <c r="N475" s="183"/>
      <c r="O475" s="183"/>
      <c r="P475" s="183"/>
      <c r="Q475" s="183"/>
      <c r="R475" s="183"/>
      <c r="S475" s="183"/>
      <c r="T475" s="184"/>
      <c r="AT475" s="180" t="s">
        <v>150</v>
      </c>
      <c r="AU475" s="180" t="s">
        <v>83</v>
      </c>
      <c r="AV475" s="11" t="s">
        <v>23</v>
      </c>
      <c r="AW475" s="11" t="s">
        <v>38</v>
      </c>
      <c r="AX475" s="11" t="s">
        <v>75</v>
      </c>
      <c r="AY475" s="180" t="s">
        <v>141</v>
      </c>
    </row>
    <row r="476" spans="2:51" s="12" customFormat="1" ht="22.5" customHeight="1">
      <c r="B476" s="185"/>
      <c r="D476" s="177" t="s">
        <v>150</v>
      </c>
      <c r="E476" s="186" t="s">
        <v>22</v>
      </c>
      <c r="F476" s="187" t="s">
        <v>638</v>
      </c>
      <c r="H476" s="188">
        <v>858</v>
      </c>
      <c r="I476" s="189"/>
      <c r="L476" s="185"/>
      <c r="M476" s="190"/>
      <c r="N476" s="191"/>
      <c r="O476" s="191"/>
      <c r="P476" s="191"/>
      <c r="Q476" s="191"/>
      <c r="R476" s="191"/>
      <c r="S476" s="191"/>
      <c r="T476" s="192"/>
      <c r="AT476" s="186" t="s">
        <v>150</v>
      </c>
      <c r="AU476" s="186" t="s">
        <v>83</v>
      </c>
      <c r="AV476" s="12" t="s">
        <v>83</v>
      </c>
      <c r="AW476" s="12" t="s">
        <v>38</v>
      </c>
      <c r="AX476" s="12" t="s">
        <v>75</v>
      </c>
      <c r="AY476" s="186" t="s">
        <v>141</v>
      </c>
    </row>
    <row r="477" spans="2:51" s="13" customFormat="1" ht="22.5" customHeight="1">
      <c r="B477" s="193"/>
      <c r="D477" s="194" t="s">
        <v>150</v>
      </c>
      <c r="E477" s="195" t="s">
        <v>22</v>
      </c>
      <c r="F477" s="196" t="s">
        <v>154</v>
      </c>
      <c r="H477" s="197">
        <v>858</v>
      </c>
      <c r="I477" s="198"/>
      <c r="L477" s="193"/>
      <c r="M477" s="199"/>
      <c r="N477" s="200"/>
      <c r="O477" s="200"/>
      <c r="P477" s="200"/>
      <c r="Q477" s="200"/>
      <c r="R477" s="200"/>
      <c r="S477" s="200"/>
      <c r="T477" s="201"/>
      <c r="AT477" s="202" t="s">
        <v>150</v>
      </c>
      <c r="AU477" s="202" t="s">
        <v>83</v>
      </c>
      <c r="AV477" s="13" t="s">
        <v>148</v>
      </c>
      <c r="AW477" s="13" t="s">
        <v>38</v>
      </c>
      <c r="AX477" s="13" t="s">
        <v>23</v>
      </c>
      <c r="AY477" s="202" t="s">
        <v>141</v>
      </c>
    </row>
    <row r="478" spans="2:65" s="1" customFormat="1" ht="22.5" customHeight="1">
      <c r="B478" s="163"/>
      <c r="C478" s="164" t="s">
        <v>639</v>
      </c>
      <c r="D478" s="164" t="s">
        <v>143</v>
      </c>
      <c r="E478" s="165" t="s">
        <v>640</v>
      </c>
      <c r="F478" s="166" t="s">
        <v>641</v>
      </c>
      <c r="G478" s="167" t="s">
        <v>146</v>
      </c>
      <c r="H478" s="168">
        <v>50</v>
      </c>
      <c r="I478" s="169"/>
      <c r="J478" s="170">
        <f>ROUND(I478*H478,2)</f>
        <v>0</v>
      </c>
      <c r="K478" s="166" t="s">
        <v>147</v>
      </c>
      <c r="L478" s="34"/>
      <c r="M478" s="171" t="s">
        <v>22</v>
      </c>
      <c r="N478" s="172" t="s">
        <v>46</v>
      </c>
      <c r="O478" s="35"/>
      <c r="P478" s="173">
        <f>O478*H478</f>
        <v>0</v>
      </c>
      <c r="Q478" s="173">
        <v>0</v>
      </c>
      <c r="R478" s="173">
        <f>Q478*H478</f>
        <v>0</v>
      </c>
      <c r="S478" s="173">
        <v>0</v>
      </c>
      <c r="T478" s="174">
        <f>S478*H478</f>
        <v>0</v>
      </c>
      <c r="AR478" s="17" t="s">
        <v>148</v>
      </c>
      <c r="AT478" s="17" t="s">
        <v>143</v>
      </c>
      <c r="AU478" s="17" t="s">
        <v>83</v>
      </c>
      <c r="AY478" s="17" t="s">
        <v>141</v>
      </c>
      <c r="BE478" s="175">
        <f>IF(N478="základní",J478,0)</f>
        <v>0</v>
      </c>
      <c r="BF478" s="175">
        <f>IF(N478="snížená",J478,0)</f>
        <v>0</v>
      </c>
      <c r="BG478" s="175">
        <f>IF(N478="zákl. přenesená",J478,0)</f>
        <v>0</v>
      </c>
      <c r="BH478" s="175">
        <f>IF(N478="sníž. přenesená",J478,0)</f>
        <v>0</v>
      </c>
      <c r="BI478" s="175">
        <f>IF(N478="nulová",J478,0)</f>
        <v>0</v>
      </c>
      <c r="BJ478" s="17" t="s">
        <v>23</v>
      </c>
      <c r="BK478" s="175">
        <f>ROUND(I478*H478,2)</f>
        <v>0</v>
      </c>
      <c r="BL478" s="17" t="s">
        <v>148</v>
      </c>
      <c r="BM478" s="17" t="s">
        <v>642</v>
      </c>
    </row>
    <row r="479" spans="2:51" s="11" customFormat="1" ht="22.5" customHeight="1">
      <c r="B479" s="176"/>
      <c r="D479" s="177" t="s">
        <v>150</v>
      </c>
      <c r="E479" s="178" t="s">
        <v>22</v>
      </c>
      <c r="F479" s="179" t="s">
        <v>643</v>
      </c>
      <c r="H479" s="180" t="s">
        <v>22</v>
      </c>
      <c r="I479" s="181"/>
      <c r="L479" s="176"/>
      <c r="M479" s="182"/>
      <c r="N479" s="183"/>
      <c r="O479" s="183"/>
      <c r="P479" s="183"/>
      <c r="Q479" s="183"/>
      <c r="R479" s="183"/>
      <c r="S479" s="183"/>
      <c r="T479" s="184"/>
      <c r="AT479" s="180" t="s">
        <v>150</v>
      </c>
      <c r="AU479" s="180" t="s">
        <v>83</v>
      </c>
      <c r="AV479" s="11" t="s">
        <v>23</v>
      </c>
      <c r="AW479" s="11" t="s">
        <v>38</v>
      </c>
      <c r="AX479" s="11" t="s">
        <v>75</v>
      </c>
      <c r="AY479" s="180" t="s">
        <v>141</v>
      </c>
    </row>
    <row r="480" spans="2:51" s="12" customFormat="1" ht="22.5" customHeight="1">
      <c r="B480" s="185"/>
      <c r="D480" s="177" t="s">
        <v>150</v>
      </c>
      <c r="E480" s="186" t="s">
        <v>22</v>
      </c>
      <c r="F480" s="187" t="s">
        <v>644</v>
      </c>
      <c r="H480" s="188">
        <v>50</v>
      </c>
      <c r="I480" s="189"/>
      <c r="L480" s="185"/>
      <c r="M480" s="190"/>
      <c r="N480" s="191"/>
      <c r="O480" s="191"/>
      <c r="P480" s="191"/>
      <c r="Q480" s="191"/>
      <c r="R480" s="191"/>
      <c r="S480" s="191"/>
      <c r="T480" s="192"/>
      <c r="AT480" s="186" t="s">
        <v>150</v>
      </c>
      <c r="AU480" s="186" t="s">
        <v>83</v>
      </c>
      <c r="AV480" s="12" t="s">
        <v>83</v>
      </c>
      <c r="AW480" s="12" t="s">
        <v>38</v>
      </c>
      <c r="AX480" s="12" t="s">
        <v>75</v>
      </c>
      <c r="AY480" s="186" t="s">
        <v>141</v>
      </c>
    </row>
    <row r="481" spans="2:51" s="13" customFormat="1" ht="22.5" customHeight="1">
      <c r="B481" s="193"/>
      <c r="D481" s="194" t="s">
        <v>150</v>
      </c>
      <c r="E481" s="195" t="s">
        <v>22</v>
      </c>
      <c r="F481" s="196" t="s">
        <v>154</v>
      </c>
      <c r="H481" s="197">
        <v>50</v>
      </c>
      <c r="I481" s="198"/>
      <c r="L481" s="193"/>
      <c r="M481" s="199"/>
      <c r="N481" s="200"/>
      <c r="O481" s="200"/>
      <c r="P481" s="200"/>
      <c r="Q481" s="200"/>
      <c r="R481" s="200"/>
      <c r="S481" s="200"/>
      <c r="T481" s="201"/>
      <c r="AT481" s="202" t="s">
        <v>150</v>
      </c>
      <c r="AU481" s="202" t="s">
        <v>83</v>
      </c>
      <c r="AV481" s="13" t="s">
        <v>148</v>
      </c>
      <c r="AW481" s="13" t="s">
        <v>38</v>
      </c>
      <c r="AX481" s="13" t="s">
        <v>23</v>
      </c>
      <c r="AY481" s="202" t="s">
        <v>141</v>
      </c>
    </row>
    <row r="482" spans="2:65" s="1" customFormat="1" ht="22.5" customHeight="1">
      <c r="B482" s="163"/>
      <c r="C482" s="164" t="s">
        <v>645</v>
      </c>
      <c r="D482" s="164" t="s">
        <v>143</v>
      </c>
      <c r="E482" s="165" t="s">
        <v>646</v>
      </c>
      <c r="F482" s="166" t="s">
        <v>647</v>
      </c>
      <c r="G482" s="167" t="s">
        <v>146</v>
      </c>
      <c r="H482" s="168">
        <v>50</v>
      </c>
      <c r="I482" s="169"/>
      <c r="J482" s="170">
        <f>ROUND(I482*H482,2)</f>
        <v>0</v>
      </c>
      <c r="K482" s="166" t="s">
        <v>147</v>
      </c>
      <c r="L482" s="34"/>
      <c r="M482" s="171" t="s">
        <v>22</v>
      </c>
      <c r="N482" s="172" t="s">
        <v>46</v>
      </c>
      <c r="O482" s="35"/>
      <c r="P482" s="173">
        <f>O482*H482</f>
        <v>0</v>
      </c>
      <c r="Q482" s="173">
        <v>1E-05</v>
      </c>
      <c r="R482" s="173">
        <f>Q482*H482</f>
        <v>0.0005</v>
      </c>
      <c r="S482" s="173">
        <v>0</v>
      </c>
      <c r="T482" s="174">
        <f>S482*H482</f>
        <v>0</v>
      </c>
      <c r="AR482" s="17" t="s">
        <v>148</v>
      </c>
      <c r="AT482" s="17" t="s">
        <v>143</v>
      </c>
      <c r="AU482" s="17" t="s">
        <v>83</v>
      </c>
      <c r="AY482" s="17" t="s">
        <v>141</v>
      </c>
      <c r="BE482" s="175">
        <f>IF(N482="základní",J482,0)</f>
        <v>0</v>
      </c>
      <c r="BF482" s="175">
        <f>IF(N482="snížená",J482,0)</f>
        <v>0</v>
      </c>
      <c r="BG482" s="175">
        <f>IF(N482="zákl. přenesená",J482,0)</f>
        <v>0</v>
      </c>
      <c r="BH482" s="175">
        <f>IF(N482="sníž. přenesená",J482,0)</f>
        <v>0</v>
      </c>
      <c r="BI482" s="175">
        <f>IF(N482="nulová",J482,0)</f>
        <v>0</v>
      </c>
      <c r="BJ482" s="17" t="s">
        <v>23</v>
      </c>
      <c r="BK482" s="175">
        <f>ROUND(I482*H482,2)</f>
        <v>0</v>
      </c>
      <c r="BL482" s="17" t="s">
        <v>148</v>
      </c>
      <c r="BM482" s="17" t="s">
        <v>648</v>
      </c>
    </row>
    <row r="483" spans="2:65" s="1" customFormat="1" ht="22.5" customHeight="1">
      <c r="B483" s="163"/>
      <c r="C483" s="164" t="s">
        <v>649</v>
      </c>
      <c r="D483" s="164" t="s">
        <v>143</v>
      </c>
      <c r="E483" s="165" t="s">
        <v>650</v>
      </c>
      <c r="F483" s="166" t="s">
        <v>651</v>
      </c>
      <c r="G483" s="167" t="s">
        <v>172</v>
      </c>
      <c r="H483" s="168">
        <v>155.335</v>
      </c>
      <c r="I483" s="169"/>
      <c r="J483" s="170">
        <f>ROUND(I483*H483,2)</f>
        <v>0</v>
      </c>
      <c r="K483" s="166" t="s">
        <v>147</v>
      </c>
      <c r="L483" s="34"/>
      <c r="M483" s="171" t="s">
        <v>22</v>
      </c>
      <c r="N483" s="172" t="s">
        <v>46</v>
      </c>
      <c r="O483" s="35"/>
      <c r="P483" s="173">
        <f>O483*H483</f>
        <v>0</v>
      </c>
      <c r="Q483" s="173">
        <v>0</v>
      </c>
      <c r="R483" s="173">
        <f>Q483*H483</f>
        <v>0</v>
      </c>
      <c r="S483" s="173">
        <v>0.058</v>
      </c>
      <c r="T483" s="174">
        <f>S483*H483</f>
        <v>9.00943</v>
      </c>
      <c r="AR483" s="17" t="s">
        <v>148</v>
      </c>
      <c r="AT483" s="17" t="s">
        <v>143</v>
      </c>
      <c r="AU483" s="17" t="s">
        <v>83</v>
      </c>
      <c r="AY483" s="17" t="s">
        <v>141</v>
      </c>
      <c r="BE483" s="175">
        <f>IF(N483="základní",J483,0)</f>
        <v>0</v>
      </c>
      <c r="BF483" s="175">
        <f>IF(N483="snížená",J483,0)</f>
        <v>0</v>
      </c>
      <c r="BG483" s="175">
        <f>IF(N483="zákl. přenesená",J483,0)</f>
        <v>0</v>
      </c>
      <c r="BH483" s="175">
        <f>IF(N483="sníž. přenesená",J483,0)</f>
        <v>0</v>
      </c>
      <c r="BI483" s="175">
        <f>IF(N483="nulová",J483,0)</f>
        <v>0</v>
      </c>
      <c r="BJ483" s="17" t="s">
        <v>23</v>
      </c>
      <c r="BK483" s="175">
        <f>ROUND(I483*H483,2)</f>
        <v>0</v>
      </c>
      <c r="BL483" s="17" t="s">
        <v>148</v>
      </c>
      <c r="BM483" s="17" t="s">
        <v>652</v>
      </c>
    </row>
    <row r="484" spans="2:51" s="12" customFormat="1" ht="22.5" customHeight="1">
      <c r="B484" s="185"/>
      <c r="D484" s="177" t="s">
        <v>150</v>
      </c>
      <c r="E484" s="186" t="s">
        <v>22</v>
      </c>
      <c r="F484" s="187" t="s">
        <v>653</v>
      </c>
      <c r="H484" s="188">
        <v>57.7</v>
      </c>
      <c r="I484" s="189"/>
      <c r="L484" s="185"/>
      <c r="M484" s="190"/>
      <c r="N484" s="191"/>
      <c r="O484" s="191"/>
      <c r="P484" s="191"/>
      <c r="Q484" s="191"/>
      <c r="R484" s="191"/>
      <c r="S484" s="191"/>
      <c r="T484" s="192"/>
      <c r="AT484" s="186" t="s">
        <v>150</v>
      </c>
      <c r="AU484" s="186" t="s">
        <v>83</v>
      </c>
      <c r="AV484" s="12" t="s">
        <v>83</v>
      </c>
      <c r="AW484" s="12" t="s">
        <v>38</v>
      </c>
      <c r="AX484" s="12" t="s">
        <v>75</v>
      </c>
      <c r="AY484" s="186" t="s">
        <v>141</v>
      </c>
    </row>
    <row r="485" spans="2:51" s="12" customFormat="1" ht="22.5" customHeight="1">
      <c r="B485" s="185"/>
      <c r="D485" s="177" t="s">
        <v>150</v>
      </c>
      <c r="E485" s="186" t="s">
        <v>22</v>
      </c>
      <c r="F485" s="187" t="s">
        <v>654</v>
      </c>
      <c r="H485" s="188">
        <v>59.45</v>
      </c>
      <c r="I485" s="189"/>
      <c r="L485" s="185"/>
      <c r="M485" s="190"/>
      <c r="N485" s="191"/>
      <c r="O485" s="191"/>
      <c r="P485" s="191"/>
      <c r="Q485" s="191"/>
      <c r="R485" s="191"/>
      <c r="S485" s="191"/>
      <c r="T485" s="192"/>
      <c r="AT485" s="186" t="s">
        <v>150</v>
      </c>
      <c r="AU485" s="186" t="s">
        <v>83</v>
      </c>
      <c r="AV485" s="12" t="s">
        <v>83</v>
      </c>
      <c r="AW485" s="12" t="s">
        <v>38</v>
      </c>
      <c r="AX485" s="12" t="s">
        <v>75</v>
      </c>
      <c r="AY485" s="186" t="s">
        <v>141</v>
      </c>
    </row>
    <row r="486" spans="2:51" s="12" customFormat="1" ht="22.5" customHeight="1">
      <c r="B486" s="185"/>
      <c r="D486" s="177" t="s">
        <v>150</v>
      </c>
      <c r="E486" s="186" t="s">
        <v>22</v>
      </c>
      <c r="F486" s="187" t="s">
        <v>655</v>
      </c>
      <c r="H486" s="188">
        <v>19.14</v>
      </c>
      <c r="I486" s="189"/>
      <c r="L486" s="185"/>
      <c r="M486" s="190"/>
      <c r="N486" s="191"/>
      <c r="O486" s="191"/>
      <c r="P486" s="191"/>
      <c r="Q486" s="191"/>
      <c r="R486" s="191"/>
      <c r="S486" s="191"/>
      <c r="T486" s="192"/>
      <c r="AT486" s="186" t="s">
        <v>150</v>
      </c>
      <c r="AU486" s="186" t="s">
        <v>83</v>
      </c>
      <c r="AV486" s="12" t="s">
        <v>83</v>
      </c>
      <c r="AW486" s="12" t="s">
        <v>38</v>
      </c>
      <c r="AX486" s="12" t="s">
        <v>75</v>
      </c>
      <c r="AY486" s="186" t="s">
        <v>141</v>
      </c>
    </row>
    <row r="487" spans="2:51" s="12" customFormat="1" ht="22.5" customHeight="1">
      <c r="B487" s="185"/>
      <c r="D487" s="177" t="s">
        <v>150</v>
      </c>
      <c r="E487" s="186" t="s">
        <v>22</v>
      </c>
      <c r="F487" s="187" t="s">
        <v>656</v>
      </c>
      <c r="H487" s="188">
        <v>19.045</v>
      </c>
      <c r="I487" s="189"/>
      <c r="L487" s="185"/>
      <c r="M487" s="190"/>
      <c r="N487" s="191"/>
      <c r="O487" s="191"/>
      <c r="P487" s="191"/>
      <c r="Q487" s="191"/>
      <c r="R487" s="191"/>
      <c r="S487" s="191"/>
      <c r="T487" s="192"/>
      <c r="AT487" s="186" t="s">
        <v>150</v>
      </c>
      <c r="AU487" s="186" t="s">
        <v>83</v>
      </c>
      <c r="AV487" s="12" t="s">
        <v>83</v>
      </c>
      <c r="AW487" s="12" t="s">
        <v>38</v>
      </c>
      <c r="AX487" s="12" t="s">
        <v>75</v>
      </c>
      <c r="AY487" s="186" t="s">
        <v>141</v>
      </c>
    </row>
    <row r="488" spans="2:51" s="13" customFormat="1" ht="22.5" customHeight="1">
      <c r="B488" s="193"/>
      <c r="D488" s="194" t="s">
        <v>150</v>
      </c>
      <c r="E488" s="195" t="s">
        <v>22</v>
      </c>
      <c r="F488" s="196" t="s">
        <v>154</v>
      </c>
      <c r="H488" s="197">
        <v>155.335</v>
      </c>
      <c r="I488" s="198"/>
      <c r="L488" s="193"/>
      <c r="M488" s="199"/>
      <c r="N488" s="200"/>
      <c r="O488" s="200"/>
      <c r="P488" s="200"/>
      <c r="Q488" s="200"/>
      <c r="R488" s="200"/>
      <c r="S488" s="200"/>
      <c r="T488" s="201"/>
      <c r="AT488" s="202" t="s">
        <v>150</v>
      </c>
      <c r="AU488" s="202" t="s">
        <v>83</v>
      </c>
      <c r="AV488" s="13" t="s">
        <v>148</v>
      </c>
      <c r="AW488" s="13" t="s">
        <v>38</v>
      </c>
      <c r="AX488" s="13" t="s">
        <v>23</v>
      </c>
      <c r="AY488" s="202" t="s">
        <v>141</v>
      </c>
    </row>
    <row r="489" spans="2:65" s="1" customFormat="1" ht="22.5" customHeight="1">
      <c r="B489" s="163"/>
      <c r="C489" s="164" t="s">
        <v>657</v>
      </c>
      <c r="D489" s="164" t="s">
        <v>143</v>
      </c>
      <c r="E489" s="165" t="s">
        <v>658</v>
      </c>
      <c r="F489" s="166" t="s">
        <v>659</v>
      </c>
      <c r="G489" s="167" t="s">
        <v>146</v>
      </c>
      <c r="H489" s="168">
        <v>2</v>
      </c>
      <c r="I489" s="169"/>
      <c r="J489" s="170">
        <f>ROUND(I489*H489,2)</f>
        <v>0</v>
      </c>
      <c r="K489" s="166" t="s">
        <v>147</v>
      </c>
      <c r="L489" s="34"/>
      <c r="M489" s="171" t="s">
        <v>22</v>
      </c>
      <c r="N489" s="172" t="s">
        <v>46</v>
      </c>
      <c r="O489" s="35"/>
      <c r="P489" s="173">
        <f>O489*H489</f>
        <v>0</v>
      </c>
      <c r="Q489" s="173">
        <v>0</v>
      </c>
      <c r="R489" s="173">
        <f>Q489*H489</f>
        <v>0</v>
      </c>
      <c r="S489" s="173">
        <v>0.076</v>
      </c>
      <c r="T489" s="174">
        <f>S489*H489</f>
        <v>0.152</v>
      </c>
      <c r="AR489" s="17" t="s">
        <v>148</v>
      </c>
      <c r="AT489" s="17" t="s">
        <v>143</v>
      </c>
      <c r="AU489" s="17" t="s">
        <v>83</v>
      </c>
      <c r="AY489" s="17" t="s">
        <v>141</v>
      </c>
      <c r="BE489" s="175">
        <f>IF(N489="základní",J489,0)</f>
        <v>0</v>
      </c>
      <c r="BF489" s="175">
        <f>IF(N489="snížená",J489,0)</f>
        <v>0</v>
      </c>
      <c r="BG489" s="175">
        <f>IF(N489="zákl. přenesená",J489,0)</f>
        <v>0</v>
      </c>
      <c r="BH489" s="175">
        <f>IF(N489="sníž. přenesená",J489,0)</f>
        <v>0</v>
      </c>
      <c r="BI489" s="175">
        <f>IF(N489="nulová",J489,0)</f>
        <v>0</v>
      </c>
      <c r="BJ489" s="17" t="s">
        <v>23</v>
      </c>
      <c r="BK489" s="175">
        <f>ROUND(I489*H489,2)</f>
        <v>0</v>
      </c>
      <c r="BL489" s="17" t="s">
        <v>148</v>
      </c>
      <c r="BM489" s="17" t="s">
        <v>660</v>
      </c>
    </row>
    <row r="490" spans="2:51" s="11" customFormat="1" ht="22.5" customHeight="1">
      <c r="B490" s="176"/>
      <c r="D490" s="177" t="s">
        <v>150</v>
      </c>
      <c r="E490" s="178" t="s">
        <v>22</v>
      </c>
      <c r="F490" s="179" t="s">
        <v>661</v>
      </c>
      <c r="H490" s="180" t="s">
        <v>22</v>
      </c>
      <c r="I490" s="181"/>
      <c r="L490" s="176"/>
      <c r="M490" s="182"/>
      <c r="N490" s="183"/>
      <c r="O490" s="183"/>
      <c r="P490" s="183"/>
      <c r="Q490" s="183"/>
      <c r="R490" s="183"/>
      <c r="S490" s="183"/>
      <c r="T490" s="184"/>
      <c r="AT490" s="180" t="s">
        <v>150</v>
      </c>
      <c r="AU490" s="180" t="s">
        <v>83</v>
      </c>
      <c r="AV490" s="11" t="s">
        <v>23</v>
      </c>
      <c r="AW490" s="11" t="s">
        <v>38</v>
      </c>
      <c r="AX490" s="11" t="s">
        <v>75</v>
      </c>
      <c r="AY490" s="180" t="s">
        <v>141</v>
      </c>
    </row>
    <row r="491" spans="2:51" s="12" customFormat="1" ht="22.5" customHeight="1">
      <c r="B491" s="185"/>
      <c r="D491" s="177" t="s">
        <v>150</v>
      </c>
      <c r="E491" s="186" t="s">
        <v>22</v>
      </c>
      <c r="F491" s="187" t="s">
        <v>662</v>
      </c>
      <c r="H491" s="188">
        <v>2</v>
      </c>
      <c r="I491" s="189"/>
      <c r="L491" s="185"/>
      <c r="M491" s="190"/>
      <c r="N491" s="191"/>
      <c r="O491" s="191"/>
      <c r="P491" s="191"/>
      <c r="Q491" s="191"/>
      <c r="R491" s="191"/>
      <c r="S491" s="191"/>
      <c r="T491" s="192"/>
      <c r="AT491" s="186" t="s">
        <v>150</v>
      </c>
      <c r="AU491" s="186" t="s">
        <v>83</v>
      </c>
      <c r="AV491" s="12" t="s">
        <v>83</v>
      </c>
      <c r="AW491" s="12" t="s">
        <v>38</v>
      </c>
      <c r="AX491" s="12" t="s">
        <v>75</v>
      </c>
      <c r="AY491" s="186" t="s">
        <v>141</v>
      </c>
    </row>
    <row r="492" spans="2:51" s="13" customFormat="1" ht="22.5" customHeight="1">
      <c r="B492" s="193"/>
      <c r="D492" s="194" t="s">
        <v>150</v>
      </c>
      <c r="E492" s="195" t="s">
        <v>22</v>
      </c>
      <c r="F492" s="196" t="s">
        <v>154</v>
      </c>
      <c r="H492" s="197">
        <v>2</v>
      </c>
      <c r="I492" s="198"/>
      <c r="L492" s="193"/>
      <c r="M492" s="199"/>
      <c r="N492" s="200"/>
      <c r="O492" s="200"/>
      <c r="P492" s="200"/>
      <c r="Q492" s="200"/>
      <c r="R492" s="200"/>
      <c r="S492" s="200"/>
      <c r="T492" s="201"/>
      <c r="AT492" s="202" t="s">
        <v>150</v>
      </c>
      <c r="AU492" s="202" t="s">
        <v>83</v>
      </c>
      <c r="AV492" s="13" t="s">
        <v>148</v>
      </c>
      <c r="AW492" s="13" t="s">
        <v>38</v>
      </c>
      <c r="AX492" s="13" t="s">
        <v>23</v>
      </c>
      <c r="AY492" s="202" t="s">
        <v>141</v>
      </c>
    </row>
    <row r="493" spans="2:65" s="1" customFormat="1" ht="22.5" customHeight="1">
      <c r="B493" s="163"/>
      <c r="C493" s="164" t="s">
        <v>663</v>
      </c>
      <c r="D493" s="164" t="s">
        <v>143</v>
      </c>
      <c r="E493" s="165" t="s">
        <v>664</v>
      </c>
      <c r="F493" s="166" t="s">
        <v>665</v>
      </c>
      <c r="G493" s="167" t="s">
        <v>172</v>
      </c>
      <c r="H493" s="168">
        <v>68.22</v>
      </c>
      <c r="I493" s="169"/>
      <c r="J493" s="170">
        <f>ROUND(I493*H493,2)</f>
        <v>0</v>
      </c>
      <c r="K493" s="166" t="s">
        <v>147</v>
      </c>
      <c r="L493" s="34"/>
      <c r="M493" s="171" t="s">
        <v>22</v>
      </c>
      <c r="N493" s="172" t="s">
        <v>46</v>
      </c>
      <c r="O493" s="35"/>
      <c r="P493" s="173">
        <f>O493*H493</f>
        <v>0</v>
      </c>
      <c r="Q493" s="173">
        <v>0</v>
      </c>
      <c r="R493" s="173">
        <f>Q493*H493</f>
        <v>0</v>
      </c>
      <c r="S493" s="173">
        <v>0</v>
      </c>
      <c r="T493" s="174">
        <f>S493*H493</f>
        <v>0</v>
      </c>
      <c r="AR493" s="17" t="s">
        <v>148</v>
      </c>
      <c r="AT493" s="17" t="s">
        <v>143</v>
      </c>
      <c r="AU493" s="17" t="s">
        <v>83</v>
      </c>
      <c r="AY493" s="17" t="s">
        <v>141</v>
      </c>
      <c r="BE493" s="175">
        <f>IF(N493="základní",J493,0)</f>
        <v>0</v>
      </c>
      <c r="BF493" s="175">
        <f>IF(N493="snížená",J493,0)</f>
        <v>0</v>
      </c>
      <c r="BG493" s="175">
        <f>IF(N493="zákl. přenesená",J493,0)</f>
        <v>0</v>
      </c>
      <c r="BH493" s="175">
        <f>IF(N493="sníž. přenesená",J493,0)</f>
        <v>0</v>
      </c>
      <c r="BI493" s="175">
        <f>IF(N493="nulová",J493,0)</f>
        <v>0</v>
      </c>
      <c r="BJ493" s="17" t="s">
        <v>23</v>
      </c>
      <c r="BK493" s="175">
        <f>ROUND(I493*H493,2)</f>
        <v>0</v>
      </c>
      <c r="BL493" s="17" t="s">
        <v>148</v>
      </c>
      <c r="BM493" s="17" t="s">
        <v>666</v>
      </c>
    </row>
    <row r="494" spans="2:51" s="11" customFormat="1" ht="22.5" customHeight="1">
      <c r="B494" s="176"/>
      <c r="D494" s="177" t="s">
        <v>150</v>
      </c>
      <c r="E494" s="178" t="s">
        <v>22</v>
      </c>
      <c r="F494" s="179" t="s">
        <v>174</v>
      </c>
      <c r="H494" s="180" t="s">
        <v>22</v>
      </c>
      <c r="I494" s="181"/>
      <c r="L494" s="176"/>
      <c r="M494" s="182"/>
      <c r="N494" s="183"/>
      <c r="O494" s="183"/>
      <c r="P494" s="183"/>
      <c r="Q494" s="183"/>
      <c r="R494" s="183"/>
      <c r="S494" s="183"/>
      <c r="T494" s="184"/>
      <c r="AT494" s="180" t="s">
        <v>150</v>
      </c>
      <c r="AU494" s="180" t="s">
        <v>83</v>
      </c>
      <c r="AV494" s="11" t="s">
        <v>23</v>
      </c>
      <c r="AW494" s="11" t="s">
        <v>38</v>
      </c>
      <c r="AX494" s="11" t="s">
        <v>75</v>
      </c>
      <c r="AY494" s="180" t="s">
        <v>141</v>
      </c>
    </row>
    <row r="495" spans="2:51" s="12" customFormat="1" ht="22.5" customHeight="1">
      <c r="B495" s="185"/>
      <c r="D495" s="177" t="s">
        <v>150</v>
      </c>
      <c r="E495" s="186" t="s">
        <v>22</v>
      </c>
      <c r="F495" s="187" t="s">
        <v>667</v>
      </c>
      <c r="H495" s="188">
        <v>51.12</v>
      </c>
      <c r="I495" s="189"/>
      <c r="L495" s="185"/>
      <c r="M495" s="190"/>
      <c r="N495" s="191"/>
      <c r="O495" s="191"/>
      <c r="P495" s="191"/>
      <c r="Q495" s="191"/>
      <c r="R495" s="191"/>
      <c r="S495" s="191"/>
      <c r="T495" s="192"/>
      <c r="AT495" s="186" t="s">
        <v>150</v>
      </c>
      <c r="AU495" s="186" t="s">
        <v>83</v>
      </c>
      <c r="AV495" s="12" t="s">
        <v>83</v>
      </c>
      <c r="AW495" s="12" t="s">
        <v>38</v>
      </c>
      <c r="AX495" s="12" t="s">
        <v>75</v>
      </c>
      <c r="AY495" s="186" t="s">
        <v>141</v>
      </c>
    </row>
    <row r="496" spans="2:51" s="12" customFormat="1" ht="22.5" customHeight="1">
      <c r="B496" s="185"/>
      <c r="D496" s="177" t="s">
        <v>150</v>
      </c>
      <c r="E496" s="186" t="s">
        <v>22</v>
      </c>
      <c r="F496" s="187" t="s">
        <v>668</v>
      </c>
      <c r="H496" s="188">
        <v>17.1</v>
      </c>
      <c r="I496" s="189"/>
      <c r="L496" s="185"/>
      <c r="M496" s="190"/>
      <c r="N496" s="191"/>
      <c r="O496" s="191"/>
      <c r="P496" s="191"/>
      <c r="Q496" s="191"/>
      <c r="R496" s="191"/>
      <c r="S496" s="191"/>
      <c r="T496" s="192"/>
      <c r="AT496" s="186" t="s">
        <v>150</v>
      </c>
      <c r="AU496" s="186" t="s">
        <v>83</v>
      </c>
      <c r="AV496" s="12" t="s">
        <v>83</v>
      </c>
      <c r="AW496" s="12" t="s">
        <v>38</v>
      </c>
      <c r="AX496" s="12" t="s">
        <v>75</v>
      </c>
      <c r="AY496" s="186" t="s">
        <v>141</v>
      </c>
    </row>
    <row r="497" spans="2:51" s="13" customFormat="1" ht="22.5" customHeight="1">
      <c r="B497" s="193"/>
      <c r="D497" s="194" t="s">
        <v>150</v>
      </c>
      <c r="E497" s="195" t="s">
        <v>22</v>
      </c>
      <c r="F497" s="196" t="s">
        <v>154</v>
      </c>
      <c r="H497" s="197">
        <v>68.22</v>
      </c>
      <c r="I497" s="198"/>
      <c r="L497" s="193"/>
      <c r="M497" s="199"/>
      <c r="N497" s="200"/>
      <c r="O497" s="200"/>
      <c r="P497" s="200"/>
      <c r="Q497" s="200"/>
      <c r="R497" s="200"/>
      <c r="S497" s="200"/>
      <c r="T497" s="201"/>
      <c r="AT497" s="202" t="s">
        <v>150</v>
      </c>
      <c r="AU497" s="202" t="s">
        <v>83</v>
      </c>
      <c r="AV497" s="13" t="s">
        <v>148</v>
      </c>
      <c r="AW497" s="13" t="s">
        <v>38</v>
      </c>
      <c r="AX497" s="13" t="s">
        <v>23</v>
      </c>
      <c r="AY497" s="202" t="s">
        <v>141</v>
      </c>
    </row>
    <row r="498" spans="2:65" s="1" customFormat="1" ht="22.5" customHeight="1">
      <c r="B498" s="163"/>
      <c r="C498" s="164" t="s">
        <v>669</v>
      </c>
      <c r="D498" s="164" t="s">
        <v>143</v>
      </c>
      <c r="E498" s="165" t="s">
        <v>670</v>
      </c>
      <c r="F498" s="166" t="s">
        <v>671</v>
      </c>
      <c r="G498" s="167" t="s">
        <v>146</v>
      </c>
      <c r="H498" s="168">
        <v>34.493</v>
      </c>
      <c r="I498" s="169"/>
      <c r="J498" s="170">
        <f>ROUND(I498*H498,2)</f>
        <v>0</v>
      </c>
      <c r="K498" s="166" t="s">
        <v>147</v>
      </c>
      <c r="L498" s="34"/>
      <c r="M498" s="171" t="s">
        <v>22</v>
      </c>
      <c r="N498" s="172" t="s">
        <v>46</v>
      </c>
      <c r="O498" s="35"/>
      <c r="P498" s="173">
        <f>O498*H498</f>
        <v>0</v>
      </c>
      <c r="Q498" s="173">
        <v>0</v>
      </c>
      <c r="R498" s="173">
        <f>Q498*H498</f>
        <v>0</v>
      </c>
      <c r="S498" s="173">
        <v>0</v>
      </c>
      <c r="T498" s="174">
        <f>S498*H498</f>
        <v>0</v>
      </c>
      <c r="AR498" s="17" t="s">
        <v>148</v>
      </c>
      <c r="AT498" s="17" t="s">
        <v>143</v>
      </c>
      <c r="AU498" s="17" t="s">
        <v>83</v>
      </c>
      <c r="AY498" s="17" t="s">
        <v>141</v>
      </c>
      <c r="BE498" s="175">
        <f>IF(N498="základní",J498,0)</f>
        <v>0</v>
      </c>
      <c r="BF498" s="175">
        <f>IF(N498="snížená",J498,0)</f>
        <v>0</v>
      </c>
      <c r="BG498" s="175">
        <f>IF(N498="zákl. přenesená",J498,0)</f>
        <v>0</v>
      </c>
      <c r="BH498" s="175">
        <f>IF(N498="sníž. přenesená",J498,0)</f>
        <v>0</v>
      </c>
      <c r="BI498" s="175">
        <f>IF(N498="nulová",J498,0)</f>
        <v>0</v>
      </c>
      <c r="BJ498" s="17" t="s">
        <v>23</v>
      </c>
      <c r="BK498" s="175">
        <f>ROUND(I498*H498,2)</f>
        <v>0</v>
      </c>
      <c r="BL498" s="17" t="s">
        <v>148</v>
      </c>
      <c r="BM498" s="17" t="s">
        <v>672</v>
      </c>
    </row>
    <row r="499" spans="2:51" s="11" customFormat="1" ht="22.5" customHeight="1">
      <c r="B499" s="176"/>
      <c r="D499" s="177" t="s">
        <v>150</v>
      </c>
      <c r="E499" s="178" t="s">
        <v>22</v>
      </c>
      <c r="F499" s="179" t="s">
        <v>151</v>
      </c>
      <c r="H499" s="180" t="s">
        <v>22</v>
      </c>
      <c r="I499" s="181"/>
      <c r="L499" s="176"/>
      <c r="M499" s="182"/>
      <c r="N499" s="183"/>
      <c r="O499" s="183"/>
      <c r="P499" s="183"/>
      <c r="Q499" s="183"/>
      <c r="R499" s="183"/>
      <c r="S499" s="183"/>
      <c r="T499" s="184"/>
      <c r="AT499" s="180" t="s">
        <v>150</v>
      </c>
      <c r="AU499" s="180" t="s">
        <v>83</v>
      </c>
      <c r="AV499" s="11" t="s">
        <v>23</v>
      </c>
      <c r="AW499" s="11" t="s">
        <v>38</v>
      </c>
      <c r="AX499" s="11" t="s">
        <v>75</v>
      </c>
      <c r="AY499" s="180" t="s">
        <v>141</v>
      </c>
    </row>
    <row r="500" spans="2:51" s="12" customFormat="1" ht="22.5" customHeight="1">
      <c r="B500" s="185"/>
      <c r="D500" s="177" t="s">
        <v>150</v>
      </c>
      <c r="E500" s="186" t="s">
        <v>22</v>
      </c>
      <c r="F500" s="187" t="s">
        <v>673</v>
      </c>
      <c r="H500" s="188">
        <v>8.978</v>
      </c>
      <c r="I500" s="189"/>
      <c r="L500" s="185"/>
      <c r="M500" s="190"/>
      <c r="N500" s="191"/>
      <c r="O500" s="191"/>
      <c r="P500" s="191"/>
      <c r="Q500" s="191"/>
      <c r="R500" s="191"/>
      <c r="S500" s="191"/>
      <c r="T500" s="192"/>
      <c r="AT500" s="186" t="s">
        <v>150</v>
      </c>
      <c r="AU500" s="186" t="s">
        <v>83</v>
      </c>
      <c r="AV500" s="12" t="s">
        <v>83</v>
      </c>
      <c r="AW500" s="12" t="s">
        <v>38</v>
      </c>
      <c r="AX500" s="12" t="s">
        <v>75</v>
      </c>
      <c r="AY500" s="186" t="s">
        <v>141</v>
      </c>
    </row>
    <row r="501" spans="2:51" s="12" customFormat="1" ht="22.5" customHeight="1">
      <c r="B501" s="185"/>
      <c r="D501" s="177" t="s">
        <v>150</v>
      </c>
      <c r="E501" s="186" t="s">
        <v>22</v>
      </c>
      <c r="F501" s="187" t="s">
        <v>674</v>
      </c>
      <c r="H501" s="188">
        <v>25.515</v>
      </c>
      <c r="I501" s="189"/>
      <c r="L501" s="185"/>
      <c r="M501" s="190"/>
      <c r="N501" s="191"/>
      <c r="O501" s="191"/>
      <c r="P501" s="191"/>
      <c r="Q501" s="191"/>
      <c r="R501" s="191"/>
      <c r="S501" s="191"/>
      <c r="T501" s="192"/>
      <c r="AT501" s="186" t="s">
        <v>150</v>
      </c>
      <c r="AU501" s="186" t="s">
        <v>83</v>
      </c>
      <c r="AV501" s="12" t="s">
        <v>83</v>
      </c>
      <c r="AW501" s="12" t="s">
        <v>38</v>
      </c>
      <c r="AX501" s="12" t="s">
        <v>75</v>
      </c>
      <c r="AY501" s="186" t="s">
        <v>141</v>
      </c>
    </row>
    <row r="502" spans="2:51" s="13" customFormat="1" ht="22.5" customHeight="1">
      <c r="B502" s="193"/>
      <c r="D502" s="194" t="s">
        <v>150</v>
      </c>
      <c r="E502" s="195" t="s">
        <v>22</v>
      </c>
      <c r="F502" s="196" t="s">
        <v>154</v>
      </c>
      <c r="H502" s="197">
        <v>34.493</v>
      </c>
      <c r="I502" s="198"/>
      <c r="L502" s="193"/>
      <c r="M502" s="199"/>
      <c r="N502" s="200"/>
      <c r="O502" s="200"/>
      <c r="P502" s="200"/>
      <c r="Q502" s="200"/>
      <c r="R502" s="200"/>
      <c r="S502" s="200"/>
      <c r="T502" s="201"/>
      <c r="AT502" s="202" t="s">
        <v>150</v>
      </c>
      <c r="AU502" s="202" t="s">
        <v>83</v>
      </c>
      <c r="AV502" s="13" t="s">
        <v>148</v>
      </c>
      <c r="AW502" s="13" t="s">
        <v>38</v>
      </c>
      <c r="AX502" s="13" t="s">
        <v>23</v>
      </c>
      <c r="AY502" s="202" t="s">
        <v>141</v>
      </c>
    </row>
    <row r="503" spans="2:65" s="1" customFormat="1" ht="22.5" customHeight="1">
      <c r="B503" s="163"/>
      <c r="C503" s="164" t="s">
        <v>675</v>
      </c>
      <c r="D503" s="164" t="s">
        <v>143</v>
      </c>
      <c r="E503" s="165" t="s">
        <v>676</v>
      </c>
      <c r="F503" s="166" t="s">
        <v>677</v>
      </c>
      <c r="G503" s="167" t="s">
        <v>146</v>
      </c>
      <c r="H503" s="168">
        <v>16.263</v>
      </c>
      <c r="I503" s="169"/>
      <c r="J503" s="170">
        <f>ROUND(I503*H503,2)</f>
        <v>0</v>
      </c>
      <c r="K503" s="166" t="s">
        <v>147</v>
      </c>
      <c r="L503" s="34"/>
      <c r="M503" s="171" t="s">
        <v>22</v>
      </c>
      <c r="N503" s="172" t="s">
        <v>46</v>
      </c>
      <c r="O503" s="35"/>
      <c r="P503" s="173">
        <f>O503*H503</f>
        <v>0</v>
      </c>
      <c r="Q503" s="173">
        <v>0</v>
      </c>
      <c r="R503" s="173">
        <f>Q503*H503</f>
        <v>0</v>
      </c>
      <c r="S503" s="173">
        <v>0</v>
      </c>
      <c r="T503" s="174">
        <f>S503*H503</f>
        <v>0</v>
      </c>
      <c r="AR503" s="17" t="s">
        <v>148</v>
      </c>
      <c r="AT503" s="17" t="s">
        <v>143</v>
      </c>
      <c r="AU503" s="17" t="s">
        <v>83</v>
      </c>
      <c r="AY503" s="17" t="s">
        <v>141</v>
      </c>
      <c r="BE503" s="175">
        <f>IF(N503="základní",J503,0)</f>
        <v>0</v>
      </c>
      <c r="BF503" s="175">
        <f>IF(N503="snížená",J503,0)</f>
        <v>0</v>
      </c>
      <c r="BG503" s="175">
        <f>IF(N503="zákl. přenesená",J503,0)</f>
        <v>0</v>
      </c>
      <c r="BH503" s="175">
        <f>IF(N503="sníž. přenesená",J503,0)</f>
        <v>0</v>
      </c>
      <c r="BI503" s="175">
        <f>IF(N503="nulová",J503,0)</f>
        <v>0</v>
      </c>
      <c r="BJ503" s="17" t="s">
        <v>23</v>
      </c>
      <c r="BK503" s="175">
        <f>ROUND(I503*H503,2)</f>
        <v>0</v>
      </c>
      <c r="BL503" s="17" t="s">
        <v>148</v>
      </c>
      <c r="BM503" s="17" t="s">
        <v>678</v>
      </c>
    </row>
    <row r="504" spans="2:51" s="11" customFormat="1" ht="22.5" customHeight="1">
      <c r="B504" s="176"/>
      <c r="D504" s="177" t="s">
        <v>150</v>
      </c>
      <c r="E504" s="178" t="s">
        <v>22</v>
      </c>
      <c r="F504" s="179" t="s">
        <v>151</v>
      </c>
      <c r="H504" s="180" t="s">
        <v>22</v>
      </c>
      <c r="I504" s="181"/>
      <c r="L504" s="176"/>
      <c r="M504" s="182"/>
      <c r="N504" s="183"/>
      <c r="O504" s="183"/>
      <c r="P504" s="183"/>
      <c r="Q504" s="183"/>
      <c r="R504" s="183"/>
      <c r="S504" s="183"/>
      <c r="T504" s="184"/>
      <c r="AT504" s="180" t="s">
        <v>150</v>
      </c>
      <c r="AU504" s="180" t="s">
        <v>83</v>
      </c>
      <c r="AV504" s="11" t="s">
        <v>23</v>
      </c>
      <c r="AW504" s="11" t="s">
        <v>38</v>
      </c>
      <c r="AX504" s="11" t="s">
        <v>75</v>
      </c>
      <c r="AY504" s="180" t="s">
        <v>141</v>
      </c>
    </row>
    <row r="505" spans="2:51" s="12" customFormat="1" ht="22.5" customHeight="1">
      <c r="B505" s="185"/>
      <c r="D505" s="177" t="s">
        <v>150</v>
      </c>
      <c r="E505" s="186" t="s">
        <v>22</v>
      </c>
      <c r="F505" s="187" t="s">
        <v>679</v>
      </c>
      <c r="H505" s="188">
        <v>10.714</v>
      </c>
      <c r="I505" s="189"/>
      <c r="L505" s="185"/>
      <c r="M505" s="190"/>
      <c r="N505" s="191"/>
      <c r="O505" s="191"/>
      <c r="P505" s="191"/>
      <c r="Q505" s="191"/>
      <c r="R505" s="191"/>
      <c r="S505" s="191"/>
      <c r="T505" s="192"/>
      <c r="AT505" s="186" t="s">
        <v>150</v>
      </c>
      <c r="AU505" s="186" t="s">
        <v>83</v>
      </c>
      <c r="AV505" s="12" t="s">
        <v>83</v>
      </c>
      <c r="AW505" s="12" t="s">
        <v>38</v>
      </c>
      <c r="AX505" s="12" t="s">
        <v>75</v>
      </c>
      <c r="AY505" s="186" t="s">
        <v>141</v>
      </c>
    </row>
    <row r="506" spans="2:51" s="12" customFormat="1" ht="22.5" customHeight="1">
      <c r="B506" s="185"/>
      <c r="D506" s="177" t="s">
        <v>150</v>
      </c>
      <c r="E506" s="186" t="s">
        <v>22</v>
      </c>
      <c r="F506" s="187" t="s">
        <v>680</v>
      </c>
      <c r="H506" s="188">
        <v>5.549</v>
      </c>
      <c r="I506" s="189"/>
      <c r="L506" s="185"/>
      <c r="M506" s="190"/>
      <c r="N506" s="191"/>
      <c r="O506" s="191"/>
      <c r="P506" s="191"/>
      <c r="Q506" s="191"/>
      <c r="R506" s="191"/>
      <c r="S506" s="191"/>
      <c r="T506" s="192"/>
      <c r="AT506" s="186" t="s">
        <v>150</v>
      </c>
      <c r="AU506" s="186" t="s">
        <v>83</v>
      </c>
      <c r="AV506" s="12" t="s">
        <v>83</v>
      </c>
      <c r="AW506" s="12" t="s">
        <v>38</v>
      </c>
      <c r="AX506" s="12" t="s">
        <v>75</v>
      </c>
      <c r="AY506" s="186" t="s">
        <v>141</v>
      </c>
    </row>
    <row r="507" spans="2:51" s="13" customFormat="1" ht="22.5" customHeight="1">
      <c r="B507" s="193"/>
      <c r="D507" s="177" t="s">
        <v>150</v>
      </c>
      <c r="E507" s="215" t="s">
        <v>22</v>
      </c>
      <c r="F507" s="216" t="s">
        <v>154</v>
      </c>
      <c r="H507" s="217">
        <v>16.263</v>
      </c>
      <c r="I507" s="198"/>
      <c r="L507" s="193"/>
      <c r="M507" s="199"/>
      <c r="N507" s="200"/>
      <c r="O507" s="200"/>
      <c r="P507" s="200"/>
      <c r="Q507" s="200"/>
      <c r="R507" s="200"/>
      <c r="S507" s="200"/>
      <c r="T507" s="201"/>
      <c r="AT507" s="202" t="s">
        <v>150</v>
      </c>
      <c r="AU507" s="202" t="s">
        <v>83</v>
      </c>
      <c r="AV507" s="13" t="s">
        <v>148</v>
      </c>
      <c r="AW507" s="13" t="s">
        <v>38</v>
      </c>
      <c r="AX507" s="13" t="s">
        <v>23</v>
      </c>
      <c r="AY507" s="202" t="s">
        <v>141</v>
      </c>
    </row>
    <row r="508" spans="2:63" s="10" customFormat="1" ht="29.25" customHeight="1">
      <c r="B508" s="149"/>
      <c r="D508" s="160" t="s">
        <v>74</v>
      </c>
      <c r="E508" s="161" t="s">
        <v>681</v>
      </c>
      <c r="F508" s="161" t="s">
        <v>682</v>
      </c>
      <c r="I508" s="152"/>
      <c r="J508" s="162">
        <f>BK508</f>
        <v>0</v>
      </c>
      <c r="L508" s="149"/>
      <c r="M508" s="154"/>
      <c r="N508" s="155"/>
      <c r="O508" s="155"/>
      <c r="P508" s="156">
        <f>SUM(P509:P524)</f>
        <v>0</v>
      </c>
      <c r="Q508" s="155"/>
      <c r="R508" s="156">
        <f>SUM(R509:R524)</f>
        <v>0</v>
      </c>
      <c r="S508" s="155"/>
      <c r="T508" s="157">
        <f>SUM(T509:T524)</f>
        <v>0</v>
      </c>
      <c r="AR508" s="150" t="s">
        <v>23</v>
      </c>
      <c r="AT508" s="158" t="s">
        <v>74</v>
      </c>
      <c r="AU508" s="158" t="s">
        <v>23</v>
      </c>
      <c r="AY508" s="150" t="s">
        <v>141</v>
      </c>
      <c r="BK508" s="159">
        <f>SUM(BK509:BK524)</f>
        <v>0</v>
      </c>
    </row>
    <row r="509" spans="2:65" s="1" customFormat="1" ht="31.5" customHeight="1">
      <c r="B509" s="163"/>
      <c r="C509" s="164" t="s">
        <v>683</v>
      </c>
      <c r="D509" s="164" t="s">
        <v>143</v>
      </c>
      <c r="E509" s="165" t="s">
        <v>684</v>
      </c>
      <c r="F509" s="166" t="s">
        <v>685</v>
      </c>
      <c r="G509" s="167" t="s">
        <v>236</v>
      </c>
      <c r="H509" s="168">
        <v>20.831</v>
      </c>
      <c r="I509" s="169"/>
      <c r="J509" s="170">
        <f>ROUND(I509*H509,2)</f>
        <v>0</v>
      </c>
      <c r="K509" s="166" t="s">
        <v>147</v>
      </c>
      <c r="L509" s="34"/>
      <c r="M509" s="171" t="s">
        <v>22</v>
      </c>
      <c r="N509" s="172" t="s">
        <v>46</v>
      </c>
      <c r="O509" s="35"/>
      <c r="P509" s="173">
        <f>O509*H509</f>
        <v>0</v>
      </c>
      <c r="Q509" s="173">
        <v>0</v>
      </c>
      <c r="R509" s="173">
        <f>Q509*H509</f>
        <v>0</v>
      </c>
      <c r="S509" s="173">
        <v>0</v>
      </c>
      <c r="T509" s="174">
        <f>S509*H509</f>
        <v>0</v>
      </c>
      <c r="AR509" s="17" t="s">
        <v>148</v>
      </c>
      <c r="AT509" s="17" t="s">
        <v>143</v>
      </c>
      <c r="AU509" s="17" t="s">
        <v>83</v>
      </c>
      <c r="AY509" s="17" t="s">
        <v>141</v>
      </c>
      <c r="BE509" s="175">
        <f>IF(N509="základní",J509,0)</f>
        <v>0</v>
      </c>
      <c r="BF509" s="175">
        <f>IF(N509="snížená",J509,0)</f>
        <v>0</v>
      </c>
      <c r="BG509" s="175">
        <f>IF(N509="zákl. přenesená",J509,0)</f>
        <v>0</v>
      </c>
      <c r="BH509" s="175">
        <f>IF(N509="sníž. přenesená",J509,0)</f>
        <v>0</v>
      </c>
      <c r="BI509" s="175">
        <f>IF(N509="nulová",J509,0)</f>
        <v>0</v>
      </c>
      <c r="BJ509" s="17" t="s">
        <v>23</v>
      </c>
      <c r="BK509" s="175">
        <f>ROUND(I509*H509,2)</f>
        <v>0</v>
      </c>
      <c r="BL509" s="17" t="s">
        <v>148</v>
      </c>
      <c r="BM509" s="17" t="s">
        <v>686</v>
      </c>
    </row>
    <row r="510" spans="2:65" s="1" customFormat="1" ht="31.5" customHeight="1">
      <c r="B510" s="163"/>
      <c r="C510" s="164" t="s">
        <v>687</v>
      </c>
      <c r="D510" s="164" t="s">
        <v>143</v>
      </c>
      <c r="E510" s="165" t="s">
        <v>688</v>
      </c>
      <c r="F510" s="166" t="s">
        <v>689</v>
      </c>
      <c r="G510" s="167" t="s">
        <v>236</v>
      </c>
      <c r="H510" s="168">
        <v>104.155</v>
      </c>
      <c r="I510" s="169"/>
      <c r="J510" s="170">
        <f>ROUND(I510*H510,2)</f>
        <v>0</v>
      </c>
      <c r="K510" s="166" t="s">
        <v>147</v>
      </c>
      <c r="L510" s="34"/>
      <c r="M510" s="171" t="s">
        <v>22</v>
      </c>
      <c r="N510" s="172" t="s">
        <v>46</v>
      </c>
      <c r="O510" s="35"/>
      <c r="P510" s="173">
        <f>O510*H510</f>
        <v>0</v>
      </c>
      <c r="Q510" s="173">
        <v>0</v>
      </c>
      <c r="R510" s="173">
        <f>Q510*H510</f>
        <v>0</v>
      </c>
      <c r="S510" s="173">
        <v>0</v>
      </c>
      <c r="T510" s="174">
        <f>S510*H510</f>
        <v>0</v>
      </c>
      <c r="AR510" s="17" t="s">
        <v>148</v>
      </c>
      <c r="AT510" s="17" t="s">
        <v>143</v>
      </c>
      <c r="AU510" s="17" t="s">
        <v>83</v>
      </c>
      <c r="AY510" s="17" t="s">
        <v>141</v>
      </c>
      <c r="BE510" s="175">
        <f>IF(N510="základní",J510,0)</f>
        <v>0</v>
      </c>
      <c r="BF510" s="175">
        <f>IF(N510="snížená",J510,0)</f>
        <v>0</v>
      </c>
      <c r="BG510" s="175">
        <f>IF(N510="zákl. přenesená",J510,0)</f>
        <v>0</v>
      </c>
      <c r="BH510" s="175">
        <f>IF(N510="sníž. přenesená",J510,0)</f>
        <v>0</v>
      </c>
      <c r="BI510" s="175">
        <f>IF(N510="nulová",J510,0)</f>
        <v>0</v>
      </c>
      <c r="BJ510" s="17" t="s">
        <v>23</v>
      </c>
      <c r="BK510" s="175">
        <f>ROUND(I510*H510,2)</f>
        <v>0</v>
      </c>
      <c r="BL510" s="17" t="s">
        <v>148</v>
      </c>
      <c r="BM510" s="17" t="s">
        <v>690</v>
      </c>
    </row>
    <row r="511" spans="2:51" s="12" customFormat="1" ht="22.5" customHeight="1">
      <c r="B511" s="185"/>
      <c r="D511" s="194" t="s">
        <v>150</v>
      </c>
      <c r="F511" s="213" t="s">
        <v>691</v>
      </c>
      <c r="H511" s="214">
        <v>104.155</v>
      </c>
      <c r="I511" s="189"/>
      <c r="L511" s="185"/>
      <c r="M511" s="190"/>
      <c r="N511" s="191"/>
      <c r="O511" s="191"/>
      <c r="P511" s="191"/>
      <c r="Q511" s="191"/>
      <c r="R511" s="191"/>
      <c r="S511" s="191"/>
      <c r="T511" s="192"/>
      <c r="AT511" s="186" t="s">
        <v>150</v>
      </c>
      <c r="AU511" s="186" t="s">
        <v>83</v>
      </c>
      <c r="AV511" s="12" t="s">
        <v>83</v>
      </c>
      <c r="AW511" s="12" t="s">
        <v>4</v>
      </c>
      <c r="AX511" s="12" t="s">
        <v>23</v>
      </c>
      <c r="AY511" s="186" t="s">
        <v>141</v>
      </c>
    </row>
    <row r="512" spans="2:65" s="1" customFormat="1" ht="22.5" customHeight="1">
      <c r="B512" s="163"/>
      <c r="C512" s="164" t="s">
        <v>692</v>
      </c>
      <c r="D512" s="164" t="s">
        <v>143</v>
      </c>
      <c r="E512" s="165" t="s">
        <v>693</v>
      </c>
      <c r="F512" s="166" t="s">
        <v>694</v>
      </c>
      <c r="G512" s="167" t="s">
        <v>236</v>
      </c>
      <c r="H512" s="168">
        <v>20.831</v>
      </c>
      <c r="I512" s="169"/>
      <c r="J512" s="170">
        <f>ROUND(I512*H512,2)</f>
        <v>0</v>
      </c>
      <c r="K512" s="166" t="s">
        <v>147</v>
      </c>
      <c r="L512" s="34"/>
      <c r="M512" s="171" t="s">
        <v>22</v>
      </c>
      <c r="N512" s="172" t="s">
        <v>46</v>
      </c>
      <c r="O512" s="35"/>
      <c r="P512" s="173">
        <f>O512*H512</f>
        <v>0</v>
      </c>
      <c r="Q512" s="173">
        <v>0</v>
      </c>
      <c r="R512" s="173">
        <f>Q512*H512</f>
        <v>0</v>
      </c>
      <c r="S512" s="173">
        <v>0</v>
      </c>
      <c r="T512" s="174">
        <f>S512*H512</f>
        <v>0</v>
      </c>
      <c r="AR512" s="17" t="s">
        <v>148</v>
      </c>
      <c r="AT512" s="17" t="s">
        <v>143</v>
      </c>
      <c r="AU512" s="17" t="s">
        <v>83</v>
      </c>
      <c r="AY512" s="17" t="s">
        <v>141</v>
      </c>
      <c r="BE512" s="175">
        <f>IF(N512="základní",J512,0)</f>
        <v>0</v>
      </c>
      <c r="BF512" s="175">
        <f>IF(N512="snížená",J512,0)</f>
        <v>0</v>
      </c>
      <c r="BG512" s="175">
        <f>IF(N512="zákl. přenesená",J512,0)</f>
        <v>0</v>
      </c>
      <c r="BH512" s="175">
        <f>IF(N512="sníž. přenesená",J512,0)</f>
        <v>0</v>
      </c>
      <c r="BI512" s="175">
        <f>IF(N512="nulová",J512,0)</f>
        <v>0</v>
      </c>
      <c r="BJ512" s="17" t="s">
        <v>23</v>
      </c>
      <c r="BK512" s="175">
        <f>ROUND(I512*H512,2)</f>
        <v>0</v>
      </c>
      <c r="BL512" s="17" t="s">
        <v>148</v>
      </c>
      <c r="BM512" s="17" t="s">
        <v>695</v>
      </c>
    </row>
    <row r="513" spans="2:65" s="1" customFormat="1" ht="22.5" customHeight="1">
      <c r="B513" s="163"/>
      <c r="C513" s="164" t="s">
        <v>696</v>
      </c>
      <c r="D513" s="164" t="s">
        <v>143</v>
      </c>
      <c r="E513" s="165" t="s">
        <v>697</v>
      </c>
      <c r="F513" s="166" t="s">
        <v>698</v>
      </c>
      <c r="G513" s="167" t="s">
        <v>236</v>
      </c>
      <c r="H513" s="168">
        <v>291.634</v>
      </c>
      <c r="I513" s="169"/>
      <c r="J513" s="170">
        <f>ROUND(I513*H513,2)</f>
        <v>0</v>
      </c>
      <c r="K513" s="166" t="s">
        <v>147</v>
      </c>
      <c r="L513" s="34"/>
      <c r="M513" s="171" t="s">
        <v>22</v>
      </c>
      <c r="N513" s="172" t="s">
        <v>46</v>
      </c>
      <c r="O513" s="35"/>
      <c r="P513" s="173">
        <f>O513*H513</f>
        <v>0</v>
      </c>
      <c r="Q513" s="173">
        <v>0</v>
      </c>
      <c r="R513" s="173">
        <f>Q513*H513</f>
        <v>0</v>
      </c>
      <c r="S513" s="173">
        <v>0</v>
      </c>
      <c r="T513" s="174">
        <f>S513*H513</f>
        <v>0</v>
      </c>
      <c r="AR513" s="17" t="s">
        <v>148</v>
      </c>
      <c r="AT513" s="17" t="s">
        <v>143</v>
      </c>
      <c r="AU513" s="17" t="s">
        <v>83</v>
      </c>
      <c r="AY513" s="17" t="s">
        <v>141</v>
      </c>
      <c r="BE513" s="175">
        <f>IF(N513="základní",J513,0)</f>
        <v>0</v>
      </c>
      <c r="BF513" s="175">
        <f>IF(N513="snížená",J513,0)</f>
        <v>0</v>
      </c>
      <c r="BG513" s="175">
        <f>IF(N513="zákl. přenesená",J513,0)</f>
        <v>0</v>
      </c>
      <c r="BH513" s="175">
        <f>IF(N513="sníž. přenesená",J513,0)</f>
        <v>0</v>
      </c>
      <c r="BI513" s="175">
        <f>IF(N513="nulová",J513,0)</f>
        <v>0</v>
      </c>
      <c r="BJ513" s="17" t="s">
        <v>23</v>
      </c>
      <c r="BK513" s="175">
        <f>ROUND(I513*H513,2)</f>
        <v>0</v>
      </c>
      <c r="BL513" s="17" t="s">
        <v>148</v>
      </c>
      <c r="BM513" s="17" t="s">
        <v>699</v>
      </c>
    </row>
    <row r="514" spans="2:51" s="12" customFormat="1" ht="22.5" customHeight="1">
      <c r="B514" s="185"/>
      <c r="D514" s="194" t="s">
        <v>150</v>
      </c>
      <c r="F514" s="213" t="s">
        <v>700</v>
      </c>
      <c r="H514" s="214">
        <v>291.634</v>
      </c>
      <c r="I514" s="189"/>
      <c r="L514" s="185"/>
      <c r="M514" s="190"/>
      <c r="N514" s="191"/>
      <c r="O514" s="191"/>
      <c r="P514" s="191"/>
      <c r="Q514" s="191"/>
      <c r="R514" s="191"/>
      <c r="S514" s="191"/>
      <c r="T514" s="192"/>
      <c r="AT514" s="186" t="s">
        <v>150</v>
      </c>
      <c r="AU514" s="186" t="s">
        <v>83</v>
      </c>
      <c r="AV514" s="12" t="s">
        <v>83</v>
      </c>
      <c r="AW514" s="12" t="s">
        <v>4</v>
      </c>
      <c r="AX514" s="12" t="s">
        <v>23</v>
      </c>
      <c r="AY514" s="186" t="s">
        <v>141</v>
      </c>
    </row>
    <row r="515" spans="2:65" s="1" customFormat="1" ht="22.5" customHeight="1">
      <c r="B515" s="163"/>
      <c r="C515" s="164" t="s">
        <v>701</v>
      </c>
      <c r="D515" s="164" t="s">
        <v>143</v>
      </c>
      <c r="E515" s="165" t="s">
        <v>702</v>
      </c>
      <c r="F515" s="166" t="s">
        <v>703</v>
      </c>
      <c r="G515" s="167" t="s">
        <v>236</v>
      </c>
      <c r="H515" s="168">
        <v>17.699</v>
      </c>
      <c r="I515" s="169"/>
      <c r="J515" s="170">
        <f>ROUND(I515*H515,2)</f>
        <v>0</v>
      </c>
      <c r="K515" s="166" t="s">
        <v>147</v>
      </c>
      <c r="L515" s="34"/>
      <c r="M515" s="171" t="s">
        <v>22</v>
      </c>
      <c r="N515" s="172" t="s">
        <v>46</v>
      </c>
      <c r="O515" s="35"/>
      <c r="P515" s="173">
        <f>O515*H515</f>
        <v>0</v>
      </c>
      <c r="Q515" s="173">
        <v>0</v>
      </c>
      <c r="R515" s="173">
        <f>Q515*H515</f>
        <v>0</v>
      </c>
      <c r="S515" s="173">
        <v>0</v>
      </c>
      <c r="T515" s="174">
        <f>S515*H515</f>
        <v>0</v>
      </c>
      <c r="AR515" s="17" t="s">
        <v>148</v>
      </c>
      <c r="AT515" s="17" t="s">
        <v>143</v>
      </c>
      <c r="AU515" s="17" t="s">
        <v>83</v>
      </c>
      <c r="AY515" s="17" t="s">
        <v>141</v>
      </c>
      <c r="BE515" s="175">
        <f>IF(N515="základní",J515,0)</f>
        <v>0</v>
      </c>
      <c r="BF515" s="175">
        <f>IF(N515="snížená",J515,0)</f>
        <v>0</v>
      </c>
      <c r="BG515" s="175">
        <f>IF(N515="zákl. přenesená",J515,0)</f>
        <v>0</v>
      </c>
      <c r="BH515" s="175">
        <f>IF(N515="sníž. přenesená",J515,0)</f>
        <v>0</v>
      </c>
      <c r="BI515" s="175">
        <f>IF(N515="nulová",J515,0)</f>
        <v>0</v>
      </c>
      <c r="BJ515" s="17" t="s">
        <v>23</v>
      </c>
      <c r="BK515" s="175">
        <f>ROUND(I515*H515,2)</f>
        <v>0</v>
      </c>
      <c r="BL515" s="17" t="s">
        <v>148</v>
      </c>
      <c r="BM515" s="17" t="s">
        <v>704</v>
      </c>
    </row>
    <row r="516" spans="2:51" s="12" customFormat="1" ht="22.5" customHeight="1">
      <c r="B516" s="185"/>
      <c r="D516" s="177" t="s">
        <v>150</v>
      </c>
      <c r="E516" s="186" t="s">
        <v>22</v>
      </c>
      <c r="F516" s="187" t="s">
        <v>705</v>
      </c>
      <c r="H516" s="188">
        <v>17.699</v>
      </c>
      <c r="I516" s="189"/>
      <c r="L516" s="185"/>
      <c r="M516" s="190"/>
      <c r="N516" s="191"/>
      <c r="O516" s="191"/>
      <c r="P516" s="191"/>
      <c r="Q516" s="191"/>
      <c r="R516" s="191"/>
      <c r="S516" s="191"/>
      <c r="T516" s="192"/>
      <c r="AT516" s="186" t="s">
        <v>150</v>
      </c>
      <c r="AU516" s="186" t="s">
        <v>83</v>
      </c>
      <c r="AV516" s="12" t="s">
        <v>83</v>
      </c>
      <c r="AW516" s="12" t="s">
        <v>38</v>
      </c>
      <c r="AX516" s="12" t="s">
        <v>75</v>
      </c>
      <c r="AY516" s="186" t="s">
        <v>141</v>
      </c>
    </row>
    <row r="517" spans="2:51" s="13" customFormat="1" ht="22.5" customHeight="1">
      <c r="B517" s="193"/>
      <c r="D517" s="194" t="s">
        <v>150</v>
      </c>
      <c r="E517" s="195" t="s">
        <v>22</v>
      </c>
      <c r="F517" s="196" t="s">
        <v>154</v>
      </c>
      <c r="H517" s="197">
        <v>17.699</v>
      </c>
      <c r="I517" s="198"/>
      <c r="L517" s="193"/>
      <c r="M517" s="199"/>
      <c r="N517" s="200"/>
      <c r="O517" s="200"/>
      <c r="P517" s="200"/>
      <c r="Q517" s="200"/>
      <c r="R517" s="200"/>
      <c r="S517" s="200"/>
      <c r="T517" s="201"/>
      <c r="AT517" s="202" t="s">
        <v>150</v>
      </c>
      <c r="AU517" s="202" t="s">
        <v>83</v>
      </c>
      <c r="AV517" s="13" t="s">
        <v>148</v>
      </c>
      <c r="AW517" s="13" t="s">
        <v>38</v>
      </c>
      <c r="AX517" s="13" t="s">
        <v>23</v>
      </c>
      <c r="AY517" s="202" t="s">
        <v>141</v>
      </c>
    </row>
    <row r="518" spans="2:65" s="1" customFormat="1" ht="22.5" customHeight="1">
      <c r="B518" s="163"/>
      <c r="C518" s="164" t="s">
        <v>706</v>
      </c>
      <c r="D518" s="164" t="s">
        <v>143</v>
      </c>
      <c r="E518" s="165" t="s">
        <v>707</v>
      </c>
      <c r="F518" s="166" t="s">
        <v>708</v>
      </c>
      <c r="G518" s="167" t="s">
        <v>236</v>
      </c>
      <c r="H518" s="168">
        <v>0.391</v>
      </c>
      <c r="I518" s="169"/>
      <c r="J518" s="170">
        <f>ROUND(I518*H518,2)</f>
        <v>0</v>
      </c>
      <c r="K518" s="166" t="s">
        <v>147</v>
      </c>
      <c r="L518" s="34"/>
      <c r="M518" s="171" t="s">
        <v>22</v>
      </c>
      <c r="N518" s="172" t="s">
        <v>46</v>
      </c>
      <c r="O518" s="35"/>
      <c r="P518" s="173">
        <f>O518*H518</f>
        <v>0</v>
      </c>
      <c r="Q518" s="173">
        <v>0</v>
      </c>
      <c r="R518" s="173">
        <f>Q518*H518</f>
        <v>0</v>
      </c>
      <c r="S518" s="173">
        <v>0</v>
      </c>
      <c r="T518" s="174">
        <f>S518*H518</f>
        <v>0</v>
      </c>
      <c r="AR518" s="17" t="s">
        <v>148</v>
      </c>
      <c r="AT518" s="17" t="s">
        <v>143</v>
      </c>
      <c r="AU518" s="17" t="s">
        <v>83</v>
      </c>
      <c r="AY518" s="17" t="s">
        <v>141</v>
      </c>
      <c r="BE518" s="175">
        <f>IF(N518="základní",J518,0)</f>
        <v>0</v>
      </c>
      <c r="BF518" s="175">
        <f>IF(N518="snížená",J518,0)</f>
        <v>0</v>
      </c>
      <c r="BG518" s="175">
        <f>IF(N518="zákl. přenesená",J518,0)</f>
        <v>0</v>
      </c>
      <c r="BH518" s="175">
        <f>IF(N518="sníž. přenesená",J518,0)</f>
        <v>0</v>
      </c>
      <c r="BI518" s="175">
        <f>IF(N518="nulová",J518,0)</f>
        <v>0</v>
      </c>
      <c r="BJ518" s="17" t="s">
        <v>23</v>
      </c>
      <c r="BK518" s="175">
        <f>ROUND(I518*H518,2)</f>
        <v>0</v>
      </c>
      <c r="BL518" s="17" t="s">
        <v>148</v>
      </c>
      <c r="BM518" s="17" t="s">
        <v>709</v>
      </c>
    </row>
    <row r="519" spans="2:51" s="12" customFormat="1" ht="22.5" customHeight="1">
      <c r="B519" s="185"/>
      <c r="D519" s="177" t="s">
        <v>150</v>
      </c>
      <c r="E519" s="186" t="s">
        <v>22</v>
      </c>
      <c r="F519" s="187" t="s">
        <v>710</v>
      </c>
      <c r="H519" s="188">
        <v>0.391</v>
      </c>
      <c r="I519" s="189"/>
      <c r="L519" s="185"/>
      <c r="M519" s="190"/>
      <c r="N519" s="191"/>
      <c r="O519" s="191"/>
      <c r="P519" s="191"/>
      <c r="Q519" s="191"/>
      <c r="R519" s="191"/>
      <c r="S519" s="191"/>
      <c r="T519" s="192"/>
      <c r="AT519" s="186" t="s">
        <v>150</v>
      </c>
      <c r="AU519" s="186" t="s">
        <v>83</v>
      </c>
      <c r="AV519" s="12" t="s">
        <v>83</v>
      </c>
      <c r="AW519" s="12" t="s">
        <v>38</v>
      </c>
      <c r="AX519" s="12" t="s">
        <v>75</v>
      </c>
      <c r="AY519" s="186" t="s">
        <v>141</v>
      </c>
    </row>
    <row r="520" spans="2:51" s="13" customFormat="1" ht="22.5" customHeight="1">
      <c r="B520" s="193"/>
      <c r="D520" s="194" t="s">
        <v>150</v>
      </c>
      <c r="E520" s="195" t="s">
        <v>22</v>
      </c>
      <c r="F520" s="196" t="s">
        <v>154</v>
      </c>
      <c r="H520" s="197">
        <v>0.391</v>
      </c>
      <c r="I520" s="198"/>
      <c r="L520" s="193"/>
      <c r="M520" s="199"/>
      <c r="N520" s="200"/>
      <c r="O520" s="200"/>
      <c r="P520" s="200"/>
      <c r="Q520" s="200"/>
      <c r="R520" s="200"/>
      <c r="S520" s="200"/>
      <c r="T520" s="201"/>
      <c r="AT520" s="202" t="s">
        <v>150</v>
      </c>
      <c r="AU520" s="202" t="s">
        <v>83</v>
      </c>
      <c r="AV520" s="13" t="s">
        <v>148</v>
      </c>
      <c r="AW520" s="13" t="s">
        <v>38</v>
      </c>
      <c r="AX520" s="13" t="s">
        <v>23</v>
      </c>
      <c r="AY520" s="202" t="s">
        <v>141</v>
      </c>
    </row>
    <row r="521" spans="2:65" s="1" customFormat="1" ht="22.5" customHeight="1">
      <c r="B521" s="163"/>
      <c r="C521" s="164" t="s">
        <v>711</v>
      </c>
      <c r="D521" s="164" t="s">
        <v>143</v>
      </c>
      <c r="E521" s="165" t="s">
        <v>712</v>
      </c>
      <c r="F521" s="166" t="s">
        <v>713</v>
      </c>
      <c r="G521" s="167" t="s">
        <v>236</v>
      </c>
      <c r="H521" s="168">
        <v>2.171</v>
      </c>
      <c r="I521" s="169"/>
      <c r="J521" s="170">
        <f>ROUND(I521*H521,2)</f>
        <v>0</v>
      </c>
      <c r="K521" s="166" t="s">
        <v>147</v>
      </c>
      <c r="L521" s="34"/>
      <c r="M521" s="171" t="s">
        <v>22</v>
      </c>
      <c r="N521" s="172" t="s">
        <v>46</v>
      </c>
      <c r="O521" s="35"/>
      <c r="P521" s="173">
        <f>O521*H521</f>
        <v>0</v>
      </c>
      <c r="Q521" s="173">
        <v>0</v>
      </c>
      <c r="R521" s="173">
        <f>Q521*H521</f>
        <v>0</v>
      </c>
      <c r="S521" s="173">
        <v>0</v>
      </c>
      <c r="T521" s="174">
        <f>S521*H521</f>
        <v>0</v>
      </c>
      <c r="AR521" s="17" t="s">
        <v>148</v>
      </c>
      <c r="AT521" s="17" t="s">
        <v>143</v>
      </c>
      <c r="AU521" s="17" t="s">
        <v>83</v>
      </c>
      <c r="AY521" s="17" t="s">
        <v>141</v>
      </c>
      <c r="BE521" s="175">
        <f>IF(N521="základní",J521,0)</f>
        <v>0</v>
      </c>
      <c r="BF521" s="175">
        <f>IF(N521="snížená",J521,0)</f>
        <v>0</v>
      </c>
      <c r="BG521" s="175">
        <f>IF(N521="zákl. přenesená",J521,0)</f>
        <v>0</v>
      </c>
      <c r="BH521" s="175">
        <f>IF(N521="sníž. přenesená",J521,0)</f>
        <v>0</v>
      </c>
      <c r="BI521" s="175">
        <f>IF(N521="nulová",J521,0)</f>
        <v>0</v>
      </c>
      <c r="BJ521" s="17" t="s">
        <v>23</v>
      </c>
      <c r="BK521" s="175">
        <f>ROUND(I521*H521,2)</f>
        <v>0</v>
      </c>
      <c r="BL521" s="17" t="s">
        <v>148</v>
      </c>
      <c r="BM521" s="17" t="s">
        <v>714</v>
      </c>
    </row>
    <row r="522" spans="2:51" s="12" customFormat="1" ht="22.5" customHeight="1">
      <c r="B522" s="185"/>
      <c r="D522" s="177" t="s">
        <v>150</v>
      </c>
      <c r="E522" s="186" t="s">
        <v>22</v>
      </c>
      <c r="F522" s="187" t="s">
        <v>715</v>
      </c>
      <c r="H522" s="188">
        <v>2.171</v>
      </c>
      <c r="I522" s="189"/>
      <c r="L522" s="185"/>
      <c r="M522" s="190"/>
      <c r="N522" s="191"/>
      <c r="O522" s="191"/>
      <c r="P522" s="191"/>
      <c r="Q522" s="191"/>
      <c r="R522" s="191"/>
      <c r="S522" s="191"/>
      <c r="T522" s="192"/>
      <c r="AT522" s="186" t="s">
        <v>150</v>
      </c>
      <c r="AU522" s="186" t="s">
        <v>83</v>
      </c>
      <c r="AV522" s="12" t="s">
        <v>83</v>
      </c>
      <c r="AW522" s="12" t="s">
        <v>38</v>
      </c>
      <c r="AX522" s="12" t="s">
        <v>75</v>
      </c>
      <c r="AY522" s="186" t="s">
        <v>141</v>
      </c>
    </row>
    <row r="523" spans="2:51" s="13" customFormat="1" ht="22.5" customHeight="1">
      <c r="B523" s="193"/>
      <c r="D523" s="194" t="s">
        <v>150</v>
      </c>
      <c r="E523" s="195" t="s">
        <v>22</v>
      </c>
      <c r="F523" s="196" t="s">
        <v>154</v>
      </c>
      <c r="H523" s="197">
        <v>2.171</v>
      </c>
      <c r="I523" s="198"/>
      <c r="L523" s="193"/>
      <c r="M523" s="199"/>
      <c r="N523" s="200"/>
      <c r="O523" s="200"/>
      <c r="P523" s="200"/>
      <c r="Q523" s="200"/>
      <c r="R523" s="200"/>
      <c r="S523" s="200"/>
      <c r="T523" s="201"/>
      <c r="AT523" s="202" t="s">
        <v>150</v>
      </c>
      <c r="AU523" s="202" t="s">
        <v>83</v>
      </c>
      <c r="AV523" s="13" t="s">
        <v>148</v>
      </c>
      <c r="AW523" s="13" t="s">
        <v>38</v>
      </c>
      <c r="AX523" s="13" t="s">
        <v>23</v>
      </c>
      <c r="AY523" s="202" t="s">
        <v>141</v>
      </c>
    </row>
    <row r="524" spans="2:65" s="1" customFormat="1" ht="22.5" customHeight="1">
      <c r="B524" s="163"/>
      <c r="C524" s="164" t="s">
        <v>716</v>
      </c>
      <c r="D524" s="164" t="s">
        <v>143</v>
      </c>
      <c r="E524" s="165" t="s">
        <v>717</v>
      </c>
      <c r="F524" s="166" t="s">
        <v>718</v>
      </c>
      <c r="G524" s="167" t="s">
        <v>236</v>
      </c>
      <c r="H524" s="168">
        <v>0.57</v>
      </c>
      <c r="I524" s="169"/>
      <c r="J524" s="170">
        <f>ROUND(I524*H524,2)</f>
        <v>0</v>
      </c>
      <c r="K524" s="166" t="s">
        <v>147</v>
      </c>
      <c r="L524" s="34"/>
      <c r="M524" s="171" t="s">
        <v>22</v>
      </c>
      <c r="N524" s="172" t="s">
        <v>46</v>
      </c>
      <c r="O524" s="35"/>
      <c r="P524" s="173">
        <f>O524*H524</f>
        <v>0</v>
      </c>
      <c r="Q524" s="173">
        <v>0</v>
      </c>
      <c r="R524" s="173">
        <f>Q524*H524</f>
        <v>0</v>
      </c>
      <c r="S524" s="173">
        <v>0</v>
      </c>
      <c r="T524" s="174">
        <f>S524*H524</f>
        <v>0</v>
      </c>
      <c r="AR524" s="17" t="s">
        <v>148</v>
      </c>
      <c r="AT524" s="17" t="s">
        <v>143</v>
      </c>
      <c r="AU524" s="17" t="s">
        <v>83</v>
      </c>
      <c r="AY524" s="17" t="s">
        <v>141</v>
      </c>
      <c r="BE524" s="175">
        <f>IF(N524="základní",J524,0)</f>
        <v>0</v>
      </c>
      <c r="BF524" s="175">
        <f>IF(N524="snížená",J524,0)</f>
        <v>0</v>
      </c>
      <c r="BG524" s="175">
        <f>IF(N524="zákl. přenesená",J524,0)</f>
        <v>0</v>
      </c>
      <c r="BH524" s="175">
        <f>IF(N524="sníž. přenesená",J524,0)</f>
        <v>0</v>
      </c>
      <c r="BI524" s="175">
        <f>IF(N524="nulová",J524,0)</f>
        <v>0</v>
      </c>
      <c r="BJ524" s="17" t="s">
        <v>23</v>
      </c>
      <c r="BK524" s="175">
        <f>ROUND(I524*H524,2)</f>
        <v>0</v>
      </c>
      <c r="BL524" s="17" t="s">
        <v>148</v>
      </c>
      <c r="BM524" s="17" t="s">
        <v>719</v>
      </c>
    </row>
    <row r="525" spans="2:63" s="10" customFormat="1" ht="29.25" customHeight="1">
      <c r="B525" s="149"/>
      <c r="D525" s="160" t="s">
        <v>74</v>
      </c>
      <c r="E525" s="161" t="s">
        <v>720</v>
      </c>
      <c r="F525" s="161" t="s">
        <v>721</v>
      </c>
      <c r="I525" s="152"/>
      <c r="J525" s="162">
        <f>BK525</f>
        <v>0</v>
      </c>
      <c r="L525" s="149"/>
      <c r="M525" s="154"/>
      <c r="N525" s="155"/>
      <c r="O525" s="155"/>
      <c r="P525" s="156">
        <f>P526</f>
        <v>0</v>
      </c>
      <c r="Q525" s="155"/>
      <c r="R525" s="156">
        <f>R526</f>
        <v>0</v>
      </c>
      <c r="S525" s="155"/>
      <c r="T525" s="157">
        <f>T526</f>
        <v>0</v>
      </c>
      <c r="AR525" s="150" t="s">
        <v>23</v>
      </c>
      <c r="AT525" s="158" t="s">
        <v>74</v>
      </c>
      <c r="AU525" s="158" t="s">
        <v>23</v>
      </c>
      <c r="AY525" s="150" t="s">
        <v>141</v>
      </c>
      <c r="BK525" s="159">
        <f>BK526</f>
        <v>0</v>
      </c>
    </row>
    <row r="526" spans="2:65" s="1" customFormat="1" ht="22.5" customHeight="1">
      <c r="B526" s="163"/>
      <c r="C526" s="164" t="s">
        <v>722</v>
      </c>
      <c r="D526" s="164" t="s">
        <v>143</v>
      </c>
      <c r="E526" s="165" t="s">
        <v>723</v>
      </c>
      <c r="F526" s="166" t="s">
        <v>724</v>
      </c>
      <c r="G526" s="167" t="s">
        <v>236</v>
      </c>
      <c r="H526" s="168">
        <v>132.862</v>
      </c>
      <c r="I526" s="169"/>
      <c r="J526" s="170">
        <f>ROUND(I526*H526,2)</f>
        <v>0</v>
      </c>
      <c r="K526" s="166" t="s">
        <v>147</v>
      </c>
      <c r="L526" s="34"/>
      <c r="M526" s="171" t="s">
        <v>22</v>
      </c>
      <c r="N526" s="172" t="s">
        <v>46</v>
      </c>
      <c r="O526" s="35"/>
      <c r="P526" s="173">
        <f>O526*H526</f>
        <v>0</v>
      </c>
      <c r="Q526" s="173">
        <v>0</v>
      </c>
      <c r="R526" s="173">
        <f>Q526*H526</f>
        <v>0</v>
      </c>
      <c r="S526" s="173">
        <v>0</v>
      </c>
      <c r="T526" s="174">
        <f>S526*H526</f>
        <v>0</v>
      </c>
      <c r="AR526" s="17" t="s">
        <v>148</v>
      </c>
      <c r="AT526" s="17" t="s">
        <v>143</v>
      </c>
      <c r="AU526" s="17" t="s">
        <v>83</v>
      </c>
      <c r="AY526" s="17" t="s">
        <v>141</v>
      </c>
      <c r="BE526" s="175">
        <f>IF(N526="základní",J526,0)</f>
        <v>0</v>
      </c>
      <c r="BF526" s="175">
        <f>IF(N526="snížená",J526,0)</f>
        <v>0</v>
      </c>
      <c r="BG526" s="175">
        <f>IF(N526="zákl. přenesená",J526,0)</f>
        <v>0</v>
      </c>
      <c r="BH526" s="175">
        <f>IF(N526="sníž. přenesená",J526,0)</f>
        <v>0</v>
      </c>
      <c r="BI526" s="175">
        <f>IF(N526="nulová",J526,0)</f>
        <v>0</v>
      </c>
      <c r="BJ526" s="17" t="s">
        <v>23</v>
      </c>
      <c r="BK526" s="175">
        <f>ROUND(I526*H526,2)</f>
        <v>0</v>
      </c>
      <c r="BL526" s="17" t="s">
        <v>148</v>
      </c>
      <c r="BM526" s="17" t="s">
        <v>725</v>
      </c>
    </row>
    <row r="527" spans="2:63" s="10" customFormat="1" ht="29.25" customHeight="1">
      <c r="B527" s="149"/>
      <c r="D527" s="160" t="s">
        <v>74</v>
      </c>
      <c r="E527" s="161" t="s">
        <v>726</v>
      </c>
      <c r="F527" s="161" t="s">
        <v>727</v>
      </c>
      <c r="I527" s="152"/>
      <c r="J527" s="162">
        <f>BK527</f>
        <v>0</v>
      </c>
      <c r="L527" s="149"/>
      <c r="M527" s="154"/>
      <c r="N527" s="155"/>
      <c r="O527" s="155"/>
      <c r="P527" s="156">
        <f>P528</f>
        <v>0</v>
      </c>
      <c r="Q527" s="155"/>
      <c r="R527" s="156">
        <f>R528</f>
        <v>0</v>
      </c>
      <c r="S527" s="155"/>
      <c r="T527" s="157">
        <f>T528</f>
        <v>0</v>
      </c>
      <c r="AR527" s="150" t="s">
        <v>23</v>
      </c>
      <c r="AT527" s="158" t="s">
        <v>74</v>
      </c>
      <c r="AU527" s="158" t="s">
        <v>23</v>
      </c>
      <c r="AY527" s="150" t="s">
        <v>141</v>
      </c>
      <c r="BK527" s="159">
        <f>BK528</f>
        <v>0</v>
      </c>
    </row>
    <row r="528" spans="2:65" s="1" customFormat="1" ht="22.5" customHeight="1">
      <c r="B528" s="163"/>
      <c r="C528" s="164" t="s">
        <v>728</v>
      </c>
      <c r="D528" s="164" t="s">
        <v>143</v>
      </c>
      <c r="E528" s="165" t="s">
        <v>729</v>
      </c>
      <c r="F528" s="166" t="s">
        <v>727</v>
      </c>
      <c r="G528" s="167" t="s">
        <v>730</v>
      </c>
      <c r="H528" s="168">
        <v>1</v>
      </c>
      <c r="I528" s="169"/>
      <c r="J528" s="170">
        <f>ROUND(I528*H528,2)</f>
        <v>0</v>
      </c>
      <c r="K528" s="166" t="s">
        <v>22</v>
      </c>
      <c r="L528" s="34"/>
      <c r="M528" s="171" t="s">
        <v>22</v>
      </c>
      <c r="N528" s="172" t="s">
        <v>46</v>
      </c>
      <c r="O528" s="35"/>
      <c r="P528" s="173">
        <f>O528*H528</f>
        <v>0</v>
      </c>
      <c r="Q528" s="173">
        <v>0</v>
      </c>
      <c r="R528" s="173">
        <f>Q528*H528</f>
        <v>0</v>
      </c>
      <c r="S528" s="173">
        <v>0</v>
      </c>
      <c r="T528" s="174">
        <f>S528*H528</f>
        <v>0</v>
      </c>
      <c r="AR528" s="17" t="s">
        <v>148</v>
      </c>
      <c r="AT528" s="17" t="s">
        <v>143</v>
      </c>
      <c r="AU528" s="17" t="s">
        <v>83</v>
      </c>
      <c r="AY528" s="17" t="s">
        <v>141</v>
      </c>
      <c r="BE528" s="175">
        <f>IF(N528="základní",J528,0)</f>
        <v>0</v>
      </c>
      <c r="BF528" s="175">
        <f>IF(N528="snížená",J528,0)</f>
        <v>0</v>
      </c>
      <c r="BG528" s="175">
        <f>IF(N528="zákl. přenesená",J528,0)</f>
        <v>0</v>
      </c>
      <c r="BH528" s="175">
        <f>IF(N528="sníž. přenesená",J528,0)</f>
        <v>0</v>
      </c>
      <c r="BI528" s="175">
        <f>IF(N528="nulová",J528,0)</f>
        <v>0</v>
      </c>
      <c r="BJ528" s="17" t="s">
        <v>23</v>
      </c>
      <c r="BK528" s="175">
        <f>ROUND(I528*H528,2)</f>
        <v>0</v>
      </c>
      <c r="BL528" s="17" t="s">
        <v>148</v>
      </c>
      <c r="BM528" s="17" t="s">
        <v>731</v>
      </c>
    </row>
    <row r="529" spans="2:63" s="10" customFormat="1" ht="36.75" customHeight="1">
      <c r="B529" s="149"/>
      <c r="D529" s="150" t="s">
        <v>74</v>
      </c>
      <c r="E529" s="151" t="s">
        <v>732</v>
      </c>
      <c r="F529" s="151" t="s">
        <v>733</v>
      </c>
      <c r="I529" s="152"/>
      <c r="J529" s="153">
        <f>BK529</f>
        <v>0</v>
      </c>
      <c r="L529" s="149"/>
      <c r="M529" s="154"/>
      <c r="N529" s="155"/>
      <c r="O529" s="155"/>
      <c r="P529" s="156">
        <f>P530+P547+P560+P621+P629+P641+P649+P665+P683+P780+P788+P801+P882+P911+P920</f>
        <v>0</v>
      </c>
      <c r="Q529" s="155"/>
      <c r="R529" s="156">
        <f>R530+R547+R560+R621+R629+R641+R649+R665+R683+R780+R788+R801+R882+R911+R920</f>
        <v>3.2304466150000004</v>
      </c>
      <c r="S529" s="155"/>
      <c r="T529" s="157">
        <f>T530+T547+T560+T621+T629+T641+T649+T665+T683+T780+T788+T801+T882+T911+T920</f>
        <v>2.6365877</v>
      </c>
      <c r="AR529" s="150" t="s">
        <v>83</v>
      </c>
      <c r="AT529" s="158" t="s">
        <v>74</v>
      </c>
      <c r="AU529" s="158" t="s">
        <v>75</v>
      </c>
      <c r="AY529" s="150" t="s">
        <v>141</v>
      </c>
      <c r="BK529" s="159">
        <f>BK530+BK547+BK560+BK621+BK629+BK641+BK649+BK665+BK683+BK780+BK788+BK801+BK882+BK911+BK920</f>
        <v>0</v>
      </c>
    </row>
    <row r="530" spans="2:63" s="10" customFormat="1" ht="19.5" customHeight="1">
      <c r="B530" s="149"/>
      <c r="D530" s="160" t="s">
        <v>74</v>
      </c>
      <c r="E530" s="161" t="s">
        <v>734</v>
      </c>
      <c r="F530" s="161" t="s">
        <v>735</v>
      </c>
      <c r="I530" s="152"/>
      <c r="J530" s="162">
        <f>BK530</f>
        <v>0</v>
      </c>
      <c r="L530" s="149"/>
      <c r="M530" s="154"/>
      <c r="N530" s="155"/>
      <c r="O530" s="155"/>
      <c r="P530" s="156">
        <f>SUM(P531:P546)</f>
        <v>0</v>
      </c>
      <c r="Q530" s="155"/>
      <c r="R530" s="156">
        <f>SUM(R531:R546)</f>
        <v>0.12949329999999998</v>
      </c>
      <c r="S530" s="155"/>
      <c r="T530" s="157">
        <f>SUM(T531:T546)</f>
        <v>0</v>
      </c>
      <c r="AR530" s="150" t="s">
        <v>83</v>
      </c>
      <c r="AT530" s="158" t="s">
        <v>74</v>
      </c>
      <c r="AU530" s="158" t="s">
        <v>23</v>
      </c>
      <c r="AY530" s="150" t="s">
        <v>141</v>
      </c>
      <c r="BK530" s="159">
        <f>SUM(BK531:BK546)</f>
        <v>0</v>
      </c>
    </row>
    <row r="531" spans="2:65" s="1" customFormat="1" ht="31.5" customHeight="1">
      <c r="B531" s="163"/>
      <c r="C531" s="164" t="s">
        <v>736</v>
      </c>
      <c r="D531" s="164" t="s">
        <v>143</v>
      </c>
      <c r="E531" s="165" t="s">
        <v>737</v>
      </c>
      <c r="F531" s="166" t="s">
        <v>738</v>
      </c>
      <c r="G531" s="167" t="s">
        <v>146</v>
      </c>
      <c r="H531" s="168">
        <v>122.39</v>
      </c>
      <c r="I531" s="169"/>
      <c r="J531" s="170">
        <f>ROUND(I531*H531,2)</f>
        <v>0</v>
      </c>
      <c r="K531" s="166" t="s">
        <v>147</v>
      </c>
      <c r="L531" s="34"/>
      <c r="M531" s="171" t="s">
        <v>22</v>
      </c>
      <c r="N531" s="172" t="s">
        <v>46</v>
      </c>
      <c r="O531" s="35"/>
      <c r="P531" s="173">
        <f>O531*H531</f>
        <v>0</v>
      </c>
      <c r="Q531" s="173">
        <v>0.00071</v>
      </c>
      <c r="R531" s="173">
        <f>Q531*H531</f>
        <v>0.0868969</v>
      </c>
      <c r="S531" s="173">
        <v>0</v>
      </c>
      <c r="T531" s="174">
        <f>S531*H531</f>
        <v>0</v>
      </c>
      <c r="AR531" s="17" t="s">
        <v>240</v>
      </c>
      <c r="AT531" s="17" t="s">
        <v>143</v>
      </c>
      <c r="AU531" s="17" t="s">
        <v>83</v>
      </c>
      <c r="AY531" s="17" t="s">
        <v>141</v>
      </c>
      <c r="BE531" s="175">
        <f>IF(N531="základní",J531,0)</f>
        <v>0</v>
      </c>
      <c r="BF531" s="175">
        <f>IF(N531="snížená",J531,0)</f>
        <v>0</v>
      </c>
      <c r="BG531" s="175">
        <f>IF(N531="zákl. přenesená",J531,0)</f>
        <v>0</v>
      </c>
      <c r="BH531" s="175">
        <f>IF(N531="sníž. přenesená",J531,0)</f>
        <v>0</v>
      </c>
      <c r="BI531" s="175">
        <f>IF(N531="nulová",J531,0)</f>
        <v>0</v>
      </c>
      <c r="BJ531" s="17" t="s">
        <v>23</v>
      </c>
      <c r="BK531" s="175">
        <f>ROUND(I531*H531,2)</f>
        <v>0</v>
      </c>
      <c r="BL531" s="17" t="s">
        <v>240</v>
      </c>
      <c r="BM531" s="17" t="s">
        <v>739</v>
      </c>
    </row>
    <row r="532" spans="2:51" s="11" customFormat="1" ht="22.5" customHeight="1">
      <c r="B532" s="176"/>
      <c r="D532" s="177" t="s">
        <v>150</v>
      </c>
      <c r="E532" s="178" t="s">
        <v>22</v>
      </c>
      <c r="F532" s="179" t="s">
        <v>740</v>
      </c>
      <c r="H532" s="180" t="s">
        <v>22</v>
      </c>
      <c r="I532" s="181"/>
      <c r="L532" s="176"/>
      <c r="M532" s="182"/>
      <c r="N532" s="183"/>
      <c r="O532" s="183"/>
      <c r="P532" s="183"/>
      <c r="Q532" s="183"/>
      <c r="R532" s="183"/>
      <c r="S532" s="183"/>
      <c r="T532" s="184"/>
      <c r="AT532" s="180" t="s">
        <v>150</v>
      </c>
      <c r="AU532" s="180" t="s">
        <v>83</v>
      </c>
      <c r="AV532" s="11" t="s">
        <v>23</v>
      </c>
      <c r="AW532" s="11" t="s">
        <v>38</v>
      </c>
      <c r="AX532" s="11" t="s">
        <v>75</v>
      </c>
      <c r="AY532" s="180" t="s">
        <v>141</v>
      </c>
    </row>
    <row r="533" spans="2:51" s="12" customFormat="1" ht="22.5" customHeight="1">
      <c r="B533" s="185"/>
      <c r="D533" s="177" t="s">
        <v>150</v>
      </c>
      <c r="E533" s="186" t="s">
        <v>22</v>
      </c>
      <c r="F533" s="187" t="s">
        <v>741</v>
      </c>
      <c r="H533" s="188">
        <v>47.003</v>
      </c>
      <c r="I533" s="189"/>
      <c r="L533" s="185"/>
      <c r="M533" s="190"/>
      <c r="N533" s="191"/>
      <c r="O533" s="191"/>
      <c r="P533" s="191"/>
      <c r="Q533" s="191"/>
      <c r="R533" s="191"/>
      <c r="S533" s="191"/>
      <c r="T533" s="192"/>
      <c r="AT533" s="186" t="s">
        <v>150</v>
      </c>
      <c r="AU533" s="186" t="s">
        <v>83</v>
      </c>
      <c r="AV533" s="12" t="s">
        <v>83</v>
      </c>
      <c r="AW533" s="12" t="s">
        <v>38</v>
      </c>
      <c r="AX533" s="12" t="s">
        <v>75</v>
      </c>
      <c r="AY533" s="186" t="s">
        <v>141</v>
      </c>
    </row>
    <row r="534" spans="2:51" s="12" customFormat="1" ht="22.5" customHeight="1">
      <c r="B534" s="185"/>
      <c r="D534" s="177" t="s">
        <v>150</v>
      </c>
      <c r="E534" s="186" t="s">
        <v>22</v>
      </c>
      <c r="F534" s="187" t="s">
        <v>742</v>
      </c>
      <c r="H534" s="188">
        <v>46.635</v>
      </c>
      <c r="I534" s="189"/>
      <c r="L534" s="185"/>
      <c r="M534" s="190"/>
      <c r="N534" s="191"/>
      <c r="O534" s="191"/>
      <c r="P534" s="191"/>
      <c r="Q534" s="191"/>
      <c r="R534" s="191"/>
      <c r="S534" s="191"/>
      <c r="T534" s="192"/>
      <c r="AT534" s="186" t="s">
        <v>150</v>
      </c>
      <c r="AU534" s="186" t="s">
        <v>83</v>
      </c>
      <c r="AV534" s="12" t="s">
        <v>83</v>
      </c>
      <c r="AW534" s="12" t="s">
        <v>38</v>
      </c>
      <c r="AX534" s="12" t="s">
        <v>75</v>
      </c>
      <c r="AY534" s="186" t="s">
        <v>141</v>
      </c>
    </row>
    <row r="535" spans="2:51" s="12" customFormat="1" ht="22.5" customHeight="1">
      <c r="B535" s="185"/>
      <c r="D535" s="177" t="s">
        <v>150</v>
      </c>
      <c r="E535" s="186" t="s">
        <v>22</v>
      </c>
      <c r="F535" s="187" t="s">
        <v>743</v>
      </c>
      <c r="H535" s="188">
        <v>12.529</v>
      </c>
      <c r="I535" s="189"/>
      <c r="L535" s="185"/>
      <c r="M535" s="190"/>
      <c r="N535" s="191"/>
      <c r="O535" s="191"/>
      <c r="P535" s="191"/>
      <c r="Q535" s="191"/>
      <c r="R535" s="191"/>
      <c r="S535" s="191"/>
      <c r="T535" s="192"/>
      <c r="AT535" s="186" t="s">
        <v>150</v>
      </c>
      <c r="AU535" s="186" t="s">
        <v>83</v>
      </c>
      <c r="AV535" s="12" t="s">
        <v>83</v>
      </c>
      <c r="AW535" s="12" t="s">
        <v>38</v>
      </c>
      <c r="AX535" s="12" t="s">
        <v>75</v>
      </c>
      <c r="AY535" s="186" t="s">
        <v>141</v>
      </c>
    </row>
    <row r="536" spans="2:51" s="12" customFormat="1" ht="22.5" customHeight="1">
      <c r="B536" s="185"/>
      <c r="D536" s="177" t="s">
        <v>150</v>
      </c>
      <c r="E536" s="186" t="s">
        <v>22</v>
      </c>
      <c r="F536" s="187" t="s">
        <v>744</v>
      </c>
      <c r="H536" s="188">
        <v>16.223</v>
      </c>
      <c r="I536" s="189"/>
      <c r="L536" s="185"/>
      <c r="M536" s="190"/>
      <c r="N536" s="191"/>
      <c r="O536" s="191"/>
      <c r="P536" s="191"/>
      <c r="Q536" s="191"/>
      <c r="R536" s="191"/>
      <c r="S536" s="191"/>
      <c r="T536" s="192"/>
      <c r="AT536" s="186" t="s">
        <v>150</v>
      </c>
      <c r="AU536" s="186" t="s">
        <v>83</v>
      </c>
      <c r="AV536" s="12" t="s">
        <v>83</v>
      </c>
      <c r="AW536" s="12" t="s">
        <v>38</v>
      </c>
      <c r="AX536" s="12" t="s">
        <v>75</v>
      </c>
      <c r="AY536" s="186" t="s">
        <v>141</v>
      </c>
    </row>
    <row r="537" spans="2:51" s="13" customFormat="1" ht="22.5" customHeight="1">
      <c r="B537" s="193"/>
      <c r="D537" s="194" t="s">
        <v>150</v>
      </c>
      <c r="E537" s="195" t="s">
        <v>22</v>
      </c>
      <c r="F537" s="196" t="s">
        <v>154</v>
      </c>
      <c r="H537" s="197">
        <v>122.39</v>
      </c>
      <c r="I537" s="198"/>
      <c r="L537" s="193"/>
      <c r="M537" s="199"/>
      <c r="N537" s="200"/>
      <c r="O537" s="200"/>
      <c r="P537" s="200"/>
      <c r="Q537" s="200"/>
      <c r="R537" s="200"/>
      <c r="S537" s="200"/>
      <c r="T537" s="201"/>
      <c r="AT537" s="202" t="s">
        <v>150</v>
      </c>
      <c r="AU537" s="202" t="s">
        <v>83</v>
      </c>
      <c r="AV537" s="13" t="s">
        <v>148</v>
      </c>
      <c r="AW537" s="13" t="s">
        <v>38</v>
      </c>
      <c r="AX537" s="13" t="s">
        <v>23</v>
      </c>
      <c r="AY537" s="202" t="s">
        <v>141</v>
      </c>
    </row>
    <row r="538" spans="2:65" s="1" customFormat="1" ht="22.5" customHeight="1">
      <c r="B538" s="163"/>
      <c r="C538" s="164" t="s">
        <v>745</v>
      </c>
      <c r="D538" s="164" t="s">
        <v>143</v>
      </c>
      <c r="E538" s="165" t="s">
        <v>746</v>
      </c>
      <c r="F538" s="166" t="s">
        <v>747</v>
      </c>
      <c r="G538" s="167" t="s">
        <v>172</v>
      </c>
      <c r="H538" s="168">
        <v>152.13</v>
      </c>
      <c r="I538" s="169"/>
      <c r="J538" s="170">
        <f>ROUND(I538*H538,2)</f>
        <v>0</v>
      </c>
      <c r="K538" s="166" t="s">
        <v>147</v>
      </c>
      <c r="L538" s="34"/>
      <c r="M538" s="171" t="s">
        <v>22</v>
      </c>
      <c r="N538" s="172" t="s">
        <v>46</v>
      </c>
      <c r="O538" s="35"/>
      <c r="P538" s="173">
        <f>O538*H538</f>
        <v>0</v>
      </c>
      <c r="Q538" s="173">
        <v>0.00028</v>
      </c>
      <c r="R538" s="173">
        <f>Q538*H538</f>
        <v>0.04259639999999999</v>
      </c>
      <c r="S538" s="173">
        <v>0</v>
      </c>
      <c r="T538" s="174">
        <f>S538*H538</f>
        <v>0</v>
      </c>
      <c r="AR538" s="17" t="s">
        <v>240</v>
      </c>
      <c r="AT538" s="17" t="s">
        <v>143</v>
      </c>
      <c r="AU538" s="17" t="s">
        <v>83</v>
      </c>
      <c r="AY538" s="17" t="s">
        <v>141</v>
      </c>
      <c r="BE538" s="175">
        <f>IF(N538="základní",J538,0)</f>
        <v>0</v>
      </c>
      <c r="BF538" s="175">
        <f>IF(N538="snížená",J538,0)</f>
        <v>0</v>
      </c>
      <c r="BG538" s="175">
        <f>IF(N538="zákl. přenesená",J538,0)</f>
        <v>0</v>
      </c>
      <c r="BH538" s="175">
        <f>IF(N538="sníž. přenesená",J538,0)</f>
        <v>0</v>
      </c>
      <c r="BI538" s="175">
        <f>IF(N538="nulová",J538,0)</f>
        <v>0</v>
      </c>
      <c r="BJ538" s="17" t="s">
        <v>23</v>
      </c>
      <c r="BK538" s="175">
        <f>ROUND(I538*H538,2)</f>
        <v>0</v>
      </c>
      <c r="BL538" s="17" t="s">
        <v>240</v>
      </c>
      <c r="BM538" s="17" t="s">
        <v>748</v>
      </c>
    </row>
    <row r="539" spans="2:51" s="11" customFormat="1" ht="22.5" customHeight="1">
      <c r="B539" s="176"/>
      <c r="D539" s="177" t="s">
        <v>150</v>
      </c>
      <c r="E539" s="178" t="s">
        <v>22</v>
      </c>
      <c r="F539" s="179" t="s">
        <v>520</v>
      </c>
      <c r="H539" s="180" t="s">
        <v>22</v>
      </c>
      <c r="I539" s="181"/>
      <c r="L539" s="176"/>
      <c r="M539" s="182"/>
      <c r="N539" s="183"/>
      <c r="O539" s="183"/>
      <c r="P539" s="183"/>
      <c r="Q539" s="183"/>
      <c r="R539" s="183"/>
      <c r="S539" s="183"/>
      <c r="T539" s="184"/>
      <c r="AT539" s="180" t="s">
        <v>150</v>
      </c>
      <c r="AU539" s="180" t="s">
        <v>83</v>
      </c>
      <c r="AV539" s="11" t="s">
        <v>23</v>
      </c>
      <c r="AW539" s="11" t="s">
        <v>38</v>
      </c>
      <c r="AX539" s="11" t="s">
        <v>75</v>
      </c>
      <c r="AY539" s="180" t="s">
        <v>141</v>
      </c>
    </row>
    <row r="540" spans="2:51" s="12" customFormat="1" ht="22.5" customHeight="1">
      <c r="B540" s="185"/>
      <c r="D540" s="177" t="s">
        <v>150</v>
      </c>
      <c r="E540" s="186" t="s">
        <v>22</v>
      </c>
      <c r="F540" s="187" t="s">
        <v>749</v>
      </c>
      <c r="H540" s="188">
        <v>59.08</v>
      </c>
      <c r="I540" s="189"/>
      <c r="L540" s="185"/>
      <c r="M540" s="190"/>
      <c r="N540" s="191"/>
      <c r="O540" s="191"/>
      <c r="P540" s="191"/>
      <c r="Q540" s="191"/>
      <c r="R540" s="191"/>
      <c r="S540" s="191"/>
      <c r="T540" s="192"/>
      <c r="AT540" s="186" t="s">
        <v>150</v>
      </c>
      <c r="AU540" s="186" t="s">
        <v>83</v>
      </c>
      <c r="AV540" s="12" t="s">
        <v>83</v>
      </c>
      <c r="AW540" s="12" t="s">
        <v>38</v>
      </c>
      <c r="AX540" s="12" t="s">
        <v>75</v>
      </c>
      <c r="AY540" s="186" t="s">
        <v>141</v>
      </c>
    </row>
    <row r="541" spans="2:51" s="12" customFormat="1" ht="22.5" customHeight="1">
      <c r="B541" s="185"/>
      <c r="D541" s="177" t="s">
        <v>150</v>
      </c>
      <c r="E541" s="186" t="s">
        <v>22</v>
      </c>
      <c r="F541" s="187" t="s">
        <v>750</v>
      </c>
      <c r="H541" s="188">
        <v>57.3</v>
      </c>
      <c r="I541" s="189"/>
      <c r="L541" s="185"/>
      <c r="M541" s="190"/>
      <c r="N541" s="191"/>
      <c r="O541" s="191"/>
      <c r="P541" s="191"/>
      <c r="Q541" s="191"/>
      <c r="R541" s="191"/>
      <c r="S541" s="191"/>
      <c r="T541" s="192"/>
      <c r="AT541" s="186" t="s">
        <v>150</v>
      </c>
      <c r="AU541" s="186" t="s">
        <v>83</v>
      </c>
      <c r="AV541" s="12" t="s">
        <v>83</v>
      </c>
      <c r="AW541" s="12" t="s">
        <v>38</v>
      </c>
      <c r="AX541" s="12" t="s">
        <v>75</v>
      </c>
      <c r="AY541" s="186" t="s">
        <v>141</v>
      </c>
    </row>
    <row r="542" spans="2:51" s="12" customFormat="1" ht="22.5" customHeight="1">
      <c r="B542" s="185"/>
      <c r="D542" s="177" t="s">
        <v>150</v>
      </c>
      <c r="E542" s="186" t="s">
        <v>22</v>
      </c>
      <c r="F542" s="187" t="s">
        <v>751</v>
      </c>
      <c r="H542" s="188">
        <v>16.55</v>
      </c>
      <c r="I542" s="189"/>
      <c r="L542" s="185"/>
      <c r="M542" s="190"/>
      <c r="N542" s="191"/>
      <c r="O542" s="191"/>
      <c r="P542" s="191"/>
      <c r="Q542" s="191"/>
      <c r="R542" s="191"/>
      <c r="S542" s="191"/>
      <c r="T542" s="192"/>
      <c r="AT542" s="186" t="s">
        <v>150</v>
      </c>
      <c r="AU542" s="186" t="s">
        <v>83</v>
      </c>
      <c r="AV542" s="12" t="s">
        <v>83</v>
      </c>
      <c r="AW542" s="12" t="s">
        <v>38</v>
      </c>
      <c r="AX542" s="12" t="s">
        <v>75</v>
      </c>
      <c r="AY542" s="186" t="s">
        <v>141</v>
      </c>
    </row>
    <row r="543" spans="2:51" s="12" customFormat="1" ht="22.5" customHeight="1">
      <c r="B543" s="185"/>
      <c r="D543" s="177" t="s">
        <v>150</v>
      </c>
      <c r="E543" s="186" t="s">
        <v>22</v>
      </c>
      <c r="F543" s="187" t="s">
        <v>752</v>
      </c>
      <c r="H543" s="188">
        <v>19.2</v>
      </c>
      <c r="I543" s="189"/>
      <c r="L543" s="185"/>
      <c r="M543" s="190"/>
      <c r="N543" s="191"/>
      <c r="O543" s="191"/>
      <c r="P543" s="191"/>
      <c r="Q543" s="191"/>
      <c r="R543" s="191"/>
      <c r="S543" s="191"/>
      <c r="T543" s="192"/>
      <c r="AT543" s="186" t="s">
        <v>150</v>
      </c>
      <c r="AU543" s="186" t="s">
        <v>83</v>
      </c>
      <c r="AV543" s="12" t="s">
        <v>83</v>
      </c>
      <c r="AW543" s="12" t="s">
        <v>38</v>
      </c>
      <c r="AX543" s="12" t="s">
        <v>75</v>
      </c>
      <c r="AY543" s="186" t="s">
        <v>141</v>
      </c>
    </row>
    <row r="544" spans="2:51" s="13" customFormat="1" ht="22.5" customHeight="1">
      <c r="B544" s="193"/>
      <c r="D544" s="194" t="s">
        <v>150</v>
      </c>
      <c r="E544" s="195" t="s">
        <v>22</v>
      </c>
      <c r="F544" s="196" t="s">
        <v>154</v>
      </c>
      <c r="H544" s="197">
        <v>152.13</v>
      </c>
      <c r="I544" s="198"/>
      <c r="L544" s="193"/>
      <c r="M544" s="199"/>
      <c r="N544" s="200"/>
      <c r="O544" s="200"/>
      <c r="P544" s="200"/>
      <c r="Q544" s="200"/>
      <c r="R544" s="200"/>
      <c r="S544" s="200"/>
      <c r="T544" s="201"/>
      <c r="AT544" s="202" t="s">
        <v>150</v>
      </c>
      <c r="AU544" s="202" t="s">
        <v>83</v>
      </c>
      <c r="AV544" s="13" t="s">
        <v>148</v>
      </c>
      <c r="AW544" s="13" t="s">
        <v>38</v>
      </c>
      <c r="AX544" s="13" t="s">
        <v>23</v>
      </c>
      <c r="AY544" s="202" t="s">
        <v>141</v>
      </c>
    </row>
    <row r="545" spans="2:65" s="1" customFormat="1" ht="22.5" customHeight="1">
      <c r="B545" s="163"/>
      <c r="C545" s="164" t="s">
        <v>753</v>
      </c>
      <c r="D545" s="164" t="s">
        <v>143</v>
      </c>
      <c r="E545" s="165" t="s">
        <v>754</v>
      </c>
      <c r="F545" s="166" t="s">
        <v>755</v>
      </c>
      <c r="G545" s="167" t="s">
        <v>756</v>
      </c>
      <c r="H545" s="219"/>
      <c r="I545" s="169"/>
      <c r="J545" s="170">
        <f>ROUND(I545*H545,2)</f>
        <v>0</v>
      </c>
      <c r="K545" s="166" t="s">
        <v>147</v>
      </c>
      <c r="L545" s="34"/>
      <c r="M545" s="171" t="s">
        <v>22</v>
      </c>
      <c r="N545" s="172" t="s">
        <v>46</v>
      </c>
      <c r="O545" s="35"/>
      <c r="P545" s="173">
        <f>O545*H545</f>
        <v>0</v>
      </c>
      <c r="Q545" s="173">
        <v>0</v>
      </c>
      <c r="R545" s="173">
        <f>Q545*H545</f>
        <v>0</v>
      </c>
      <c r="S545" s="173">
        <v>0</v>
      </c>
      <c r="T545" s="174">
        <f>S545*H545</f>
        <v>0</v>
      </c>
      <c r="AR545" s="17" t="s">
        <v>240</v>
      </c>
      <c r="AT545" s="17" t="s">
        <v>143</v>
      </c>
      <c r="AU545" s="17" t="s">
        <v>83</v>
      </c>
      <c r="AY545" s="17" t="s">
        <v>141</v>
      </c>
      <c r="BE545" s="175">
        <f>IF(N545="základní",J545,0)</f>
        <v>0</v>
      </c>
      <c r="BF545" s="175">
        <f>IF(N545="snížená",J545,0)</f>
        <v>0</v>
      </c>
      <c r="BG545" s="175">
        <f>IF(N545="zákl. přenesená",J545,0)</f>
        <v>0</v>
      </c>
      <c r="BH545" s="175">
        <f>IF(N545="sníž. přenesená",J545,0)</f>
        <v>0</v>
      </c>
      <c r="BI545" s="175">
        <f>IF(N545="nulová",J545,0)</f>
        <v>0</v>
      </c>
      <c r="BJ545" s="17" t="s">
        <v>23</v>
      </c>
      <c r="BK545" s="175">
        <f>ROUND(I545*H545,2)</f>
        <v>0</v>
      </c>
      <c r="BL545" s="17" t="s">
        <v>240</v>
      </c>
      <c r="BM545" s="17" t="s">
        <v>757</v>
      </c>
    </row>
    <row r="546" spans="2:65" s="1" customFormat="1" ht="22.5" customHeight="1">
      <c r="B546" s="163"/>
      <c r="C546" s="164" t="s">
        <v>758</v>
      </c>
      <c r="D546" s="164" t="s">
        <v>143</v>
      </c>
      <c r="E546" s="165" t="s">
        <v>759</v>
      </c>
      <c r="F546" s="166" t="s">
        <v>760</v>
      </c>
      <c r="G546" s="167" t="s">
        <v>756</v>
      </c>
      <c r="H546" s="219"/>
      <c r="I546" s="169"/>
      <c r="J546" s="170">
        <f>ROUND(I546*H546,2)</f>
        <v>0</v>
      </c>
      <c r="K546" s="166" t="s">
        <v>147</v>
      </c>
      <c r="L546" s="34"/>
      <c r="M546" s="171" t="s">
        <v>22</v>
      </c>
      <c r="N546" s="172" t="s">
        <v>46</v>
      </c>
      <c r="O546" s="35"/>
      <c r="P546" s="173">
        <f>O546*H546</f>
        <v>0</v>
      </c>
      <c r="Q546" s="173">
        <v>0</v>
      </c>
      <c r="R546" s="173">
        <f>Q546*H546</f>
        <v>0</v>
      </c>
      <c r="S546" s="173">
        <v>0</v>
      </c>
      <c r="T546" s="174">
        <f>S546*H546</f>
        <v>0</v>
      </c>
      <c r="AR546" s="17" t="s">
        <v>240</v>
      </c>
      <c r="AT546" s="17" t="s">
        <v>143</v>
      </c>
      <c r="AU546" s="17" t="s">
        <v>83</v>
      </c>
      <c r="AY546" s="17" t="s">
        <v>141</v>
      </c>
      <c r="BE546" s="175">
        <f>IF(N546="základní",J546,0)</f>
        <v>0</v>
      </c>
      <c r="BF546" s="175">
        <f>IF(N546="snížená",J546,0)</f>
        <v>0</v>
      </c>
      <c r="BG546" s="175">
        <f>IF(N546="zákl. přenesená",J546,0)</f>
        <v>0</v>
      </c>
      <c r="BH546" s="175">
        <f>IF(N546="sníž. přenesená",J546,0)</f>
        <v>0</v>
      </c>
      <c r="BI546" s="175">
        <f>IF(N546="nulová",J546,0)</f>
        <v>0</v>
      </c>
      <c r="BJ546" s="17" t="s">
        <v>23</v>
      </c>
      <c r="BK546" s="175">
        <f>ROUND(I546*H546,2)</f>
        <v>0</v>
      </c>
      <c r="BL546" s="17" t="s">
        <v>240</v>
      </c>
      <c r="BM546" s="17" t="s">
        <v>761</v>
      </c>
    </row>
    <row r="547" spans="2:63" s="10" customFormat="1" ht="29.25" customHeight="1">
      <c r="B547" s="149"/>
      <c r="D547" s="160" t="s">
        <v>74</v>
      </c>
      <c r="E547" s="161" t="s">
        <v>762</v>
      </c>
      <c r="F547" s="161" t="s">
        <v>763</v>
      </c>
      <c r="I547" s="152"/>
      <c r="J547" s="162">
        <f>BK547</f>
        <v>0</v>
      </c>
      <c r="L547" s="149"/>
      <c r="M547" s="154"/>
      <c r="N547" s="155"/>
      <c r="O547" s="155"/>
      <c r="P547" s="156">
        <f>SUM(P548:P559)</f>
        <v>0</v>
      </c>
      <c r="Q547" s="155"/>
      <c r="R547" s="156">
        <f>SUM(R548:R559)</f>
        <v>0.01</v>
      </c>
      <c r="S547" s="155"/>
      <c r="T547" s="157">
        <f>SUM(T548:T559)</f>
        <v>0.207624</v>
      </c>
      <c r="AR547" s="150" t="s">
        <v>83</v>
      </c>
      <c r="AT547" s="158" t="s">
        <v>74</v>
      </c>
      <c r="AU547" s="158" t="s">
        <v>23</v>
      </c>
      <c r="AY547" s="150" t="s">
        <v>141</v>
      </c>
      <c r="BK547" s="159">
        <f>SUM(BK548:BK559)</f>
        <v>0</v>
      </c>
    </row>
    <row r="548" spans="2:65" s="1" customFormat="1" ht="22.5" customHeight="1">
      <c r="B548" s="163"/>
      <c r="C548" s="164" t="s">
        <v>764</v>
      </c>
      <c r="D548" s="164" t="s">
        <v>143</v>
      </c>
      <c r="E548" s="165" t="s">
        <v>765</v>
      </c>
      <c r="F548" s="166" t="s">
        <v>766</v>
      </c>
      <c r="G548" s="167" t="s">
        <v>146</v>
      </c>
      <c r="H548" s="168">
        <v>34.604</v>
      </c>
      <c r="I548" s="169"/>
      <c r="J548" s="170">
        <f>ROUND(I548*H548,2)</f>
        <v>0</v>
      </c>
      <c r="K548" s="166" t="s">
        <v>147</v>
      </c>
      <c r="L548" s="34"/>
      <c r="M548" s="171" t="s">
        <v>22</v>
      </c>
      <c r="N548" s="172" t="s">
        <v>46</v>
      </c>
      <c r="O548" s="35"/>
      <c r="P548" s="173">
        <f>O548*H548</f>
        <v>0</v>
      </c>
      <c r="Q548" s="173">
        <v>0</v>
      </c>
      <c r="R548" s="173">
        <f>Q548*H548</f>
        <v>0</v>
      </c>
      <c r="S548" s="173">
        <v>0.006</v>
      </c>
      <c r="T548" s="174">
        <f>S548*H548</f>
        <v>0.207624</v>
      </c>
      <c r="AR548" s="17" t="s">
        <v>240</v>
      </c>
      <c r="AT548" s="17" t="s">
        <v>143</v>
      </c>
      <c r="AU548" s="17" t="s">
        <v>83</v>
      </c>
      <c r="AY548" s="17" t="s">
        <v>141</v>
      </c>
      <c r="BE548" s="175">
        <f>IF(N548="základní",J548,0)</f>
        <v>0</v>
      </c>
      <c r="BF548" s="175">
        <f>IF(N548="snížená",J548,0)</f>
        <v>0</v>
      </c>
      <c r="BG548" s="175">
        <f>IF(N548="zákl. přenesená",J548,0)</f>
        <v>0</v>
      </c>
      <c r="BH548" s="175">
        <f>IF(N548="sníž. přenesená",J548,0)</f>
        <v>0</v>
      </c>
      <c r="BI548" s="175">
        <f>IF(N548="nulová",J548,0)</f>
        <v>0</v>
      </c>
      <c r="BJ548" s="17" t="s">
        <v>23</v>
      </c>
      <c r="BK548" s="175">
        <f>ROUND(I548*H548,2)</f>
        <v>0</v>
      </c>
      <c r="BL548" s="17" t="s">
        <v>240</v>
      </c>
      <c r="BM548" s="17" t="s">
        <v>767</v>
      </c>
    </row>
    <row r="549" spans="2:51" s="11" customFormat="1" ht="22.5" customHeight="1">
      <c r="B549" s="176"/>
      <c r="D549" s="177" t="s">
        <v>150</v>
      </c>
      <c r="E549" s="178" t="s">
        <v>22</v>
      </c>
      <c r="F549" s="179" t="s">
        <v>563</v>
      </c>
      <c r="H549" s="180" t="s">
        <v>22</v>
      </c>
      <c r="I549" s="181"/>
      <c r="L549" s="176"/>
      <c r="M549" s="182"/>
      <c r="N549" s="183"/>
      <c r="O549" s="183"/>
      <c r="P549" s="183"/>
      <c r="Q549" s="183"/>
      <c r="R549" s="183"/>
      <c r="S549" s="183"/>
      <c r="T549" s="184"/>
      <c r="AT549" s="180" t="s">
        <v>150</v>
      </c>
      <c r="AU549" s="180" t="s">
        <v>83</v>
      </c>
      <c r="AV549" s="11" t="s">
        <v>23</v>
      </c>
      <c r="AW549" s="11" t="s">
        <v>38</v>
      </c>
      <c r="AX549" s="11" t="s">
        <v>75</v>
      </c>
      <c r="AY549" s="180" t="s">
        <v>141</v>
      </c>
    </row>
    <row r="550" spans="2:51" s="12" customFormat="1" ht="22.5" customHeight="1">
      <c r="B550" s="185"/>
      <c r="D550" s="177" t="s">
        <v>150</v>
      </c>
      <c r="E550" s="186" t="s">
        <v>22</v>
      </c>
      <c r="F550" s="187" t="s">
        <v>564</v>
      </c>
      <c r="H550" s="188">
        <v>34.604</v>
      </c>
      <c r="I550" s="189"/>
      <c r="L550" s="185"/>
      <c r="M550" s="190"/>
      <c r="N550" s="191"/>
      <c r="O550" s="191"/>
      <c r="P550" s="191"/>
      <c r="Q550" s="191"/>
      <c r="R550" s="191"/>
      <c r="S550" s="191"/>
      <c r="T550" s="192"/>
      <c r="AT550" s="186" t="s">
        <v>150</v>
      </c>
      <c r="AU550" s="186" t="s">
        <v>83</v>
      </c>
      <c r="AV550" s="12" t="s">
        <v>83</v>
      </c>
      <c r="AW550" s="12" t="s">
        <v>38</v>
      </c>
      <c r="AX550" s="12" t="s">
        <v>75</v>
      </c>
      <c r="AY550" s="186" t="s">
        <v>141</v>
      </c>
    </row>
    <row r="551" spans="2:51" s="13" customFormat="1" ht="22.5" customHeight="1">
      <c r="B551" s="193"/>
      <c r="D551" s="194" t="s">
        <v>150</v>
      </c>
      <c r="E551" s="195" t="s">
        <v>22</v>
      </c>
      <c r="F551" s="196" t="s">
        <v>154</v>
      </c>
      <c r="H551" s="197">
        <v>34.604</v>
      </c>
      <c r="I551" s="198"/>
      <c r="L551" s="193"/>
      <c r="M551" s="199"/>
      <c r="N551" s="200"/>
      <c r="O551" s="200"/>
      <c r="P551" s="200"/>
      <c r="Q551" s="200"/>
      <c r="R551" s="200"/>
      <c r="S551" s="200"/>
      <c r="T551" s="201"/>
      <c r="AT551" s="202" t="s">
        <v>150</v>
      </c>
      <c r="AU551" s="202" t="s">
        <v>83</v>
      </c>
      <c r="AV551" s="13" t="s">
        <v>148</v>
      </c>
      <c r="AW551" s="13" t="s">
        <v>38</v>
      </c>
      <c r="AX551" s="13" t="s">
        <v>23</v>
      </c>
      <c r="AY551" s="202" t="s">
        <v>141</v>
      </c>
    </row>
    <row r="552" spans="2:65" s="1" customFormat="1" ht="31.5" customHeight="1">
      <c r="B552" s="163"/>
      <c r="C552" s="164" t="s">
        <v>768</v>
      </c>
      <c r="D552" s="164" t="s">
        <v>143</v>
      </c>
      <c r="E552" s="165" t="s">
        <v>769</v>
      </c>
      <c r="F552" s="166" t="s">
        <v>770</v>
      </c>
      <c r="G552" s="167" t="s">
        <v>146</v>
      </c>
      <c r="H552" s="168">
        <v>34.604</v>
      </c>
      <c r="I552" s="169"/>
      <c r="J552" s="170">
        <f>ROUND(I552*H552,2)</f>
        <v>0</v>
      </c>
      <c r="K552" s="166" t="s">
        <v>147</v>
      </c>
      <c r="L552" s="34"/>
      <c r="M552" s="171" t="s">
        <v>22</v>
      </c>
      <c r="N552" s="172" t="s">
        <v>46</v>
      </c>
      <c r="O552" s="35"/>
      <c r="P552" s="173">
        <f>O552*H552</f>
        <v>0</v>
      </c>
      <c r="Q552" s="173">
        <v>0</v>
      </c>
      <c r="R552" s="173">
        <f>Q552*H552</f>
        <v>0</v>
      </c>
      <c r="S552" s="173">
        <v>0</v>
      </c>
      <c r="T552" s="174">
        <f>S552*H552</f>
        <v>0</v>
      </c>
      <c r="AR552" s="17" t="s">
        <v>240</v>
      </c>
      <c r="AT552" s="17" t="s">
        <v>143</v>
      </c>
      <c r="AU552" s="17" t="s">
        <v>83</v>
      </c>
      <c r="AY552" s="17" t="s">
        <v>141</v>
      </c>
      <c r="BE552" s="175">
        <f>IF(N552="základní",J552,0)</f>
        <v>0</v>
      </c>
      <c r="BF552" s="175">
        <f>IF(N552="snížená",J552,0)</f>
        <v>0</v>
      </c>
      <c r="BG552" s="175">
        <f>IF(N552="zákl. přenesená",J552,0)</f>
        <v>0</v>
      </c>
      <c r="BH552" s="175">
        <f>IF(N552="sníž. přenesená",J552,0)</f>
        <v>0</v>
      </c>
      <c r="BI552" s="175">
        <f>IF(N552="nulová",J552,0)</f>
        <v>0</v>
      </c>
      <c r="BJ552" s="17" t="s">
        <v>23</v>
      </c>
      <c r="BK552" s="175">
        <f>ROUND(I552*H552,2)</f>
        <v>0</v>
      </c>
      <c r="BL552" s="17" t="s">
        <v>240</v>
      </c>
      <c r="BM552" s="17" t="s">
        <v>771</v>
      </c>
    </row>
    <row r="553" spans="2:51" s="11" customFormat="1" ht="22.5" customHeight="1">
      <c r="B553" s="176"/>
      <c r="D553" s="177" t="s">
        <v>150</v>
      </c>
      <c r="E553" s="178" t="s">
        <v>22</v>
      </c>
      <c r="F553" s="179" t="s">
        <v>772</v>
      </c>
      <c r="H553" s="180" t="s">
        <v>22</v>
      </c>
      <c r="I553" s="181"/>
      <c r="L553" s="176"/>
      <c r="M553" s="182"/>
      <c r="N553" s="183"/>
      <c r="O553" s="183"/>
      <c r="P553" s="183"/>
      <c r="Q553" s="183"/>
      <c r="R553" s="183"/>
      <c r="S553" s="183"/>
      <c r="T553" s="184"/>
      <c r="AT553" s="180" t="s">
        <v>150</v>
      </c>
      <c r="AU553" s="180" t="s">
        <v>83</v>
      </c>
      <c r="AV553" s="11" t="s">
        <v>23</v>
      </c>
      <c r="AW553" s="11" t="s">
        <v>38</v>
      </c>
      <c r="AX553" s="11" t="s">
        <v>75</v>
      </c>
      <c r="AY553" s="180" t="s">
        <v>141</v>
      </c>
    </row>
    <row r="554" spans="2:51" s="12" customFormat="1" ht="22.5" customHeight="1">
      <c r="B554" s="185"/>
      <c r="D554" s="177" t="s">
        <v>150</v>
      </c>
      <c r="E554" s="186" t="s">
        <v>22</v>
      </c>
      <c r="F554" s="187" t="s">
        <v>564</v>
      </c>
      <c r="H554" s="188">
        <v>34.604</v>
      </c>
      <c r="I554" s="189"/>
      <c r="L554" s="185"/>
      <c r="M554" s="190"/>
      <c r="N554" s="191"/>
      <c r="O554" s="191"/>
      <c r="P554" s="191"/>
      <c r="Q554" s="191"/>
      <c r="R554" s="191"/>
      <c r="S554" s="191"/>
      <c r="T554" s="192"/>
      <c r="AT554" s="186" t="s">
        <v>150</v>
      </c>
      <c r="AU554" s="186" t="s">
        <v>83</v>
      </c>
      <c r="AV554" s="12" t="s">
        <v>83</v>
      </c>
      <c r="AW554" s="12" t="s">
        <v>38</v>
      </c>
      <c r="AX554" s="12" t="s">
        <v>75</v>
      </c>
      <c r="AY554" s="186" t="s">
        <v>141</v>
      </c>
    </row>
    <row r="555" spans="2:51" s="13" customFormat="1" ht="22.5" customHeight="1">
      <c r="B555" s="193"/>
      <c r="D555" s="194" t="s">
        <v>150</v>
      </c>
      <c r="E555" s="195" t="s">
        <v>22</v>
      </c>
      <c r="F555" s="196" t="s">
        <v>154</v>
      </c>
      <c r="H555" s="197">
        <v>34.604</v>
      </c>
      <c r="I555" s="198"/>
      <c r="L555" s="193"/>
      <c r="M555" s="199"/>
      <c r="N555" s="200"/>
      <c r="O555" s="200"/>
      <c r="P555" s="200"/>
      <c r="Q555" s="200"/>
      <c r="R555" s="200"/>
      <c r="S555" s="200"/>
      <c r="T555" s="201"/>
      <c r="AT555" s="202" t="s">
        <v>150</v>
      </c>
      <c r="AU555" s="202" t="s">
        <v>83</v>
      </c>
      <c r="AV555" s="13" t="s">
        <v>148</v>
      </c>
      <c r="AW555" s="13" t="s">
        <v>38</v>
      </c>
      <c r="AX555" s="13" t="s">
        <v>23</v>
      </c>
      <c r="AY555" s="202" t="s">
        <v>141</v>
      </c>
    </row>
    <row r="556" spans="2:65" s="1" customFormat="1" ht="22.5" customHeight="1">
      <c r="B556" s="163"/>
      <c r="C556" s="203" t="s">
        <v>773</v>
      </c>
      <c r="D556" s="203" t="s">
        <v>258</v>
      </c>
      <c r="E556" s="204" t="s">
        <v>774</v>
      </c>
      <c r="F556" s="205" t="s">
        <v>775</v>
      </c>
      <c r="G556" s="206" t="s">
        <v>236</v>
      </c>
      <c r="H556" s="207">
        <v>0.01</v>
      </c>
      <c r="I556" s="208"/>
      <c r="J556" s="209">
        <f>ROUND(I556*H556,2)</f>
        <v>0</v>
      </c>
      <c r="K556" s="205" t="s">
        <v>147</v>
      </c>
      <c r="L556" s="210"/>
      <c r="M556" s="211" t="s">
        <v>22</v>
      </c>
      <c r="N556" s="212" t="s">
        <v>46</v>
      </c>
      <c r="O556" s="35"/>
      <c r="P556" s="173">
        <f>O556*H556</f>
        <v>0</v>
      </c>
      <c r="Q556" s="173">
        <v>1</v>
      </c>
      <c r="R556" s="173">
        <f>Q556*H556</f>
        <v>0.01</v>
      </c>
      <c r="S556" s="173">
        <v>0</v>
      </c>
      <c r="T556" s="174">
        <f>S556*H556</f>
        <v>0</v>
      </c>
      <c r="AR556" s="17" t="s">
        <v>348</v>
      </c>
      <c r="AT556" s="17" t="s">
        <v>258</v>
      </c>
      <c r="AU556" s="17" t="s">
        <v>83</v>
      </c>
      <c r="AY556" s="17" t="s">
        <v>141</v>
      </c>
      <c r="BE556" s="175">
        <f>IF(N556="základní",J556,0)</f>
        <v>0</v>
      </c>
      <c r="BF556" s="175">
        <f>IF(N556="snížená",J556,0)</f>
        <v>0</v>
      </c>
      <c r="BG556" s="175">
        <f>IF(N556="zákl. přenesená",J556,0)</f>
        <v>0</v>
      </c>
      <c r="BH556" s="175">
        <f>IF(N556="sníž. přenesená",J556,0)</f>
        <v>0</v>
      </c>
      <c r="BI556" s="175">
        <f>IF(N556="nulová",J556,0)</f>
        <v>0</v>
      </c>
      <c r="BJ556" s="17" t="s">
        <v>23</v>
      </c>
      <c r="BK556" s="175">
        <f>ROUND(I556*H556,2)</f>
        <v>0</v>
      </c>
      <c r="BL556" s="17" t="s">
        <v>240</v>
      </c>
      <c r="BM556" s="17" t="s">
        <v>776</v>
      </c>
    </row>
    <row r="557" spans="2:51" s="12" customFormat="1" ht="22.5" customHeight="1">
      <c r="B557" s="185"/>
      <c r="D557" s="194" t="s">
        <v>150</v>
      </c>
      <c r="F557" s="213" t="s">
        <v>777</v>
      </c>
      <c r="H557" s="214">
        <v>0.01</v>
      </c>
      <c r="I557" s="189"/>
      <c r="L557" s="185"/>
      <c r="M557" s="190"/>
      <c r="N557" s="191"/>
      <c r="O557" s="191"/>
      <c r="P557" s="191"/>
      <c r="Q557" s="191"/>
      <c r="R557" s="191"/>
      <c r="S557" s="191"/>
      <c r="T557" s="192"/>
      <c r="AT557" s="186" t="s">
        <v>150</v>
      </c>
      <c r="AU557" s="186" t="s">
        <v>83</v>
      </c>
      <c r="AV557" s="12" t="s">
        <v>83</v>
      </c>
      <c r="AW557" s="12" t="s">
        <v>4</v>
      </c>
      <c r="AX557" s="12" t="s">
        <v>23</v>
      </c>
      <c r="AY557" s="186" t="s">
        <v>141</v>
      </c>
    </row>
    <row r="558" spans="2:65" s="1" customFormat="1" ht="22.5" customHeight="1">
      <c r="B558" s="163"/>
      <c r="C558" s="164" t="s">
        <v>778</v>
      </c>
      <c r="D558" s="164" t="s">
        <v>143</v>
      </c>
      <c r="E558" s="165" t="s">
        <v>779</v>
      </c>
      <c r="F558" s="166" t="s">
        <v>780</v>
      </c>
      <c r="G558" s="167" t="s">
        <v>756</v>
      </c>
      <c r="H558" s="219"/>
      <c r="I558" s="169"/>
      <c r="J558" s="170">
        <f>ROUND(I558*H558,2)</f>
        <v>0</v>
      </c>
      <c r="K558" s="166" t="s">
        <v>147</v>
      </c>
      <c r="L558" s="34"/>
      <c r="M558" s="171" t="s">
        <v>22</v>
      </c>
      <c r="N558" s="172" t="s">
        <v>46</v>
      </c>
      <c r="O558" s="35"/>
      <c r="P558" s="173">
        <f>O558*H558</f>
        <v>0</v>
      </c>
      <c r="Q558" s="173">
        <v>0</v>
      </c>
      <c r="R558" s="173">
        <f>Q558*H558</f>
        <v>0</v>
      </c>
      <c r="S558" s="173">
        <v>0</v>
      </c>
      <c r="T558" s="174">
        <f>S558*H558</f>
        <v>0</v>
      </c>
      <c r="AR558" s="17" t="s">
        <v>240</v>
      </c>
      <c r="AT558" s="17" t="s">
        <v>143</v>
      </c>
      <c r="AU558" s="17" t="s">
        <v>83</v>
      </c>
      <c r="AY558" s="17" t="s">
        <v>141</v>
      </c>
      <c r="BE558" s="175">
        <f>IF(N558="základní",J558,0)</f>
        <v>0</v>
      </c>
      <c r="BF558" s="175">
        <f>IF(N558="snížená",J558,0)</f>
        <v>0</v>
      </c>
      <c r="BG558" s="175">
        <f>IF(N558="zákl. přenesená",J558,0)</f>
        <v>0</v>
      </c>
      <c r="BH558" s="175">
        <f>IF(N558="sníž. přenesená",J558,0)</f>
        <v>0</v>
      </c>
      <c r="BI558" s="175">
        <f>IF(N558="nulová",J558,0)</f>
        <v>0</v>
      </c>
      <c r="BJ558" s="17" t="s">
        <v>23</v>
      </c>
      <c r="BK558" s="175">
        <f>ROUND(I558*H558,2)</f>
        <v>0</v>
      </c>
      <c r="BL558" s="17" t="s">
        <v>240</v>
      </c>
      <c r="BM558" s="17" t="s">
        <v>781</v>
      </c>
    </row>
    <row r="559" spans="2:65" s="1" customFormat="1" ht="22.5" customHeight="1">
      <c r="B559" s="163"/>
      <c r="C559" s="164" t="s">
        <v>782</v>
      </c>
      <c r="D559" s="164" t="s">
        <v>143</v>
      </c>
      <c r="E559" s="165" t="s">
        <v>783</v>
      </c>
      <c r="F559" s="166" t="s">
        <v>784</v>
      </c>
      <c r="G559" s="167" t="s">
        <v>756</v>
      </c>
      <c r="H559" s="219"/>
      <c r="I559" s="169"/>
      <c r="J559" s="170">
        <f>ROUND(I559*H559,2)</f>
        <v>0</v>
      </c>
      <c r="K559" s="166" t="s">
        <v>147</v>
      </c>
      <c r="L559" s="34"/>
      <c r="M559" s="171" t="s">
        <v>22</v>
      </c>
      <c r="N559" s="172" t="s">
        <v>46</v>
      </c>
      <c r="O559" s="35"/>
      <c r="P559" s="173">
        <f>O559*H559</f>
        <v>0</v>
      </c>
      <c r="Q559" s="173">
        <v>0</v>
      </c>
      <c r="R559" s="173">
        <f>Q559*H559</f>
        <v>0</v>
      </c>
      <c r="S559" s="173">
        <v>0</v>
      </c>
      <c r="T559" s="174">
        <f>S559*H559</f>
        <v>0</v>
      </c>
      <c r="AR559" s="17" t="s">
        <v>240</v>
      </c>
      <c r="AT559" s="17" t="s">
        <v>143</v>
      </c>
      <c r="AU559" s="17" t="s">
        <v>83</v>
      </c>
      <c r="AY559" s="17" t="s">
        <v>141</v>
      </c>
      <c r="BE559" s="175">
        <f>IF(N559="základní",J559,0)</f>
        <v>0</v>
      </c>
      <c r="BF559" s="175">
        <f>IF(N559="snížená",J559,0)</f>
        <v>0</v>
      </c>
      <c r="BG559" s="175">
        <f>IF(N559="zákl. přenesená",J559,0)</f>
        <v>0</v>
      </c>
      <c r="BH559" s="175">
        <f>IF(N559="sníž. přenesená",J559,0)</f>
        <v>0</v>
      </c>
      <c r="BI559" s="175">
        <f>IF(N559="nulová",J559,0)</f>
        <v>0</v>
      </c>
      <c r="BJ559" s="17" t="s">
        <v>23</v>
      </c>
      <c r="BK559" s="175">
        <f>ROUND(I559*H559,2)</f>
        <v>0</v>
      </c>
      <c r="BL559" s="17" t="s">
        <v>240</v>
      </c>
      <c r="BM559" s="17" t="s">
        <v>785</v>
      </c>
    </row>
    <row r="560" spans="2:63" s="10" customFormat="1" ht="29.25" customHeight="1">
      <c r="B560" s="149"/>
      <c r="D560" s="160" t="s">
        <v>74</v>
      </c>
      <c r="E560" s="161" t="s">
        <v>786</v>
      </c>
      <c r="F560" s="161" t="s">
        <v>787</v>
      </c>
      <c r="I560" s="152"/>
      <c r="J560" s="162">
        <f>BK560</f>
        <v>0</v>
      </c>
      <c r="L560" s="149"/>
      <c r="M560" s="154"/>
      <c r="N560" s="155"/>
      <c r="O560" s="155"/>
      <c r="P560" s="156">
        <f>SUM(P561:P620)</f>
        <v>0</v>
      </c>
      <c r="Q560" s="155"/>
      <c r="R560" s="156">
        <f>SUM(R561:R620)</f>
        <v>0.27016992500000003</v>
      </c>
      <c r="S560" s="155"/>
      <c r="T560" s="157">
        <f>SUM(T561:T620)</f>
        <v>0.1834012</v>
      </c>
      <c r="AR560" s="150" t="s">
        <v>83</v>
      </c>
      <c r="AT560" s="158" t="s">
        <v>74</v>
      </c>
      <c r="AU560" s="158" t="s">
        <v>23</v>
      </c>
      <c r="AY560" s="150" t="s">
        <v>141</v>
      </c>
      <c r="BK560" s="159">
        <f>SUM(BK561:BK620)</f>
        <v>0</v>
      </c>
    </row>
    <row r="561" spans="2:65" s="1" customFormat="1" ht="22.5" customHeight="1">
      <c r="B561" s="163"/>
      <c r="C561" s="164" t="s">
        <v>29</v>
      </c>
      <c r="D561" s="164" t="s">
        <v>143</v>
      </c>
      <c r="E561" s="165" t="s">
        <v>788</v>
      </c>
      <c r="F561" s="166" t="s">
        <v>789</v>
      </c>
      <c r="G561" s="167" t="s">
        <v>146</v>
      </c>
      <c r="H561" s="168">
        <v>6.82</v>
      </c>
      <c r="I561" s="169"/>
      <c r="J561" s="170">
        <f>ROUND(I561*H561,2)</f>
        <v>0</v>
      </c>
      <c r="K561" s="166" t="s">
        <v>22</v>
      </c>
      <c r="L561" s="34"/>
      <c r="M561" s="171" t="s">
        <v>22</v>
      </c>
      <c r="N561" s="172" t="s">
        <v>46</v>
      </c>
      <c r="O561" s="35"/>
      <c r="P561" s="173">
        <f>O561*H561</f>
        <v>0</v>
      </c>
      <c r="Q561" s="173">
        <v>0</v>
      </c>
      <c r="R561" s="173">
        <f>Q561*H561</f>
        <v>0</v>
      </c>
      <c r="S561" s="173">
        <v>0</v>
      </c>
      <c r="T561" s="174">
        <f>S561*H561</f>
        <v>0</v>
      </c>
      <c r="AR561" s="17" t="s">
        <v>240</v>
      </c>
      <c r="AT561" s="17" t="s">
        <v>143</v>
      </c>
      <c r="AU561" s="17" t="s">
        <v>83</v>
      </c>
      <c r="AY561" s="17" t="s">
        <v>141</v>
      </c>
      <c r="BE561" s="175">
        <f>IF(N561="základní",J561,0)</f>
        <v>0</v>
      </c>
      <c r="BF561" s="175">
        <f>IF(N561="snížená",J561,0)</f>
        <v>0</v>
      </c>
      <c r="BG561" s="175">
        <f>IF(N561="zákl. přenesená",J561,0)</f>
        <v>0</v>
      </c>
      <c r="BH561" s="175">
        <f>IF(N561="sníž. přenesená",J561,0)</f>
        <v>0</v>
      </c>
      <c r="BI561" s="175">
        <f>IF(N561="nulová",J561,0)</f>
        <v>0</v>
      </c>
      <c r="BJ561" s="17" t="s">
        <v>23</v>
      </c>
      <c r="BK561" s="175">
        <f>ROUND(I561*H561,2)</f>
        <v>0</v>
      </c>
      <c r="BL561" s="17" t="s">
        <v>240</v>
      </c>
      <c r="BM561" s="17" t="s">
        <v>790</v>
      </c>
    </row>
    <row r="562" spans="2:51" s="12" customFormat="1" ht="22.5" customHeight="1">
      <c r="B562" s="185"/>
      <c r="D562" s="177" t="s">
        <v>150</v>
      </c>
      <c r="E562" s="186" t="s">
        <v>22</v>
      </c>
      <c r="F562" s="187" t="s">
        <v>791</v>
      </c>
      <c r="H562" s="188">
        <v>5.4</v>
      </c>
      <c r="I562" s="189"/>
      <c r="L562" s="185"/>
      <c r="M562" s="190"/>
      <c r="N562" s="191"/>
      <c r="O562" s="191"/>
      <c r="P562" s="191"/>
      <c r="Q562" s="191"/>
      <c r="R562" s="191"/>
      <c r="S562" s="191"/>
      <c r="T562" s="192"/>
      <c r="AT562" s="186" t="s">
        <v>150</v>
      </c>
      <c r="AU562" s="186" t="s">
        <v>83</v>
      </c>
      <c r="AV562" s="12" t="s">
        <v>83</v>
      </c>
      <c r="AW562" s="12" t="s">
        <v>38</v>
      </c>
      <c r="AX562" s="12" t="s">
        <v>75</v>
      </c>
      <c r="AY562" s="186" t="s">
        <v>141</v>
      </c>
    </row>
    <row r="563" spans="2:51" s="12" customFormat="1" ht="22.5" customHeight="1">
      <c r="B563" s="185"/>
      <c r="D563" s="177" t="s">
        <v>150</v>
      </c>
      <c r="E563" s="186" t="s">
        <v>22</v>
      </c>
      <c r="F563" s="187" t="s">
        <v>792</v>
      </c>
      <c r="H563" s="188">
        <v>1.42</v>
      </c>
      <c r="I563" s="189"/>
      <c r="L563" s="185"/>
      <c r="M563" s="190"/>
      <c r="N563" s="191"/>
      <c r="O563" s="191"/>
      <c r="P563" s="191"/>
      <c r="Q563" s="191"/>
      <c r="R563" s="191"/>
      <c r="S563" s="191"/>
      <c r="T563" s="192"/>
      <c r="AT563" s="186" t="s">
        <v>150</v>
      </c>
      <c r="AU563" s="186" t="s">
        <v>83</v>
      </c>
      <c r="AV563" s="12" t="s">
        <v>83</v>
      </c>
      <c r="AW563" s="12" t="s">
        <v>38</v>
      </c>
      <c r="AX563" s="12" t="s">
        <v>75</v>
      </c>
      <c r="AY563" s="186" t="s">
        <v>141</v>
      </c>
    </row>
    <row r="564" spans="2:51" s="13" customFormat="1" ht="22.5" customHeight="1">
      <c r="B564" s="193"/>
      <c r="D564" s="194" t="s">
        <v>150</v>
      </c>
      <c r="E564" s="195" t="s">
        <v>22</v>
      </c>
      <c r="F564" s="196" t="s">
        <v>154</v>
      </c>
      <c r="H564" s="197">
        <v>6.82</v>
      </c>
      <c r="I564" s="198"/>
      <c r="L564" s="193"/>
      <c r="M564" s="199"/>
      <c r="N564" s="200"/>
      <c r="O564" s="200"/>
      <c r="P564" s="200"/>
      <c r="Q564" s="200"/>
      <c r="R564" s="200"/>
      <c r="S564" s="200"/>
      <c r="T564" s="201"/>
      <c r="AT564" s="202" t="s">
        <v>150</v>
      </c>
      <c r="AU564" s="202" t="s">
        <v>83</v>
      </c>
      <c r="AV564" s="13" t="s">
        <v>148</v>
      </c>
      <c r="AW564" s="13" t="s">
        <v>38</v>
      </c>
      <c r="AX564" s="13" t="s">
        <v>23</v>
      </c>
      <c r="AY564" s="202" t="s">
        <v>141</v>
      </c>
    </row>
    <row r="565" spans="2:65" s="1" customFormat="1" ht="22.5" customHeight="1">
      <c r="B565" s="163"/>
      <c r="C565" s="164" t="s">
        <v>793</v>
      </c>
      <c r="D565" s="164" t="s">
        <v>143</v>
      </c>
      <c r="E565" s="165" t="s">
        <v>794</v>
      </c>
      <c r="F565" s="166" t="s">
        <v>795</v>
      </c>
      <c r="G565" s="167" t="s">
        <v>146</v>
      </c>
      <c r="H565" s="168">
        <v>842.895</v>
      </c>
      <c r="I565" s="169"/>
      <c r="J565" s="170">
        <f>ROUND(I565*H565,2)</f>
        <v>0</v>
      </c>
      <c r="K565" s="166" t="s">
        <v>22</v>
      </c>
      <c r="L565" s="34"/>
      <c r="M565" s="171" t="s">
        <v>22</v>
      </c>
      <c r="N565" s="172" t="s">
        <v>46</v>
      </c>
      <c r="O565" s="35"/>
      <c r="P565" s="173">
        <f>O565*H565</f>
        <v>0</v>
      </c>
      <c r="Q565" s="173">
        <v>0</v>
      </c>
      <c r="R565" s="173">
        <f>Q565*H565</f>
        <v>0</v>
      </c>
      <c r="S565" s="173">
        <v>0</v>
      </c>
      <c r="T565" s="174">
        <f>S565*H565</f>
        <v>0</v>
      </c>
      <c r="AR565" s="17" t="s">
        <v>240</v>
      </c>
      <c r="AT565" s="17" t="s">
        <v>143</v>
      </c>
      <c r="AU565" s="17" t="s">
        <v>83</v>
      </c>
      <c r="AY565" s="17" t="s">
        <v>141</v>
      </c>
      <c r="BE565" s="175">
        <f>IF(N565="základní",J565,0)</f>
        <v>0</v>
      </c>
      <c r="BF565" s="175">
        <f>IF(N565="snížená",J565,0)</f>
        <v>0</v>
      </c>
      <c r="BG565" s="175">
        <f>IF(N565="zákl. přenesená",J565,0)</f>
        <v>0</v>
      </c>
      <c r="BH565" s="175">
        <f>IF(N565="sníž. přenesená",J565,0)</f>
        <v>0</v>
      </c>
      <c r="BI565" s="175">
        <f>IF(N565="nulová",J565,0)</f>
        <v>0</v>
      </c>
      <c r="BJ565" s="17" t="s">
        <v>23</v>
      </c>
      <c r="BK565" s="175">
        <f>ROUND(I565*H565,2)</f>
        <v>0</v>
      </c>
      <c r="BL565" s="17" t="s">
        <v>240</v>
      </c>
      <c r="BM565" s="17" t="s">
        <v>796</v>
      </c>
    </row>
    <row r="566" spans="2:51" s="11" customFormat="1" ht="22.5" customHeight="1">
      <c r="B566" s="176"/>
      <c r="D566" s="177" t="s">
        <v>150</v>
      </c>
      <c r="E566" s="178" t="s">
        <v>22</v>
      </c>
      <c r="F566" s="179" t="s">
        <v>797</v>
      </c>
      <c r="H566" s="180" t="s">
        <v>22</v>
      </c>
      <c r="I566" s="181"/>
      <c r="L566" s="176"/>
      <c r="M566" s="182"/>
      <c r="N566" s="183"/>
      <c r="O566" s="183"/>
      <c r="P566" s="183"/>
      <c r="Q566" s="183"/>
      <c r="R566" s="183"/>
      <c r="S566" s="183"/>
      <c r="T566" s="184"/>
      <c r="AT566" s="180" t="s">
        <v>150</v>
      </c>
      <c r="AU566" s="180" t="s">
        <v>83</v>
      </c>
      <c r="AV566" s="11" t="s">
        <v>23</v>
      </c>
      <c r="AW566" s="11" t="s">
        <v>38</v>
      </c>
      <c r="AX566" s="11" t="s">
        <v>75</v>
      </c>
      <c r="AY566" s="180" t="s">
        <v>141</v>
      </c>
    </row>
    <row r="567" spans="2:51" s="12" customFormat="1" ht="22.5" customHeight="1">
      <c r="B567" s="185"/>
      <c r="D567" s="177" t="s">
        <v>150</v>
      </c>
      <c r="E567" s="186" t="s">
        <v>22</v>
      </c>
      <c r="F567" s="187" t="s">
        <v>798</v>
      </c>
      <c r="H567" s="188">
        <v>857.993</v>
      </c>
      <c r="I567" s="189"/>
      <c r="L567" s="185"/>
      <c r="M567" s="190"/>
      <c r="N567" s="191"/>
      <c r="O567" s="191"/>
      <c r="P567" s="191"/>
      <c r="Q567" s="191"/>
      <c r="R567" s="191"/>
      <c r="S567" s="191"/>
      <c r="T567" s="192"/>
      <c r="AT567" s="186" t="s">
        <v>150</v>
      </c>
      <c r="AU567" s="186" t="s">
        <v>83</v>
      </c>
      <c r="AV567" s="12" t="s">
        <v>83</v>
      </c>
      <c r="AW567" s="12" t="s">
        <v>38</v>
      </c>
      <c r="AX567" s="12" t="s">
        <v>75</v>
      </c>
      <c r="AY567" s="186" t="s">
        <v>141</v>
      </c>
    </row>
    <row r="568" spans="2:51" s="11" customFormat="1" ht="22.5" customHeight="1">
      <c r="B568" s="176"/>
      <c r="D568" s="177" t="s">
        <v>150</v>
      </c>
      <c r="E568" s="178" t="s">
        <v>22</v>
      </c>
      <c r="F568" s="179" t="s">
        <v>245</v>
      </c>
      <c r="H568" s="180" t="s">
        <v>22</v>
      </c>
      <c r="I568" s="181"/>
      <c r="L568" s="176"/>
      <c r="M568" s="182"/>
      <c r="N568" s="183"/>
      <c r="O568" s="183"/>
      <c r="P568" s="183"/>
      <c r="Q568" s="183"/>
      <c r="R568" s="183"/>
      <c r="S568" s="183"/>
      <c r="T568" s="184"/>
      <c r="AT568" s="180" t="s">
        <v>150</v>
      </c>
      <c r="AU568" s="180" t="s">
        <v>83</v>
      </c>
      <c r="AV568" s="11" t="s">
        <v>23</v>
      </c>
      <c r="AW568" s="11" t="s">
        <v>38</v>
      </c>
      <c r="AX568" s="11" t="s">
        <v>75</v>
      </c>
      <c r="AY568" s="180" t="s">
        <v>141</v>
      </c>
    </row>
    <row r="569" spans="2:51" s="12" customFormat="1" ht="22.5" customHeight="1">
      <c r="B569" s="185"/>
      <c r="D569" s="177" t="s">
        <v>150</v>
      </c>
      <c r="E569" s="186" t="s">
        <v>22</v>
      </c>
      <c r="F569" s="187" t="s">
        <v>799</v>
      </c>
      <c r="H569" s="188">
        <v>-5.4</v>
      </c>
      <c r="I569" s="189"/>
      <c r="L569" s="185"/>
      <c r="M569" s="190"/>
      <c r="N569" s="191"/>
      <c r="O569" s="191"/>
      <c r="P569" s="191"/>
      <c r="Q569" s="191"/>
      <c r="R569" s="191"/>
      <c r="S569" s="191"/>
      <c r="T569" s="192"/>
      <c r="AT569" s="186" t="s">
        <v>150</v>
      </c>
      <c r="AU569" s="186" t="s">
        <v>83</v>
      </c>
      <c r="AV569" s="12" t="s">
        <v>83</v>
      </c>
      <c r="AW569" s="12" t="s">
        <v>38</v>
      </c>
      <c r="AX569" s="12" t="s">
        <v>75</v>
      </c>
      <c r="AY569" s="186" t="s">
        <v>141</v>
      </c>
    </row>
    <row r="570" spans="2:51" s="12" customFormat="1" ht="22.5" customHeight="1">
      <c r="B570" s="185"/>
      <c r="D570" s="177" t="s">
        <v>150</v>
      </c>
      <c r="E570" s="186" t="s">
        <v>22</v>
      </c>
      <c r="F570" s="187" t="s">
        <v>800</v>
      </c>
      <c r="H570" s="188">
        <v>-3.763</v>
      </c>
      <c r="I570" s="189"/>
      <c r="L570" s="185"/>
      <c r="M570" s="190"/>
      <c r="N570" s="191"/>
      <c r="O570" s="191"/>
      <c r="P570" s="191"/>
      <c r="Q570" s="191"/>
      <c r="R570" s="191"/>
      <c r="S570" s="191"/>
      <c r="T570" s="192"/>
      <c r="AT570" s="186" t="s">
        <v>150</v>
      </c>
      <c r="AU570" s="186" t="s">
        <v>83</v>
      </c>
      <c r="AV570" s="12" t="s">
        <v>83</v>
      </c>
      <c r="AW570" s="12" t="s">
        <v>38</v>
      </c>
      <c r="AX570" s="12" t="s">
        <v>75</v>
      </c>
      <c r="AY570" s="186" t="s">
        <v>141</v>
      </c>
    </row>
    <row r="571" spans="2:51" s="12" customFormat="1" ht="22.5" customHeight="1">
      <c r="B571" s="185"/>
      <c r="D571" s="177" t="s">
        <v>150</v>
      </c>
      <c r="E571" s="186" t="s">
        <v>22</v>
      </c>
      <c r="F571" s="187" t="s">
        <v>801</v>
      </c>
      <c r="H571" s="188">
        <v>-2.955</v>
      </c>
      <c r="I571" s="189"/>
      <c r="L571" s="185"/>
      <c r="M571" s="190"/>
      <c r="N571" s="191"/>
      <c r="O571" s="191"/>
      <c r="P571" s="191"/>
      <c r="Q571" s="191"/>
      <c r="R571" s="191"/>
      <c r="S571" s="191"/>
      <c r="T571" s="192"/>
      <c r="AT571" s="186" t="s">
        <v>150</v>
      </c>
      <c r="AU571" s="186" t="s">
        <v>83</v>
      </c>
      <c r="AV571" s="12" t="s">
        <v>83</v>
      </c>
      <c r="AW571" s="12" t="s">
        <v>38</v>
      </c>
      <c r="AX571" s="12" t="s">
        <v>75</v>
      </c>
      <c r="AY571" s="186" t="s">
        <v>141</v>
      </c>
    </row>
    <row r="572" spans="2:51" s="12" customFormat="1" ht="22.5" customHeight="1">
      <c r="B572" s="185"/>
      <c r="D572" s="177" t="s">
        <v>150</v>
      </c>
      <c r="E572" s="186" t="s">
        <v>22</v>
      </c>
      <c r="F572" s="187" t="s">
        <v>802</v>
      </c>
      <c r="H572" s="188">
        <v>-1.56</v>
      </c>
      <c r="I572" s="189"/>
      <c r="L572" s="185"/>
      <c r="M572" s="190"/>
      <c r="N572" s="191"/>
      <c r="O572" s="191"/>
      <c r="P572" s="191"/>
      <c r="Q572" s="191"/>
      <c r="R572" s="191"/>
      <c r="S572" s="191"/>
      <c r="T572" s="192"/>
      <c r="AT572" s="186" t="s">
        <v>150</v>
      </c>
      <c r="AU572" s="186" t="s">
        <v>83</v>
      </c>
      <c r="AV572" s="12" t="s">
        <v>83</v>
      </c>
      <c r="AW572" s="12" t="s">
        <v>38</v>
      </c>
      <c r="AX572" s="12" t="s">
        <v>75</v>
      </c>
      <c r="AY572" s="186" t="s">
        <v>141</v>
      </c>
    </row>
    <row r="573" spans="2:51" s="12" customFormat="1" ht="22.5" customHeight="1">
      <c r="B573" s="185"/>
      <c r="D573" s="177" t="s">
        <v>150</v>
      </c>
      <c r="E573" s="186" t="s">
        <v>22</v>
      </c>
      <c r="F573" s="187" t="s">
        <v>803</v>
      </c>
      <c r="H573" s="188">
        <v>-1.42</v>
      </c>
      <c r="I573" s="189"/>
      <c r="L573" s="185"/>
      <c r="M573" s="190"/>
      <c r="N573" s="191"/>
      <c r="O573" s="191"/>
      <c r="P573" s="191"/>
      <c r="Q573" s="191"/>
      <c r="R573" s="191"/>
      <c r="S573" s="191"/>
      <c r="T573" s="192"/>
      <c r="AT573" s="186" t="s">
        <v>150</v>
      </c>
      <c r="AU573" s="186" t="s">
        <v>83</v>
      </c>
      <c r="AV573" s="12" t="s">
        <v>83</v>
      </c>
      <c r="AW573" s="12" t="s">
        <v>38</v>
      </c>
      <c r="AX573" s="12" t="s">
        <v>75</v>
      </c>
      <c r="AY573" s="186" t="s">
        <v>141</v>
      </c>
    </row>
    <row r="574" spans="2:51" s="13" customFormat="1" ht="22.5" customHeight="1">
      <c r="B574" s="193"/>
      <c r="D574" s="194" t="s">
        <v>150</v>
      </c>
      <c r="E574" s="195" t="s">
        <v>22</v>
      </c>
      <c r="F574" s="196" t="s">
        <v>154</v>
      </c>
      <c r="H574" s="197">
        <v>842.895</v>
      </c>
      <c r="I574" s="198"/>
      <c r="L574" s="193"/>
      <c r="M574" s="199"/>
      <c r="N574" s="200"/>
      <c r="O574" s="200"/>
      <c r="P574" s="200"/>
      <c r="Q574" s="200"/>
      <c r="R574" s="200"/>
      <c r="S574" s="200"/>
      <c r="T574" s="201"/>
      <c r="AT574" s="202" t="s">
        <v>150</v>
      </c>
      <c r="AU574" s="202" t="s">
        <v>83</v>
      </c>
      <c r="AV574" s="13" t="s">
        <v>148</v>
      </c>
      <c r="AW574" s="13" t="s">
        <v>38</v>
      </c>
      <c r="AX574" s="13" t="s">
        <v>23</v>
      </c>
      <c r="AY574" s="202" t="s">
        <v>141</v>
      </c>
    </row>
    <row r="575" spans="2:65" s="1" customFormat="1" ht="22.5" customHeight="1">
      <c r="B575" s="163"/>
      <c r="C575" s="164" t="s">
        <v>804</v>
      </c>
      <c r="D575" s="164" t="s">
        <v>143</v>
      </c>
      <c r="E575" s="165" t="s">
        <v>805</v>
      </c>
      <c r="F575" s="166" t="s">
        <v>806</v>
      </c>
      <c r="G575" s="167" t="s">
        <v>146</v>
      </c>
      <c r="H575" s="168">
        <v>34.604</v>
      </c>
      <c r="I575" s="169"/>
      <c r="J575" s="170">
        <f>ROUND(I575*H575,2)</f>
        <v>0</v>
      </c>
      <c r="K575" s="166" t="s">
        <v>147</v>
      </c>
      <c r="L575" s="34"/>
      <c r="M575" s="171" t="s">
        <v>22</v>
      </c>
      <c r="N575" s="172" t="s">
        <v>46</v>
      </c>
      <c r="O575" s="35"/>
      <c r="P575" s="173">
        <f>O575*H575</f>
        <v>0</v>
      </c>
      <c r="Q575" s="173">
        <v>0</v>
      </c>
      <c r="R575" s="173">
        <f>Q575*H575</f>
        <v>0</v>
      </c>
      <c r="S575" s="173">
        <v>0.0053</v>
      </c>
      <c r="T575" s="174">
        <f>S575*H575</f>
        <v>0.1834012</v>
      </c>
      <c r="AR575" s="17" t="s">
        <v>240</v>
      </c>
      <c r="AT575" s="17" t="s">
        <v>143</v>
      </c>
      <c r="AU575" s="17" t="s">
        <v>83</v>
      </c>
      <c r="AY575" s="17" t="s">
        <v>141</v>
      </c>
      <c r="BE575" s="175">
        <f>IF(N575="základní",J575,0)</f>
        <v>0</v>
      </c>
      <c r="BF575" s="175">
        <f>IF(N575="snížená",J575,0)</f>
        <v>0</v>
      </c>
      <c r="BG575" s="175">
        <f>IF(N575="zákl. přenesená",J575,0)</f>
        <v>0</v>
      </c>
      <c r="BH575" s="175">
        <f>IF(N575="sníž. přenesená",J575,0)</f>
        <v>0</v>
      </c>
      <c r="BI575" s="175">
        <f>IF(N575="nulová",J575,0)</f>
        <v>0</v>
      </c>
      <c r="BJ575" s="17" t="s">
        <v>23</v>
      </c>
      <c r="BK575" s="175">
        <f>ROUND(I575*H575,2)</f>
        <v>0</v>
      </c>
      <c r="BL575" s="17" t="s">
        <v>240</v>
      </c>
      <c r="BM575" s="17" t="s">
        <v>807</v>
      </c>
    </row>
    <row r="576" spans="2:51" s="11" customFormat="1" ht="22.5" customHeight="1">
      <c r="B576" s="176"/>
      <c r="D576" s="177" t="s">
        <v>150</v>
      </c>
      <c r="E576" s="178" t="s">
        <v>22</v>
      </c>
      <c r="F576" s="179" t="s">
        <v>563</v>
      </c>
      <c r="H576" s="180" t="s">
        <v>22</v>
      </c>
      <c r="I576" s="181"/>
      <c r="L576" s="176"/>
      <c r="M576" s="182"/>
      <c r="N576" s="183"/>
      <c r="O576" s="183"/>
      <c r="P576" s="183"/>
      <c r="Q576" s="183"/>
      <c r="R576" s="183"/>
      <c r="S576" s="183"/>
      <c r="T576" s="184"/>
      <c r="AT576" s="180" t="s">
        <v>150</v>
      </c>
      <c r="AU576" s="180" t="s">
        <v>83</v>
      </c>
      <c r="AV576" s="11" t="s">
        <v>23</v>
      </c>
      <c r="AW576" s="11" t="s">
        <v>38</v>
      </c>
      <c r="AX576" s="11" t="s">
        <v>75</v>
      </c>
      <c r="AY576" s="180" t="s">
        <v>141</v>
      </c>
    </row>
    <row r="577" spans="2:51" s="12" customFormat="1" ht="22.5" customHeight="1">
      <c r="B577" s="185"/>
      <c r="D577" s="177" t="s">
        <v>150</v>
      </c>
      <c r="E577" s="186" t="s">
        <v>22</v>
      </c>
      <c r="F577" s="187" t="s">
        <v>564</v>
      </c>
      <c r="H577" s="188">
        <v>34.604</v>
      </c>
      <c r="I577" s="189"/>
      <c r="L577" s="185"/>
      <c r="M577" s="190"/>
      <c r="N577" s="191"/>
      <c r="O577" s="191"/>
      <c r="P577" s="191"/>
      <c r="Q577" s="191"/>
      <c r="R577" s="191"/>
      <c r="S577" s="191"/>
      <c r="T577" s="192"/>
      <c r="AT577" s="186" t="s">
        <v>150</v>
      </c>
      <c r="AU577" s="186" t="s">
        <v>83</v>
      </c>
      <c r="AV577" s="12" t="s">
        <v>83</v>
      </c>
      <c r="AW577" s="12" t="s">
        <v>38</v>
      </c>
      <c r="AX577" s="12" t="s">
        <v>75</v>
      </c>
      <c r="AY577" s="186" t="s">
        <v>141</v>
      </c>
    </row>
    <row r="578" spans="2:51" s="13" customFormat="1" ht="22.5" customHeight="1">
      <c r="B578" s="193"/>
      <c r="D578" s="194" t="s">
        <v>150</v>
      </c>
      <c r="E578" s="195" t="s">
        <v>22</v>
      </c>
      <c r="F578" s="196" t="s">
        <v>154</v>
      </c>
      <c r="H578" s="197">
        <v>34.604</v>
      </c>
      <c r="I578" s="198"/>
      <c r="L578" s="193"/>
      <c r="M578" s="199"/>
      <c r="N578" s="200"/>
      <c r="O578" s="200"/>
      <c r="P578" s="200"/>
      <c r="Q578" s="200"/>
      <c r="R578" s="200"/>
      <c r="S578" s="200"/>
      <c r="T578" s="201"/>
      <c r="AT578" s="202" t="s">
        <v>150</v>
      </c>
      <c r="AU578" s="202" t="s">
        <v>83</v>
      </c>
      <c r="AV578" s="13" t="s">
        <v>148</v>
      </c>
      <c r="AW578" s="13" t="s">
        <v>38</v>
      </c>
      <c r="AX578" s="13" t="s">
        <v>23</v>
      </c>
      <c r="AY578" s="202" t="s">
        <v>141</v>
      </c>
    </row>
    <row r="579" spans="2:65" s="1" customFormat="1" ht="31.5" customHeight="1">
      <c r="B579" s="163"/>
      <c r="C579" s="164" t="s">
        <v>808</v>
      </c>
      <c r="D579" s="164" t="s">
        <v>143</v>
      </c>
      <c r="E579" s="165" t="s">
        <v>809</v>
      </c>
      <c r="F579" s="166" t="s">
        <v>810</v>
      </c>
      <c r="G579" s="167" t="s">
        <v>146</v>
      </c>
      <c r="H579" s="168">
        <v>34.604</v>
      </c>
      <c r="I579" s="169"/>
      <c r="J579" s="170">
        <f>ROUND(I579*H579,2)</f>
        <v>0</v>
      </c>
      <c r="K579" s="166" t="s">
        <v>147</v>
      </c>
      <c r="L579" s="34"/>
      <c r="M579" s="171" t="s">
        <v>22</v>
      </c>
      <c r="N579" s="172" t="s">
        <v>46</v>
      </c>
      <c r="O579" s="35"/>
      <c r="P579" s="173">
        <f>O579*H579</f>
        <v>0</v>
      </c>
      <c r="Q579" s="173">
        <v>0.00116</v>
      </c>
      <c r="R579" s="173">
        <f>Q579*H579</f>
        <v>0.04014064</v>
      </c>
      <c r="S579" s="173">
        <v>0</v>
      </c>
      <c r="T579" s="174">
        <f>S579*H579</f>
        <v>0</v>
      </c>
      <c r="AR579" s="17" t="s">
        <v>240</v>
      </c>
      <c r="AT579" s="17" t="s">
        <v>143</v>
      </c>
      <c r="AU579" s="17" t="s">
        <v>83</v>
      </c>
      <c r="AY579" s="17" t="s">
        <v>141</v>
      </c>
      <c r="BE579" s="175">
        <f>IF(N579="základní",J579,0)</f>
        <v>0</v>
      </c>
      <c r="BF579" s="175">
        <f>IF(N579="snížená",J579,0)</f>
        <v>0</v>
      </c>
      <c r="BG579" s="175">
        <f>IF(N579="zákl. přenesená",J579,0)</f>
        <v>0</v>
      </c>
      <c r="BH579" s="175">
        <f>IF(N579="sníž. přenesená",J579,0)</f>
        <v>0</v>
      </c>
      <c r="BI579" s="175">
        <f>IF(N579="nulová",J579,0)</f>
        <v>0</v>
      </c>
      <c r="BJ579" s="17" t="s">
        <v>23</v>
      </c>
      <c r="BK579" s="175">
        <f>ROUND(I579*H579,2)</f>
        <v>0</v>
      </c>
      <c r="BL579" s="17" t="s">
        <v>240</v>
      </c>
      <c r="BM579" s="17" t="s">
        <v>811</v>
      </c>
    </row>
    <row r="580" spans="2:51" s="11" customFormat="1" ht="22.5" customHeight="1">
      <c r="B580" s="176"/>
      <c r="D580" s="177" t="s">
        <v>150</v>
      </c>
      <c r="E580" s="178" t="s">
        <v>22</v>
      </c>
      <c r="F580" s="179" t="s">
        <v>772</v>
      </c>
      <c r="H580" s="180" t="s">
        <v>22</v>
      </c>
      <c r="I580" s="181"/>
      <c r="L580" s="176"/>
      <c r="M580" s="182"/>
      <c r="N580" s="183"/>
      <c r="O580" s="183"/>
      <c r="P580" s="183"/>
      <c r="Q580" s="183"/>
      <c r="R580" s="183"/>
      <c r="S580" s="183"/>
      <c r="T580" s="184"/>
      <c r="AT580" s="180" t="s">
        <v>150</v>
      </c>
      <c r="AU580" s="180" t="s">
        <v>83</v>
      </c>
      <c r="AV580" s="11" t="s">
        <v>23</v>
      </c>
      <c r="AW580" s="11" t="s">
        <v>38</v>
      </c>
      <c r="AX580" s="11" t="s">
        <v>75</v>
      </c>
      <c r="AY580" s="180" t="s">
        <v>141</v>
      </c>
    </row>
    <row r="581" spans="2:51" s="12" customFormat="1" ht="22.5" customHeight="1">
      <c r="B581" s="185"/>
      <c r="D581" s="177" t="s">
        <v>150</v>
      </c>
      <c r="E581" s="186" t="s">
        <v>22</v>
      </c>
      <c r="F581" s="187" t="s">
        <v>564</v>
      </c>
      <c r="H581" s="188">
        <v>34.604</v>
      </c>
      <c r="I581" s="189"/>
      <c r="L581" s="185"/>
      <c r="M581" s="190"/>
      <c r="N581" s="191"/>
      <c r="O581" s="191"/>
      <c r="P581" s="191"/>
      <c r="Q581" s="191"/>
      <c r="R581" s="191"/>
      <c r="S581" s="191"/>
      <c r="T581" s="192"/>
      <c r="AT581" s="186" t="s">
        <v>150</v>
      </c>
      <c r="AU581" s="186" t="s">
        <v>83</v>
      </c>
      <c r="AV581" s="12" t="s">
        <v>83</v>
      </c>
      <c r="AW581" s="12" t="s">
        <v>38</v>
      </c>
      <c r="AX581" s="12" t="s">
        <v>75</v>
      </c>
      <c r="AY581" s="186" t="s">
        <v>141</v>
      </c>
    </row>
    <row r="582" spans="2:51" s="13" customFormat="1" ht="22.5" customHeight="1">
      <c r="B582" s="193"/>
      <c r="D582" s="194" t="s">
        <v>150</v>
      </c>
      <c r="E582" s="195" t="s">
        <v>22</v>
      </c>
      <c r="F582" s="196" t="s">
        <v>154</v>
      </c>
      <c r="H582" s="197">
        <v>34.604</v>
      </c>
      <c r="I582" s="198"/>
      <c r="L582" s="193"/>
      <c r="M582" s="199"/>
      <c r="N582" s="200"/>
      <c r="O582" s="200"/>
      <c r="P582" s="200"/>
      <c r="Q582" s="200"/>
      <c r="R582" s="200"/>
      <c r="S582" s="200"/>
      <c r="T582" s="201"/>
      <c r="AT582" s="202" t="s">
        <v>150</v>
      </c>
      <c r="AU582" s="202" t="s">
        <v>83</v>
      </c>
      <c r="AV582" s="13" t="s">
        <v>148</v>
      </c>
      <c r="AW582" s="13" t="s">
        <v>38</v>
      </c>
      <c r="AX582" s="13" t="s">
        <v>23</v>
      </c>
      <c r="AY582" s="202" t="s">
        <v>141</v>
      </c>
    </row>
    <row r="583" spans="2:65" s="1" customFormat="1" ht="22.5" customHeight="1">
      <c r="B583" s="163"/>
      <c r="C583" s="203" t="s">
        <v>812</v>
      </c>
      <c r="D583" s="203" t="s">
        <v>258</v>
      </c>
      <c r="E583" s="204" t="s">
        <v>813</v>
      </c>
      <c r="F583" s="205" t="s">
        <v>814</v>
      </c>
      <c r="G583" s="206" t="s">
        <v>180</v>
      </c>
      <c r="H583" s="207">
        <v>3.4</v>
      </c>
      <c r="I583" s="208"/>
      <c r="J583" s="209">
        <f>ROUND(I583*H583,2)</f>
        <v>0</v>
      </c>
      <c r="K583" s="205" t="s">
        <v>147</v>
      </c>
      <c r="L583" s="210"/>
      <c r="M583" s="211" t="s">
        <v>22</v>
      </c>
      <c r="N583" s="212" t="s">
        <v>46</v>
      </c>
      <c r="O583" s="35"/>
      <c r="P583" s="173">
        <f>O583*H583</f>
        <v>0</v>
      </c>
      <c r="Q583" s="173">
        <v>0.025</v>
      </c>
      <c r="R583" s="173">
        <f>Q583*H583</f>
        <v>0.085</v>
      </c>
      <c r="S583" s="173">
        <v>0</v>
      </c>
      <c r="T583" s="174">
        <f>S583*H583</f>
        <v>0</v>
      </c>
      <c r="AR583" s="17" t="s">
        <v>348</v>
      </c>
      <c r="AT583" s="17" t="s">
        <v>258</v>
      </c>
      <c r="AU583" s="17" t="s">
        <v>83</v>
      </c>
      <c r="AY583" s="17" t="s">
        <v>141</v>
      </c>
      <c r="BE583" s="175">
        <f>IF(N583="základní",J583,0)</f>
        <v>0</v>
      </c>
      <c r="BF583" s="175">
        <f>IF(N583="snížená",J583,0)</f>
        <v>0</v>
      </c>
      <c r="BG583" s="175">
        <f>IF(N583="zákl. přenesená",J583,0)</f>
        <v>0</v>
      </c>
      <c r="BH583" s="175">
        <f>IF(N583="sníž. přenesená",J583,0)</f>
        <v>0</v>
      </c>
      <c r="BI583" s="175">
        <f>IF(N583="nulová",J583,0)</f>
        <v>0</v>
      </c>
      <c r="BJ583" s="17" t="s">
        <v>23</v>
      </c>
      <c r="BK583" s="175">
        <f>ROUND(I583*H583,2)</f>
        <v>0</v>
      </c>
      <c r="BL583" s="17" t="s">
        <v>240</v>
      </c>
      <c r="BM583" s="17" t="s">
        <v>815</v>
      </c>
    </row>
    <row r="584" spans="2:51" s="12" customFormat="1" ht="22.5" customHeight="1">
      <c r="B584" s="185"/>
      <c r="D584" s="177" t="s">
        <v>150</v>
      </c>
      <c r="E584" s="186" t="s">
        <v>22</v>
      </c>
      <c r="F584" s="187" t="s">
        <v>816</v>
      </c>
      <c r="H584" s="188">
        <v>3.333</v>
      </c>
      <c r="I584" s="189"/>
      <c r="L584" s="185"/>
      <c r="M584" s="190"/>
      <c r="N584" s="191"/>
      <c r="O584" s="191"/>
      <c r="P584" s="191"/>
      <c r="Q584" s="191"/>
      <c r="R584" s="191"/>
      <c r="S584" s="191"/>
      <c r="T584" s="192"/>
      <c r="AT584" s="186" t="s">
        <v>150</v>
      </c>
      <c r="AU584" s="186" t="s">
        <v>83</v>
      </c>
      <c r="AV584" s="12" t="s">
        <v>83</v>
      </c>
      <c r="AW584" s="12" t="s">
        <v>38</v>
      </c>
      <c r="AX584" s="12" t="s">
        <v>75</v>
      </c>
      <c r="AY584" s="186" t="s">
        <v>141</v>
      </c>
    </row>
    <row r="585" spans="2:51" s="13" customFormat="1" ht="22.5" customHeight="1">
      <c r="B585" s="193"/>
      <c r="D585" s="177" t="s">
        <v>150</v>
      </c>
      <c r="E585" s="215" t="s">
        <v>22</v>
      </c>
      <c r="F585" s="216" t="s">
        <v>154</v>
      </c>
      <c r="H585" s="217">
        <v>3.333</v>
      </c>
      <c r="I585" s="198"/>
      <c r="L585" s="193"/>
      <c r="M585" s="199"/>
      <c r="N585" s="200"/>
      <c r="O585" s="200"/>
      <c r="P585" s="200"/>
      <c r="Q585" s="200"/>
      <c r="R585" s="200"/>
      <c r="S585" s="200"/>
      <c r="T585" s="201"/>
      <c r="AT585" s="202" t="s">
        <v>150</v>
      </c>
      <c r="AU585" s="202" t="s">
        <v>83</v>
      </c>
      <c r="AV585" s="13" t="s">
        <v>148</v>
      </c>
      <c r="AW585" s="13" t="s">
        <v>38</v>
      </c>
      <c r="AX585" s="13" t="s">
        <v>23</v>
      </c>
      <c r="AY585" s="202" t="s">
        <v>141</v>
      </c>
    </row>
    <row r="586" spans="2:51" s="12" customFormat="1" ht="22.5" customHeight="1">
      <c r="B586" s="185"/>
      <c r="D586" s="194" t="s">
        <v>150</v>
      </c>
      <c r="F586" s="213" t="s">
        <v>817</v>
      </c>
      <c r="H586" s="214">
        <v>3.4</v>
      </c>
      <c r="I586" s="189"/>
      <c r="L586" s="185"/>
      <c r="M586" s="190"/>
      <c r="N586" s="191"/>
      <c r="O586" s="191"/>
      <c r="P586" s="191"/>
      <c r="Q586" s="191"/>
      <c r="R586" s="191"/>
      <c r="S586" s="191"/>
      <c r="T586" s="192"/>
      <c r="AT586" s="186" t="s">
        <v>150</v>
      </c>
      <c r="AU586" s="186" t="s">
        <v>83</v>
      </c>
      <c r="AV586" s="12" t="s">
        <v>83</v>
      </c>
      <c r="AW586" s="12" t="s">
        <v>4</v>
      </c>
      <c r="AX586" s="12" t="s">
        <v>23</v>
      </c>
      <c r="AY586" s="186" t="s">
        <v>141</v>
      </c>
    </row>
    <row r="587" spans="2:65" s="1" customFormat="1" ht="22.5" customHeight="1">
      <c r="B587" s="163"/>
      <c r="C587" s="164" t="s">
        <v>818</v>
      </c>
      <c r="D587" s="164" t="s">
        <v>143</v>
      </c>
      <c r="E587" s="165" t="s">
        <v>819</v>
      </c>
      <c r="F587" s="166" t="s">
        <v>820</v>
      </c>
      <c r="G587" s="167" t="s">
        <v>146</v>
      </c>
      <c r="H587" s="168">
        <v>34.604</v>
      </c>
      <c r="I587" s="169"/>
      <c r="J587" s="170">
        <f>ROUND(I587*H587,2)</f>
        <v>0</v>
      </c>
      <c r="K587" s="166" t="s">
        <v>22</v>
      </c>
      <c r="L587" s="34"/>
      <c r="M587" s="171" t="s">
        <v>22</v>
      </c>
      <c r="N587" s="172" t="s">
        <v>46</v>
      </c>
      <c r="O587" s="35"/>
      <c r="P587" s="173">
        <f>O587*H587</f>
        <v>0</v>
      </c>
      <c r="Q587" s="173">
        <v>0</v>
      </c>
      <c r="R587" s="173">
        <f>Q587*H587</f>
        <v>0</v>
      </c>
      <c r="S587" s="173">
        <v>0</v>
      </c>
      <c r="T587" s="174">
        <f>S587*H587</f>
        <v>0</v>
      </c>
      <c r="AR587" s="17" t="s">
        <v>240</v>
      </c>
      <c r="AT587" s="17" t="s">
        <v>143</v>
      </c>
      <c r="AU587" s="17" t="s">
        <v>83</v>
      </c>
      <c r="AY587" s="17" t="s">
        <v>141</v>
      </c>
      <c r="BE587" s="175">
        <f>IF(N587="základní",J587,0)</f>
        <v>0</v>
      </c>
      <c r="BF587" s="175">
        <f>IF(N587="snížená",J587,0)</f>
        <v>0</v>
      </c>
      <c r="BG587" s="175">
        <f>IF(N587="zákl. přenesená",J587,0)</f>
        <v>0</v>
      </c>
      <c r="BH587" s="175">
        <f>IF(N587="sníž. přenesená",J587,0)</f>
        <v>0</v>
      </c>
      <c r="BI587" s="175">
        <f>IF(N587="nulová",J587,0)</f>
        <v>0</v>
      </c>
      <c r="BJ587" s="17" t="s">
        <v>23</v>
      </c>
      <c r="BK587" s="175">
        <f>ROUND(I587*H587,2)</f>
        <v>0</v>
      </c>
      <c r="BL587" s="17" t="s">
        <v>240</v>
      </c>
      <c r="BM587" s="17" t="s">
        <v>821</v>
      </c>
    </row>
    <row r="588" spans="2:51" s="11" customFormat="1" ht="22.5" customHeight="1">
      <c r="B588" s="176"/>
      <c r="D588" s="177" t="s">
        <v>150</v>
      </c>
      <c r="E588" s="178" t="s">
        <v>22</v>
      </c>
      <c r="F588" s="179" t="s">
        <v>772</v>
      </c>
      <c r="H588" s="180" t="s">
        <v>22</v>
      </c>
      <c r="I588" s="181"/>
      <c r="L588" s="176"/>
      <c r="M588" s="182"/>
      <c r="N588" s="183"/>
      <c r="O588" s="183"/>
      <c r="P588" s="183"/>
      <c r="Q588" s="183"/>
      <c r="R588" s="183"/>
      <c r="S588" s="183"/>
      <c r="T588" s="184"/>
      <c r="AT588" s="180" t="s">
        <v>150</v>
      </c>
      <c r="AU588" s="180" t="s">
        <v>83</v>
      </c>
      <c r="AV588" s="11" t="s">
        <v>23</v>
      </c>
      <c r="AW588" s="11" t="s">
        <v>38</v>
      </c>
      <c r="AX588" s="11" t="s">
        <v>75</v>
      </c>
      <c r="AY588" s="180" t="s">
        <v>141</v>
      </c>
    </row>
    <row r="589" spans="2:51" s="12" customFormat="1" ht="22.5" customHeight="1">
      <c r="B589" s="185"/>
      <c r="D589" s="177" t="s">
        <v>150</v>
      </c>
      <c r="E589" s="186" t="s">
        <v>22</v>
      </c>
      <c r="F589" s="187" t="s">
        <v>564</v>
      </c>
      <c r="H589" s="188">
        <v>34.604</v>
      </c>
      <c r="I589" s="189"/>
      <c r="L589" s="185"/>
      <c r="M589" s="190"/>
      <c r="N589" s="191"/>
      <c r="O589" s="191"/>
      <c r="P589" s="191"/>
      <c r="Q589" s="191"/>
      <c r="R589" s="191"/>
      <c r="S589" s="191"/>
      <c r="T589" s="192"/>
      <c r="AT589" s="186" t="s">
        <v>150</v>
      </c>
      <c r="AU589" s="186" t="s">
        <v>83</v>
      </c>
      <c r="AV589" s="12" t="s">
        <v>83</v>
      </c>
      <c r="AW589" s="12" t="s">
        <v>38</v>
      </c>
      <c r="AX589" s="12" t="s">
        <v>75</v>
      </c>
      <c r="AY589" s="186" t="s">
        <v>141</v>
      </c>
    </row>
    <row r="590" spans="2:51" s="13" customFormat="1" ht="22.5" customHeight="1">
      <c r="B590" s="193"/>
      <c r="D590" s="194" t="s">
        <v>150</v>
      </c>
      <c r="E590" s="195" t="s">
        <v>22</v>
      </c>
      <c r="F590" s="196" t="s">
        <v>154</v>
      </c>
      <c r="H590" s="197">
        <v>34.604</v>
      </c>
      <c r="I590" s="198"/>
      <c r="L590" s="193"/>
      <c r="M590" s="199"/>
      <c r="N590" s="200"/>
      <c r="O590" s="200"/>
      <c r="P590" s="200"/>
      <c r="Q590" s="200"/>
      <c r="R590" s="200"/>
      <c r="S590" s="200"/>
      <c r="T590" s="201"/>
      <c r="AT590" s="202" t="s">
        <v>150</v>
      </c>
      <c r="AU590" s="202" t="s">
        <v>83</v>
      </c>
      <c r="AV590" s="13" t="s">
        <v>148</v>
      </c>
      <c r="AW590" s="13" t="s">
        <v>38</v>
      </c>
      <c r="AX590" s="13" t="s">
        <v>23</v>
      </c>
      <c r="AY590" s="202" t="s">
        <v>141</v>
      </c>
    </row>
    <row r="591" spans="2:65" s="1" customFormat="1" ht="22.5" customHeight="1">
      <c r="B591" s="163"/>
      <c r="C591" s="203" t="s">
        <v>822</v>
      </c>
      <c r="D591" s="203" t="s">
        <v>258</v>
      </c>
      <c r="E591" s="204" t="s">
        <v>823</v>
      </c>
      <c r="F591" s="205" t="s">
        <v>824</v>
      </c>
      <c r="G591" s="206" t="s">
        <v>317</v>
      </c>
      <c r="H591" s="207">
        <v>138.416</v>
      </c>
      <c r="I591" s="208"/>
      <c r="J591" s="209">
        <f>ROUND(I591*H591,2)</f>
        <v>0</v>
      </c>
      <c r="K591" s="205" t="s">
        <v>22</v>
      </c>
      <c r="L591" s="210"/>
      <c r="M591" s="211" t="s">
        <v>22</v>
      </c>
      <c r="N591" s="212" t="s">
        <v>46</v>
      </c>
      <c r="O591" s="35"/>
      <c r="P591" s="173">
        <f>O591*H591</f>
        <v>0</v>
      </c>
      <c r="Q591" s="173">
        <v>2E-05</v>
      </c>
      <c r="R591" s="173">
        <f>Q591*H591</f>
        <v>0.0027683200000000003</v>
      </c>
      <c r="S591" s="173">
        <v>0</v>
      </c>
      <c r="T591" s="174">
        <f>S591*H591</f>
        <v>0</v>
      </c>
      <c r="AR591" s="17" t="s">
        <v>348</v>
      </c>
      <c r="AT591" s="17" t="s">
        <v>258</v>
      </c>
      <c r="AU591" s="17" t="s">
        <v>83</v>
      </c>
      <c r="AY591" s="17" t="s">
        <v>141</v>
      </c>
      <c r="BE591" s="175">
        <f>IF(N591="základní",J591,0)</f>
        <v>0</v>
      </c>
      <c r="BF591" s="175">
        <f>IF(N591="snížená",J591,0)</f>
        <v>0</v>
      </c>
      <c r="BG591" s="175">
        <f>IF(N591="zákl. přenesená",J591,0)</f>
        <v>0</v>
      </c>
      <c r="BH591" s="175">
        <f>IF(N591="sníž. přenesená",J591,0)</f>
        <v>0</v>
      </c>
      <c r="BI591" s="175">
        <f>IF(N591="nulová",J591,0)</f>
        <v>0</v>
      </c>
      <c r="BJ591" s="17" t="s">
        <v>23</v>
      </c>
      <c r="BK591" s="175">
        <f>ROUND(I591*H591,2)</f>
        <v>0</v>
      </c>
      <c r="BL591" s="17" t="s">
        <v>240</v>
      </c>
      <c r="BM591" s="17" t="s">
        <v>825</v>
      </c>
    </row>
    <row r="592" spans="2:51" s="11" customFormat="1" ht="22.5" customHeight="1">
      <c r="B592" s="176"/>
      <c r="D592" s="177" t="s">
        <v>150</v>
      </c>
      <c r="E592" s="178" t="s">
        <v>22</v>
      </c>
      <c r="F592" s="179" t="s">
        <v>826</v>
      </c>
      <c r="H592" s="180" t="s">
        <v>22</v>
      </c>
      <c r="I592" s="181"/>
      <c r="L592" s="176"/>
      <c r="M592" s="182"/>
      <c r="N592" s="183"/>
      <c r="O592" s="183"/>
      <c r="P592" s="183"/>
      <c r="Q592" s="183"/>
      <c r="R592" s="183"/>
      <c r="S592" s="183"/>
      <c r="T592" s="184"/>
      <c r="AT592" s="180" t="s">
        <v>150</v>
      </c>
      <c r="AU592" s="180" t="s">
        <v>83</v>
      </c>
      <c r="AV592" s="11" t="s">
        <v>23</v>
      </c>
      <c r="AW592" s="11" t="s">
        <v>38</v>
      </c>
      <c r="AX592" s="11" t="s">
        <v>75</v>
      </c>
      <c r="AY592" s="180" t="s">
        <v>141</v>
      </c>
    </row>
    <row r="593" spans="2:51" s="12" customFormat="1" ht="22.5" customHeight="1">
      <c r="B593" s="185"/>
      <c r="D593" s="177" t="s">
        <v>150</v>
      </c>
      <c r="E593" s="186" t="s">
        <v>22</v>
      </c>
      <c r="F593" s="187" t="s">
        <v>827</v>
      </c>
      <c r="H593" s="188">
        <v>138.416</v>
      </c>
      <c r="I593" s="189"/>
      <c r="L593" s="185"/>
      <c r="M593" s="190"/>
      <c r="N593" s="191"/>
      <c r="O593" s="191"/>
      <c r="P593" s="191"/>
      <c r="Q593" s="191"/>
      <c r="R593" s="191"/>
      <c r="S593" s="191"/>
      <c r="T593" s="192"/>
      <c r="AT593" s="186" t="s">
        <v>150</v>
      </c>
      <c r="AU593" s="186" t="s">
        <v>83</v>
      </c>
      <c r="AV593" s="12" t="s">
        <v>83</v>
      </c>
      <c r="AW593" s="12" t="s">
        <v>38</v>
      </c>
      <c r="AX593" s="12" t="s">
        <v>75</v>
      </c>
      <c r="AY593" s="186" t="s">
        <v>141</v>
      </c>
    </row>
    <row r="594" spans="2:51" s="13" customFormat="1" ht="22.5" customHeight="1">
      <c r="B594" s="193"/>
      <c r="D594" s="194" t="s">
        <v>150</v>
      </c>
      <c r="E594" s="195" t="s">
        <v>22</v>
      </c>
      <c r="F594" s="196" t="s">
        <v>154</v>
      </c>
      <c r="H594" s="197">
        <v>138.416</v>
      </c>
      <c r="I594" s="198"/>
      <c r="L594" s="193"/>
      <c r="M594" s="199"/>
      <c r="N594" s="200"/>
      <c r="O594" s="200"/>
      <c r="P594" s="200"/>
      <c r="Q594" s="200"/>
      <c r="R594" s="200"/>
      <c r="S594" s="200"/>
      <c r="T594" s="201"/>
      <c r="AT594" s="202" t="s">
        <v>150</v>
      </c>
      <c r="AU594" s="202" t="s">
        <v>83</v>
      </c>
      <c r="AV594" s="13" t="s">
        <v>148</v>
      </c>
      <c r="AW594" s="13" t="s">
        <v>38</v>
      </c>
      <c r="AX594" s="13" t="s">
        <v>23</v>
      </c>
      <c r="AY594" s="202" t="s">
        <v>141</v>
      </c>
    </row>
    <row r="595" spans="2:65" s="1" customFormat="1" ht="22.5" customHeight="1">
      <c r="B595" s="163"/>
      <c r="C595" s="164" t="s">
        <v>828</v>
      </c>
      <c r="D595" s="164" t="s">
        <v>143</v>
      </c>
      <c r="E595" s="165" t="s">
        <v>829</v>
      </c>
      <c r="F595" s="166" t="s">
        <v>830</v>
      </c>
      <c r="G595" s="167" t="s">
        <v>180</v>
      </c>
      <c r="H595" s="168">
        <v>59.534</v>
      </c>
      <c r="I595" s="169"/>
      <c r="J595" s="170">
        <f>ROUND(I595*H595,2)</f>
        <v>0</v>
      </c>
      <c r="K595" s="166" t="s">
        <v>22</v>
      </c>
      <c r="L595" s="34"/>
      <c r="M595" s="171" t="s">
        <v>22</v>
      </c>
      <c r="N595" s="172" t="s">
        <v>46</v>
      </c>
      <c r="O595" s="35"/>
      <c r="P595" s="173">
        <f>O595*H595</f>
        <v>0</v>
      </c>
      <c r="Q595" s="173">
        <v>0</v>
      </c>
      <c r="R595" s="173">
        <f>Q595*H595</f>
        <v>0</v>
      </c>
      <c r="S595" s="173">
        <v>0</v>
      </c>
      <c r="T595" s="174">
        <f>S595*H595</f>
        <v>0</v>
      </c>
      <c r="AR595" s="17" t="s">
        <v>240</v>
      </c>
      <c r="AT595" s="17" t="s">
        <v>143</v>
      </c>
      <c r="AU595" s="17" t="s">
        <v>83</v>
      </c>
      <c r="AY595" s="17" t="s">
        <v>141</v>
      </c>
      <c r="BE595" s="175">
        <f>IF(N595="základní",J595,0)</f>
        <v>0</v>
      </c>
      <c r="BF595" s="175">
        <f>IF(N595="snížená",J595,0)</f>
        <v>0</v>
      </c>
      <c r="BG595" s="175">
        <f>IF(N595="zákl. přenesená",J595,0)</f>
        <v>0</v>
      </c>
      <c r="BH595" s="175">
        <f>IF(N595="sníž. přenesená",J595,0)</f>
        <v>0</v>
      </c>
      <c r="BI595" s="175">
        <f>IF(N595="nulová",J595,0)</f>
        <v>0</v>
      </c>
      <c r="BJ595" s="17" t="s">
        <v>23</v>
      </c>
      <c r="BK595" s="175">
        <f>ROUND(I595*H595,2)</f>
        <v>0</v>
      </c>
      <c r="BL595" s="17" t="s">
        <v>240</v>
      </c>
      <c r="BM595" s="17" t="s">
        <v>831</v>
      </c>
    </row>
    <row r="596" spans="2:51" s="11" customFormat="1" ht="22.5" customHeight="1">
      <c r="B596" s="176"/>
      <c r="D596" s="177" t="s">
        <v>150</v>
      </c>
      <c r="E596" s="178" t="s">
        <v>22</v>
      </c>
      <c r="F596" s="179" t="s">
        <v>832</v>
      </c>
      <c r="H596" s="180" t="s">
        <v>22</v>
      </c>
      <c r="I596" s="181"/>
      <c r="L596" s="176"/>
      <c r="M596" s="182"/>
      <c r="N596" s="183"/>
      <c r="O596" s="183"/>
      <c r="P596" s="183"/>
      <c r="Q596" s="183"/>
      <c r="R596" s="183"/>
      <c r="S596" s="183"/>
      <c r="T596" s="184"/>
      <c r="AT596" s="180" t="s">
        <v>150</v>
      </c>
      <c r="AU596" s="180" t="s">
        <v>83</v>
      </c>
      <c r="AV596" s="11" t="s">
        <v>23</v>
      </c>
      <c r="AW596" s="11" t="s">
        <v>38</v>
      </c>
      <c r="AX596" s="11" t="s">
        <v>75</v>
      </c>
      <c r="AY596" s="180" t="s">
        <v>141</v>
      </c>
    </row>
    <row r="597" spans="2:51" s="12" customFormat="1" ht="22.5" customHeight="1">
      <c r="B597" s="185"/>
      <c r="D597" s="177" t="s">
        <v>150</v>
      </c>
      <c r="E597" s="186" t="s">
        <v>22</v>
      </c>
      <c r="F597" s="187" t="s">
        <v>833</v>
      </c>
      <c r="H597" s="188">
        <v>31.594</v>
      </c>
      <c r="I597" s="189"/>
      <c r="L597" s="185"/>
      <c r="M597" s="190"/>
      <c r="N597" s="191"/>
      <c r="O597" s="191"/>
      <c r="P597" s="191"/>
      <c r="Q597" s="191"/>
      <c r="R597" s="191"/>
      <c r="S597" s="191"/>
      <c r="T597" s="192"/>
      <c r="AT597" s="186" t="s">
        <v>150</v>
      </c>
      <c r="AU597" s="186" t="s">
        <v>83</v>
      </c>
      <c r="AV597" s="12" t="s">
        <v>83</v>
      </c>
      <c r="AW597" s="12" t="s">
        <v>38</v>
      </c>
      <c r="AX597" s="12" t="s">
        <v>75</v>
      </c>
      <c r="AY597" s="186" t="s">
        <v>141</v>
      </c>
    </row>
    <row r="598" spans="2:51" s="12" customFormat="1" ht="22.5" customHeight="1">
      <c r="B598" s="185"/>
      <c r="D598" s="177" t="s">
        <v>150</v>
      </c>
      <c r="E598" s="186" t="s">
        <v>22</v>
      </c>
      <c r="F598" s="187" t="s">
        <v>834</v>
      </c>
      <c r="H598" s="188">
        <v>19.818</v>
      </c>
      <c r="I598" s="189"/>
      <c r="L598" s="185"/>
      <c r="M598" s="190"/>
      <c r="N598" s="191"/>
      <c r="O598" s="191"/>
      <c r="P598" s="191"/>
      <c r="Q598" s="191"/>
      <c r="R598" s="191"/>
      <c r="S598" s="191"/>
      <c r="T598" s="192"/>
      <c r="AT598" s="186" t="s">
        <v>150</v>
      </c>
      <c r="AU598" s="186" t="s">
        <v>83</v>
      </c>
      <c r="AV598" s="12" t="s">
        <v>83</v>
      </c>
      <c r="AW598" s="12" t="s">
        <v>38</v>
      </c>
      <c r="AX598" s="12" t="s">
        <v>75</v>
      </c>
      <c r="AY598" s="186" t="s">
        <v>141</v>
      </c>
    </row>
    <row r="599" spans="2:51" s="12" customFormat="1" ht="22.5" customHeight="1">
      <c r="B599" s="185"/>
      <c r="D599" s="177" t="s">
        <v>150</v>
      </c>
      <c r="E599" s="186" t="s">
        <v>22</v>
      </c>
      <c r="F599" s="187" t="s">
        <v>835</v>
      </c>
      <c r="H599" s="188">
        <v>8.122</v>
      </c>
      <c r="I599" s="189"/>
      <c r="L599" s="185"/>
      <c r="M599" s="190"/>
      <c r="N599" s="191"/>
      <c r="O599" s="191"/>
      <c r="P599" s="191"/>
      <c r="Q599" s="191"/>
      <c r="R599" s="191"/>
      <c r="S599" s="191"/>
      <c r="T599" s="192"/>
      <c r="AT599" s="186" t="s">
        <v>150</v>
      </c>
      <c r="AU599" s="186" t="s">
        <v>83</v>
      </c>
      <c r="AV599" s="12" t="s">
        <v>83</v>
      </c>
      <c r="AW599" s="12" t="s">
        <v>38</v>
      </c>
      <c r="AX599" s="12" t="s">
        <v>75</v>
      </c>
      <c r="AY599" s="186" t="s">
        <v>141</v>
      </c>
    </row>
    <row r="600" spans="2:51" s="13" customFormat="1" ht="22.5" customHeight="1">
      <c r="B600" s="193"/>
      <c r="D600" s="194" t="s">
        <v>150</v>
      </c>
      <c r="E600" s="195" t="s">
        <v>22</v>
      </c>
      <c r="F600" s="196" t="s">
        <v>154</v>
      </c>
      <c r="H600" s="197">
        <v>59.534</v>
      </c>
      <c r="I600" s="198"/>
      <c r="L600" s="193"/>
      <c r="M600" s="199"/>
      <c r="N600" s="200"/>
      <c r="O600" s="200"/>
      <c r="P600" s="200"/>
      <c r="Q600" s="200"/>
      <c r="R600" s="200"/>
      <c r="S600" s="200"/>
      <c r="T600" s="201"/>
      <c r="AT600" s="202" t="s">
        <v>150</v>
      </c>
      <c r="AU600" s="202" t="s">
        <v>83</v>
      </c>
      <c r="AV600" s="13" t="s">
        <v>148</v>
      </c>
      <c r="AW600" s="13" t="s">
        <v>38</v>
      </c>
      <c r="AX600" s="13" t="s">
        <v>23</v>
      </c>
      <c r="AY600" s="202" t="s">
        <v>141</v>
      </c>
    </row>
    <row r="601" spans="2:65" s="1" customFormat="1" ht="22.5" customHeight="1">
      <c r="B601" s="163"/>
      <c r="C601" s="164" t="s">
        <v>836</v>
      </c>
      <c r="D601" s="164" t="s">
        <v>143</v>
      </c>
      <c r="E601" s="165" t="s">
        <v>837</v>
      </c>
      <c r="F601" s="166" t="s">
        <v>838</v>
      </c>
      <c r="G601" s="167" t="s">
        <v>146</v>
      </c>
      <c r="H601" s="168">
        <v>35.424</v>
      </c>
      <c r="I601" s="169"/>
      <c r="J601" s="170">
        <f>ROUND(I601*H601,2)</f>
        <v>0</v>
      </c>
      <c r="K601" s="166" t="s">
        <v>147</v>
      </c>
      <c r="L601" s="34"/>
      <c r="M601" s="171" t="s">
        <v>22</v>
      </c>
      <c r="N601" s="172" t="s">
        <v>46</v>
      </c>
      <c r="O601" s="35"/>
      <c r="P601" s="173">
        <f>O601*H601</f>
        <v>0</v>
      </c>
      <c r="Q601" s="173">
        <v>0</v>
      </c>
      <c r="R601" s="173">
        <f>Q601*H601</f>
        <v>0</v>
      </c>
      <c r="S601" s="173">
        <v>0</v>
      </c>
      <c r="T601" s="174">
        <f>S601*H601</f>
        <v>0</v>
      </c>
      <c r="AR601" s="17" t="s">
        <v>240</v>
      </c>
      <c r="AT601" s="17" t="s">
        <v>143</v>
      </c>
      <c r="AU601" s="17" t="s">
        <v>83</v>
      </c>
      <c r="AY601" s="17" t="s">
        <v>141</v>
      </c>
      <c r="BE601" s="175">
        <f>IF(N601="základní",J601,0)</f>
        <v>0</v>
      </c>
      <c r="BF601" s="175">
        <f>IF(N601="snížená",J601,0)</f>
        <v>0</v>
      </c>
      <c r="BG601" s="175">
        <f>IF(N601="zákl. přenesená",J601,0)</f>
        <v>0</v>
      </c>
      <c r="BH601" s="175">
        <f>IF(N601="sníž. přenesená",J601,0)</f>
        <v>0</v>
      </c>
      <c r="BI601" s="175">
        <f>IF(N601="nulová",J601,0)</f>
        <v>0</v>
      </c>
      <c r="BJ601" s="17" t="s">
        <v>23</v>
      </c>
      <c r="BK601" s="175">
        <f>ROUND(I601*H601,2)</f>
        <v>0</v>
      </c>
      <c r="BL601" s="17" t="s">
        <v>240</v>
      </c>
      <c r="BM601" s="17" t="s">
        <v>839</v>
      </c>
    </row>
    <row r="602" spans="2:51" s="11" customFormat="1" ht="22.5" customHeight="1">
      <c r="B602" s="176"/>
      <c r="D602" s="177" t="s">
        <v>150</v>
      </c>
      <c r="E602" s="178" t="s">
        <v>22</v>
      </c>
      <c r="F602" s="179" t="s">
        <v>772</v>
      </c>
      <c r="H602" s="180" t="s">
        <v>22</v>
      </c>
      <c r="I602" s="181"/>
      <c r="L602" s="176"/>
      <c r="M602" s="182"/>
      <c r="N602" s="183"/>
      <c r="O602" s="183"/>
      <c r="P602" s="183"/>
      <c r="Q602" s="183"/>
      <c r="R602" s="183"/>
      <c r="S602" s="183"/>
      <c r="T602" s="184"/>
      <c r="AT602" s="180" t="s">
        <v>150</v>
      </c>
      <c r="AU602" s="180" t="s">
        <v>83</v>
      </c>
      <c r="AV602" s="11" t="s">
        <v>23</v>
      </c>
      <c r="AW602" s="11" t="s">
        <v>38</v>
      </c>
      <c r="AX602" s="11" t="s">
        <v>75</v>
      </c>
      <c r="AY602" s="180" t="s">
        <v>141</v>
      </c>
    </row>
    <row r="603" spans="2:51" s="12" customFormat="1" ht="22.5" customHeight="1">
      <c r="B603" s="185"/>
      <c r="D603" s="177" t="s">
        <v>150</v>
      </c>
      <c r="E603" s="186" t="s">
        <v>22</v>
      </c>
      <c r="F603" s="187" t="s">
        <v>840</v>
      </c>
      <c r="H603" s="188">
        <v>35.424</v>
      </c>
      <c r="I603" s="189"/>
      <c r="L603" s="185"/>
      <c r="M603" s="190"/>
      <c r="N603" s="191"/>
      <c r="O603" s="191"/>
      <c r="P603" s="191"/>
      <c r="Q603" s="191"/>
      <c r="R603" s="191"/>
      <c r="S603" s="191"/>
      <c r="T603" s="192"/>
      <c r="AT603" s="186" t="s">
        <v>150</v>
      </c>
      <c r="AU603" s="186" t="s">
        <v>83</v>
      </c>
      <c r="AV603" s="12" t="s">
        <v>83</v>
      </c>
      <c r="AW603" s="12" t="s">
        <v>38</v>
      </c>
      <c r="AX603" s="12" t="s">
        <v>75</v>
      </c>
      <c r="AY603" s="186" t="s">
        <v>141</v>
      </c>
    </row>
    <row r="604" spans="2:51" s="13" customFormat="1" ht="22.5" customHeight="1">
      <c r="B604" s="193"/>
      <c r="D604" s="194" t="s">
        <v>150</v>
      </c>
      <c r="E604" s="195" t="s">
        <v>22</v>
      </c>
      <c r="F604" s="196" t="s">
        <v>154</v>
      </c>
      <c r="H604" s="197">
        <v>35.424</v>
      </c>
      <c r="I604" s="198"/>
      <c r="L604" s="193"/>
      <c r="M604" s="199"/>
      <c r="N604" s="200"/>
      <c r="O604" s="200"/>
      <c r="P604" s="200"/>
      <c r="Q604" s="200"/>
      <c r="R604" s="200"/>
      <c r="S604" s="200"/>
      <c r="T604" s="201"/>
      <c r="AT604" s="202" t="s">
        <v>150</v>
      </c>
      <c r="AU604" s="202" t="s">
        <v>83</v>
      </c>
      <c r="AV604" s="13" t="s">
        <v>148</v>
      </c>
      <c r="AW604" s="13" t="s">
        <v>38</v>
      </c>
      <c r="AX604" s="13" t="s">
        <v>23</v>
      </c>
      <c r="AY604" s="202" t="s">
        <v>141</v>
      </c>
    </row>
    <row r="605" spans="2:65" s="1" customFormat="1" ht="31.5" customHeight="1">
      <c r="B605" s="163"/>
      <c r="C605" s="203" t="s">
        <v>841</v>
      </c>
      <c r="D605" s="203" t="s">
        <v>258</v>
      </c>
      <c r="E605" s="204" t="s">
        <v>842</v>
      </c>
      <c r="F605" s="205" t="s">
        <v>843</v>
      </c>
      <c r="G605" s="206" t="s">
        <v>146</v>
      </c>
      <c r="H605" s="207">
        <v>40.738</v>
      </c>
      <c r="I605" s="208"/>
      <c r="J605" s="209">
        <f>ROUND(I605*H605,2)</f>
        <v>0</v>
      </c>
      <c r="K605" s="205" t="s">
        <v>22</v>
      </c>
      <c r="L605" s="210"/>
      <c r="M605" s="211" t="s">
        <v>22</v>
      </c>
      <c r="N605" s="212" t="s">
        <v>46</v>
      </c>
      <c r="O605" s="35"/>
      <c r="P605" s="173">
        <f>O605*H605</f>
        <v>0</v>
      </c>
      <c r="Q605" s="173">
        <v>0.003</v>
      </c>
      <c r="R605" s="173">
        <f>Q605*H605</f>
        <v>0.122214</v>
      </c>
      <c r="S605" s="173">
        <v>0</v>
      </c>
      <c r="T605" s="174">
        <f>S605*H605</f>
        <v>0</v>
      </c>
      <c r="AR605" s="17" t="s">
        <v>348</v>
      </c>
      <c r="AT605" s="17" t="s">
        <v>258</v>
      </c>
      <c r="AU605" s="17" t="s">
        <v>83</v>
      </c>
      <c r="AY605" s="17" t="s">
        <v>141</v>
      </c>
      <c r="BE605" s="175">
        <f>IF(N605="základní",J605,0)</f>
        <v>0</v>
      </c>
      <c r="BF605" s="175">
        <f>IF(N605="snížená",J605,0)</f>
        <v>0</v>
      </c>
      <c r="BG605" s="175">
        <f>IF(N605="zákl. přenesená",J605,0)</f>
        <v>0</v>
      </c>
      <c r="BH605" s="175">
        <f>IF(N605="sníž. přenesená",J605,0)</f>
        <v>0</v>
      </c>
      <c r="BI605" s="175">
        <f>IF(N605="nulová",J605,0)</f>
        <v>0</v>
      </c>
      <c r="BJ605" s="17" t="s">
        <v>23</v>
      </c>
      <c r="BK605" s="175">
        <f>ROUND(I605*H605,2)</f>
        <v>0</v>
      </c>
      <c r="BL605" s="17" t="s">
        <v>240</v>
      </c>
      <c r="BM605" s="17" t="s">
        <v>844</v>
      </c>
    </row>
    <row r="606" spans="2:51" s="12" customFormat="1" ht="22.5" customHeight="1">
      <c r="B606" s="185"/>
      <c r="D606" s="194" t="s">
        <v>150</v>
      </c>
      <c r="F606" s="213" t="s">
        <v>845</v>
      </c>
      <c r="H606" s="214">
        <v>40.738</v>
      </c>
      <c r="I606" s="189"/>
      <c r="L606" s="185"/>
      <c r="M606" s="190"/>
      <c r="N606" s="191"/>
      <c r="O606" s="191"/>
      <c r="P606" s="191"/>
      <c r="Q606" s="191"/>
      <c r="R606" s="191"/>
      <c r="S606" s="191"/>
      <c r="T606" s="192"/>
      <c r="AT606" s="186" t="s">
        <v>150</v>
      </c>
      <c r="AU606" s="186" t="s">
        <v>83</v>
      </c>
      <c r="AV606" s="12" t="s">
        <v>83</v>
      </c>
      <c r="AW606" s="12" t="s">
        <v>4</v>
      </c>
      <c r="AX606" s="12" t="s">
        <v>23</v>
      </c>
      <c r="AY606" s="186" t="s">
        <v>141</v>
      </c>
    </row>
    <row r="607" spans="2:65" s="1" customFormat="1" ht="22.5" customHeight="1">
      <c r="B607" s="163"/>
      <c r="C607" s="164" t="s">
        <v>846</v>
      </c>
      <c r="D607" s="164" t="s">
        <v>143</v>
      </c>
      <c r="E607" s="165" t="s">
        <v>847</v>
      </c>
      <c r="F607" s="166" t="s">
        <v>848</v>
      </c>
      <c r="G607" s="167" t="s">
        <v>146</v>
      </c>
      <c r="H607" s="168">
        <v>78.77</v>
      </c>
      <c r="I607" s="169"/>
      <c r="J607" s="170">
        <f>ROUND(I607*H607,2)</f>
        <v>0</v>
      </c>
      <c r="K607" s="166" t="s">
        <v>147</v>
      </c>
      <c r="L607" s="34"/>
      <c r="M607" s="171" t="s">
        <v>22</v>
      </c>
      <c r="N607" s="172" t="s">
        <v>46</v>
      </c>
      <c r="O607" s="35"/>
      <c r="P607" s="173">
        <f>O607*H607</f>
        <v>0</v>
      </c>
      <c r="Q607" s="173">
        <v>4E-05</v>
      </c>
      <c r="R607" s="173">
        <f>Q607*H607</f>
        <v>0.0031508</v>
      </c>
      <c r="S607" s="173">
        <v>0</v>
      </c>
      <c r="T607" s="174">
        <f>S607*H607</f>
        <v>0</v>
      </c>
      <c r="AR607" s="17" t="s">
        <v>240</v>
      </c>
      <c r="AT607" s="17" t="s">
        <v>143</v>
      </c>
      <c r="AU607" s="17" t="s">
        <v>83</v>
      </c>
      <c r="AY607" s="17" t="s">
        <v>141</v>
      </c>
      <c r="BE607" s="175">
        <f>IF(N607="základní",J607,0)</f>
        <v>0</v>
      </c>
      <c r="BF607" s="175">
        <f>IF(N607="snížená",J607,0)</f>
        <v>0</v>
      </c>
      <c r="BG607" s="175">
        <f>IF(N607="zákl. přenesená",J607,0)</f>
        <v>0</v>
      </c>
      <c r="BH607" s="175">
        <f>IF(N607="sníž. přenesená",J607,0)</f>
        <v>0</v>
      </c>
      <c r="BI607" s="175">
        <f>IF(N607="nulová",J607,0)</f>
        <v>0</v>
      </c>
      <c r="BJ607" s="17" t="s">
        <v>23</v>
      </c>
      <c r="BK607" s="175">
        <f>ROUND(I607*H607,2)</f>
        <v>0</v>
      </c>
      <c r="BL607" s="17" t="s">
        <v>240</v>
      </c>
      <c r="BM607" s="17" t="s">
        <v>849</v>
      </c>
    </row>
    <row r="608" spans="2:51" s="11" customFormat="1" ht="22.5" customHeight="1">
      <c r="B608" s="176"/>
      <c r="D608" s="177" t="s">
        <v>150</v>
      </c>
      <c r="E608" s="178" t="s">
        <v>22</v>
      </c>
      <c r="F608" s="179" t="s">
        <v>328</v>
      </c>
      <c r="H608" s="180" t="s">
        <v>22</v>
      </c>
      <c r="I608" s="181"/>
      <c r="L608" s="176"/>
      <c r="M608" s="182"/>
      <c r="N608" s="183"/>
      <c r="O608" s="183"/>
      <c r="P608" s="183"/>
      <c r="Q608" s="183"/>
      <c r="R608" s="183"/>
      <c r="S608" s="183"/>
      <c r="T608" s="184"/>
      <c r="AT608" s="180" t="s">
        <v>150</v>
      </c>
      <c r="AU608" s="180" t="s">
        <v>83</v>
      </c>
      <c r="AV608" s="11" t="s">
        <v>23</v>
      </c>
      <c r="AW608" s="11" t="s">
        <v>38</v>
      </c>
      <c r="AX608" s="11" t="s">
        <v>75</v>
      </c>
      <c r="AY608" s="180" t="s">
        <v>141</v>
      </c>
    </row>
    <row r="609" spans="2:51" s="12" customFormat="1" ht="31.5" customHeight="1">
      <c r="B609" s="185"/>
      <c r="D609" s="177" t="s">
        <v>150</v>
      </c>
      <c r="E609" s="186" t="s">
        <v>22</v>
      </c>
      <c r="F609" s="187" t="s">
        <v>850</v>
      </c>
      <c r="H609" s="188">
        <v>72.293</v>
      </c>
      <c r="I609" s="189"/>
      <c r="L609" s="185"/>
      <c r="M609" s="190"/>
      <c r="N609" s="191"/>
      <c r="O609" s="191"/>
      <c r="P609" s="191"/>
      <c r="Q609" s="191"/>
      <c r="R609" s="191"/>
      <c r="S609" s="191"/>
      <c r="T609" s="192"/>
      <c r="AT609" s="186" t="s">
        <v>150</v>
      </c>
      <c r="AU609" s="186" t="s">
        <v>83</v>
      </c>
      <c r="AV609" s="12" t="s">
        <v>83</v>
      </c>
      <c r="AW609" s="12" t="s">
        <v>38</v>
      </c>
      <c r="AX609" s="12" t="s">
        <v>75</v>
      </c>
      <c r="AY609" s="186" t="s">
        <v>141</v>
      </c>
    </row>
    <row r="610" spans="2:51" s="11" customFormat="1" ht="22.5" customHeight="1">
      <c r="B610" s="176"/>
      <c r="D610" s="177" t="s">
        <v>150</v>
      </c>
      <c r="E610" s="178" t="s">
        <v>22</v>
      </c>
      <c r="F610" s="179" t="s">
        <v>851</v>
      </c>
      <c r="H610" s="180" t="s">
        <v>22</v>
      </c>
      <c r="I610" s="181"/>
      <c r="L610" s="176"/>
      <c r="M610" s="182"/>
      <c r="N610" s="183"/>
      <c r="O610" s="183"/>
      <c r="P610" s="183"/>
      <c r="Q610" s="183"/>
      <c r="R610" s="183"/>
      <c r="S610" s="183"/>
      <c r="T610" s="184"/>
      <c r="AT610" s="180" t="s">
        <v>150</v>
      </c>
      <c r="AU610" s="180" t="s">
        <v>83</v>
      </c>
      <c r="AV610" s="11" t="s">
        <v>23</v>
      </c>
      <c r="AW610" s="11" t="s">
        <v>38</v>
      </c>
      <c r="AX610" s="11" t="s">
        <v>75</v>
      </c>
      <c r="AY610" s="180" t="s">
        <v>141</v>
      </c>
    </row>
    <row r="611" spans="2:51" s="12" customFormat="1" ht="22.5" customHeight="1">
      <c r="B611" s="185"/>
      <c r="D611" s="177" t="s">
        <v>150</v>
      </c>
      <c r="E611" s="186" t="s">
        <v>22</v>
      </c>
      <c r="F611" s="187" t="s">
        <v>852</v>
      </c>
      <c r="H611" s="188">
        <v>2.295</v>
      </c>
      <c r="I611" s="189"/>
      <c r="L611" s="185"/>
      <c r="M611" s="190"/>
      <c r="N611" s="191"/>
      <c r="O611" s="191"/>
      <c r="P611" s="191"/>
      <c r="Q611" s="191"/>
      <c r="R611" s="191"/>
      <c r="S611" s="191"/>
      <c r="T611" s="192"/>
      <c r="AT611" s="186" t="s">
        <v>150</v>
      </c>
      <c r="AU611" s="186" t="s">
        <v>83</v>
      </c>
      <c r="AV611" s="12" t="s">
        <v>83</v>
      </c>
      <c r="AW611" s="12" t="s">
        <v>38</v>
      </c>
      <c r="AX611" s="12" t="s">
        <v>75</v>
      </c>
      <c r="AY611" s="186" t="s">
        <v>141</v>
      </c>
    </row>
    <row r="612" spans="2:51" s="11" customFormat="1" ht="22.5" customHeight="1">
      <c r="B612" s="176"/>
      <c r="D612" s="177" t="s">
        <v>150</v>
      </c>
      <c r="E612" s="178" t="s">
        <v>22</v>
      </c>
      <c r="F612" s="179" t="s">
        <v>853</v>
      </c>
      <c r="H612" s="180" t="s">
        <v>22</v>
      </c>
      <c r="I612" s="181"/>
      <c r="L612" s="176"/>
      <c r="M612" s="182"/>
      <c r="N612" s="183"/>
      <c r="O612" s="183"/>
      <c r="P612" s="183"/>
      <c r="Q612" s="183"/>
      <c r="R612" s="183"/>
      <c r="S612" s="183"/>
      <c r="T612" s="184"/>
      <c r="AT612" s="180" t="s">
        <v>150</v>
      </c>
      <c r="AU612" s="180" t="s">
        <v>83</v>
      </c>
      <c r="AV612" s="11" t="s">
        <v>23</v>
      </c>
      <c r="AW612" s="11" t="s">
        <v>38</v>
      </c>
      <c r="AX612" s="11" t="s">
        <v>75</v>
      </c>
      <c r="AY612" s="180" t="s">
        <v>141</v>
      </c>
    </row>
    <row r="613" spans="2:51" s="12" customFormat="1" ht="22.5" customHeight="1">
      <c r="B613" s="185"/>
      <c r="D613" s="177" t="s">
        <v>150</v>
      </c>
      <c r="E613" s="186" t="s">
        <v>22</v>
      </c>
      <c r="F613" s="187" t="s">
        <v>854</v>
      </c>
      <c r="H613" s="188">
        <v>2.278</v>
      </c>
      <c r="I613" s="189"/>
      <c r="L613" s="185"/>
      <c r="M613" s="190"/>
      <c r="N613" s="191"/>
      <c r="O613" s="191"/>
      <c r="P613" s="191"/>
      <c r="Q613" s="191"/>
      <c r="R613" s="191"/>
      <c r="S613" s="191"/>
      <c r="T613" s="192"/>
      <c r="AT613" s="186" t="s">
        <v>150</v>
      </c>
      <c r="AU613" s="186" t="s">
        <v>83</v>
      </c>
      <c r="AV613" s="12" t="s">
        <v>83</v>
      </c>
      <c r="AW613" s="12" t="s">
        <v>38</v>
      </c>
      <c r="AX613" s="12" t="s">
        <v>75</v>
      </c>
      <c r="AY613" s="186" t="s">
        <v>141</v>
      </c>
    </row>
    <row r="614" spans="2:51" s="11" customFormat="1" ht="22.5" customHeight="1">
      <c r="B614" s="176"/>
      <c r="D614" s="177" t="s">
        <v>150</v>
      </c>
      <c r="E614" s="178" t="s">
        <v>22</v>
      </c>
      <c r="F614" s="179" t="s">
        <v>855</v>
      </c>
      <c r="H614" s="180" t="s">
        <v>22</v>
      </c>
      <c r="I614" s="181"/>
      <c r="L614" s="176"/>
      <c r="M614" s="182"/>
      <c r="N614" s="183"/>
      <c r="O614" s="183"/>
      <c r="P614" s="183"/>
      <c r="Q614" s="183"/>
      <c r="R614" s="183"/>
      <c r="S614" s="183"/>
      <c r="T614" s="184"/>
      <c r="AT614" s="180" t="s">
        <v>150</v>
      </c>
      <c r="AU614" s="180" t="s">
        <v>83</v>
      </c>
      <c r="AV614" s="11" t="s">
        <v>23</v>
      </c>
      <c r="AW614" s="11" t="s">
        <v>38</v>
      </c>
      <c r="AX614" s="11" t="s">
        <v>75</v>
      </c>
      <c r="AY614" s="180" t="s">
        <v>141</v>
      </c>
    </row>
    <row r="615" spans="2:51" s="12" customFormat="1" ht="22.5" customHeight="1">
      <c r="B615" s="185"/>
      <c r="D615" s="177" t="s">
        <v>150</v>
      </c>
      <c r="E615" s="186" t="s">
        <v>22</v>
      </c>
      <c r="F615" s="187" t="s">
        <v>856</v>
      </c>
      <c r="H615" s="188">
        <v>1.904</v>
      </c>
      <c r="I615" s="189"/>
      <c r="L615" s="185"/>
      <c r="M615" s="190"/>
      <c r="N615" s="191"/>
      <c r="O615" s="191"/>
      <c r="P615" s="191"/>
      <c r="Q615" s="191"/>
      <c r="R615" s="191"/>
      <c r="S615" s="191"/>
      <c r="T615" s="192"/>
      <c r="AT615" s="186" t="s">
        <v>150</v>
      </c>
      <c r="AU615" s="186" t="s">
        <v>83</v>
      </c>
      <c r="AV615" s="12" t="s">
        <v>83</v>
      </c>
      <c r="AW615" s="12" t="s">
        <v>38</v>
      </c>
      <c r="AX615" s="12" t="s">
        <v>75</v>
      </c>
      <c r="AY615" s="186" t="s">
        <v>141</v>
      </c>
    </row>
    <row r="616" spans="2:51" s="13" customFormat="1" ht="22.5" customHeight="1">
      <c r="B616" s="193"/>
      <c r="D616" s="194" t="s">
        <v>150</v>
      </c>
      <c r="E616" s="195" t="s">
        <v>22</v>
      </c>
      <c r="F616" s="196" t="s">
        <v>154</v>
      </c>
      <c r="H616" s="197">
        <v>78.77</v>
      </c>
      <c r="I616" s="198"/>
      <c r="L616" s="193"/>
      <c r="M616" s="199"/>
      <c r="N616" s="200"/>
      <c r="O616" s="200"/>
      <c r="P616" s="200"/>
      <c r="Q616" s="200"/>
      <c r="R616" s="200"/>
      <c r="S616" s="200"/>
      <c r="T616" s="201"/>
      <c r="AT616" s="202" t="s">
        <v>150</v>
      </c>
      <c r="AU616" s="202" t="s">
        <v>83</v>
      </c>
      <c r="AV616" s="13" t="s">
        <v>148</v>
      </c>
      <c r="AW616" s="13" t="s">
        <v>38</v>
      </c>
      <c r="AX616" s="13" t="s">
        <v>23</v>
      </c>
      <c r="AY616" s="202" t="s">
        <v>141</v>
      </c>
    </row>
    <row r="617" spans="2:65" s="1" customFormat="1" ht="22.5" customHeight="1">
      <c r="B617" s="163"/>
      <c r="C617" s="203" t="s">
        <v>857</v>
      </c>
      <c r="D617" s="203" t="s">
        <v>258</v>
      </c>
      <c r="E617" s="204" t="s">
        <v>858</v>
      </c>
      <c r="F617" s="205" t="s">
        <v>859</v>
      </c>
      <c r="G617" s="206" t="s">
        <v>146</v>
      </c>
      <c r="H617" s="207">
        <v>102.401</v>
      </c>
      <c r="I617" s="208"/>
      <c r="J617" s="209">
        <f>ROUND(I617*H617,2)</f>
        <v>0</v>
      </c>
      <c r="K617" s="205" t="s">
        <v>147</v>
      </c>
      <c r="L617" s="210"/>
      <c r="M617" s="211" t="s">
        <v>22</v>
      </c>
      <c r="N617" s="212" t="s">
        <v>46</v>
      </c>
      <c r="O617" s="35"/>
      <c r="P617" s="173">
        <f>O617*H617</f>
        <v>0</v>
      </c>
      <c r="Q617" s="173">
        <v>0.000165</v>
      </c>
      <c r="R617" s="173">
        <f>Q617*H617</f>
        <v>0.016896164999999998</v>
      </c>
      <c r="S617" s="173">
        <v>0</v>
      </c>
      <c r="T617" s="174">
        <f>S617*H617</f>
        <v>0</v>
      </c>
      <c r="AR617" s="17" t="s">
        <v>348</v>
      </c>
      <c r="AT617" s="17" t="s">
        <v>258</v>
      </c>
      <c r="AU617" s="17" t="s">
        <v>83</v>
      </c>
      <c r="AY617" s="17" t="s">
        <v>141</v>
      </c>
      <c r="BE617" s="175">
        <f>IF(N617="základní",J617,0)</f>
        <v>0</v>
      </c>
      <c r="BF617" s="175">
        <f>IF(N617="snížená",J617,0)</f>
        <v>0</v>
      </c>
      <c r="BG617" s="175">
        <f>IF(N617="zákl. přenesená",J617,0)</f>
        <v>0</v>
      </c>
      <c r="BH617" s="175">
        <f>IF(N617="sníž. přenesená",J617,0)</f>
        <v>0</v>
      </c>
      <c r="BI617" s="175">
        <f>IF(N617="nulová",J617,0)</f>
        <v>0</v>
      </c>
      <c r="BJ617" s="17" t="s">
        <v>23</v>
      </c>
      <c r="BK617" s="175">
        <f>ROUND(I617*H617,2)</f>
        <v>0</v>
      </c>
      <c r="BL617" s="17" t="s">
        <v>240</v>
      </c>
      <c r="BM617" s="17" t="s">
        <v>860</v>
      </c>
    </row>
    <row r="618" spans="2:51" s="12" customFormat="1" ht="22.5" customHeight="1">
      <c r="B618" s="185"/>
      <c r="D618" s="194" t="s">
        <v>150</v>
      </c>
      <c r="F618" s="213" t="s">
        <v>861</v>
      </c>
      <c r="H618" s="214">
        <v>102.401</v>
      </c>
      <c r="I618" s="189"/>
      <c r="L618" s="185"/>
      <c r="M618" s="190"/>
      <c r="N618" s="191"/>
      <c r="O618" s="191"/>
      <c r="P618" s="191"/>
      <c r="Q618" s="191"/>
      <c r="R618" s="191"/>
      <c r="S618" s="191"/>
      <c r="T618" s="192"/>
      <c r="AT618" s="186" t="s">
        <v>150</v>
      </c>
      <c r="AU618" s="186" t="s">
        <v>83</v>
      </c>
      <c r="AV618" s="12" t="s">
        <v>83</v>
      </c>
      <c r="AW618" s="12" t="s">
        <v>4</v>
      </c>
      <c r="AX618" s="12" t="s">
        <v>23</v>
      </c>
      <c r="AY618" s="186" t="s">
        <v>141</v>
      </c>
    </row>
    <row r="619" spans="2:65" s="1" customFormat="1" ht="22.5" customHeight="1">
      <c r="B619" s="163"/>
      <c r="C619" s="164" t="s">
        <v>862</v>
      </c>
      <c r="D619" s="164" t="s">
        <v>143</v>
      </c>
      <c r="E619" s="165" t="s">
        <v>863</v>
      </c>
      <c r="F619" s="166" t="s">
        <v>864</v>
      </c>
      <c r="G619" s="167" t="s">
        <v>756</v>
      </c>
      <c r="H619" s="219"/>
      <c r="I619" s="169"/>
      <c r="J619" s="170">
        <f>ROUND(I619*H619,2)</f>
        <v>0</v>
      </c>
      <c r="K619" s="166" t="s">
        <v>147</v>
      </c>
      <c r="L619" s="34"/>
      <c r="M619" s="171" t="s">
        <v>22</v>
      </c>
      <c r="N619" s="172" t="s">
        <v>46</v>
      </c>
      <c r="O619" s="35"/>
      <c r="P619" s="173">
        <f>O619*H619</f>
        <v>0</v>
      </c>
      <c r="Q619" s="173">
        <v>0</v>
      </c>
      <c r="R619" s="173">
        <f>Q619*H619</f>
        <v>0</v>
      </c>
      <c r="S619" s="173">
        <v>0</v>
      </c>
      <c r="T619" s="174">
        <f>S619*H619</f>
        <v>0</v>
      </c>
      <c r="AR619" s="17" t="s">
        <v>240</v>
      </c>
      <c r="AT619" s="17" t="s">
        <v>143</v>
      </c>
      <c r="AU619" s="17" t="s">
        <v>83</v>
      </c>
      <c r="AY619" s="17" t="s">
        <v>141</v>
      </c>
      <c r="BE619" s="175">
        <f>IF(N619="základní",J619,0)</f>
        <v>0</v>
      </c>
      <c r="BF619" s="175">
        <f>IF(N619="snížená",J619,0)</f>
        <v>0</v>
      </c>
      <c r="BG619" s="175">
        <f>IF(N619="zákl. přenesená",J619,0)</f>
        <v>0</v>
      </c>
      <c r="BH619" s="175">
        <f>IF(N619="sníž. přenesená",J619,0)</f>
        <v>0</v>
      </c>
      <c r="BI619" s="175">
        <f>IF(N619="nulová",J619,0)</f>
        <v>0</v>
      </c>
      <c r="BJ619" s="17" t="s">
        <v>23</v>
      </c>
      <c r="BK619" s="175">
        <f>ROUND(I619*H619,2)</f>
        <v>0</v>
      </c>
      <c r="BL619" s="17" t="s">
        <v>240</v>
      </c>
      <c r="BM619" s="17" t="s">
        <v>865</v>
      </c>
    </row>
    <row r="620" spans="2:65" s="1" customFormat="1" ht="22.5" customHeight="1">
      <c r="B620" s="163"/>
      <c r="C620" s="164" t="s">
        <v>866</v>
      </c>
      <c r="D620" s="164" t="s">
        <v>143</v>
      </c>
      <c r="E620" s="165" t="s">
        <v>867</v>
      </c>
      <c r="F620" s="166" t="s">
        <v>868</v>
      </c>
      <c r="G620" s="167" t="s">
        <v>756</v>
      </c>
      <c r="H620" s="219"/>
      <c r="I620" s="169"/>
      <c r="J620" s="170">
        <f>ROUND(I620*H620,2)</f>
        <v>0</v>
      </c>
      <c r="K620" s="166" t="s">
        <v>147</v>
      </c>
      <c r="L620" s="34"/>
      <c r="M620" s="171" t="s">
        <v>22</v>
      </c>
      <c r="N620" s="172" t="s">
        <v>46</v>
      </c>
      <c r="O620" s="35"/>
      <c r="P620" s="173">
        <f>O620*H620</f>
        <v>0</v>
      </c>
      <c r="Q620" s="173">
        <v>0</v>
      </c>
      <c r="R620" s="173">
        <f>Q620*H620</f>
        <v>0</v>
      </c>
      <c r="S620" s="173">
        <v>0</v>
      </c>
      <c r="T620" s="174">
        <f>S620*H620</f>
        <v>0</v>
      </c>
      <c r="AR620" s="17" t="s">
        <v>240</v>
      </c>
      <c r="AT620" s="17" t="s">
        <v>143</v>
      </c>
      <c r="AU620" s="17" t="s">
        <v>83</v>
      </c>
      <c r="AY620" s="17" t="s">
        <v>141</v>
      </c>
      <c r="BE620" s="175">
        <f>IF(N620="základní",J620,0)</f>
        <v>0</v>
      </c>
      <c r="BF620" s="175">
        <f>IF(N620="snížená",J620,0)</f>
        <v>0</v>
      </c>
      <c r="BG620" s="175">
        <f>IF(N620="zákl. přenesená",J620,0)</f>
        <v>0</v>
      </c>
      <c r="BH620" s="175">
        <f>IF(N620="sníž. přenesená",J620,0)</f>
        <v>0</v>
      </c>
      <c r="BI620" s="175">
        <f>IF(N620="nulová",J620,0)</f>
        <v>0</v>
      </c>
      <c r="BJ620" s="17" t="s">
        <v>23</v>
      </c>
      <c r="BK620" s="175">
        <f>ROUND(I620*H620,2)</f>
        <v>0</v>
      </c>
      <c r="BL620" s="17" t="s">
        <v>240</v>
      </c>
      <c r="BM620" s="17" t="s">
        <v>869</v>
      </c>
    </row>
    <row r="621" spans="2:63" s="10" customFormat="1" ht="29.25" customHeight="1">
      <c r="B621" s="149"/>
      <c r="D621" s="160" t="s">
        <v>74</v>
      </c>
      <c r="E621" s="161" t="s">
        <v>870</v>
      </c>
      <c r="F621" s="161" t="s">
        <v>871</v>
      </c>
      <c r="I621" s="152"/>
      <c r="J621" s="162">
        <f>BK621</f>
        <v>0</v>
      </c>
      <c r="L621" s="149"/>
      <c r="M621" s="154"/>
      <c r="N621" s="155"/>
      <c r="O621" s="155"/>
      <c r="P621" s="156">
        <f>SUM(P622:P628)</f>
        <v>0</v>
      </c>
      <c r="Q621" s="155"/>
      <c r="R621" s="156">
        <f>SUM(R622:R628)</f>
        <v>0.012870000000000001</v>
      </c>
      <c r="S621" s="155"/>
      <c r="T621" s="157">
        <f>SUM(T622:T628)</f>
        <v>0.22653</v>
      </c>
      <c r="AR621" s="150" t="s">
        <v>83</v>
      </c>
      <c r="AT621" s="158" t="s">
        <v>74</v>
      </c>
      <c r="AU621" s="158" t="s">
        <v>23</v>
      </c>
      <c r="AY621" s="150" t="s">
        <v>141</v>
      </c>
      <c r="BK621" s="159">
        <f>SUM(BK622:BK628)</f>
        <v>0</v>
      </c>
    </row>
    <row r="622" spans="2:65" s="1" customFormat="1" ht="22.5" customHeight="1">
      <c r="B622" s="163"/>
      <c r="C622" s="164" t="s">
        <v>872</v>
      </c>
      <c r="D622" s="164" t="s">
        <v>143</v>
      </c>
      <c r="E622" s="165" t="s">
        <v>873</v>
      </c>
      <c r="F622" s="166" t="s">
        <v>874</v>
      </c>
      <c r="G622" s="167" t="s">
        <v>317</v>
      </c>
      <c r="H622" s="168">
        <v>9</v>
      </c>
      <c r="I622" s="169"/>
      <c r="J622" s="170">
        <f>ROUND(I622*H622,2)</f>
        <v>0</v>
      </c>
      <c r="K622" s="166" t="s">
        <v>22</v>
      </c>
      <c r="L622" s="34"/>
      <c r="M622" s="171" t="s">
        <v>22</v>
      </c>
      <c r="N622" s="172" t="s">
        <v>46</v>
      </c>
      <c r="O622" s="35"/>
      <c r="P622" s="173">
        <f>O622*H622</f>
        <v>0</v>
      </c>
      <c r="Q622" s="173">
        <v>0.00143</v>
      </c>
      <c r="R622" s="173">
        <f>Q622*H622</f>
        <v>0.012870000000000001</v>
      </c>
      <c r="S622" s="173">
        <v>0</v>
      </c>
      <c r="T622" s="174">
        <f>S622*H622</f>
        <v>0</v>
      </c>
      <c r="AR622" s="17" t="s">
        <v>240</v>
      </c>
      <c r="AT622" s="17" t="s">
        <v>143</v>
      </c>
      <c r="AU622" s="17" t="s">
        <v>83</v>
      </c>
      <c r="AY622" s="17" t="s">
        <v>141</v>
      </c>
      <c r="BE622" s="175">
        <f>IF(N622="základní",J622,0)</f>
        <v>0</v>
      </c>
      <c r="BF622" s="175">
        <f>IF(N622="snížená",J622,0)</f>
        <v>0</v>
      </c>
      <c r="BG622" s="175">
        <f>IF(N622="zákl. přenesená",J622,0)</f>
        <v>0</v>
      </c>
      <c r="BH622" s="175">
        <f>IF(N622="sníž. přenesená",J622,0)</f>
        <v>0</v>
      </c>
      <c r="BI622" s="175">
        <f>IF(N622="nulová",J622,0)</f>
        <v>0</v>
      </c>
      <c r="BJ622" s="17" t="s">
        <v>23</v>
      </c>
      <c r="BK622" s="175">
        <f>ROUND(I622*H622,2)</f>
        <v>0</v>
      </c>
      <c r="BL622" s="17" t="s">
        <v>240</v>
      </c>
      <c r="BM622" s="17" t="s">
        <v>875</v>
      </c>
    </row>
    <row r="623" spans="2:51" s="11" customFormat="1" ht="22.5" customHeight="1">
      <c r="B623" s="176"/>
      <c r="D623" s="177" t="s">
        <v>150</v>
      </c>
      <c r="E623" s="178" t="s">
        <v>22</v>
      </c>
      <c r="F623" s="179" t="s">
        <v>876</v>
      </c>
      <c r="H623" s="180" t="s">
        <v>22</v>
      </c>
      <c r="I623" s="181"/>
      <c r="L623" s="176"/>
      <c r="M623" s="182"/>
      <c r="N623" s="183"/>
      <c r="O623" s="183"/>
      <c r="P623" s="183"/>
      <c r="Q623" s="183"/>
      <c r="R623" s="183"/>
      <c r="S623" s="183"/>
      <c r="T623" s="184"/>
      <c r="AT623" s="180" t="s">
        <v>150</v>
      </c>
      <c r="AU623" s="180" t="s">
        <v>83</v>
      </c>
      <c r="AV623" s="11" t="s">
        <v>23</v>
      </c>
      <c r="AW623" s="11" t="s">
        <v>38</v>
      </c>
      <c r="AX623" s="11" t="s">
        <v>75</v>
      </c>
      <c r="AY623" s="180" t="s">
        <v>141</v>
      </c>
    </row>
    <row r="624" spans="2:51" s="12" customFormat="1" ht="22.5" customHeight="1">
      <c r="B624" s="185"/>
      <c r="D624" s="177" t="s">
        <v>150</v>
      </c>
      <c r="E624" s="186" t="s">
        <v>22</v>
      </c>
      <c r="F624" s="187" t="s">
        <v>877</v>
      </c>
      <c r="H624" s="188">
        <v>9</v>
      </c>
      <c r="I624" s="189"/>
      <c r="L624" s="185"/>
      <c r="M624" s="190"/>
      <c r="N624" s="191"/>
      <c r="O624" s="191"/>
      <c r="P624" s="191"/>
      <c r="Q624" s="191"/>
      <c r="R624" s="191"/>
      <c r="S624" s="191"/>
      <c r="T624" s="192"/>
      <c r="AT624" s="186" t="s">
        <v>150</v>
      </c>
      <c r="AU624" s="186" t="s">
        <v>83</v>
      </c>
      <c r="AV624" s="12" t="s">
        <v>83</v>
      </c>
      <c r="AW624" s="12" t="s">
        <v>38</v>
      </c>
      <c r="AX624" s="12" t="s">
        <v>75</v>
      </c>
      <c r="AY624" s="186" t="s">
        <v>141</v>
      </c>
    </row>
    <row r="625" spans="2:51" s="13" customFormat="1" ht="22.5" customHeight="1">
      <c r="B625" s="193"/>
      <c r="D625" s="194" t="s">
        <v>150</v>
      </c>
      <c r="E625" s="195" t="s">
        <v>22</v>
      </c>
      <c r="F625" s="196" t="s">
        <v>154</v>
      </c>
      <c r="H625" s="197">
        <v>9</v>
      </c>
      <c r="I625" s="198"/>
      <c r="L625" s="193"/>
      <c r="M625" s="199"/>
      <c r="N625" s="200"/>
      <c r="O625" s="200"/>
      <c r="P625" s="200"/>
      <c r="Q625" s="200"/>
      <c r="R625" s="200"/>
      <c r="S625" s="200"/>
      <c r="T625" s="201"/>
      <c r="AT625" s="202" t="s">
        <v>150</v>
      </c>
      <c r="AU625" s="202" t="s">
        <v>83</v>
      </c>
      <c r="AV625" s="13" t="s">
        <v>148</v>
      </c>
      <c r="AW625" s="13" t="s">
        <v>38</v>
      </c>
      <c r="AX625" s="13" t="s">
        <v>23</v>
      </c>
      <c r="AY625" s="202" t="s">
        <v>141</v>
      </c>
    </row>
    <row r="626" spans="2:65" s="1" customFormat="1" ht="22.5" customHeight="1">
      <c r="B626" s="163"/>
      <c r="C626" s="164" t="s">
        <v>878</v>
      </c>
      <c r="D626" s="164" t="s">
        <v>143</v>
      </c>
      <c r="E626" s="165" t="s">
        <v>879</v>
      </c>
      <c r="F626" s="166" t="s">
        <v>880</v>
      </c>
      <c r="G626" s="167" t="s">
        <v>317</v>
      </c>
      <c r="H626" s="168">
        <v>9</v>
      </c>
      <c r="I626" s="169"/>
      <c r="J626" s="170">
        <f>ROUND(I626*H626,2)</f>
        <v>0</v>
      </c>
      <c r="K626" s="166" t="s">
        <v>22</v>
      </c>
      <c r="L626" s="34"/>
      <c r="M626" s="171" t="s">
        <v>22</v>
      </c>
      <c r="N626" s="172" t="s">
        <v>46</v>
      </c>
      <c r="O626" s="35"/>
      <c r="P626" s="173">
        <f>O626*H626</f>
        <v>0</v>
      </c>
      <c r="Q626" s="173">
        <v>0</v>
      </c>
      <c r="R626" s="173">
        <f>Q626*H626</f>
        <v>0</v>
      </c>
      <c r="S626" s="173">
        <v>0.02517</v>
      </c>
      <c r="T626" s="174">
        <f>S626*H626</f>
        <v>0.22653</v>
      </c>
      <c r="AR626" s="17" t="s">
        <v>240</v>
      </c>
      <c r="AT626" s="17" t="s">
        <v>143</v>
      </c>
      <c r="AU626" s="17" t="s">
        <v>83</v>
      </c>
      <c r="AY626" s="17" t="s">
        <v>141</v>
      </c>
      <c r="BE626" s="175">
        <f>IF(N626="základní",J626,0)</f>
        <v>0</v>
      </c>
      <c r="BF626" s="175">
        <f>IF(N626="snížená",J626,0)</f>
        <v>0</v>
      </c>
      <c r="BG626" s="175">
        <f>IF(N626="zákl. přenesená",J626,0)</f>
        <v>0</v>
      </c>
      <c r="BH626" s="175">
        <f>IF(N626="sníž. přenesená",J626,0)</f>
        <v>0</v>
      </c>
      <c r="BI626" s="175">
        <f>IF(N626="nulová",J626,0)</f>
        <v>0</v>
      </c>
      <c r="BJ626" s="17" t="s">
        <v>23</v>
      </c>
      <c r="BK626" s="175">
        <f>ROUND(I626*H626,2)</f>
        <v>0</v>
      </c>
      <c r="BL626" s="17" t="s">
        <v>240</v>
      </c>
      <c r="BM626" s="17" t="s">
        <v>881</v>
      </c>
    </row>
    <row r="627" spans="2:65" s="1" customFormat="1" ht="22.5" customHeight="1">
      <c r="B627" s="163"/>
      <c r="C627" s="164" t="s">
        <v>882</v>
      </c>
      <c r="D627" s="164" t="s">
        <v>143</v>
      </c>
      <c r="E627" s="165" t="s">
        <v>883</v>
      </c>
      <c r="F627" s="166" t="s">
        <v>884</v>
      </c>
      <c r="G627" s="167" t="s">
        <v>756</v>
      </c>
      <c r="H627" s="219"/>
      <c r="I627" s="169"/>
      <c r="J627" s="170">
        <f>ROUND(I627*H627,2)</f>
        <v>0</v>
      </c>
      <c r="K627" s="166" t="s">
        <v>147</v>
      </c>
      <c r="L627" s="34"/>
      <c r="M627" s="171" t="s">
        <v>22</v>
      </c>
      <c r="N627" s="172" t="s">
        <v>46</v>
      </c>
      <c r="O627" s="35"/>
      <c r="P627" s="173">
        <f>O627*H627</f>
        <v>0</v>
      </c>
      <c r="Q627" s="173">
        <v>0</v>
      </c>
      <c r="R627" s="173">
        <f>Q627*H627</f>
        <v>0</v>
      </c>
      <c r="S627" s="173">
        <v>0</v>
      </c>
      <c r="T627" s="174">
        <f>S627*H627</f>
        <v>0</v>
      </c>
      <c r="AR627" s="17" t="s">
        <v>240</v>
      </c>
      <c r="AT627" s="17" t="s">
        <v>143</v>
      </c>
      <c r="AU627" s="17" t="s">
        <v>83</v>
      </c>
      <c r="AY627" s="17" t="s">
        <v>141</v>
      </c>
      <c r="BE627" s="175">
        <f>IF(N627="základní",J627,0)</f>
        <v>0</v>
      </c>
      <c r="BF627" s="175">
        <f>IF(N627="snížená",J627,0)</f>
        <v>0</v>
      </c>
      <c r="BG627" s="175">
        <f>IF(N627="zákl. přenesená",J627,0)</f>
        <v>0</v>
      </c>
      <c r="BH627" s="175">
        <f>IF(N627="sníž. přenesená",J627,0)</f>
        <v>0</v>
      </c>
      <c r="BI627" s="175">
        <f>IF(N627="nulová",J627,0)</f>
        <v>0</v>
      </c>
      <c r="BJ627" s="17" t="s">
        <v>23</v>
      </c>
      <c r="BK627" s="175">
        <f>ROUND(I627*H627,2)</f>
        <v>0</v>
      </c>
      <c r="BL627" s="17" t="s">
        <v>240</v>
      </c>
      <c r="BM627" s="17" t="s">
        <v>885</v>
      </c>
    </row>
    <row r="628" spans="2:65" s="1" customFormat="1" ht="22.5" customHeight="1">
      <c r="B628" s="163"/>
      <c r="C628" s="164" t="s">
        <v>886</v>
      </c>
      <c r="D628" s="164" t="s">
        <v>143</v>
      </c>
      <c r="E628" s="165" t="s">
        <v>887</v>
      </c>
      <c r="F628" s="166" t="s">
        <v>888</v>
      </c>
      <c r="G628" s="167" t="s">
        <v>756</v>
      </c>
      <c r="H628" s="219"/>
      <c r="I628" s="169"/>
      <c r="J628" s="170">
        <f>ROUND(I628*H628,2)</f>
        <v>0</v>
      </c>
      <c r="K628" s="166" t="s">
        <v>147</v>
      </c>
      <c r="L628" s="34"/>
      <c r="M628" s="171" t="s">
        <v>22</v>
      </c>
      <c r="N628" s="172" t="s">
        <v>46</v>
      </c>
      <c r="O628" s="35"/>
      <c r="P628" s="173">
        <f>O628*H628</f>
        <v>0</v>
      </c>
      <c r="Q628" s="173">
        <v>0</v>
      </c>
      <c r="R628" s="173">
        <f>Q628*H628</f>
        <v>0</v>
      </c>
      <c r="S628" s="173">
        <v>0</v>
      </c>
      <c r="T628" s="174">
        <f>S628*H628</f>
        <v>0</v>
      </c>
      <c r="AR628" s="17" t="s">
        <v>240</v>
      </c>
      <c r="AT628" s="17" t="s">
        <v>143</v>
      </c>
      <c r="AU628" s="17" t="s">
        <v>83</v>
      </c>
      <c r="AY628" s="17" t="s">
        <v>141</v>
      </c>
      <c r="BE628" s="175">
        <f>IF(N628="základní",J628,0)</f>
        <v>0</v>
      </c>
      <c r="BF628" s="175">
        <f>IF(N628="snížená",J628,0)</f>
        <v>0</v>
      </c>
      <c r="BG628" s="175">
        <f>IF(N628="zákl. přenesená",J628,0)</f>
        <v>0</v>
      </c>
      <c r="BH628" s="175">
        <f>IF(N628="sníž. přenesená",J628,0)</f>
        <v>0</v>
      </c>
      <c r="BI628" s="175">
        <f>IF(N628="nulová",J628,0)</f>
        <v>0</v>
      </c>
      <c r="BJ628" s="17" t="s">
        <v>23</v>
      </c>
      <c r="BK628" s="175">
        <f>ROUND(I628*H628,2)</f>
        <v>0</v>
      </c>
      <c r="BL628" s="17" t="s">
        <v>240</v>
      </c>
      <c r="BM628" s="17" t="s">
        <v>889</v>
      </c>
    </row>
    <row r="629" spans="2:63" s="10" customFormat="1" ht="29.25" customHeight="1">
      <c r="B629" s="149"/>
      <c r="D629" s="160" t="s">
        <v>74</v>
      </c>
      <c r="E629" s="161" t="s">
        <v>890</v>
      </c>
      <c r="F629" s="161" t="s">
        <v>891</v>
      </c>
      <c r="I629" s="152"/>
      <c r="J629" s="162">
        <f>BK629</f>
        <v>0</v>
      </c>
      <c r="L629" s="149"/>
      <c r="M629" s="154"/>
      <c r="N629" s="155"/>
      <c r="O629" s="155"/>
      <c r="P629" s="156">
        <f>SUM(P630:P640)</f>
        <v>0</v>
      </c>
      <c r="Q629" s="155"/>
      <c r="R629" s="156">
        <f>SUM(R630:R640)</f>
        <v>0.00075</v>
      </c>
      <c r="S629" s="155"/>
      <c r="T629" s="157">
        <f>SUM(T630:T640)</f>
        <v>0</v>
      </c>
      <c r="AR629" s="150" t="s">
        <v>83</v>
      </c>
      <c r="AT629" s="158" t="s">
        <v>74</v>
      </c>
      <c r="AU629" s="158" t="s">
        <v>23</v>
      </c>
      <c r="AY629" s="150" t="s">
        <v>141</v>
      </c>
      <c r="BK629" s="159">
        <f>SUM(BK630:BK640)</f>
        <v>0</v>
      </c>
    </row>
    <row r="630" spans="2:65" s="1" customFormat="1" ht="22.5" customHeight="1">
      <c r="B630" s="163"/>
      <c r="C630" s="164" t="s">
        <v>892</v>
      </c>
      <c r="D630" s="164" t="s">
        <v>143</v>
      </c>
      <c r="E630" s="165" t="s">
        <v>893</v>
      </c>
      <c r="F630" s="166" t="s">
        <v>894</v>
      </c>
      <c r="G630" s="167" t="s">
        <v>730</v>
      </c>
      <c r="H630" s="168">
        <v>3</v>
      </c>
      <c r="I630" s="169"/>
      <c r="J630" s="170">
        <f>ROUND(I630*H630,2)</f>
        <v>0</v>
      </c>
      <c r="K630" s="166" t="s">
        <v>22</v>
      </c>
      <c r="L630" s="34"/>
      <c r="M630" s="171" t="s">
        <v>22</v>
      </c>
      <c r="N630" s="172" t="s">
        <v>46</v>
      </c>
      <c r="O630" s="35"/>
      <c r="P630" s="173">
        <f>O630*H630</f>
        <v>0</v>
      </c>
      <c r="Q630" s="173">
        <v>0.00025</v>
      </c>
      <c r="R630" s="173">
        <f>Q630*H630</f>
        <v>0.00075</v>
      </c>
      <c r="S630" s="173">
        <v>0</v>
      </c>
      <c r="T630" s="174">
        <f>S630*H630</f>
        <v>0</v>
      </c>
      <c r="AR630" s="17" t="s">
        <v>240</v>
      </c>
      <c r="AT630" s="17" t="s">
        <v>143</v>
      </c>
      <c r="AU630" s="17" t="s">
        <v>83</v>
      </c>
      <c r="AY630" s="17" t="s">
        <v>141</v>
      </c>
      <c r="BE630" s="175">
        <f>IF(N630="základní",J630,0)</f>
        <v>0</v>
      </c>
      <c r="BF630" s="175">
        <f>IF(N630="snížená",J630,0)</f>
        <v>0</v>
      </c>
      <c r="BG630" s="175">
        <f>IF(N630="zákl. přenesená",J630,0)</f>
        <v>0</v>
      </c>
      <c r="BH630" s="175">
        <f>IF(N630="sníž. přenesená",J630,0)</f>
        <v>0</v>
      </c>
      <c r="BI630" s="175">
        <f>IF(N630="nulová",J630,0)</f>
        <v>0</v>
      </c>
      <c r="BJ630" s="17" t="s">
        <v>23</v>
      </c>
      <c r="BK630" s="175">
        <f>ROUND(I630*H630,2)</f>
        <v>0</v>
      </c>
      <c r="BL630" s="17" t="s">
        <v>240</v>
      </c>
      <c r="BM630" s="17" t="s">
        <v>895</v>
      </c>
    </row>
    <row r="631" spans="2:51" s="11" customFormat="1" ht="22.5" customHeight="1">
      <c r="B631" s="176"/>
      <c r="D631" s="177" t="s">
        <v>150</v>
      </c>
      <c r="E631" s="178" t="s">
        <v>22</v>
      </c>
      <c r="F631" s="179" t="s">
        <v>896</v>
      </c>
      <c r="H631" s="180" t="s">
        <v>22</v>
      </c>
      <c r="I631" s="181"/>
      <c r="L631" s="176"/>
      <c r="M631" s="182"/>
      <c r="N631" s="183"/>
      <c r="O631" s="183"/>
      <c r="P631" s="183"/>
      <c r="Q631" s="183"/>
      <c r="R631" s="183"/>
      <c r="S631" s="183"/>
      <c r="T631" s="184"/>
      <c r="AT631" s="180" t="s">
        <v>150</v>
      </c>
      <c r="AU631" s="180" t="s">
        <v>83</v>
      </c>
      <c r="AV631" s="11" t="s">
        <v>23</v>
      </c>
      <c r="AW631" s="11" t="s">
        <v>38</v>
      </c>
      <c r="AX631" s="11" t="s">
        <v>75</v>
      </c>
      <c r="AY631" s="180" t="s">
        <v>141</v>
      </c>
    </row>
    <row r="632" spans="2:51" s="12" customFormat="1" ht="22.5" customHeight="1">
      <c r="B632" s="185"/>
      <c r="D632" s="177" t="s">
        <v>150</v>
      </c>
      <c r="E632" s="186" t="s">
        <v>22</v>
      </c>
      <c r="F632" s="187" t="s">
        <v>897</v>
      </c>
      <c r="H632" s="188">
        <v>1</v>
      </c>
      <c r="I632" s="189"/>
      <c r="L632" s="185"/>
      <c r="M632" s="190"/>
      <c r="N632" s="191"/>
      <c r="O632" s="191"/>
      <c r="P632" s="191"/>
      <c r="Q632" s="191"/>
      <c r="R632" s="191"/>
      <c r="S632" s="191"/>
      <c r="T632" s="192"/>
      <c r="AT632" s="186" t="s">
        <v>150</v>
      </c>
      <c r="AU632" s="186" t="s">
        <v>83</v>
      </c>
      <c r="AV632" s="12" t="s">
        <v>83</v>
      </c>
      <c r="AW632" s="12" t="s">
        <v>38</v>
      </c>
      <c r="AX632" s="12" t="s">
        <v>75</v>
      </c>
      <c r="AY632" s="186" t="s">
        <v>141</v>
      </c>
    </row>
    <row r="633" spans="2:51" s="12" customFormat="1" ht="22.5" customHeight="1">
      <c r="B633" s="185"/>
      <c r="D633" s="177" t="s">
        <v>150</v>
      </c>
      <c r="E633" s="186" t="s">
        <v>22</v>
      </c>
      <c r="F633" s="187" t="s">
        <v>898</v>
      </c>
      <c r="H633" s="188">
        <v>1</v>
      </c>
      <c r="I633" s="189"/>
      <c r="L633" s="185"/>
      <c r="M633" s="190"/>
      <c r="N633" s="191"/>
      <c r="O633" s="191"/>
      <c r="P633" s="191"/>
      <c r="Q633" s="191"/>
      <c r="R633" s="191"/>
      <c r="S633" s="191"/>
      <c r="T633" s="192"/>
      <c r="AT633" s="186" t="s">
        <v>150</v>
      </c>
      <c r="AU633" s="186" t="s">
        <v>83</v>
      </c>
      <c r="AV633" s="12" t="s">
        <v>83</v>
      </c>
      <c r="AW633" s="12" t="s">
        <v>38</v>
      </c>
      <c r="AX633" s="12" t="s">
        <v>75</v>
      </c>
      <c r="AY633" s="186" t="s">
        <v>141</v>
      </c>
    </row>
    <row r="634" spans="2:51" s="12" customFormat="1" ht="22.5" customHeight="1">
      <c r="B634" s="185"/>
      <c r="D634" s="177" t="s">
        <v>150</v>
      </c>
      <c r="E634" s="186" t="s">
        <v>22</v>
      </c>
      <c r="F634" s="187" t="s">
        <v>899</v>
      </c>
      <c r="H634" s="188">
        <v>1</v>
      </c>
      <c r="I634" s="189"/>
      <c r="L634" s="185"/>
      <c r="M634" s="190"/>
      <c r="N634" s="191"/>
      <c r="O634" s="191"/>
      <c r="P634" s="191"/>
      <c r="Q634" s="191"/>
      <c r="R634" s="191"/>
      <c r="S634" s="191"/>
      <c r="T634" s="192"/>
      <c r="AT634" s="186" t="s">
        <v>150</v>
      </c>
      <c r="AU634" s="186" t="s">
        <v>83</v>
      </c>
      <c r="AV634" s="12" t="s">
        <v>83</v>
      </c>
      <c r="AW634" s="12" t="s">
        <v>38</v>
      </c>
      <c r="AX634" s="12" t="s">
        <v>75</v>
      </c>
      <c r="AY634" s="186" t="s">
        <v>141</v>
      </c>
    </row>
    <row r="635" spans="2:51" s="13" customFormat="1" ht="22.5" customHeight="1">
      <c r="B635" s="193"/>
      <c r="D635" s="194" t="s">
        <v>150</v>
      </c>
      <c r="E635" s="195" t="s">
        <v>22</v>
      </c>
      <c r="F635" s="196" t="s">
        <v>154</v>
      </c>
      <c r="H635" s="197">
        <v>3</v>
      </c>
      <c r="I635" s="198"/>
      <c r="L635" s="193"/>
      <c r="M635" s="199"/>
      <c r="N635" s="200"/>
      <c r="O635" s="200"/>
      <c r="P635" s="200"/>
      <c r="Q635" s="200"/>
      <c r="R635" s="200"/>
      <c r="S635" s="200"/>
      <c r="T635" s="201"/>
      <c r="AT635" s="202" t="s">
        <v>150</v>
      </c>
      <c r="AU635" s="202" t="s">
        <v>83</v>
      </c>
      <c r="AV635" s="13" t="s">
        <v>148</v>
      </c>
      <c r="AW635" s="13" t="s">
        <v>38</v>
      </c>
      <c r="AX635" s="13" t="s">
        <v>23</v>
      </c>
      <c r="AY635" s="202" t="s">
        <v>141</v>
      </c>
    </row>
    <row r="636" spans="2:65" s="1" customFormat="1" ht="22.5" customHeight="1">
      <c r="B636" s="163"/>
      <c r="C636" s="164" t="s">
        <v>900</v>
      </c>
      <c r="D636" s="164" t="s">
        <v>143</v>
      </c>
      <c r="E636" s="165" t="s">
        <v>901</v>
      </c>
      <c r="F636" s="166" t="s">
        <v>902</v>
      </c>
      <c r="G636" s="167" t="s">
        <v>730</v>
      </c>
      <c r="H636" s="168">
        <v>1</v>
      </c>
      <c r="I636" s="169"/>
      <c r="J636" s="170">
        <f>ROUND(I636*H636,2)</f>
        <v>0</v>
      </c>
      <c r="K636" s="166" t="s">
        <v>22</v>
      </c>
      <c r="L636" s="34"/>
      <c r="M636" s="171" t="s">
        <v>22</v>
      </c>
      <c r="N636" s="172" t="s">
        <v>46</v>
      </c>
      <c r="O636" s="35"/>
      <c r="P636" s="173">
        <f>O636*H636</f>
        <v>0</v>
      </c>
      <c r="Q636" s="173">
        <v>0</v>
      </c>
      <c r="R636" s="173">
        <f>Q636*H636</f>
        <v>0</v>
      </c>
      <c r="S636" s="173">
        <v>0</v>
      </c>
      <c r="T636" s="174">
        <f>S636*H636</f>
        <v>0</v>
      </c>
      <c r="AR636" s="17" t="s">
        <v>240</v>
      </c>
      <c r="AT636" s="17" t="s">
        <v>143</v>
      </c>
      <c r="AU636" s="17" t="s">
        <v>83</v>
      </c>
      <c r="AY636" s="17" t="s">
        <v>141</v>
      </c>
      <c r="BE636" s="175">
        <f>IF(N636="základní",J636,0)</f>
        <v>0</v>
      </c>
      <c r="BF636" s="175">
        <f>IF(N636="snížená",J636,0)</f>
        <v>0</v>
      </c>
      <c r="BG636" s="175">
        <f>IF(N636="zákl. přenesená",J636,0)</f>
        <v>0</v>
      </c>
      <c r="BH636" s="175">
        <f>IF(N636="sníž. přenesená",J636,0)</f>
        <v>0</v>
      </c>
      <c r="BI636" s="175">
        <f>IF(N636="nulová",J636,0)</f>
        <v>0</v>
      </c>
      <c r="BJ636" s="17" t="s">
        <v>23</v>
      </c>
      <c r="BK636" s="175">
        <f>ROUND(I636*H636,2)</f>
        <v>0</v>
      </c>
      <c r="BL636" s="17" t="s">
        <v>240</v>
      </c>
      <c r="BM636" s="17" t="s">
        <v>903</v>
      </c>
    </row>
    <row r="637" spans="2:51" s="12" customFormat="1" ht="22.5" customHeight="1">
      <c r="B637" s="185"/>
      <c r="D637" s="177" t="s">
        <v>150</v>
      </c>
      <c r="E637" s="186" t="s">
        <v>22</v>
      </c>
      <c r="F637" s="187" t="s">
        <v>904</v>
      </c>
      <c r="H637" s="188">
        <v>1</v>
      </c>
      <c r="I637" s="189"/>
      <c r="L637" s="185"/>
      <c r="M637" s="190"/>
      <c r="N637" s="191"/>
      <c r="O637" s="191"/>
      <c r="P637" s="191"/>
      <c r="Q637" s="191"/>
      <c r="R637" s="191"/>
      <c r="S637" s="191"/>
      <c r="T637" s="192"/>
      <c r="AT637" s="186" t="s">
        <v>150</v>
      </c>
      <c r="AU637" s="186" t="s">
        <v>83</v>
      </c>
      <c r="AV637" s="12" t="s">
        <v>83</v>
      </c>
      <c r="AW637" s="12" t="s">
        <v>38</v>
      </c>
      <c r="AX637" s="12" t="s">
        <v>75</v>
      </c>
      <c r="AY637" s="186" t="s">
        <v>141</v>
      </c>
    </row>
    <row r="638" spans="2:51" s="13" customFormat="1" ht="22.5" customHeight="1">
      <c r="B638" s="193"/>
      <c r="D638" s="194" t="s">
        <v>150</v>
      </c>
      <c r="E638" s="195" t="s">
        <v>22</v>
      </c>
      <c r="F638" s="196" t="s">
        <v>154</v>
      </c>
      <c r="H638" s="197">
        <v>1</v>
      </c>
      <c r="I638" s="198"/>
      <c r="L638" s="193"/>
      <c r="M638" s="199"/>
      <c r="N638" s="200"/>
      <c r="O638" s="200"/>
      <c r="P638" s="200"/>
      <c r="Q638" s="200"/>
      <c r="R638" s="200"/>
      <c r="S638" s="200"/>
      <c r="T638" s="201"/>
      <c r="AT638" s="202" t="s">
        <v>150</v>
      </c>
      <c r="AU638" s="202" t="s">
        <v>83</v>
      </c>
      <c r="AV638" s="13" t="s">
        <v>148</v>
      </c>
      <c r="AW638" s="13" t="s">
        <v>38</v>
      </c>
      <c r="AX638" s="13" t="s">
        <v>23</v>
      </c>
      <c r="AY638" s="202" t="s">
        <v>141</v>
      </c>
    </row>
    <row r="639" spans="2:65" s="1" customFormat="1" ht="22.5" customHeight="1">
      <c r="B639" s="163"/>
      <c r="C639" s="164" t="s">
        <v>905</v>
      </c>
      <c r="D639" s="164" t="s">
        <v>143</v>
      </c>
      <c r="E639" s="165" t="s">
        <v>906</v>
      </c>
      <c r="F639" s="166" t="s">
        <v>907</v>
      </c>
      <c r="G639" s="167" t="s">
        <v>756</v>
      </c>
      <c r="H639" s="219"/>
      <c r="I639" s="169"/>
      <c r="J639" s="170">
        <f>ROUND(I639*H639,2)</f>
        <v>0</v>
      </c>
      <c r="K639" s="166" t="s">
        <v>147</v>
      </c>
      <c r="L639" s="34"/>
      <c r="M639" s="171" t="s">
        <v>22</v>
      </c>
      <c r="N639" s="172" t="s">
        <v>46</v>
      </c>
      <c r="O639" s="35"/>
      <c r="P639" s="173">
        <f>O639*H639</f>
        <v>0</v>
      </c>
      <c r="Q639" s="173">
        <v>0</v>
      </c>
      <c r="R639" s="173">
        <f>Q639*H639</f>
        <v>0</v>
      </c>
      <c r="S639" s="173">
        <v>0</v>
      </c>
      <c r="T639" s="174">
        <f>S639*H639</f>
        <v>0</v>
      </c>
      <c r="AR639" s="17" t="s">
        <v>240</v>
      </c>
      <c r="AT639" s="17" t="s">
        <v>143</v>
      </c>
      <c r="AU639" s="17" t="s">
        <v>83</v>
      </c>
      <c r="AY639" s="17" t="s">
        <v>141</v>
      </c>
      <c r="BE639" s="175">
        <f>IF(N639="základní",J639,0)</f>
        <v>0</v>
      </c>
      <c r="BF639" s="175">
        <f>IF(N639="snížená",J639,0)</f>
        <v>0</v>
      </c>
      <c r="BG639" s="175">
        <f>IF(N639="zákl. přenesená",J639,0)</f>
        <v>0</v>
      </c>
      <c r="BH639" s="175">
        <f>IF(N639="sníž. přenesená",J639,0)</f>
        <v>0</v>
      </c>
      <c r="BI639" s="175">
        <f>IF(N639="nulová",J639,0)</f>
        <v>0</v>
      </c>
      <c r="BJ639" s="17" t="s">
        <v>23</v>
      </c>
      <c r="BK639" s="175">
        <f>ROUND(I639*H639,2)</f>
        <v>0</v>
      </c>
      <c r="BL639" s="17" t="s">
        <v>240</v>
      </c>
      <c r="BM639" s="17" t="s">
        <v>908</v>
      </c>
    </row>
    <row r="640" spans="2:65" s="1" customFormat="1" ht="22.5" customHeight="1">
      <c r="B640" s="163"/>
      <c r="C640" s="164" t="s">
        <v>909</v>
      </c>
      <c r="D640" s="164" t="s">
        <v>143</v>
      </c>
      <c r="E640" s="165" t="s">
        <v>910</v>
      </c>
      <c r="F640" s="166" t="s">
        <v>911</v>
      </c>
      <c r="G640" s="167" t="s">
        <v>756</v>
      </c>
      <c r="H640" s="219"/>
      <c r="I640" s="169"/>
      <c r="J640" s="170">
        <f>ROUND(I640*H640,2)</f>
        <v>0</v>
      </c>
      <c r="K640" s="166" t="s">
        <v>147</v>
      </c>
      <c r="L640" s="34"/>
      <c r="M640" s="171" t="s">
        <v>22</v>
      </c>
      <c r="N640" s="172" t="s">
        <v>46</v>
      </c>
      <c r="O640" s="35"/>
      <c r="P640" s="173">
        <f>O640*H640</f>
        <v>0</v>
      </c>
      <c r="Q640" s="173">
        <v>0</v>
      </c>
      <c r="R640" s="173">
        <f>Q640*H640</f>
        <v>0</v>
      </c>
      <c r="S640" s="173">
        <v>0</v>
      </c>
      <c r="T640" s="174">
        <f>S640*H640</f>
        <v>0</v>
      </c>
      <c r="AR640" s="17" t="s">
        <v>240</v>
      </c>
      <c r="AT640" s="17" t="s">
        <v>143</v>
      </c>
      <c r="AU640" s="17" t="s">
        <v>83</v>
      </c>
      <c r="AY640" s="17" t="s">
        <v>141</v>
      </c>
      <c r="BE640" s="175">
        <f>IF(N640="základní",J640,0)</f>
        <v>0</v>
      </c>
      <c r="BF640" s="175">
        <f>IF(N640="snížená",J640,0)</f>
        <v>0</v>
      </c>
      <c r="BG640" s="175">
        <f>IF(N640="zákl. přenesená",J640,0)</f>
        <v>0</v>
      </c>
      <c r="BH640" s="175">
        <f>IF(N640="sníž. přenesená",J640,0)</f>
        <v>0</v>
      </c>
      <c r="BI640" s="175">
        <f>IF(N640="nulová",J640,0)</f>
        <v>0</v>
      </c>
      <c r="BJ640" s="17" t="s">
        <v>23</v>
      </c>
      <c r="BK640" s="175">
        <f>ROUND(I640*H640,2)</f>
        <v>0</v>
      </c>
      <c r="BL640" s="17" t="s">
        <v>240</v>
      </c>
      <c r="BM640" s="17" t="s">
        <v>912</v>
      </c>
    </row>
    <row r="641" spans="2:63" s="10" customFormat="1" ht="29.25" customHeight="1">
      <c r="B641" s="149"/>
      <c r="D641" s="160" t="s">
        <v>74</v>
      </c>
      <c r="E641" s="161" t="s">
        <v>913</v>
      </c>
      <c r="F641" s="161" t="s">
        <v>914</v>
      </c>
      <c r="I641" s="152"/>
      <c r="J641" s="162">
        <f>BK641</f>
        <v>0</v>
      </c>
      <c r="L641" s="149"/>
      <c r="M641" s="154"/>
      <c r="N641" s="155"/>
      <c r="O641" s="155"/>
      <c r="P641" s="156">
        <f>SUM(P642:P648)</f>
        <v>0</v>
      </c>
      <c r="Q641" s="155"/>
      <c r="R641" s="156">
        <f>SUM(R642:R648)</f>
        <v>0</v>
      </c>
      <c r="S641" s="155"/>
      <c r="T641" s="157">
        <f>SUM(T642:T648)</f>
        <v>0</v>
      </c>
      <c r="AR641" s="150" t="s">
        <v>83</v>
      </c>
      <c r="AT641" s="158" t="s">
        <v>74</v>
      </c>
      <c r="AU641" s="158" t="s">
        <v>23</v>
      </c>
      <c r="AY641" s="150" t="s">
        <v>141</v>
      </c>
      <c r="BK641" s="159">
        <f>SUM(BK642:BK648)</f>
        <v>0</v>
      </c>
    </row>
    <row r="642" spans="2:65" s="1" customFormat="1" ht="22.5" customHeight="1">
      <c r="B642" s="163"/>
      <c r="C642" s="164" t="s">
        <v>915</v>
      </c>
      <c r="D642" s="164" t="s">
        <v>143</v>
      </c>
      <c r="E642" s="165" t="s">
        <v>916</v>
      </c>
      <c r="F642" s="166" t="s">
        <v>917</v>
      </c>
      <c r="G642" s="167" t="s">
        <v>172</v>
      </c>
      <c r="H642" s="168">
        <v>90</v>
      </c>
      <c r="I642" s="169"/>
      <c r="J642" s="170">
        <f>ROUND(I642*H642,2)</f>
        <v>0</v>
      </c>
      <c r="K642" s="166" t="s">
        <v>22</v>
      </c>
      <c r="L642" s="34"/>
      <c r="M642" s="171" t="s">
        <v>22</v>
      </c>
      <c r="N642" s="172" t="s">
        <v>46</v>
      </c>
      <c r="O642" s="35"/>
      <c r="P642" s="173">
        <f>O642*H642</f>
        <v>0</v>
      </c>
      <c r="Q642" s="173">
        <v>0</v>
      </c>
      <c r="R642" s="173">
        <f>Q642*H642</f>
        <v>0</v>
      </c>
      <c r="S642" s="173">
        <v>0</v>
      </c>
      <c r="T642" s="174">
        <f>S642*H642</f>
        <v>0</v>
      </c>
      <c r="AR642" s="17" t="s">
        <v>240</v>
      </c>
      <c r="AT642" s="17" t="s">
        <v>143</v>
      </c>
      <c r="AU642" s="17" t="s">
        <v>83</v>
      </c>
      <c r="AY642" s="17" t="s">
        <v>141</v>
      </c>
      <c r="BE642" s="175">
        <f>IF(N642="základní",J642,0)</f>
        <v>0</v>
      </c>
      <c r="BF642" s="175">
        <f>IF(N642="snížená",J642,0)</f>
        <v>0</v>
      </c>
      <c r="BG642" s="175">
        <f>IF(N642="zákl. přenesená",J642,0)</f>
        <v>0</v>
      </c>
      <c r="BH642" s="175">
        <f>IF(N642="sníž. přenesená",J642,0)</f>
        <v>0</v>
      </c>
      <c r="BI642" s="175">
        <f>IF(N642="nulová",J642,0)</f>
        <v>0</v>
      </c>
      <c r="BJ642" s="17" t="s">
        <v>23</v>
      </c>
      <c r="BK642" s="175">
        <f>ROUND(I642*H642,2)</f>
        <v>0</v>
      </c>
      <c r="BL642" s="17" t="s">
        <v>240</v>
      </c>
      <c r="BM642" s="17" t="s">
        <v>918</v>
      </c>
    </row>
    <row r="643" spans="2:65" s="1" customFormat="1" ht="22.5" customHeight="1">
      <c r="B643" s="163"/>
      <c r="C643" s="164" t="s">
        <v>919</v>
      </c>
      <c r="D643" s="164" t="s">
        <v>143</v>
      </c>
      <c r="E643" s="165" t="s">
        <v>920</v>
      </c>
      <c r="F643" s="166" t="s">
        <v>921</v>
      </c>
      <c r="G643" s="167" t="s">
        <v>172</v>
      </c>
      <c r="H643" s="168">
        <v>90</v>
      </c>
      <c r="I643" s="169"/>
      <c r="J643" s="170">
        <f>ROUND(I643*H643,2)</f>
        <v>0</v>
      </c>
      <c r="K643" s="166" t="s">
        <v>22</v>
      </c>
      <c r="L643" s="34"/>
      <c r="M643" s="171" t="s">
        <v>22</v>
      </c>
      <c r="N643" s="172" t="s">
        <v>46</v>
      </c>
      <c r="O643" s="35"/>
      <c r="P643" s="173">
        <f>O643*H643</f>
        <v>0</v>
      </c>
      <c r="Q643" s="173">
        <v>0</v>
      </c>
      <c r="R643" s="173">
        <f>Q643*H643</f>
        <v>0</v>
      </c>
      <c r="S643" s="173">
        <v>0</v>
      </c>
      <c r="T643" s="174">
        <f>S643*H643</f>
        <v>0</v>
      </c>
      <c r="AR643" s="17" t="s">
        <v>240</v>
      </c>
      <c r="AT643" s="17" t="s">
        <v>143</v>
      </c>
      <c r="AU643" s="17" t="s">
        <v>83</v>
      </c>
      <c r="AY643" s="17" t="s">
        <v>141</v>
      </c>
      <c r="BE643" s="175">
        <f>IF(N643="základní",J643,0)</f>
        <v>0</v>
      </c>
      <c r="BF643" s="175">
        <f>IF(N643="snížená",J643,0)</f>
        <v>0</v>
      </c>
      <c r="BG643" s="175">
        <f>IF(N643="zákl. přenesená",J643,0)</f>
        <v>0</v>
      </c>
      <c r="BH643" s="175">
        <f>IF(N643="sníž. přenesená",J643,0)</f>
        <v>0</v>
      </c>
      <c r="BI643" s="175">
        <f>IF(N643="nulová",J643,0)</f>
        <v>0</v>
      </c>
      <c r="BJ643" s="17" t="s">
        <v>23</v>
      </c>
      <c r="BK643" s="175">
        <f>ROUND(I643*H643,2)</f>
        <v>0</v>
      </c>
      <c r="BL643" s="17" t="s">
        <v>240</v>
      </c>
      <c r="BM643" s="17" t="s">
        <v>922</v>
      </c>
    </row>
    <row r="644" spans="2:51" s="11" customFormat="1" ht="22.5" customHeight="1">
      <c r="B644" s="176"/>
      <c r="D644" s="177" t="s">
        <v>150</v>
      </c>
      <c r="E644" s="178" t="s">
        <v>22</v>
      </c>
      <c r="F644" s="179" t="s">
        <v>923</v>
      </c>
      <c r="H644" s="180" t="s">
        <v>22</v>
      </c>
      <c r="I644" s="181"/>
      <c r="L644" s="176"/>
      <c r="M644" s="182"/>
      <c r="N644" s="183"/>
      <c r="O644" s="183"/>
      <c r="P644" s="183"/>
      <c r="Q644" s="183"/>
      <c r="R644" s="183"/>
      <c r="S644" s="183"/>
      <c r="T644" s="184"/>
      <c r="AT644" s="180" t="s">
        <v>150</v>
      </c>
      <c r="AU644" s="180" t="s">
        <v>83</v>
      </c>
      <c r="AV644" s="11" t="s">
        <v>23</v>
      </c>
      <c r="AW644" s="11" t="s">
        <v>38</v>
      </c>
      <c r="AX644" s="11" t="s">
        <v>75</v>
      </c>
      <c r="AY644" s="180" t="s">
        <v>141</v>
      </c>
    </row>
    <row r="645" spans="2:51" s="12" customFormat="1" ht="22.5" customHeight="1">
      <c r="B645" s="185"/>
      <c r="D645" s="177" t="s">
        <v>150</v>
      </c>
      <c r="E645" s="186" t="s">
        <v>22</v>
      </c>
      <c r="F645" s="187" t="s">
        <v>924</v>
      </c>
      <c r="H645" s="188">
        <v>90</v>
      </c>
      <c r="I645" s="189"/>
      <c r="L645" s="185"/>
      <c r="M645" s="190"/>
      <c r="N645" s="191"/>
      <c r="O645" s="191"/>
      <c r="P645" s="191"/>
      <c r="Q645" s="191"/>
      <c r="R645" s="191"/>
      <c r="S645" s="191"/>
      <c r="T645" s="192"/>
      <c r="AT645" s="186" t="s">
        <v>150</v>
      </c>
      <c r="AU645" s="186" t="s">
        <v>83</v>
      </c>
      <c r="AV645" s="12" t="s">
        <v>83</v>
      </c>
      <c r="AW645" s="12" t="s">
        <v>38</v>
      </c>
      <c r="AX645" s="12" t="s">
        <v>75</v>
      </c>
      <c r="AY645" s="186" t="s">
        <v>141</v>
      </c>
    </row>
    <row r="646" spans="2:51" s="13" customFormat="1" ht="22.5" customHeight="1">
      <c r="B646" s="193"/>
      <c r="D646" s="194" t="s">
        <v>150</v>
      </c>
      <c r="E646" s="195" t="s">
        <v>22</v>
      </c>
      <c r="F646" s="196" t="s">
        <v>154</v>
      </c>
      <c r="H646" s="197">
        <v>90</v>
      </c>
      <c r="I646" s="198"/>
      <c r="L646" s="193"/>
      <c r="M646" s="199"/>
      <c r="N646" s="200"/>
      <c r="O646" s="200"/>
      <c r="P646" s="200"/>
      <c r="Q646" s="200"/>
      <c r="R646" s="200"/>
      <c r="S646" s="200"/>
      <c r="T646" s="201"/>
      <c r="AT646" s="202" t="s">
        <v>150</v>
      </c>
      <c r="AU646" s="202" t="s">
        <v>83</v>
      </c>
      <c r="AV646" s="13" t="s">
        <v>148</v>
      </c>
      <c r="AW646" s="13" t="s">
        <v>38</v>
      </c>
      <c r="AX646" s="13" t="s">
        <v>23</v>
      </c>
      <c r="AY646" s="202" t="s">
        <v>141</v>
      </c>
    </row>
    <row r="647" spans="2:65" s="1" customFormat="1" ht="22.5" customHeight="1">
      <c r="B647" s="163"/>
      <c r="C647" s="164" t="s">
        <v>925</v>
      </c>
      <c r="D647" s="164" t="s">
        <v>143</v>
      </c>
      <c r="E647" s="165" t="s">
        <v>926</v>
      </c>
      <c r="F647" s="166" t="s">
        <v>927</v>
      </c>
      <c r="G647" s="167" t="s">
        <v>172</v>
      </c>
      <c r="H647" s="168">
        <v>90</v>
      </c>
      <c r="I647" s="169"/>
      <c r="J647" s="170">
        <f>ROUND(I647*H647,2)</f>
        <v>0</v>
      </c>
      <c r="K647" s="166" t="s">
        <v>22</v>
      </c>
      <c r="L647" s="34"/>
      <c r="M647" s="171" t="s">
        <v>22</v>
      </c>
      <c r="N647" s="172" t="s">
        <v>46</v>
      </c>
      <c r="O647" s="35"/>
      <c r="P647" s="173">
        <f>O647*H647</f>
        <v>0</v>
      </c>
      <c r="Q647" s="173">
        <v>0</v>
      </c>
      <c r="R647" s="173">
        <f>Q647*H647</f>
        <v>0</v>
      </c>
      <c r="S647" s="173">
        <v>0</v>
      </c>
      <c r="T647" s="174">
        <f>S647*H647</f>
        <v>0</v>
      </c>
      <c r="AR647" s="17" t="s">
        <v>240</v>
      </c>
      <c r="AT647" s="17" t="s">
        <v>143</v>
      </c>
      <c r="AU647" s="17" t="s">
        <v>83</v>
      </c>
      <c r="AY647" s="17" t="s">
        <v>141</v>
      </c>
      <c r="BE647" s="175">
        <f>IF(N647="základní",J647,0)</f>
        <v>0</v>
      </c>
      <c r="BF647" s="175">
        <f>IF(N647="snížená",J647,0)</f>
        <v>0</v>
      </c>
      <c r="BG647" s="175">
        <f>IF(N647="zákl. přenesená",J647,0)</f>
        <v>0</v>
      </c>
      <c r="BH647" s="175">
        <f>IF(N647="sníž. přenesená",J647,0)</f>
        <v>0</v>
      </c>
      <c r="BI647" s="175">
        <f>IF(N647="nulová",J647,0)</f>
        <v>0</v>
      </c>
      <c r="BJ647" s="17" t="s">
        <v>23</v>
      </c>
      <c r="BK647" s="175">
        <f>ROUND(I647*H647,2)</f>
        <v>0</v>
      </c>
      <c r="BL647" s="17" t="s">
        <v>240</v>
      </c>
      <c r="BM647" s="17" t="s">
        <v>928</v>
      </c>
    </row>
    <row r="648" spans="2:65" s="1" customFormat="1" ht="22.5" customHeight="1">
      <c r="B648" s="163"/>
      <c r="C648" s="164" t="s">
        <v>929</v>
      </c>
      <c r="D648" s="164" t="s">
        <v>143</v>
      </c>
      <c r="E648" s="165" t="s">
        <v>930</v>
      </c>
      <c r="F648" s="166" t="s">
        <v>931</v>
      </c>
      <c r="G648" s="167" t="s">
        <v>317</v>
      </c>
      <c r="H648" s="168">
        <v>1</v>
      </c>
      <c r="I648" s="169"/>
      <c r="J648" s="170">
        <f>ROUND(I648*H648,2)</f>
        <v>0</v>
      </c>
      <c r="K648" s="166" t="s">
        <v>147</v>
      </c>
      <c r="L648" s="34"/>
      <c r="M648" s="171" t="s">
        <v>22</v>
      </c>
      <c r="N648" s="172" t="s">
        <v>46</v>
      </c>
      <c r="O648" s="35"/>
      <c r="P648" s="173">
        <f>O648*H648</f>
        <v>0</v>
      </c>
      <c r="Q648" s="173">
        <v>0</v>
      </c>
      <c r="R648" s="173">
        <f>Q648*H648</f>
        <v>0</v>
      </c>
      <c r="S648" s="173">
        <v>0</v>
      </c>
      <c r="T648" s="174">
        <f>S648*H648</f>
        <v>0</v>
      </c>
      <c r="AR648" s="17" t="s">
        <v>240</v>
      </c>
      <c r="AT648" s="17" t="s">
        <v>143</v>
      </c>
      <c r="AU648" s="17" t="s">
        <v>83</v>
      </c>
      <c r="AY648" s="17" t="s">
        <v>141</v>
      </c>
      <c r="BE648" s="175">
        <f>IF(N648="základní",J648,0)</f>
        <v>0</v>
      </c>
      <c r="BF648" s="175">
        <f>IF(N648="snížená",J648,0)</f>
        <v>0</v>
      </c>
      <c r="BG648" s="175">
        <f>IF(N648="zákl. přenesená",J648,0)</f>
        <v>0</v>
      </c>
      <c r="BH648" s="175">
        <f>IF(N648="sníž. přenesená",J648,0)</f>
        <v>0</v>
      </c>
      <c r="BI648" s="175">
        <f>IF(N648="nulová",J648,0)</f>
        <v>0</v>
      </c>
      <c r="BJ648" s="17" t="s">
        <v>23</v>
      </c>
      <c r="BK648" s="175">
        <f>ROUND(I648*H648,2)</f>
        <v>0</v>
      </c>
      <c r="BL648" s="17" t="s">
        <v>240</v>
      </c>
      <c r="BM648" s="17" t="s">
        <v>932</v>
      </c>
    </row>
    <row r="649" spans="2:63" s="10" customFormat="1" ht="29.25" customHeight="1">
      <c r="B649" s="149"/>
      <c r="D649" s="160" t="s">
        <v>74</v>
      </c>
      <c r="E649" s="161" t="s">
        <v>933</v>
      </c>
      <c r="F649" s="161" t="s">
        <v>934</v>
      </c>
      <c r="I649" s="152"/>
      <c r="J649" s="162">
        <f>BK649</f>
        <v>0</v>
      </c>
      <c r="L649" s="149"/>
      <c r="M649" s="154"/>
      <c r="N649" s="155"/>
      <c r="O649" s="155"/>
      <c r="P649" s="156">
        <f>SUM(P650:P664)</f>
        <v>0</v>
      </c>
      <c r="Q649" s="155"/>
      <c r="R649" s="156">
        <f>SUM(R650:R664)</f>
        <v>0.00046</v>
      </c>
      <c r="S649" s="155"/>
      <c r="T649" s="157">
        <f>SUM(T650:T664)</f>
        <v>0.04775</v>
      </c>
      <c r="AR649" s="150" t="s">
        <v>83</v>
      </c>
      <c r="AT649" s="158" t="s">
        <v>74</v>
      </c>
      <c r="AU649" s="158" t="s">
        <v>23</v>
      </c>
      <c r="AY649" s="150" t="s">
        <v>141</v>
      </c>
      <c r="BK649" s="159">
        <f>SUM(BK650:BK664)</f>
        <v>0</v>
      </c>
    </row>
    <row r="650" spans="2:65" s="1" customFormat="1" ht="22.5" customHeight="1">
      <c r="B650" s="163"/>
      <c r="C650" s="164" t="s">
        <v>935</v>
      </c>
      <c r="D650" s="164" t="s">
        <v>143</v>
      </c>
      <c r="E650" s="165" t="s">
        <v>936</v>
      </c>
      <c r="F650" s="166" t="s">
        <v>937</v>
      </c>
      <c r="G650" s="167" t="s">
        <v>317</v>
      </c>
      <c r="H650" s="168">
        <v>1</v>
      </c>
      <c r="I650" s="169"/>
      <c r="J650" s="170">
        <f>ROUND(I650*H650,2)</f>
        <v>0</v>
      </c>
      <c r="K650" s="166" t="s">
        <v>147</v>
      </c>
      <c r="L650" s="34"/>
      <c r="M650" s="171" t="s">
        <v>22</v>
      </c>
      <c r="N650" s="172" t="s">
        <v>46</v>
      </c>
      <c r="O650" s="35"/>
      <c r="P650" s="173">
        <f>O650*H650</f>
        <v>0</v>
      </c>
      <c r="Q650" s="173">
        <v>0</v>
      </c>
      <c r="R650" s="173">
        <f>Q650*H650</f>
        <v>0</v>
      </c>
      <c r="S650" s="173">
        <v>0</v>
      </c>
      <c r="T650" s="174">
        <f>S650*H650</f>
        <v>0</v>
      </c>
      <c r="AR650" s="17" t="s">
        <v>240</v>
      </c>
      <c r="AT650" s="17" t="s">
        <v>143</v>
      </c>
      <c r="AU650" s="17" t="s">
        <v>83</v>
      </c>
      <c r="AY650" s="17" t="s">
        <v>141</v>
      </c>
      <c r="BE650" s="175">
        <f>IF(N650="základní",J650,0)</f>
        <v>0</v>
      </c>
      <c r="BF650" s="175">
        <f>IF(N650="snížená",J650,0)</f>
        <v>0</v>
      </c>
      <c r="BG650" s="175">
        <f>IF(N650="zákl. přenesená",J650,0)</f>
        <v>0</v>
      </c>
      <c r="BH650" s="175">
        <f>IF(N650="sníž. přenesená",J650,0)</f>
        <v>0</v>
      </c>
      <c r="BI650" s="175">
        <f>IF(N650="nulová",J650,0)</f>
        <v>0</v>
      </c>
      <c r="BJ650" s="17" t="s">
        <v>23</v>
      </c>
      <c r="BK650" s="175">
        <f>ROUND(I650*H650,2)</f>
        <v>0</v>
      </c>
      <c r="BL650" s="17" t="s">
        <v>240</v>
      </c>
      <c r="BM650" s="17" t="s">
        <v>938</v>
      </c>
    </row>
    <row r="651" spans="2:51" s="11" customFormat="1" ht="22.5" customHeight="1">
      <c r="B651" s="176"/>
      <c r="D651" s="177" t="s">
        <v>150</v>
      </c>
      <c r="E651" s="178" t="s">
        <v>22</v>
      </c>
      <c r="F651" s="179" t="s">
        <v>939</v>
      </c>
      <c r="H651" s="180" t="s">
        <v>22</v>
      </c>
      <c r="I651" s="181"/>
      <c r="L651" s="176"/>
      <c r="M651" s="182"/>
      <c r="N651" s="183"/>
      <c r="O651" s="183"/>
      <c r="P651" s="183"/>
      <c r="Q651" s="183"/>
      <c r="R651" s="183"/>
      <c r="S651" s="183"/>
      <c r="T651" s="184"/>
      <c r="AT651" s="180" t="s">
        <v>150</v>
      </c>
      <c r="AU651" s="180" t="s">
        <v>83</v>
      </c>
      <c r="AV651" s="11" t="s">
        <v>23</v>
      </c>
      <c r="AW651" s="11" t="s">
        <v>38</v>
      </c>
      <c r="AX651" s="11" t="s">
        <v>75</v>
      </c>
      <c r="AY651" s="180" t="s">
        <v>141</v>
      </c>
    </row>
    <row r="652" spans="2:51" s="12" customFormat="1" ht="22.5" customHeight="1">
      <c r="B652" s="185"/>
      <c r="D652" s="177" t="s">
        <v>150</v>
      </c>
      <c r="E652" s="186" t="s">
        <v>22</v>
      </c>
      <c r="F652" s="187" t="s">
        <v>904</v>
      </c>
      <c r="H652" s="188">
        <v>1</v>
      </c>
      <c r="I652" s="189"/>
      <c r="L652" s="185"/>
      <c r="M652" s="190"/>
      <c r="N652" s="191"/>
      <c r="O652" s="191"/>
      <c r="P652" s="191"/>
      <c r="Q652" s="191"/>
      <c r="R652" s="191"/>
      <c r="S652" s="191"/>
      <c r="T652" s="192"/>
      <c r="AT652" s="186" t="s">
        <v>150</v>
      </c>
      <c r="AU652" s="186" t="s">
        <v>83</v>
      </c>
      <c r="AV652" s="12" t="s">
        <v>83</v>
      </c>
      <c r="AW652" s="12" t="s">
        <v>38</v>
      </c>
      <c r="AX652" s="12" t="s">
        <v>75</v>
      </c>
      <c r="AY652" s="186" t="s">
        <v>141</v>
      </c>
    </row>
    <row r="653" spans="2:51" s="13" customFormat="1" ht="22.5" customHeight="1">
      <c r="B653" s="193"/>
      <c r="D653" s="194" t="s">
        <v>150</v>
      </c>
      <c r="E653" s="195" t="s">
        <v>22</v>
      </c>
      <c r="F653" s="196" t="s">
        <v>154</v>
      </c>
      <c r="H653" s="197">
        <v>1</v>
      </c>
      <c r="I653" s="198"/>
      <c r="L653" s="193"/>
      <c r="M653" s="199"/>
      <c r="N653" s="200"/>
      <c r="O653" s="200"/>
      <c r="P653" s="200"/>
      <c r="Q653" s="200"/>
      <c r="R653" s="200"/>
      <c r="S653" s="200"/>
      <c r="T653" s="201"/>
      <c r="AT653" s="202" t="s">
        <v>150</v>
      </c>
      <c r="AU653" s="202" t="s">
        <v>83</v>
      </c>
      <c r="AV653" s="13" t="s">
        <v>148</v>
      </c>
      <c r="AW653" s="13" t="s">
        <v>38</v>
      </c>
      <c r="AX653" s="13" t="s">
        <v>23</v>
      </c>
      <c r="AY653" s="202" t="s">
        <v>141</v>
      </c>
    </row>
    <row r="654" spans="2:65" s="1" customFormat="1" ht="22.5" customHeight="1">
      <c r="B654" s="163"/>
      <c r="C654" s="203" t="s">
        <v>940</v>
      </c>
      <c r="D654" s="203" t="s">
        <v>258</v>
      </c>
      <c r="E654" s="204" t="s">
        <v>941</v>
      </c>
      <c r="F654" s="205" t="s">
        <v>942</v>
      </c>
      <c r="G654" s="206" t="s">
        <v>317</v>
      </c>
      <c r="H654" s="207">
        <v>1</v>
      </c>
      <c r="I654" s="208"/>
      <c r="J654" s="209">
        <f>ROUND(I654*H654,2)</f>
        <v>0</v>
      </c>
      <c r="K654" s="205" t="s">
        <v>22</v>
      </c>
      <c r="L654" s="210"/>
      <c r="M654" s="211" t="s">
        <v>22</v>
      </c>
      <c r="N654" s="212" t="s">
        <v>46</v>
      </c>
      <c r="O654" s="35"/>
      <c r="P654" s="173">
        <f>O654*H654</f>
        <v>0</v>
      </c>
      <c r="Q654" s="173">
        <v>0.00046</v>
      </c>
      <c r="R654" s="173">
        <f>Q654*H654</f>
        <v>0.00046</v>
      </c>
      <c r="S654" s="173">
        <v>0</v>
      </c>
      <c r="T654" s="174">
        <f>S654*H654</f>
        <v>0</v>
      </c>
      <c r="AR654" s="17" t="s">
        <v>348</v>
      </c>
      <c r="AT654" s="17" t="s">
        <v>258</v>
      </c>
      <c r="AU654" s="17" t="s">
        <v>83</v>
      </c>
      <c r="AY654" s="17" t="s">
        <v>141</v>
      </c>
      <c r="BE654" s="175">
        <f>IF(N654="základní",J654,0)</f>
        <v>0</v>
      </c>
      <c r="BF654" s="175">
        <f>IF(N654="snížená",J654,0)</f>
        <v>0</v>
      </c>
      <c r="BG654" s="175">
        <f>IF(N654="zákl. přenesená",J654,0)</f>
        <v>0</v>
      </c>
      <c r="BH654" s="175">
        <f>IF(N654="sníž. přenesená",J654,0)</f>
        <v>0</v>
      </c>
      <c r="BI654" s="175">
        <f>IF(N654="nulová",J654,0)</f>
        <v>0</v>
      </c>
      <c r="BJ654" s="17" t="s">
        <v>23</v>
      </c>
      <c r="BK654" s="175">
        <f>ROUND(I654*H654,2)</f>
        <v>0</v>
      </c>
      <c r="BL654" s="17" t="s">
        <v>240</v>
      </c>
      <c r="BM654" s="17" t="s">
        <v>943</v>
      </c>
    </row>
    <row r="655" spans="2:65" s="1" customFormat="1" ht="22.5" customHeight="1">
      <c r="B655" s="163"/>
      <c r="C655" s="164" t="s">
        <v>944</v>
      </c>
      <c r="D655" s="164" t="s">
        <v>143</v>
      </c>
      <c r="E655" s="165" t="s">
        <v>945</v>
      </c>
      <c r="F655" s="166" t="s">
        <v>946</v>
      </c>
      <c r="G655" s="167" t="s">
        <v>317</v>
      </c>
      <c r="H655" s="168">
        <v>3</v>
      </c>
      <c r="I655" s="169"/>
      <c r="J655" s="170">
        <f>ROUND(I655*H655,2)</f>
        <v>0</v>
      </c>
      <c r="K655" s="166" t="s">
        <v>22</v>
      </c>
      <c r="L655" s="34"/>
      <c r="M655" s="171" t="s">
        <v>22</v>
      </c>
      <c r="N655" s="172" t="s">
        <v>46</v>
      </c>
      <c r="O655" s="35"/>
      <c r="P655" s="173">
        <f>O655*H655</f>
        <v>0</v>
      </c>
      <c r="Q655" s="173">
        <v>0</v>
      </c>
      <c r="R655" s="173">
        <f>Q655*H655</f>
        <v>0</v>
      </c>
      <c r="S655" s="173">
        <v>0</v>
      </c>
      <c r="T655" s="174">
        <f>S655*H655</f>
        <v>0</v>
      </c>
      <c r="AR655" s="17" t="s">
        <v>240</v>
      </c>
      <c r="AT655" s="17" t="s">
        <v>143</v>
      </c>
      <c r="AU655" s="17" t="s">
        <v>83</v>
      </c>
      <c r="AY655" s="17" t="s">
        <v>141</v>
      </c>
      <c r="BE655" s="175">
        <f>IF(N655="základní",J655,0)</f>
        <v>0</v>
      </c>
      <c r="BF655" s="175">
        <f>IF(N655="snížená",J655,0)</f>
        <v>0</v>
      </c>
      <c r="BG655" s="175">
        <f>IF(N655="zákl. přenesená",J655,0)</f>
        <v>0</v>
      </c>
      <c r="BH655" s="175">
        <f>IF(N655="sníž. přenesená",J655,0)</f>
        <v>0</v>
      </c>
      <c r="BI655" s="175">
        <f>IF(N655="nulová",J655,0)</f>
        <v>0</v>
      </c>
      <c r="BJ655" s="17" t="s">
        <v>23</v>
      </c>
      <c r="BK655" s="175">
        <f>ROUND(I655*H655,2)</f>
        <v>0</v>
      </c>
      <c r="BL655" s="17" t="s">
        <v>240</v>
      </c>
      <c r="BM655" s="17" t="s">
        <v>947</v>
      </c>
    </row>
    <row r="656" spans="2:51" s="11" customFormat="1" ht="22.5" customHeight="1">
      <c r="B656" s="176"/>
      <c r="D656" s="177" t="s">
        <v>150</v>
      </c>
      <c r="E656" s="178" t="s">
        <v>22</v>
      </c>
      <c r="F656" s="179" t="s">
        <v>948</v>
      </c>
      <c r="H656" s="180" t="s">
        <v>22</v>
      </c>
      <c r="I656" s="181"/>
      <c r="L656" s="176"/>
      <c r="M656" s="182"/>
      <c r="N656" s="183"/>
      <c r="O656" s="183"/>
      <c r="P656" s="183"/>
      <c r="Q656" s="183"/>
      <c r="R656" s="183"/>
      <c r="S656" s="183"/>
      <c r="T656" s="184"/>
      <c r="AT656" s="180" t="s">
        <v>150</v>
      </c>
      <c r="AU656" s="180" t="s">
        <v>83</v>
      </c>
      <c r="AV656" s="11" t="s">
        <v>23</v>
      </c>
      <c r="AW656" s="11" t="s">
        <v>38</v>
      </c>
      <c r="AX656" s="11" t="s">
        <v>75</v>
      </c>
      <c r="AY656" s="180" t="s">
        <v>141</v>
      </c>
    </row>
    <row r="657" spans="2:51" s="12" customFormat="1" ht="22.5" customHeight="1">
      <c r="B657" s="185"/>
      <c r="D657" s="177" t="s">
        <v>150</v>
      </c>
      <c r="E657" s="186" t="s">
        <v>22</v>
      </c>
      <c r="F657" s="187" t="s">
        <v>949</v>
      </c>
      <c r="H657" s="188">
        <v>3</v>
      </c>
      <c r="I657" s="189"/>
      <c r="L657" s="185"/>
      <c r="M657" s="190"/>
      <c r="N657" s="191"/>
      <c r="O657" s="191"/>
      <c r="P657" s="191"/>
      <c r="Q657" s="191"/>
      <c r="R657" s="191"/>
      <c r="S657" s="191"/>
      <c r="T657" s="192"/>
      <c r="AT657" s="186" t="s">
        <v>150</v>
      </c>
      <c r="AU657" s="186" t="s">
        <v>83</v>
      </c>
      <c r="AV657" s="12" t="s">
        <v>83</v>
      </c>
      <c r="AW657" s="12" t="s">
        <v>38</v>
      </c>
      <c r="AX657" s="12" t="s">
        <v>75</v>
      </c>
      <c r="AY657" s="186" t="s">
        <v>141</v>
      </c>
    </row>
    <row r="658" spans="2:51" s="13" customFormat="1" ht="22.5" customHeight="1">
      <c r="B658" s="193"/>
      <c r="D658" s="194" t="s">
        <v>150</v>
      </c>
      <c r="E658" s="195" t="s">
        <v>22</v>
      </c>
      <c r="F658" s="196" t="s">
        <v>154</v>
      </c>
      <c r="H658" s="197">
        <v>3</v>
      </c>
      <c r="I658" s="198"/>
      <c r="L658" s="193"/>
      <c r="M658" s="199"/>
      <c r="N658" s="200"/>
      <c r="O658" s="200"/>
      <c r="P658" s="200"/>
      <c r="Q658" s="200"/>
      <c r="R658" s="200"/>
      <c r="S658" s="200"/>
      <c r="T658" s="201"/>
      <c r="AT658" s="202" t="s">
        <v>150</v>
      </c>
      <c r="AU658" s="202" t="s">
        <v>83</v>
      </c>
      <c r="AV658" s="13" t="s">
        <v>148</v>
      </c>
      <c r="AW658" s="13" t="s">
        <v>38</v>
      </c>
      <c r="AX658" s="13" t="s">
        <v>23</v>
      </c>
      <c r="AY658" s="202" t="s">
        <v>141</v>
      </c>
    </row>
    <row r="659" spans="2:65" s="1" customFormat="1" ht="22.5" customHeight="1">
      <c r="B659" s="163"/>
      <c r="C659" s="164" t="s">
        <v>950</v>
      </c>
      <c r="D659" s="164" t="s">
        <v>143</v>
      </c>
      <c r="E659" s="165" t="s">
        <v>951</v>
      </c>
      <c r="F659" s="166" t="s">
        <v>952</v>
      </c>
      <c r="G659" s="167" t="s">
        <v>172</v>
      </c>
      <c r="H659" s="168">
        <v>2.5</v>
      </c>
      <c r="I659" s="169"/>
      <c r="J659" s="170">
        <f>ROUND(I659*H659,2)</f>
        <v>0</v>
      </c>
      <c r="K659" s="166" t="s">
        <v>147</v>
      </c>
      <c r="L659" s="34"/>
      <c r="M659" s="171" t="s">
        <v>22</v>
      </c>
      <c r="N659" s="172" t="s">
        <v>46</v>
      </c>
      <c r="O659" s="35"/>
      <c r="P659" s="173">
        <f>O659*H659</f>
        <v>0</v>
      </c>
      <c r="Q659" s="173">
        <v>0</v>
      </c>
      <c r="R659" s="173">
        <f>Q659*H659</f>
        <v>0</v>
      </c>
      <c r="S659" s="173">
        <v>0.0191</v>
      </c>
      <c r="T659" s="174">
        <f>S659*H659</f>
        <v>0.04775</v>
      </c>
      <c r="AR659" s="17" t="s">
        <v>240</v>
      </c>
      <c r="AT659" s="17" t="s">
        <v>143</v>
      </c>
      <c r="AU659" s="17" t="s">
        <v>83</v>
      </c>
      <c r="AY659" s="17" t="s">
        <v>141</v>
      </c>
      <c r="BE659" s="175">
        <f>IF(N659="základní",J659,0)</f>
        <v>0</v>
      </c>
      <c r="BF659" s="175">
        <f>IF(N659="snížená",J659,0)</f>
        <v>0</v>
      </c>
      <c r="BG659" s="175">
        <f>IF(N659="zákl. přenesená",J659,0)</f>
        <v>0</v>
      </c>
      <c r="BH659" s="175">
        <f>IF(N659="sníž. přenesená",J659,0)</f>
        <v>0</v>
      </c>
      <c r="BI659" s="175">
        <f>IF(N659="nulová",J659,0)</f>
        <v>0</v>
      </c>
      <c r="BJ659" s="17" t="s">
        <v>23</v>
      </c>
      <c r="BK659" s="175">
        <f>ROUND(I659*H659,2)</f>
        <v>0</v>
      </c>
      <c r="BL659" s="17" t="s">
        <v>240</v>
      </c>
      <c r="BM659" s="17" t="s">
        <v>953</v>
      </c>
    </row>
    <row r="660" spans="2:51" s="11" customFormat="1" ht="22.5" customHeight="1">
      <c r="B660" s="176"/>
      <c r="D660" s="177" t="s">
        <v>150</v>
      </c>
      <c r="E660" s="178" t="s">
        <v>22</v>
      </c>
      <c r="F660" s="179" t="s">
        <v>954</v>
      </c>
      <c r="H660" s="180" t="s">
        <v>22</v>
      </c>
      <c r="I660" s="181"/>
      <c r="L660" s="176"/>
      <c r="M660" s="182"/>
      <c r="N660" s="183"/>
      <c r="O660" s="183"/>
      <c r="P660" s="183"/>
      <c r="Q660" s="183"/>
      <c r="R660" s="183"/>
      <c r="S660" s="183"/>
      <c r="T660" s="184"/>
      <c r="AT660" s="180" t="s">
        <v>150</v>
      </c>
      <c r="AU660" s="180" t="s">
        <v>83</v>
      </c>
      <c r="AV660" s="11" t="s">
        <v>23</v>
      </c>
      <c r="AW660" s="11" t="s">
        <v>38</v>
      </c>
      <c r="AX660" s="11" t="s">
        <v>75</v>
      </c>
      <c r="AY660" s="180" t="s">
        <v>141</v>
      </c>
    </row>
    <row r="661" spans="2:51" s="12" customFormat="1" ht="22.5" customHeight="1">
      <c r="B661" s="185"/>
      <c r="D661" s="177" t="s">
        <v>150</v>
      </c>
      <c r="E661" s="186" t="s">
        <v>22</v>
      </c>
      <c r="F661" s="187" t="s">
        <v>955</v>
      </c>
      <c r="H661" s="188">
        <v>2.5</v>
      </c>
      <c r="I661" s="189"/>
      <c r="L661" s="185"/>
      <c r="M661" s="190"/>
      <c r="N661" s="191"/>
      <c r="O661" s="191"/>
      <c r="P661" s="191"/>
      <c r="Q661" s="191"/>
      <c r="R661" s="191"/>
      <c r="S661" s="191"/>
      <c r="T661" s="192"/>
      <c r="AT661" s="186" t="s">
        <v>150</v>
      </c>
      <c r="AU661" s="186" t="s">
        <v>83</v>
      </c>
      <c r="AV661" s="12" t="s">
        <v>83</v>
      </c>
      <c r="AW661" s="12" t="s">
        <v>38</v>
      </c>
      <c r="AX661" s="12" t="s">
        <v>75</v>
      </c>
      <c r="AY661" s="186" t="s">
        <v>141</v>
      </c>
    </row>
    <row r="662" spans="2:51" s="13" customFormat="1" ht="22.5" customHeight="1">
      <c r="B662" s="193"/>
      <c r="D662" s="194" t="s">
        <v>150</v>
      </c>
      <c r="E662" s="195" t="s">
        <v>22</v>
      </c>
      <c r="F662" s="196" t="s">
        <v>154</v>
      </c>
      <c r="H662" s="197">
        <v>2.5</v>
      </c>
      <c r="I662" s="198"/>
      <c r="L662" s="193"/>
      <c r="M662" s="199"/>
      <c r="N662" s="200"/>
      <c r="O662" s="200"/>
      <c r="P662" s="200"/>
      <c r="Q662" s="200"/>
      <c r="R662" s="200"/>
      <c r="S662" s="200"/>
      <c r="T662" s="201"/>
      <c r="AT662" s="202" t="s">
        <v>150</v>
      </c>
      <c r="AU662" s="202" t="s">
        <v>83</v>
      </c>
      <c r="AV662" s="13" t="s">
        <v>148</v>
      </c>
      <c r="AW662" s="13" t="s">
        <v>38</v>
      </c>
      <c r="AX662" s="13" t="s">
        <v>23</v>
      </c>
      <c r="AY662" s="202" t="s">
        <v>141</v>
      </c>
    </row>
    <row r="663" spans="2:65" s="1" customFormat="1" ht="22.5" customHeight="1">
      <c r="B663" s="163"/>
      <c r="C663" s="164" t="s">
        <v>956</v>
      </c>
      <c r="D663" s="164" t="s">
        <v>143</v>
      </c>
      <c r="E663" s="165" t="s">
        <v>957</v>
      </c>
      <c r="F663" s="166" t="s">
        <v>958</v>
      </c>
      <c r="G663" s="167" t="s">
        <v>756</v>
      </c>
      <c r="H663" s="219"/>
      <c r="I663" s="169"/>
      <c r="J663" s="170">
        <f>ROUND(I663*H663,2)</f>
        <v>0</v>
      </c>
      <c r="K663" s="166" t="s">
        <v>147</v>
      </c>
      <c r="L663" s="34"/>
      <c r="M663" s="171" t="s">
        <v>22</v>
      </c>
      <c r="N663" s="172" t="s">
        <v>46</v>
      </c>
      <c r="O663" s="35"/>
      <c r="P663" s="173">
        <f>O663*H663</f>
        <v>0</v>
      </c>
      <c r="Q663" s="173">
        <v>0</v>
      </c>
      <c r="R663" s="173">
        <f>Q663*H663</f>
        <v>0</v>
      </c>
      <c r="S663" s="173">
        <v>0</v>
      </c>
      <c r="T663" s="174">
        <f>S663*H663</f>
        <v>0</v>
      </c>
      <c r="AR663" s="17" t="s">
        <v>240</v>
      </c>
      <c r="AT663" s="17" t="s">
        <v>143</v>
      </c>
      <c r="AU663" s="17" t="s">
        <v>83</v>
      </c>
      <c r="AY663" s="17" t="s">
        <v>141</v>
      </c>
      <c r="BE663" s="175">
        <f>IF(N663="základní",J663,0)</f>
        <v>0</v>
      </c>
      <c r="BF663" s="175">
        <f>IF(N663="snížená",J663,0)</f>
        <v>0</v>
      </c>
      <c r="BG663" s="175">
        <f>IF(N663="zákl. přenesená",J663,0)</f>
        <v>0</v>
      </c>
      <c r="BH663" s="175">
        <f>IF(N663="sníž. přenesená",J663,0)</f>
        <v>0</v>
      </c>
      <c r="BI663" s="175">
        <f>IF(N663="nulová",J663,0)</f>
        <v>0</v>
      </c>
      <c r="BJ663" s="17" t="s">
        <v>23</v>
      </c>
      <c r="BK663" s="175">
        <f>ROUND(I663*H663,2)</f>
        <v>0</v>
      </c>
      <c r="BL663" s="17" t="s">
        <v>240</v>
      </c>
      <c r="BM663" s="17" t="s">
        <v>959</v>
      </c>
    </row>
    <row r="664" spans="2:65" s="1" customFormat="1" ht="22.5" customHeight="1">
      <c r="B664" s="163"/>
      <c r="C664" s="164" t="s">
        <v>960</v>
      </c>
      <c r="D664" s="164" t="s">
        <v>143</v>
      </c>
      <c r="E664" s="165" t="s">
        <v>961</v>
      </c>
      <c r="F664" s="166" t="s">
        <v>962</v>
      </c>
      <c r="G664" s="167" t="s">
        <v>756</v>
      </c>
      <c r="H664" s="219"/>
      <c r="I664" s="169"/>
      <c r="J664" s="170">
        <f>ROUND(I664*H664,2)</f>
        <v>0</v>
      </c>
      <c r="K664" s="166" t="s">
        <v>147</v>
      </c>
      <c r="L664" s="34"/>
      <c r="M664" s="171" t="s">
        <v>22</v>
      </c>
      <c r="N664" s="172" t="s">
        <v>46</v>
      </c>
      <c r="O664" s="35"/>
      <c r="P664" s="173">
        <f>O664*H664</f>
        <v>0</v>
      </c>
      <c r="Q664" s="173">
        <v>0</v>
      </c>
      <c r="R664" s="173">
        <f>Q664*H664</f>
        <v>0</v>
      </c>
      <c r="S664" s="173">
        <v>0</v>
      </c>
      <c r="T664" s="174">
        <f>S664*H664</f>
        <v>0</v>
      </c>
      <c r="AR664" s="17" t="s">
        <v>240</v>
      </c>
      <c r="AT664" s="17" t="s">
        <v>143</v>
      </c>
      <c r="AU664" s="17" t="s">
        <v>83</v>
      </c>
      <c r="AY664" s="17" t="s">
        <v>141</v>
      </c>
      <c r="BE664" s="175">
        <f>IF(N664="základní",J664,0)</f>
        <v>0</v>
      </c>
      <c r="BF664" s="175">
        <f>IF(N664="snížená",J664,0)</f>
        <v>0</v>
      </c>
      <c r="BG664" s="175">
        <f>IF(N664="zákl. přenesená",J664,0)</f>
        <v>0</v>
      </c>
      <c r="BH664" s="175">
        <f>IF(N664="sníž. přenesená",J664,0)</f>
        <v>0</v>
      </c>
      <c r="BI664" s="175">
        <f>IF(N664="nulová",J664,0)</f>
        <v>0</v>
      </c>
      <c r="BJ664" s="17" t="s">
        <v>23</v>
      </c>
      <c r="BK664" s="175">
        <f>ROUND(I664*H664,2)</f>
        <v>0</v>
      </c>
      <c r="BL664" s="17" t="s">
        <v>240</v>
      </c>
      <c r="BM664" s="17" t="s">
        <v>963</v>
      </c>
    </row>
    <row r="665" spans="2:63" s="10" customFormat="1" ht="29.25" customHeight="1">
      <c r="B665" s="149"/>
      <c r="D665" s="160" t="s">
        <v>74</v>
      </c>
      <c r="E665" s="161" t="s">
        <v>964</v>
      </c>
      <c r="F665" s="161" t="s">
        <v>965</v>
      </c>
      <c r="I665" s="152"/>
      <c r="J665" s="162">
        <f>BK665</f>
        <v>0</v>
      </c>
      <c r="L665" s="149"/>
      <c r="M665" s="154"/>
      <c r="N665" s="155"/>
      <c r="O665" s="155"/>
      <c r="P665" s="156">
        <f>SUM(P666:P682)</f>
        <v>0</v>
      </c>
      <c r="Q665" s="155"/>
      <c r="R665" s="156">
        <f>SUM(R666:R682)</f>
        <v>0.13020101</v>
      </c>
      <c r="S665" s="155"/>
      <c r="T665" s="157">
        <f>SUM(T666:T682)</f>
        <v>0</v>
      </c>
      <c r="AR665" s="150" t="s">
        <v>83</v>
      </c>
      <c r="AT665" s="158" t="s">
        <v>74</v>
      </c>
      <c r="AU665" s="158" t="s">
        <v>23</v>
      </c>
      <c r="AY665" s="150" t="s">
        <v>141</v>
      </c>
      <c r="BK665" s="159">
        <f>SUM(BK666:BK682)</f>
        <v>0</v>
      </c>
    </row>
    <row r="666" spans="2:65" s="1" customFormat="1" ht="31.5" customHeight="1">
      <c r="B666" s="163"/>
      <c r="C666" s="164" t="s">
        <v>966</v>
      </c>
      <c r="D666" s="164" t="s">
        <v>143</v>
      </c>
      <c r="E666" s="165" t="s">
        <v>967</v>
      </c>
      <c r="F666" s="166" t="s">
        <v>968</v>
      </c>
      <c r="G666" s="167" t="s">
        <v>317</v>
      </c>
      <c r="H666" s="168">
        <v>1</v>
      </c>
      <c r="I666" s="169"/>
      <c r="J666" s="170">
        <f>ROUND(I666*H666,2)</f>
        <v>0</v>
      </c>
      <c r="K666" s="166" t="s">
        <v>147</v>
      </c>
      <c r="L666" s="34"/>
      <c r="M666" s="171" t="s">
        <v>22</v>
      </c>
      <c r="N666" s="172" t="s">
        <v>46</v>
      </c>
      <c r="O666" s="35"/>
      <c r="P666" s="173">
        <f>O666*H666</f>
        <v>0</v>
      </c>
      <c r="Q666" s="173">
        <v>0.0051</v>
      </c>
      <c r="R666" s="173">
        <f>Q666*H666</f>
        <v>0.0051</v>
      </c>
      <c r="S666" s="173">
        <v>0</v>
      </c>
      <c r="T666" s="174">
        <f>S666*H666</f>
        <v>0</v>
      </c>
      <c r="AR666" s="17" t="s">
        <v>240</v>
      </c>
      <c r="AT666" s="17" t="s">
        <v>143</v>
      </c>
      <c r="AU666" s="17" t="s">
        <v>83</v>
      </c>
      <c r="AY666" s="17" t="s">
        <v>141</v>
      </c>
      <c r="BE666" s="175">
        <f>IF(N666="základní",J666,0)</f>
        <v>0</v>
      </c>
      <c r="BF666" s="175">
        <f>IF(N666="snížená",J666,0)</f>
        <v>0</v>
      </c>
      <c r="BG666" s="175">
        <f>IF(N666="zákl. přenesená",J666,0)</f>
        <v>0</v>
      </c>
      <c r="BH666" s="175">
        <f>IF(N666="sníž. přenesená",J666,0)</f>
        <v>0</v>
      </c>
      <c r="BI666" s="175">
        <f>IF(N666="nulová",J666,0)</f>
        <v>0</v>
      </c>
      <c r="BJ666" s="17" t="s">
        <v>23</v>
      </c>
      <c r="BK666" s="175">
        <f>ROUND(I666*H666,2)</f>
        <v>0</v>
      </c>
      <c r="BL666" s="17" t="s">
        <v>240</v>
      </c>
      <c r="BM666" s="17" t="s">
        <v>969</v>
      </c>
    </row>
    <row r="667" spans="2:51" s="11" customFormat="1" ht="31.5" customHeight="1">
      <c r="B667" s="176"/>
      <c r="D667" s="177" t="s">
        <v>150</v>
      </c>
      <c r="E667" s="178" t="s">
        <v>22</v>
      </c>
      <c r="F667" s="179" t="s">
        <v>970</v>
      </c>
      <c r="H667" s="180" t="s">
        <v>22</v>
      </c>
      <c r="I667" s="181"/>
      <c r="L667" s="176"/>
      <c r="M667" s="182"/>
      <c r="N667" s="183"/>
      <c r="O667" s="183"/>
      <c r="P667" s="183"/>
      <c r="Q667" s="183"/>
      <c r="R667" s="183"/>
      <c r="S667" s="183"/>
      <c r="T667" s="184"/>
      <c r="AT667" s="180" t="s">
        <v>150</v>
      </c>
      <c r="AU667" s="180" t="s">
        <v>83</v>
      </c>
      <c r="AV667" s="11" t="s">
        <v>23</v>
      </c>
      <c r="AW667" s="11" t="s">
        <v>38</v>
      </c>
      <c r="AX667" s="11" t="s">
        <v>75</v>
      </c>
      <c r="AY667" s="180" t="s">
        <v>141</v>
      </c>
    </row>
    <row r="668" spans="2:51" s="12" customFormat="1" ht="22.5" customHeight="1">
      <c r="B668" s="185"/>
      <c r="D668" s="177" t="s">
        <v>150</v>
      </c>
      <c r="E668" s="186" t="s">
        <v>22</v>
      </c>
      <c r="F668" s="187" t="s">
        <v>904</v>
      </c>
      <c r="H668" s="188">
        <v>1</v>
      </c>
      <c r="I668" s="189"/>
      <c r="L668" s="185"/>
      <c r="M668" s="190"/>
      <c r="N668" s="191"/>
      <c r="O668" s="191"/>
      <c r="P668" s="191"/>
      <c r="Q668" s="191"/>
      <c r="R668" s="191"/>
      <c r="S668" s="191"/>
      <c r="T668" s="192"/>
      <c r="AT668" s="186" t="s">
        <v>150</v>
      </c>
      <c r="AU668" s="186" t="s">
        <v>83</v>
      </c>
      <c r="AV668" s="12" t="s">
        <v>83</v>
      </c>
      <c r="AW668" s="12" t="s">
        <v>38</v>
      </c>
      <c r="AX668" s="12" t="s">
        <v>75</v>
      </c>
      <c r="AY668" s="186" t="s">
        <v>141</v>
      </c>
    </row>
    <row r="669" spans="2:51" s="13" customFormat="1" ht="22.5" customHeight="1">
      <c r="B669" s="193"/>
      <c r="D669" s="194" t="s">
        <v>150</v>
      </c>
      <c r="E669" s="195" t="s">
        <v>22</v>
      </c>
      <c r="F669" s="196" t="s">
        <v>154</v>
      </c>
      <c r="H669" s="197">
        <v>1</v>
      </c>
      <c r="I669" s="198"/>
      <c r="L669" s="193"/>
      <c r="M669" s="199"/>
      <c r="N669" s="200"/>
      <c r="O669" s="200"/>
      <c r="P669" s="200"/>
      <c r="Q669" s="200"/>
      <c r="R669" s="200"/>
      <c r="S669" s="200"/>
      <c r="T669" s="201"/>
      <c r="AT669" s="202" t="s">
        <v>150</v>
      </c>
      <c r="AU669" s="202" t="s">
        <v>83</v>
      </c>
      <c r="AV669" s="13" t="s">
        <v>148</v>
      </c>
      <c r="AW669" s="13" t="s">
        <v>38</v>
      </c>
      <c r="AX669" s="13" t="s">
        <v>23</v>
      </c>
      <c r="AY669" s="202" t="s">
        <v>141</v>
      </c>
    </row>
    <row r="670" spans="2:65" s="1" customFormat="1" ht="22.5" customHeight="1">
      <c r="B670" s="163"/>
      <c r="C670" s="164" t="s">
        <v>971</v>
      </c>
      <c r="D670" s="164" t="s">
        <v>143</v>
      </c>
      <c r="E670" s="165" t="s">
        <v>972</v>
      </c>
      <c r="F670" s="166" t="s">
        <v>973</v>
      </c>
      <c r="G670" s="167" t="s">
        <v>146</v>
      </c>
      <c r="H670" s="168">
        <v>6.477</v>
      </c>
      <c r="I670" s="169"/>
      <c r="J670" s="170">
        <f>ROUND(I670*H670,2)</f>
        <v>0</v>
      </c>
      <c r="K670" s="166" t="s">
        <v>147</v>
      </c>
      <c r="L670" s="34"/>
      <c r="M670" s="171" t="s">
        <v>22</v>
      </c>
      <c r="N670" s="172" t="s">
        <v>46</v>
      </c>
      <c r="O670" s="35"/>
      <c r="P670" s="173">
        <f>O670*H670</f>
        <v>0</v>
      </c>
      <c r="Q670" s="173">
        <v>0.01093</v>
      </c>
      <c r="R670" s="173">
        <f>Q670*H670</f>
        <v>0.07079361</v>
      </c>
      <c r="S670" s="173">
        <v>0</v>
      </c>
      <c r="T670" s="174">
        <f>S670*H670</f>
        <v>0</v>
      </c>
      <c r="AR670" s="17" t="s">
        <v>240</v>
      </c>
      <c r="AT670" s="17" t="s">
        <v>143</v>
      </c>
      <c r="AU670" s="17" t="s">
        <v>83</v>
      </c>
      <c r="AY670" s="17" t="s">
        <v>141</v>
      </c>
      <c r="BE670" s="175">
        <f>IF(N670="základní",J670,0)</f>
        <v>0</v>
      </c>
      <c r="BF670" s="175">
        <f>IF(N670="snížená",J670,0)</f>
        <v>0</v>
      </c>
      <c r="BG670" s="175">
        <f>IF(N670="zákl. přenesená",J670,0)</f>
        <v>0</v>
      </c>
      <c r="BH670" s="175">
        <f>IF(N670="sníž. přenesená",J670,0)</f>
        <v>0</v>
      </c>
      <c r="BI670" s="175">
        <f>IF(N670="nulová",J670,0)</f>
        <v>0</v>
      </c>
      <c r="BJ670" s="17" t="s">
        <v>23</v>
      </c>
      <c r="BK670" s="175">
        <f>ROUND(I670*H670,2)</f>
        <v>0</v>
      </c>
      <c r="BL670" s="17" t="s">
        <v>240</v>
      </c>
      <c r="BM670" s="17" t="s">
        <v>974</v>
      </c>
    </row>
    <row r="671" spans="2:51" s="11" customFormat="1" ht="22.5" customHeight="1">
      <c r="B671" s="176"/>
      <c r="D671" s="177" t="s">
        <v>150</v>
      </c>
      <c r="E671" s="178" t="s">
        <v>22</v>
      </c>
      <c r="F671" s="179" t="s">
        <v>975</v>
      </c>
      <c r="H671" s="180" t="s">
        <v>22</v>
      </c>
      <c r="I671" s="181"/>
      <c r="L671" s="176"/>
      <c r="M671" s="182"/>
      <c r="N671" s="183"/>
      <c r="O671" s="183"/>
      <c r="P671" s="183"/>
      <c r="Q671" s="183"/>
      <c r="R671" s="183"/>
      <c r="S671" s="183"/>
      <c r="T671" s="184"/>
      <c r="AT671" s="180" t="s">
        <v>150</v>
      </c>
      <c r="AU671" s="180" t="s">
        <v>83</v>
      </c>
      <c r="AV671" s="11" t="s">
        <v>23</v>
      </c>
      <c r="AW671" s="11" t="s">
        <v>38</v>
      </c>
      <c r="AX671" s="11" t="s">
        <v>75</v>
      </c>
      <c r="AY671" s="180" t="s">
        <v>141</v>
      </c>
    </row>
    <row r="672" spans="2:51" s="12" customFormat="1" ht="22.5" customHeight="1">
      <c r="B672" s="185"/>
      <c r="D672" s="177" t="s">
        <v>150</v>
      </c>
      <c r="E672" s="186" t="s">
        <v>22</v>
      </c>
      <c r="F672" s="187" t="s">
        <v>976</v>
      </c>
      <c r="H672" s="188">
        <v>6.477</v>
      </c>
      <c r="I672" s="189"/>
      <c r="L672" s="185"/>
      <c r="M672" s="190"/>
      <c r="N672" s="191"/>
      <c r="O672" s="191"/>
      <c r="P672" s="191"/>
      <c r="Q672" s="191"/>
      <c r="R672" s="191"/>
      <c r="S672" s="191"/>
      <c r="T672" s="192"/>
      <c r="AT672" s="186" t="s">
        <v>150</v>
      </c>
      <c r="AU672" s="186" t="s">
        <v>83</v>
      </c>
      <c r="AV672" s="12" t="s">
        <v>83</v>
      </c>
      <c r="AW672" s="12" t="s">
        <v>38</v>
      </c>
      <c r="AX672" s="12" t="s">
        <v>75</v>
      </c>
      <c r="AY672" s="186" t="s">
        <v>141</v>
      </c>
    </row>
    <row r="673" spans="2:51" s="13" customFormat="1" ht="22.5" customHeight="1">
      <c r="B673" s="193"/>
      <c r="D673" s="194" t="s">
        <v>150</v>
      </c>
      <c r="E673" s="195" t="s">
        <v>22</v>
      </c>
      <c r="F673" s="196" t="s">
        <v>154</v>
      </c>
      <c r="H673" s="197">
        <v>6.477</v>
      </c>
      <c r="I673" s="198"/>
      <c r="L673" s="193"/>
      <c r="M673" s="199"/>
      <c r="N673" s="200"/>
      <c r="O673" s="200"/>
      <c r="P673" s="200"/>
      <c r="Q673" s="200"/>
      <c r="R673" s="200"/>
      <c r="S673" s="200"/>
      <c r="T673" s="201"/>
      <c r="AT673" s="202" t="s">
        <v>150</v>
      </c>
      <c r="AU673" s="202" t="s">
        <v>83</v>
      </c>
      <c r="AV673" s="13" t="s">
        <v>148</v>
      </c>
      <c r="AW673" s="13" t="s">
        <v>38</v>
      </c>
      <c r="AX673" s="13" t="s">
        <v>23</v>
      </c>
      <c r="AY673" s="202" t="s">
        <v>141</v>
      </c>
    </row>
    <row r="674" spans="2:65" s="1" customFormat="1" ht="22.5" customHeight="1">
      <c r="B674" s="163"/>
      <c r="C674" s="164" t="s">
        <v>977</v>
      </c>
      <c r="D674" s="164" t="s">
        <v>143</v>
      </c>
      <c r="E674" s="165" t="s">
        <v>978</v>
      </c>
      <c r="F674" s="166" t="s">
        <v>979</v>
      </c>
      <c r="G674" s="167" t="s">
        <v>172</v>
      </c>
      <c r="H674" s="168">
        <v>38.1</v>
      </c>
      <c r="I674" s="169"/>
      <c r="J674" s="170">
        <f>ROUND(I674*H674,2)</f>
        <v>0</v>
      </c>
      <c r="K674" s="166" t="s">
        <v>147</v>
      </c>
      <c r="L674" s="34"/>
      <c r="M674" s="171" t="s">
        <v>22</v>
      </c>
      <c r="N674" s="172" t="s">
        <v>46</v>
      </c>
      <c r="O674" s="35"/>
      <c r="P674" s="173">
        <f>O674*H674</f>
        <v>0</v>
      </c>
      <c r="Q674" s="173">
        <v>2E-05</v>
      </c>
      <c r="R674" s="173">
        <f>Q674*H674</f>
        <v>0.0007620000000000001</v>
      </c>
      <c r="S674" s="173">
        <v>0</v>
      </c>
      <c r="T674" s="174">
        <f>S674*H674</f>
        <v>0</v>
      </c>
      <c r="AR674" s="17" t="s">
        <v>240</v>
      </c>
      <c r="AT674" s="17" t="s">
        <v>143</v>
      </c>
      <c r="AU674" s="17" t="s">
        <v>83</v>
      </c>
      <c r="AY674" s="17" t="s">
        <v>141</v>
      </c>
      <c r="BE674" s="175">
        <f>IF(N674="základní",J674,0)</f>
        <v>0</v>
      </c>
      <c r="BF674" s="175">
        <f>IF(N674="snížená",J674,0)</f>
        <v>0</v>
      </c>
      <c r="BG674" s="175">
        <f>IF(N674="zákl. přenesená",J674,0)</f>
        <v>0</v>
      </c>
      <c r="BH674" s="175">
        <f>IF(N674="sníž. přenesená",J674,0)</f>
        <v>0</v>
      </c>
      <c r="BI674" s="175">
        <f>IF(N674="nulová",J674,0)</f>
        <v>0</v>
      </c>
      <c r="BJ674" s="17" t="s">
        <v>23</v>
      </c>
      <c r="BK674" s="175">
        <f>ROUND(I674*H674,2)</f>
        <v>0</v>
      </c>
      <c r="BL674" s="17" t="s">
        <v>240</v>
      </c>
      <c r="BM674" s="17" t="s">
        <v>980</v>
      </c>
    </row>
    <row r="675" spans="2:51" s="11" customFormat="1" ht="22.5" customHeight="1">
      <c r="B675" s="176"/>
      <c r="D675" s="177" t="s">
        <v>150</v>
      </c>
      <c r="E675" s="178" t="s">
        <v>22</v>
      </c>
      <c r="F675" s="179" t="s">
        <v>975</v>
      </c>
      <c r="H675" s="180" t="s">
        <v>22</v>
      </c>
      <c r="I675" s="181"/>
      <c r="L675" s="176"/>
      <c r="M675" s="182"/>
      <c r="N675" s="183"/>
      <c r="O675" s="183"/>
      <c r="P675" s="183"/>
      <c r="Q675" s="183"/>
      <c r="R675" s="183"/>
      <c r="S675" s="183"/>
      <c r="T675" s="184"/>
      <c r="AT675" s="180" t="s">
        <v>150</v>
      </c>
      <c r="AU675" s="180" t="s">
        <v>83</v>
      </c>
      <c r="AV675" s="11" t="s">
        <v>23</v>
      </c>
      <c r="AW675" s="11" t="s">
        <v>38</v>
      </c>
      <c r="AX675" s="11" t="s">
        <v>75</v>
      </c>
      <c r="AY675" s="180" t="s">
        <v>141</v>
      </c>
    </row>
    <row r="676" spans="2:51" s="12" customFormat="1" ht="22.5" customHeight="1">
      <c r="B676" s="185"/>
      <c r="D676" s="177" t="s">
        <v>150</v>
      </c>
      <c r="E676" s="186" t="s">
        <v>22</v>
      </c>
      <c r="F676" s="187" t="s">
        <v>981</v>
      </c>
      <c r="H676" s="188">
        <v>38.1</v>
      </c>
      <c r="I676" s="189"/>
      <c r="L676" s="185"/>
      <c r="M676" s="190"/>
      <c r="N676" s="191"/>
      <c r="O676" s="191"/>
      <c r="P676" s="191"/>
      <c r="Q676" s="191"/>
      <c r="R676" s="191"/>
      <c r="S676" s="191"/>
      <c r="T676" s="192"/>
      <c r="AT676" s="186" t="s">
        <v>150</v>
      </c>
      <c r="AU676" s="186" t="s">
        <v>83</v>
      </c>
      <c r="AV676" s="12" t="s">
        <v>83</v>
      </c>
      <c r="AW676" s="12" t="s">
        <v>38</v>
      </c>
      <c r="AX676" s="12" t="s">
        <v>75</v>
      </c>
      <c r="AY676" s="186" t="s">
        <v>141</v>
      </c>
    </row>
    <row r="677" spans="2:51" s="13" customFormat="1" ht="22.5" customHeight="1">
      <c r="B677" s="193"/>
      <c r="D677" s="194" t="s">
        <v>150</v>
      </c>
      <c r="E677" s="195" t="s">
        <v>22</v>
      </c>
      <c r="F677" s="196" t="s">
        <v>154</v>
      </c>
      <c r="H677" s="197">
        <v>38.1</v>
      </c>
      <c r="I677" s="198"/>
      <c r="L677" s="193"/>
      <c r="M677" s="199"/>
      <c r="N677" s="200"/>
      <c r="O677" s="200"/>
      <c r="P677" s="200"/>
      <c r="Q677" s="200"/>
      <c r="R677" s="200"/>
      <c r="S677" s="200"/>
      <c r="T677" s="201"/>
      <c r="AT677" s="202" t="s">
        <v>150</v>
      </c>
      <c r="AU677" s="202" t="s">
        <v>83</v>
      </c>
      <c r="AV677" s="13" t="s">
        <v>148</v>
      </c>
      <c r="AW677" s="13" t="s">
        <v>38</v>
      </c>
      <c r="AX677" s="13" t="s">
        <v>23</v>
      </c>
      <c r="AY677" s="202" t="s">
        <v>141</v>
      </c>
    </row>
    <row r="678" spans="2:65" s="1" customFormat="1" ht="22.5" customHeight="1">
      <c r="B678" s="163"/>
      <c r="C678" s="203" t="s">
        <v>982</v>
      </c>
      <c r="D678" s="203" t="s">
        <v>258</v>
      </c>
      <c r="E678" s="204" t="s">
        <v>983</v>
      </c>
      <c r="F678" s="205" t="s">
        <v>984</v>
      </c>
      <c r="G678" s="206" t="s">
        <v>180</v>
      </c>
      <c r="H678" s="207">
        <v>0.095</v>
      </c>
      <c r="I678" s="208"/>
      <c r="J678" s="209">
        <f>ROUND(I678*H678,2)</f>
        <v>0</v>
      </c>
      <c r="K678" s="205" t="s">
        <v>147</v>
      </c>
      <c r="L678" s="210"/>
      <c r="M678" s="211" t="s">
        <v>22</v>
      </c>
      <c r="N678" s="212" t="s">
        <v>46</v>
      </c>
      <c r="O678" s="35"/>
      <c r="P678" s="173">
        <f>O678*H678</f>
        <v>0</v>
      </c>
      <c r="Q678" s="173">
        <v>0.55</v>
      </c>
      <c r="R678" s="173">
        <f>Q678*H678</f>
        <v>0.052250000000000005</v>
      </c>
      <c r="S678" s="173">
        <v>0</v>
      </c>
      <c r="T678" s="174">
        <f>S678*H678</f>
        <v>0</v>
      </c>
      <c r="AR678" s="17" t="s">
        <v>348</v>
      </c>
      <c r="AT678" s="17" t="s">
        <v>258</v>
      </c>
      <c r="AU678" s="17" t="s">
        <v>83</v>
      </c>
      <c r="AY678" s="17" t="s">
        <v>141</v>
      </c>
      <c r="BE678" s="175">
        <f>IF(N678="základní",J678,0)</f>
        <v>0</v>
      </c>
      <c r="BF678" s="175">
        <f>IF(N678="snížená",J678,0)</f>
        <v>0</v>
      </c>
      <c r="BG678" s="175">
        <f>IF(N678="zákl. přenesená",J678,0)</f>
        <v>0</v>
      </c>
      <c r="BH678" s="175">
        <f>IF(N678="sníž. přenesená",J678,0)</f>
        <v>0</v>
      </c>
      <c r="BI678" s="175">
        <f>IF(N678="nulová",J678,0)</f>
        <v>0</v>
      </c>
      <c r="BJ678" s="17" t="s">
        <v>23</v>
      </c>
      <c r="BK678" s="175">
        <f>ROUND(I678*H678,2)</f>
        <v>0</v>
      </c>
      <c r="BL678" s="17" t="s">
        <v>240</v>
      </c>
      <c r="BM678" s="17" t="s">
        <v>985</v>
      </c>
    </row>
    <row r="679" spans="2:51" s="12" customFormat="1" ht="22.5" customHeight="1">
      <c r="B679" s="185"/>
      <c r="D679" s="194" t="s">
        <v>150</v>
      </c>
      <c r="E679" s="218" t="s">
        <v>22</v>
      </c>
      <c r="F679" s="213" t="s">
        <v>986</v>
      </c>
      <c r="H679" s="214">
        <v>0.095</v>
      </c>
      <c r="I679" s="189"/>
      <c r="L679" s="185"/>
      <c r="M679" s="190"/>
      <c r="N679" s="191"/>
      <c r="O679" s="191"/>
      <c r="P679" s="191"/>
      <c r="Q679" s="191"/>
      <c r="R679" s="191"/>
      <c r="S679" s="191"/>
      <c r="T679" s="192"/>
      <c r="AT679" s="186" t="s">
        <v>150</v>
      </c>
      <c r="AU679" s="186" t="s">
        <v>83</v>
      </c>
      <c r="AV679" s="12" t="s">
        <v>83</v>
      </c>
      <c r="AW679" s="12" t="s">
        <v>38</v>
      </c>
      <c r="AX679" s="12" t="s">
        <v>23</v>
      </c>
      <c r="AY679" s="186" t="s">
        <v>141</v>
      </c>
    </row>
    <row r="680" spans="2:65" s="1" customFormat="1" ht="22.5" customHeight="1">
      <c r="B680" s="163"/>
      <c r="C680" s="164" t="s">
        <v>987</v>
      </c>
      <c r="D680" s="164" t="s">
        <v>143</v>
      </c>
      <c r="E680" s="165" t="s">
        <v>988</v>
      </c>
      <c r="F680" s="166" t="s">
        <v>989</v>
      </c>
      <c r="G680" s="167" t="s">
        <v>146</v>
      </c>
      <c r="H680" s="168">
        <v>6.477</v>
      </c>
      <c r="I680" s="169"/>
      <c r="J680" s="170">
        <f>ROUND(I680*H680,2)</f>
        <v>0</v>
      </c>
      <c r="K680" s="166" t="s">
        <v>147</v>
      </c>
      <c r="L680" s="34"/>
      <c r="M680" s="171" t="s">
        <v>22</v>
      </c>
      <c r="N680" s="172" t="s">
        <v>46</v>
      </c>
      <c r="O680" s="35"/>
      <c r="P680" s="173">
        <f>O680*H680</f>
        <v>0</v>
      </c>
      <c r="Q680" s="173">
        <v>0.0002</v>
      </c>
      <c r="R680" s="173">
        <f>Q680*H680</f>
        <v>0.0012954000000000002</v>
      </c>
      <c r="S680" s="173">
        <v>0</v>
      </c>
      <c r="T680" s="174">
        <f>S680*H680</f>
        <v>0</v>
      </c>
      <c r="AR680" s="17" t="s">
        <v>240</v>
      </c>
      <c r="AT680" s="17" t="s">
        <v>143</v>
      </c>
      <c r="AU680" s="17" t="s">
        <v>83</v>
      </c>
      <c r="AY680" s="17" t="s">
        <v>141</v>
      </c>
      <c r="BE680" s="175">
        <f>IF(N680="základní",J680,0)</f>
        <v>0</v>
      </c>
      <c r="BF680" s="175">
        <f>IF(N680="snížená",J680,0)</f>
        <v>0</v>
      </c>
      <c r="BG680" s="175">
        <f>IF(N680="zákl. přenesená",J680,0)</f>
        <v>0</v>
      </c>
      <c r="BH680" s="175">
        <f>IF(N680="sníž. přenesená",J680,0)</f>
        <v>0</v>
      </c>
      <c r="BI680" s="175">
        <f>IF(N680="nulová",J680,0)</f>
        <v>0</v>
      </c>
      <c r="BJ680" s="17" t="s">
        <v>23</v>
      </c>
      <c r="BK680" s="175">
        <f>ROUND(I680*H680,2)</f>
        <v>0</v>
      </c>
      <c r="BL680" s="17" t="s">
        <v>240</v>
      </c>
      <c r="BM680" s="17" t="s">
        <v>990</v>
      </c>
    </row>
    <row r="681" spans="2:65" s="1" customFormat="1" ht="22.5" customHeight="1">
      <c r="B681" s="163"/>
      <c r="C681" s="164" t="s">
        <v>991</v>
      </c>
      <c r="D681" s="164" t="s">
        <v>143</v>
      </c>
      <c r="E681" s="165" t="s">
        <v>992</v>
      </c>
      <c r="F681" s="166" t="s">
        <v>993</v>
      </c>
      <c r="G681" s="167" t="s">
        <v>756</v>
      </c>
      <c r="H681" s="219"/>
      <c r="I681" s="169"/>
      <c r="J681" s="170">
        <f>ROUND(I681*H681,2)</f>
        <v>0</v>
      </c>
      <c r="K681" s="166" t="s">
        <v>147</v>
      </c>
      <c r="L681" s="34"/>
      <c r="M681" s="171" t="s">
        <v>22</v>
      </c>
      <c r="N681" s="172" t="s">
        <v>46</v>
      </c>
      <c r="O681" s="35"/>
      <c r="P681" s="173">
        <f>O681*H681</f>
        <v>0</v>
      </c>
      <c r="Q681" s="173">
        <v>0</v>
      </c>
      <c r="R681" s="173">
        <f>Q681*H681</f>
        <v>0</v>
      </c>
      <c r="S681" s="173">
        <v>0</v>
      </c>
      <c r="T681" s="174">
        <f>S681*H681</f>
        <v>0</v>
      </c>
      <c r="AR681" s="17" t="s">
        <v>240</v>
      </c>
      <c r="AT681" s="17" t="s">
        <v>143</v>
      </c>
      <c r="AU681" s="17" t="s">
        <v>83</v>
      </c>
      <c r="AY681" s="17" t="s">
        <v>141</v>
      </c>
      <c r="BE681" s="175">
        <f>IF(N681="základní",J681,0)</f>
        <v>0</v>
      </c>
      <c r="BF681" s="175">
        <f>IF(N681="snížená",J681,0)</f>
        <v>0</v>
      </c>
      <c r="BG681" s="175">
        <f>IF(N681="zákl. přenesená",J681,0)</f>
        <v>0</v>
      </c>
      <c r="BH681" s="175">
        <f>IF(N681="sníž. přenesená",J681,0)</f>
        <v>0</v>
      </c>
      <c r="BI681" s="175">
        <f>IF(N681="nulová",J681,0)</f>
        <v>0</v>
      </c>
      <c r="BJ681" s="17" t="s">
        <v>23</v>
      </c>
      <c r="BK681" s="175">
        <f>ROUND(I681*H681,2)</f>
        <v>0</v>
      </c>
      <c r="BL681" s="17" t="s">
        <v>240</v>
      </c>
      <c r="BM681" s="17" t="s">
        <v>994</v>
      </c>
    </row>
    <row r="682" spans="2:65" s="1" customFormat="1" ht="22.5" customHeight="1">
      <c r="B682" s="163"/>
      <c r="C682" s="164" t="s">
        <v>995</v>
      </c>
      <c r="D682" s="164" t="s">
        <v>143</v>
      </c>
      <c r="E682" s="165" t="s">
        <v>996</v>
      </c>
      <c r="F682" s="166" t="s">
        <v>997</v>
      </c>
      <c r="G682" s="167" t="s">
        <v>756</v>
      </c>
      <c r="H682" s="219"/>
      <c r="I682" s="169"/>
      <c r="J682" s="170">
        <f>ROUND(I682*H682,2)</f>
        <v>0</v>
      </c>
      <c r="K682" s="166" t="s">
        <v>147</v>
      </c>
      <c r="L682" s="34"/>
      <c r="M682" s="171" t="s">
        <v>22</v>
      </c>
      <c r="N682" s="172" t="s">
        <v>46</v>
      </c>
      <c r="O682" s="35"/>
      <c r="P682" s="173">
        <f>O682*H682</f>
        <v>0</v>
      </c>
      <c r="Q682" s="173">
        <v>0</v>
      </c>
      <c r="R682" s="173">
        <f>Q682*H682</f>
        <v>0</v>
      </c>
      <c r="S682" s="173">
        <v>0</v>
      </c>
      <c r="T682" s="174">
        <f>S682*H682</f>
        <v>0</v>
      </c>
      <c r="AR682" s="17" t="s">
        <v>240</v>
      </c>
      <c r="AT682" s="17" t="s">
        <v>143</v>
      </c>
      <c r="AU682" s="17" t="s">
        <v>83</v>
      </c>
      <c r="AY682" s="17" t="s">
        <v>141</v>
      </c>
      <c r="BE682" s="175">
        <f>IF(N682="základní",J682,0)</f>
        <v>0</v>
      </c>
      <c r="BF682" s="175">
        <f>IF(N682="snížená",J682,0)</f>
        <v>0</v>
      </c>
      <c r="BG682" s="175">
        <f>IF(N682="zákl. přenesená",J682,0)</f>
        <v>0</v>
      </c>
      <c r="BH682" s="175">
        <f>IF(N682="sníž. přenesená",J682,0)</f>
        <v>0</v>
      </c>
      <c r="BI682" s="175">
        <f>IF(N682="nulová",J682,0)</f>
        <v>0</v>
      </c>
      <c r="BJ682" s="17" t="s">
        <v>23</v>
      </c>
      <c r="BK682" s="175">
        <f>ROUND(I682*H682,2)</f>
        <v>0</v>
      </c>
      <c r="BL682" s="17" t="s">
        <v>240</v>
      </c>
      <c r="BM682" s="17" t="s">
        <v>998</v>
      </c>
    </row>
    <row r="683" spans="2:63" s="10" customFormat="1" ht="29.25" customHeight="1">
      <c r="B683" s="149"/>
      <c r="D683" s="160" t="s">
        <v>74</v>
      </c>
      <c r="E683" s="161" t="s">
        <v>999</v>
      </c>
      <c r="F683" s="161" t="s">
        <v>1000</v>
      </c>
      <c r="I683" s="152"/>
      <c r="J683" s="162">
        <f>BK683</f>
        <v>0</v>
      </c>
      <c r="L683" s="149"/>
      <c r="M683" s="154"/>
      <c r="N683" s="155"/>
      <c r="O683" s="155"/>
      <c r="P683" s="156">
        <f>SUM(P684:P779)</f>
        <v>0</v>
      </c>
      <c r="Q683" s="155"/>
      <c r="R683" s="156">
        <f>SUM(R684:R779)</f>
        <v>2.2981936000000003</v>
      </c>
      <c r="S683" s="155"/>
      <c r="T683" s="157">
        <f>SUM(T684:T779)</f>
        <v>1.8998585000000003</v>
      </c>
      <c r="AR683" s="150" t="s">
        <v>83</v>
      </c>
      <c r="AT683" s="158" t="s">
        <v>74</v>
      </c>
      <c r="AU683" s="158" t="s">
        <v>23</v>
      </c>
      <c r="AY683" s="150" t="s">
        <v>141</v>
      </c>
      <c r="BK683" s="159">
        <f>SUM(BK684:BK779)</f>
        <v>0</v>
      </c>
    </row>
    <row r="684" spans="2:65" s="1" customFormat="1" ht="22.5" customHeight="1">
      <c r="B684" s="163"/>
      <c r="C684" s="164" t="s">
        <v>1001</v>
      </c>
      <c r="D684" s="164" t="s">
        <v>143</v>
      </c>
      <c r="E684" s="165" t="s">
        <v>1002</v>
      </c>
      <c r="F684" s="166" t="s">
        <v>1003</v>
      </c>
      <c r="G684" s="167" t="s">
        <v>146</v>
      </c>
      <c r="H684" s="168">
        <v>34.76</v>
      </c>
      <c r="I684" s="169"/>
      <c r="J684" s="170">
        <f>ROUND(I684*H684,2)</f>
        <v>0</v>
      </c>
      <c r="K684" s="166" t="s">
        <v>147</v>
      </c>
      <c r="L684" s="34"/>
      <c r="M684" s="171" t="s">
        <v>22</v>
      </c>
      <c r="N684" s="172" t="s">
        <v>46</v>
      </c>
      <c r="O684" s="35"/>
      <c r="P684" s="173">
        <f>O684*H684</f>
        <v>0</v>
      </c>
      <c r="Q684" s="173">
        <v>0</v>
      </c>
      <c r="R684" s="173">
        <f>Q684*H684</f>
        <v>0</v>
      </c>
      <c r="S684" s="173">
        <v>0.00594</v>
      </c>
      <c r="T684" s="174">
        <f>S684*H684</f>
        <v>0.20647439999999997</v>
      </c>
      <c r="AR684" s="17" t="s">
        <v>240</v>
      </c>
      <c r="AT684" s="17" t="s">
        <v>143</v>
      </c>
      <c r="AU684" s="17" t="s">
        <v>83</v>
      </c>
      <c r="AY684" s="17" t="s">
        <v>141</v>
      </c>
      <c r="BE684" s="175">
        <f>IF(N684="základní",J684,0)</f>
        <v>0</v>
      </c>
      <c r="BF684" s="175">
        <f>IF(N684="snížená",J684,0)</f>
        <v>0</v>
      </c>
      <c r="BG684" s="175">
        <f>IF(N684="zákl. přenesená",J684,0)</f>
        <v>0</v>
      </c>
      <c r="BH684" s="175">
        <f>IF(N684="sníž. přenesená",J684,0)</f>
        <v>0</v>
      </c>
      <c r="BI684" s="175">
        <f>IF(N684="nulová",J684,0)</f>
        <v>0</v>
      </c>
      <c r="BJ684" s="17" t="s">
        <v>23</v>
      </c>
      <c r="BK684" s="175">
        <f>ROUND(I684*H684,2)</f>
        <v>0</v>
      </c>
      <c r="BL684" s="17" t="s">
        <v>240</v>
      </c>
      <c r="BM684" s="17" t="s">
        <v>1004</v>
      </c>
    </row>
    <row r="685" spans="2:51" s="11" customFormat="1" ht="22.5" customHeight="1">
      <c r="B685" s="176"/>
      <c r="D685" s="177" t="s">
        <v>150</v>
      </c>
      <c r="E685" s="178" t="s">
        <v>22</v>
      </c>
      <c r="F685" s="179" t="s">
        <v>1005</v>
      </c>
      <c r="H685" s="180" t="s">
        <v>22</v>
      </c>
      <c r="I685" s="181"/>
      <c r="L685" s="176"/>
      <c r="M685" s="182"/>
      <c r="N685" s="183"/>
      <c r="O685" s="183"/>
      <c r="P685" s="183"/>
      <c r="Q685" s="183"/>
      <c r="R685" s="183"/>
      <c r="S685" s="183"/>
      <c r="T685" s="184"/>
      <c r="AT685" s="180" t="s">
        <v>150</v>
      </c>
      <c r="AU685" s="180" t="s">
        <v>83</v>
      </c>
      <c r="AV685" s="11" t="s">
        <v>23</v>
      </c>
      <c r="AW685" s="11" t="s">
        <v>38</v>
      </c>
      <c r="AX685" s="11" t="s">
        <v>75</v>
      </c>
      <c r="AY685" s="180" t="s">
        <v>141</v>
      </c>
    </row>
    <row r="686" spans="2:51" s="12" customFormat="1" ht="22.5" customHeight="1">
      <c r="B686" s="185"/>
      <c r="D686" s="177" t="s">
        <v>150</v>
      </c>
      <c r="E686" s="186" t="s">
        <v>22</v>
      </c>
      <c r="F686" s="187" t="s">
        <v>1006</v>
      </c>
      <c r="H686" s="188">
        <v>34.76</v>
      </c>
      <c r="I686" s="189"/>
      <c r="L686" s="185"/>
      <c r="M686" s="190"/>
      <c r="N686" s="191"/>
      <c r="O686" s="191"/>
      <c r="P686" s="191"/>
      <c r="Q686" s="191"/>
      <c r="R686" s="191"/>
      <c r="S686" s="191"/>
      <c r="T686" s="192"/>
      <c r="AT686" s="186" t="s">
        <v>150</v>
      </c>
      <c r="AU686" s="186" t="s">
        <v>83</v>
      </c>
      <c r="AV686" s="12" t="s">
        <v>83</v>
      </c>
      <c r="AW686" s="12" t="s">
        <v>38</v>
      </c>
      <c r="AX686" s="12" t="s">
        <v>75</v>
      </c>
      <c r="AY686" s="186" t="s">
        <v>141</v>
      </c>
    </row>
    <row r="687" spans="2:51" s="13" customFormat="1" ht="22.5" customHeight="1">
      <c r="B687" s="193"/>
      <c r="D687" s="194" t="s">
        <v>150</v>
      </c>
      <c r="E687" s="195" t="s">
        <v>22</v>
      </c>
      <c r="F687" s="196" t="s">
        <v>154</v>
      </c>
      <c r="H687" s="197">
        <v>34.76</v>
      </c>
      <c r="I687" s="198"/>
      <c r="L687" s="193"/>
      <c r="M687" s="199"/>
      <c r="N687" s="200"/>
      <c r="O687" s="200"/>
      <c r="P687" s="200"/>
      <c r="Q687" s="200"/>
      <c r="R687" s="200"/>
      <c r="S687" s="200"/>
      <c r="T687" s="201"/>
      <c r="AT687" s="202" t="s">
        <v>150</v>
      </c>
      <c r="AU687" s="202" t="s">
        <v>83</v>
      </c>
      <c r="AV687" s="13" t="s">
        <v>148</v>
      </c>
      <c r="AW687" s="13" t="s">
        <v>38</v>
      </c>
      <c r="AX687" s="13" t="s">
        <v>23</v>
      </c>
      <c r="AY687" s="202" t="s">
        <v>141</v>
      </c>
    </row>
    <row r="688" spans="2:65" s="1" customFormat="1" ht="22.5" customHeight="1">
      <c r="B688" s="163"/>
      <c r="C688" s="164" t="s">
        <v>1007</v>
      </c>
      <c r="D688" s="164" t="s">
        <v>143</v>
      </c>
      <c r="E688" s="165" t="s">
        <v>1008</v>
      </c>
      <c r="F688" s="166" t="s">
        <v>1009</v>
      </c>
      <c r="G688" s="167" t="s">
        <v>172</v>
      </c>
      <c r="H688" s="168">
        <v>253.69</v>
      </c>
      <c r="I688" s="169"/>
      <c r="J688" s="170">
        <f>ROUND(I688*H688,2)</f>
        <v>0</v>
      </c>
      <c r="K688" s="166" t="s">
        <v>147</v>
      </c>
      <c r="L688" s="34"/>
      <c r="M688" s="171" t="s">
        <v>22</v>
      </c>
      <c r="N688" s="172" t="s">
        <v>46</v>
      </c>
      <c r="O688" s="35"/>
      <c r="P688" s="173">
        <f>O688*H688</f>
        <v>0</v>
      </c>
      <c r="Q688" s="173">
        <v>0</v>
      </c>
      <c r="R688" s="173">
        <f>Q688*H688</f>
        <v>0</v>
      </c>
      <c r="S688" s="173">
        <v>0.00167</v>
      </c>
      <c r="T688" s="174">
        <f>S688*H688</f>
        <v>0.4236623</v>
      </c>
      <c r="AR688" s="17" t="s">
        <v>240</v>
      </c>
      <c r="AT688" s="17" t="s">
        <v>143</v>
      </c>
      <c r="AU688" s="17" t="s">
        <v>83</v>
      </c>
      <c r="AY688" s="17" t="s">
        <v>141</v>
      </c>
      <c r="BE688" s="175">
        <f>IF(N688="základní",J688,0)</f>
        <v>0</v>
      </c>
      <c r="BF688" s="175">
        <f>IF(N688="snížená",J688,0)</f>
        <v>0</v>
      </c>
      <c r="BG688" s="175">
        <f>IF(N688="zákl. přenesená",J688,0)</f>
        <v>0</v>
      </c>
      <c r="BH688" s="175">
        <f>IF(N688="sníž. přenesená",J688,0)</f>
        <v>0</v>
      </c>
      <c r="BI688" s="175">
        <f>IF(N688="nulová",J688,0)</f>
        <v>0</v>
      </c>
      <c r="BJ688" s="17" t="s">
        <v>23</v>
      </c>
      <c r="BK688" s="175">
        <f>ROUND(I688*H688,2)</f>
        <v>0</v>
      </c>
      <c r="BL688" s="17" t="s">
        <v>240</v>
      </c>
      <c r="BM688" s="17" t="s">
        <v>1010</v>
      </c>
    </row>
    <row r="689" spans="2:51" s="12" customFormat="1" ht="22.5" customHeight="1">
      <c r="B689" s="185"/>
      <c r="D689" s="177" t="s">
        <v>150</v>
      </c>
      <c r="E689" s="186" t="s">
        <v>22</v>
      </c>
      <c r="F689" s="187" t="s">
        <v>1011</v>
      </c>
      <c r="H689" s="188">
        <v>48.3</v>
      </c>
      <c r="I689" s="189"/>
      <c r="L689" s="185"/>
      <c r="M689" s="190"/>
      <c r="N689" s="191"/>
      <c r="O689" s="191"/>
      <c r="P689" s="191"/>
      <c r="Q689" s="191"/>
      <c r="R689" s="191"/>
      <c r="S689" s="191"/>
      <c r="T689" s="192"/>
      <c r="AT689" s="186" t="s">
        <v>150</v>
      </c>
      <c r="AU689" s="186" t="s">
        <v>83</v>
      </c>
      <c r="AV689" s="12" t="s">
        <v>83</v>
      </c>
      <c r="AW689" s="12" t="s">
        <v>38</v>
      </c>
      <c r="AX689" s="12" t="s">
        <v>75</v>
      </c>
      <c r="AY689" s="186" t="s">
        <v>141</v>
      </c>
    </row>
    <row r="690" spans="2:51" s="12" customFormat="1" ht="22.5" customHeight="1">
      <c r="B690" s="185"/>
      <c r="D690" s="177" t="s">
        <v>150</v>
      </c>
      <c r="E690" s="186" t="s">
        <v>22</v>
      </c>
      <c r="F690" s="187" t="s">
        <v>1012</v>
      </c>
      <c r="H690" s="188">
        <v>69.25</v>
      </c>
      <c r="I690" s="189"/>
      <c r="L690" s="185"/>
      <c r="M690" s="190"/>
      <c r="N690" s="191"/>
      <c r="O690" s="191"/>
      <c r="P690" s="191"/>
      <c r="Q690" s="191"/>
      <c r="R690" s="191"/>
      <c r="S690" s="191"/>
      <c r="T690" s="192"/>
      <c r="AT690" s="186" t="s">
        <v>150</v>
      </c>
      <c r="AU690" s="186" t="s">
        <v>83</v>
      </c>
      <c r="AV690" s="12" t="s">
        <v>83</v>
      </c>
      <c r="AW690" s="12" t="s">
        <v>38</v>
      </c>
      <c r="AX690" s="12" t="s">
        <v>75</v>
      </c>
      <c r="AY690" s="186" t="s">
        <v>141</v>
      </c>
    </row>
    <row r="691" spans="2:51" s="12" customFormat="1" ht="22.5" customHeight="1">
      <c r="B691" s="185"/>
      <c r="D691" s="177" t="s">
        <v>150</v>
      </c>
      <c r="E691" s="186" t="s">
        <v>22</v>
      </c>
      <c r="F691" s="187" t="s">
        <v>1013</v>
      </c>
      <c r="H691" s="188">
        <v>69.44</v>
      </c>
      <c r="I691" s="189"/>
      <c r="L691" s="185"/>
      <c r="M691" s="190"/>
      <c r="N691" s="191"/>
      <c r="O691" s="191"/>
      <c r="P691" s="191"/>
      <c r="Q691" s="191"/>
      <c r="R691" s="191"/>
      <c r="S691" s="191"/>
      <c r="T691" s="192"/>
      <c r="AT691" s="186" t="s">
        <v>150</v>
      </c>
      <c r="AU691" s="186" t="s">
        <v>83</v>
      </c>
      <c r="AV691" s="12" t="s">
        <v>83</v>
      </c>
      <c r="AW691" s="12" t="s">
        <v>38</v>
      </c>
      <c r="AX691" s="12" t="s">
        <v>75</v>
      </c>
      <c r="AY691" s="186" t="s">
        <v>141</v>
      </c>
    </row>
    <row r="692" spans="2:51" s="12" customFormat="1" ht="22.5" customHeight="1">
      <c r="B692" s="185"/>
      <c r="D692" s="177" t="s">
        <v>150</v>
      </c>
      <c r="E692" s="186" t="s">
        <v>22</v>
      </c>
      <c r="F692" s="187" t="s">
        <v>1014</v>
      </c>
      <c r="H692" s="188">
        <v>66.7</v>
      </c>
      <c r="I692" s="189"/>
      <c r="L692" s="185"/>
      <c r="M692" s="190"/>
      <c r="N692" s="191"/>
      <c r="O692" s="191"/>
      <c r="P692" s="191"/>
      <c r="Q692" s="191"/>
      <c r="R692" s="191"/>
      <c r="S692" s="191"/>
      <c r="T692" s="192"/>
      <c r="AT692" s="186" t="s">
        <v>150</v>
      </c>
      <c r="AU692" s="186" t="s">
        <v>83</v>
      </c>
      <c r="AV692" s="12" t="s">
        <v>83</v>
      </c>
      <c r="AW692" s="12" t="s">
        <v>38</v>
      </c>
      <c r="AX692" s="12" t="s">
        <v>75</v>
      </c>
      <c r="AY692" s="186" t="s">
        <v>141</v>
      </c>
    </row>
    <row r="693" spans="2:51" s="13" customFormat="1" ht="22.5" customHeight="1">
      <c r="B693" s="193"/>
      <c r="D693" s="194" t="s">
        <v>150</v>
      </c>
      <c r="E693" s="195" t="s">
        <v>22</v>
      </c>
      <c r="F693" s="196" t="s">
        <v>154</v>
      </c>
      <c r="H693" s="197">
        <v>253.69</v>
      </c>
      <c r="I693" s="198"/>
      <c r="L693" s="193"/>
      <c r="M693" s="199"/>
      <c r="N693" s="200"/>
      <c r="O693" s="200"/>
      <c r="P693" s="200"/>
      <c r="Q693" s="200"/>
      <c r="R693" s="200"/>
      <c r="S693" s="200"/>
      <c r="T693" s="201"/>
      <c r="AT693" s="202" t="s">
        <v>150</v>
      </c>
      <c r="AU693" s="202" t="s">
        <v>83</v>
      </c>
      <c r="AV693" s="13" t="s">
        <v>148</v>
      </c>
      <c r="AW693" s="13" t="s">
        <v>38</v>
      </c>
      <c r="AX693" s="13" t="s">
        <v>23</v>
      </c>
      <c r="AY693" s="202" t="s">
        <v>141</v>
      </c>
    </row>
    <row r="694" spans="2:65" s="1" customFormat="1" ht="22.5" customHeight="1">
      <c r="B694" s="163"/>
      <c r="C694" s="164" t="s">
        <v>1015</v>
      </c>
      <c r="D694" s="164" t="s">
        <v>143</v>
      </c>
      <c r="E694" s="165" t="s">
        <v>1016</v>
      </c>
      <c r="F694" s="166" t="s">
        <v>1017</v>
      </c>
      <c r="G694" s="167" t="s">
        <v>172</v>
      </c>
      <c r="H694" s="168">
        <v>335</v>
      </c>
      <c r="I694" s="169"/>
      <c r="J694" s="170">
        <f>ROUND(I694*H694,2)</f>
        <v>0</v>
      </c>
      <c r="K694" s="166" t="s">
        <v>147</v>
      </c>
      <c r="L694" s="34"/>
      <c r="M694" s="171" t="s">
        <v>22</v>
      </c>
      <c r="N694" s="172" t="s">
        <v>46</v>
      </c>
      <c r="O694" s="35"/>
      <c r="P694" s="173">
        <f>O694*H694</f>
        <v>0</v>
      </c>
      <c r="Q694" s="173">
        <v>0</v>
      </c>
      <c r="R694" s="173">
        <f>Q694*H694</f>
        <v>0</v>
      </c>
      <c r="S694" s="173">
        <v>0.00223</v>
      </c>
      <c r="T694" s="174">
        <f>S694*H694</f>
        <v>0.7470500000000001</v>
      </c>
      <c r="AR694" s="17" t="s">
        <v>240</v>
      </c>
      <c r="AT694" s="17" t="s">
        <v>143</v>
      </c>
      <c r="AU694" s="17" t="s">
        <v>83</v>
      </c>
      <c r="AY694" s="17" t="s">
        <v>141</v>
      </c>
      <c r="BE694" s="175">
        <f>IF(N694="základní",J694,0)</f>
        <v>0</v>
      </c>
      <c r="BF694" s="175">
        <f>IF(N694="snížená",J694,0)</f>
        <v>0</v>
      </c>
      <c r="BG694" s="175">
        <f>IF(N694="zákl. přenesená",J694,0)</f>
        <v>0</v>
      </c>
      <c r="BH694" s="175">
        <f>IF(N694="sníž. přenesená",J694,0)</f>
        <v>0</v>
      </c>
      <c r="BI694" s="175">
        <f>IF(N694="nulová",J694,0)</f>
        <v>0</v>
      </c>
      <c r="BJ694" s="17" t="s">
        <v>23</v>
      </c>
      <c r="BK694" s="175">
        <f>ROUND(I694*H694,2)</f>
        <v>0</v>
      </c>
      <c r="BL694" s="17" t="s">
        <v>240</v>
      </c>
      <c r="BM694" s="17" t="s">
        <v>1018</v>
      </c>
    </row>
    <row r="695" spans="2:51" s="12" customFormat="1" ht="22.5" customHeight="1">
      <c r="B695" s="185"/>
      <c r="D695" s="177" t="s">
        <v>150</v>
      </c>
      <c r="E695" s="186" t="s">
        <v>22</v>
      </c>
      <c r="F695" s="187" t="s">
        <v>1019</v>
      </c>
      <c r="H695" s="188">
        <v>155</v>
      </c>
      <c r="I695" s="189"/>
      <c r="L695" s="185"/>
      <c r="M695" s="190"/>
      <c r="N695" s="191"/>
      <c r="O695" s="191"/>
      <c r="P695" s="191"/>
      <c r="Q695" s="191"/>
      <c r="R695" s="191"/>
      <c r="S695" s="191"/>
      <c r="T695" s="192"/>
      <c r="AT695" s="186" t="s">
        <v>150</v>
      </c>
      <c r="AU695" s="186" t="s">
        <v>83</v>
      </c>
      <c r="AV695" s="12" t="s">
        <v>83</v>
      </c>
      <c r="AW695" s="12" t="s">
        <v>38</v>
      </c>
      <c r="AX695" s="12" t="s">
        <v>75</v>
      </c>
      <c r="AY695" s="186" t="s">
        <v>141</v>
      </c>
    </row>
    <row r="696" spans="2:51" s="12" customFormat="1" ht="22.5" customHeight="1">
      <c r="B696" s="185"/>
      <c r="D696" s="177" t="s">
        <v>150</v>
      </c>
      <c r="E696" s="186" t="s">
        <v>22</v>
      </c>
      <c r="F696" s="187" t="s">
        <v>1020</v>
      </c>
      <c r="H696" s="188">
        <v>180</v>
      </c>
      <c r="I696" s="189"/>
      <c r="L696" s="185"/>
      <c r="M696" s="190"/>
      <c r="N696" s="191"/>
      <c r="O696" s="191"/>
      <c r="P696" s="191"/>
      <c r="Q696" s="191"/>
      <c r="R696" s="191"/>
      <c r="S696" s="191"/>
      <c r="T696" s="192"/>
      <c r="AT696" s="186" t="s">
        <v>150</v>
      </c>
      <c r="AU696" s="186" t="s">
        <v>83</v>
      </c>
      <c r="AV696" s="12" t="s">
        <v>83</v>
      </c>
      <c r="AW696" s="12" t="s">
        <v>38</v>
      </c>
      <c r="AX696" s="12" t="s">
        <v>75</v>
      </c>
      <c r="AY696" s="186" t="s">
        <v>141</v>
      </c>
    </row>
    <row r="697" spans="2:51" s="13" customFormat="1" ht="22.5" customHeight="1">
      <c r="B697" s="193"/>
      <c r="D697" s="194" t="s">
        <v>150</v>
      </c>
      <c r="E697" s="195" t="s">
        <v>22</v>
      </c>
      <c r="F697" s="196" t="s">
        <v>154</v>
      </c>
      <c r="H697" s="197">
        <v>335</v>
      </c>
      <c r="I697" s="198"/>
      <c r="L697" s="193"/>
      <c r="M697" s="199"/>
      <c r="N697" s="200"/>
      <c r="O697" s="200"/>
      <c r="P697" s="200"/>
      <c r="Q697" s="200"/>
      <c r="R697" s="200"/>
      <c r="S697" s="200"/>
      <c r="T697" s="201"/>
      <c r="AT697" s="202" t="s">
        <v>150</v>
      </c>
      <c r="AU697" s="202" t="s">
        <v>83</v>
      </c>
      <c r="AV697" s="13" t="s">
        <v>148</v>
      </c>
      <c r="AW697" s="13" t="s">
        <v>38</v>
      </c>
      <c r="AX697" s="13" t="s">
        <v>23</v>
      </c>
      <c r="AY697" s="202" t="s">
        <v>141</v>
      </c>
    </row>
    <row r="698" spans="2:65" s="1" customFormat="1" ht="22.5" customHeight="1">
      <c r="B698" s="163"/>
      <c r="C698" s="164" t="s">
        <v>1021</v>
      </c>
      <c r="D698" s="164" t="s">
        <v>143</v>
      </c>
      <c r="E698" s="165" t="s">
        <v>1022</v>
      </c>
      <c r="F698" s="166" t="s">
        <v>1023</v>
      </c>
      <c r="G698" s="167" t="s">
        <v>172</v>
      </c>
      <c r="H698" s="168">
        <v>16.7</v>
      </c>
      <c r="I698" s="169"/>
      <c r="J698" s="170">
        <f>ROUND(I698*H698,2)</f>
        <v>0</v>
      </c>
      <c r="K698" s="166" t="s">
        <v>147</v>
      </c>
      <c r="L698" s="34"/>
      <c r="M698" s="171" t="s">
        <v>22</v>
      </c>
      <c r="N698" s="172" t="s">
        <v>46</v>
      </c>
      <c r="O698" s="35"/>
      <c r="P698" s="173">
        <f>O698*H698</f>
        <v>0</v>
      </c>
      <c r="Q698" s="173">
        <v>0</v>
      </c>
      <c r="R698" s="173">
        <f>Q698*H698</f>
        <v>0</v>
      </c>
      <c r="S698" s="173">
        <v>0.00175</v>
      </c>
      <c r="T698" s="174">
        <f>S698*H698</f>
        <v>0.029225</v>
      </c>
      <c r="AR698" s="17" t="s">
        <v>240</v>
      </c>
      <c r="AT698" s="17" t="s">
        <v>143</v>
      </c>
      <c r="AU698" s="17" t="s">
        <v>83</v>
      </c>
      <c r="AY698" s="17" t="s">
        <v>141</v>
      </c>
      <c r="BE698" s="175">
        <f>IF(N698="základní",J698,0)</f>
        <v>0</v>
      </c>
      <c r="BF698" s="175">
        <f>IF(N698="snížená",J698,0)</f>
        <v>0</v>
      </c>
      <c r="BG698" s="175">
        <f>IF(N698="zákl. přenesená",J698,0)</f>
        <v>0</v>
      </c>
      <c r="BH698" s="175">
        <f>IF(N698="sníž. přenesená",J698,0)</f>
        <v>0</v>
      </c>
      <c r="BI698" s="175">
        <f>IF(N698="nulová",J698,0)</f>
        <v>0</v>
      </c>
      <c r="BJ698" s="17" t="s">
        <v>23</v>
      </c>
      <c r="BK698" s="175">
        <f>ROUND(I698*H698,2)</f>
        <v>0</v>
      </c>
      <c r="BL698" s="17" t="s">
        <v>240</v>
      </c>
      <c r="BM698" s="17" t="s">
        <v>1024</v>
      </c>
    </row>
    <row r="699" spans="2:51" s="11" customFormat="1" ht="22.5" customHeight="1">
      <c r="B699" s="176"/>
      <c r="D699" s="177" t="s">
        <v>150</v>
      </c>
      <c r="E699" s="178" t="s">
        <v>22</v>
      </c>
      <c r="F699" s="179" t="s">
        <v>1005</v>
      </c>
      <c r="H699" s="180" t="s">
        <v>22</v>
      </c>
      <c r="I699" s="181"/>
      <c r="L699" s="176"/>
      <c r="M699" s="182"/>
      <c r="N699" s="183"/>
      <c r="O699" s="183"/>
      <c r="P699" s="183"/>
      <c r="Q699" s="183"/>
      <c r="R699" s="183"/>
      <c r="S699" s="183"/>
      <c r="T699" s="184"/>
      <c r="AT699" s="180" t="s">
        <v>150</v>
      </c>
      <c r="AU699" s="180" t="s">
        <v>83</v>
      </c>
      <c r="AV699" s="11" t="s">
        <v>23</v>
      </c>
      <c r="AW699" s="11" t="s">
        <v>38</v>
      </c>
      <c r="AX699" s="11" t="s">
        <v>75</v>
      </c>
      <c r="AY699" s="180" t="s">
        <v>141</v>
      </c>
    </row>
    <row r="700" spans="2:51" s="12" customFormat="1" ht="22.5" customHeight="1">
      <c r="B700" s="185"/>
      <c r="D700" s="177" t="s">
        <v>150</v>
      </c>
      <c r="E700" s="186" t="s">
        <v>22</v>
      </c>
      <c r="F700" s="187" t="s">
        <v>1025</v>
      </c>
      <c r="H700" s="188">
        <v>16.7</v>
      </c>
      <c r="I700" s="189"/>
      <c r="L700" s="185"/>
      <c r="M700" s="190"/>
      <c r="N700" s="191"/>
      <c r="O700" s="191"/>
      <c r="P700" s="191"/>
      <c r="Q700" s="191"/>
      <c r="R700" s="191"/>
      <c r="S700" s="191"/>
      <c r="T700" s="192"/>
      <c r="AT700" s="186" t="s">
        <v>150</v>
      </c>
      <c r="AU700" s="186" t="s">
        <v>83</v>
      </c>
      <c r="AV700" s="12" t="s">
        <v>83</v>
      </c>
      <c r="AW700" s="12" t="s">
        <v>38</v>
      </c>
      <c r="AX700" s="12" t="s">
        <v>75</v>
      </c>
      <c r="AY700" s="186" t="s">
        <v>141</v>
      </c>
    </row>
    <row r="701" spans="2:51" s="13" customFormat="1" ht="22.5" customHeight="1">
      <c r="B701" s="193"/>
      <c r="D701" s="194" t="s">
        <v>150</v>
      </c>
      <c r="E701" s="195" t="s">
        <v>22</v>
      </c>
      <c r="F701" s="196" t="s">
        <v>154</v>
      </c>
      <c r="H701" s="197">
        <v>16.7</v>
      </c>
      <c r="I701" s="198"/>
      <c r="L701" s="193"/>
      <c r="M701" s="199"/>
      <c r="N701" s="200"/>
      <c r="O701" s="200"/>
      <c r="P701" s="200"/>
      <c r="Q701" s="200"/>
      <c r="R701" s="200"/>
      <c r="S701" s="200"/>
      <c r="T701" s="201"/>
      <c r="AT701" s="202" t="s">
        <v>150</v>
      </c>
      <c r="AU701" s="202" t="s">
        <v>83</v>
      </c>
      <c r="AV701" s="13" t="s">
        <v>148</v>
      </c>
      <c r="AW701" s="13" t="s">
        <v>38</v>
      </c>
      <c r="AX701" s="13" t="s">
        <v>23</v>
      </c>
      <c r="AY701" s="202" t="s">
        <v>141</v>
      </c>
    </row>
    <row r="702" spans="2:65" s="1" customFormat="1" ht="22.5" customHeight="1">
      <c r="B702" s="163"/>
      <c r="C702" s="164" t="s">
        <v>1026</v>
      </c>
      <c r="D702" s="164" t="s">
        <v>143</v>
      </c>
      <c r="E702" s="165" t="s">
        <v>1027</v>
      </c>
      <c r="F702" s="166" t="s">
        <v>1028</v>
      </c>
      <c r="G702" s="167" t="s">
        <v>172</v>
      </c>
      <c r="H702" s="168">
        <v>16.7</v>
      </c>
      <c r="I702" s="169"/>
      <c r="J702" s="170">
        <f>ROUND(I702*H702,2)</f>
        <v>0</v>
      </c>
      <c r="K702" s="166" t="s">
        <v>147</v>
      </c>
      <c r="L702" s="34"/>
      <c r="M702" s="171" t="s">
        <v>22</v>
      </c>
      <c r="N702" s="172" t="s">
        <v>46</v>
      </c>
      <c r="O702" s="35"/>
      <c r="P702" s="173">
        <f>O702*H702</f>
        <v>0</v>
      </c>
      <c r="Q702" s="173">
        <v>0</v>
      </c>
      <c r="R702" s="173">
        <f>Q702*H702</f>
        <v>0</v>
      </c>
      <c r="S702" s="173">
        <v>0.0026</v>
      </c>
      <c r="T702" s="174">
        <f>S702*H702</f>
        <v>0.04341999999999999</v>
      </c>
      <c r="AR702" s="17" t="s">
        <v>240</v>
      </c>
      <c r="AT702" s="17" t="s">
        <v>143</v>
      </c>
      <c r="AU702" s="17" t="s">
        <v>83</v>
      </c>
      <c r="AY702" s="17" t="s">
        <v>141</v>
      </c>
      <c r="BE702" s="175">
        <f>IF(N702="základní",J702,0)</f>
        <v>0</v>
      </c>
      <c r="BF702" s="175">
        <f>IF(N702="snížená",J702,0)</f>
        <v>0</v>
      </c>
      <c r="BG702" s="175">
        <f>IF(N702="zákl. přenesená",J702,0)</f>
        <v>0</v>
      </c>
      <c r="BH702" s="175">
        <f>IF(N702="sníž. přenesená",J702,0)</f>
        <v>0</v>
      </c>
      <c r="BI702" s="175">
        <f>IF(N702="nulová",J702,0)</f>
        <v>0</v>
      </c>
      <c r="BJ702" s="17" t="s">
        <v>23</v>
      </c>
      <c r="BK702" s="175">
        <f>ROUND(I702*H702,2)</f>
        <v>0</v>
      </c>
      <c r="BL702" s="17" t="s">
        <v>240</v>
      </c>
      <c r="BM702" s="17" t="s">
        <v>1029</v>
      </c>
    </row>
    <row r="703" spans="2:51" s="11" customFormat="1" ht="22.5" customHeight="1">
      <c r="B703" s="176"/>
      <c r="D703" s="177" t="s">
        <v>150</v>
      </c>
      <c r="E703" s="178" t="s">
        <v>22</v>
      </c>
      <c r="F703" s="179" t="s">
        <v>1005</v>
      </c>
      <c r="H703" s="180" t="s">
        <v>22</v>
      </c>
      <c r="I703" s="181"/>
      <c r="L703" s="176"/>
      <c r="M703" s="182"/>
      <c r="N703" s="183"/>
      <c r="O703" s="183"/>
      <c r="P703" s="183"/>
      <c r="Q703" s="183"/>
      <c r="R703" s="183"/>
      <c r="S703" s="183"/>
      <c r="T703" s="184"/>
      <c r="AT703" s="180" t="s">
        <v>150</v>
      </c>
      <c r="AU703" s="180" t="s">
        <v>83</v>
      </c>
      <c r="AV703" s="11" t="s">
        <v>23</v>
      </c>
      <c r="AW703" s="11" t="s">
        <v>38</v>
      </c>
      <c r="AX703" s="11" t="s">
        <v>75</v>
      </c>
      <c r="AY703" s="180" t="s">
        <v>141</v>
      </c>
    </row>
    <row r="704" spans="2:51" s="12" customFormat="1" ht="22.5" customHeight="1">
      <c r="B704" s="185"/>
      <c r="D704" s="177" t="s">
        <v>150</v>
      </c>
      <c r="E704" s="186" t="s">
        <v>22</v>
      </c>
      <c r="F704" s="187" t="s">
        <v>1025</v>
      </c>
      <c r="H704" s="188">
        <v>16.7</v>
      </c>
      <c r="I704" s="189"/>
      <c r="L704" s="185"/>
      <c r="M704" s="190"/>
      <c r="N704" s="191"/>
      <c r="O704" s="191"/>
      <c r="P704" s="191"/>
      <c r="Q704" s="191"/>
      <c r="R704" s="191"/>
      <c r="S704" s="191"/>
      <c r="T704" s="192"/>
      <c r="AT704" s="186" t="s">
        <v>150</v>
      </c>
      <c r="AU704" s="186" t="s">
        <v>83</v>
      </c>
      <c r="AV704" s="12" t="s">
        <v>83</v>
      </c>
      <c r="AW704" s="12" t="s">
        <v>38</v>
      </c>
      <c r="AX704" s="12" t="s">
        <v>75</v>
      </c>
      <c r="AY704" s="186" t="s">
        <v>141</v>
      </c>
    </row>
    <row r="705" spans="2:51" s="13" customFormat="1" ht="22.5" customHeight="1">
      <c r="B705" s="193"/>
      <c r="D705" s="194" t="s">
        <v>150</v>
      </c>
      <c r="E705" s="195" t="s">
        <v>22</v>
      </c>
      <c r="F705" s="196" t="s">
        <v>154</v>
      </c>
      <c r="H705" s="197">
        <v>16.7</v>
      </c>
      <c r="I705" s="198"/>
      <c r="L705" s="193"/>
      <c r="M705" s="199"/>
      <c r="N705" s="200"/>
      <c r="O705" s="200"/>
      <c r="P705" s="200"/>
      <c r="Q705" s="200"/>
      <c r="R705" s="200"/>
      <c r="S705" s="200"/>
      <c r="T705" s="201"/>
      <c r="AT705" s="202" t="s">
        <v>150</v>
      </c>
      <c r="AU705" s="202" t="s">
        <v>83</v>
      </c>
      <c r="AV705" s="13" t="s">
        <v>148</v>
      </c>
      <c r="AW705" s="13" t="s">
        <v>38</v>
      </c>
      <c r="AX705" s="13" t="s">
        <v>23</v>
      </c>
      <c r="AY705" s="202" t="s">
        <v>141</v>
      </c>
    </row>
    <row r="706" spans="2:65" s="1" customFormat="1" ht="22.5" customHeight="1">
      <c r="B706" s="163"/>
      <c r="C706" s="164" t="s">
        <v>1030</v>
      </c>
      <c r="D706" s="164" t="s">
        <v>143</v>
      </c>
      <c r="E706" s="165" t="s">
        <v>1031</v>
      </c>
      <c r="F706" s="166" t="s">
        <v>1032</v>
      </c>
      <c r="G706" s="167" t="s">
        <v>172</v>
      </c>
      <c r="H706" s="168">
        <v>110.92</v>
      </c>
      <c r="I706" s="169"/>
      <c r="J706" s="170">
        <f>ROUND(I706*H706,2)</f>
        <v>0</v>
      </c>
      <c r="K706" s="166" t="s">
        <v>147</v>
      </c>
      <c r="L706" s="34"/>
      <c r="M706" s="171" t="s">
        <v>22</v>
      </c>
      <c r="N706" s="172" t="s">
        <v>46</v>
      </c>
      <c r="O706" s="35"/>
      <c r="P706" s="173">
        <f>O706*H706</f>
        <v>0</v>
      </c>
      <c r="Q706" s="173">
        <v>0</v>
      </c>
      <c r="R706" s="173">
        <f>Q706*H706</f>
        <v>0</v>
      </c>
      <c r="S706" s="173">
        <v>0.00394</v>
      </c>
      <c r="T706" s="174">
        <f>S706*H706</f>
        <v>0.4370248</v>
      </c>
      <c r="AR706" s="17" t="s">
        <v>240</v>
      </c>
      <c r="AT706" s="17" t="s">
        <v>143</v>
      </c>
      <c r="AU706" s="17" t="s">
        <v>83</v>
      </c>
      <c r="AY706" s="17" t="s">
        <v>141</v>
      </c>
      <c r="BE706" s="175">
        <f>IF(N706="základní",J706,0)</f>
        <v>0</v>
      </c>
      <c r="BF706" s="175">
        <f>IF(N706="snížená",J706,0)</f>
        <v>0</v>
      </c>
      <c r="BG706" s="175">
        <f>IF(N706="zákl. přenesená",J706,0)</f>
        <v>0</v>
      </c>
      <c r="BH706" s="175">
        <f>IF(N706="sníž. přenesená",J706,0)</f>
        <v>0</v>
      </c>
      <c r="BI706" s="175">
        <f>IF(N706="nulová",J706,0)</f>
        <v>0</v>
      </c>
      <c r="BJ706" s="17" t="s">
        <v>23</v>
      </c>
      <c r="BK706" s="175">
        <f>ROUND(I706*H706,2)</f>
        <v>0</v>
      </c>
      <c r="BL706" s="17" t="s">
        <v>240</v>
      </c>
      <c r="BM706" s="17" t="s">
        <v>1033</v>
      </c>
    </row>
    <row r="707" spans="2:51" s="12" customFormat="1" ht="22.5" customHeight="1">
      <c r="B707" s="185"/>
      <c r="D707" s="177" t="s">
        <v>150</v>
      </c>
      <c r="E707" s="186" t="s">
        <v>22</v>
      </c>
      <c r="F707" s="187" t="s">
        <v>1034</v>
      </c>
      <c r="H707" s="188">
        <v>43.86</v>
      </c>
      <c r="I707" s="189"/>
      <c r="L707" s="185"/>
      <c r="M707" s="190"/>
      <c r="N707" s="191"/>
      <c r="O707" s="191"/>
      <c r="P707" s="191"/>
      <c r="Q707" s="191"/>
      <c r="R707" s="191"/>
      <c r="S707" s="191"/>
      <c r="T707" s="192"/>
      <c r="AT707" s="186" t="s">
        <v>150</v>
      </c>
      <c r="AU707" s="186" t="s">
        <v>83</v>
      </c>
      <c r="AV707" s="12" t="s">
        <v>83</v>
      </c>
      <c r="AW707" s="12" t="s">
        <v>38</v>
      </c>
      <c r="AX707" s="12" t="s">
        <v>75</v>
      </c>
      <c r="AY707" s="186" t="s">
        <v>141</v>
      </c>
    </row>
    <row r="708" spans="2:51" s="12" customFormat="1" ht="22.5" customHeight="1">
      <c r="B708" s="185"/>
      <c r="D708" s="177" t="s">
        <v>150</v>
      </c>
      <c r="E708" s="186" t="s">
        <v>22</v>
      </c>
      <c r="F708" s="187" t="s">
        <v>1035</v>
      </c>
      <c r="H708" s="188">
        <v>28.8</v>
      </c>
      <c r="I708" s="189"/>
      <c r="L708" s="185"/>
      <c r="M708" s="190"/>
      <c r="N708" s="191"/>
      <c r="O708" s="191"/>
      <c r="P708" s="191"/>
      <c r="Q708" s="191"/>
      <c r="R708" s="191"/>
      <c r="S708" s="191"/>
      <c r="T708" s="192"/>
      <c r="AT708" s="186" t="s">
        <v>150</v>
      </c>
      <c r="AU708" s="186" t="s">
        <v>83</v>
      </c>
      <c r="AV708" s="12" t="s">
        <v>83</v>
      </c>
      <c r="AW708" s="12" t="s">
        <v>38</v>
      </c>
      <c r="AX708" s="12" t="s">
        <v>75</v>
      </c>
      <c r="AY708" s="186" t="s">
        <v>141</v>
      </c>
    </row>
    <row r="709" spans="2:51" s="12" customFormat="1" ht="22.5" customHeight="1">
      <c r="B709" s="185"/>
      <c r="D709" s="177" t="s">
        <v>150</v>
      </c>
      <c r="E709" s="186" t="s">
        <v>22</v>
      </c>
      <c r="F709" s="187" t="s">
        <v>1036</v>
      </c>
      <c r="H709" s="188">
        <v>14.3</v>
      </c>
      <c r="I709" s="189"/>
      <c r="L709" s="185"/>
      <c r="M709" s="190"/>
      <c r="N709" s="191"/>
      <c r="O709" s="191"/>
      <c r="P709" s="191"/>
      <c r="Q709" s="191"/>
      <c r="R709" s="191"/>
      <c r="S709" s="191"/>
      <c r="T709" s="192"/>
      <c r="AT709" s="186" t="s">
        <v>150</v>
      </c>
      <c r="AU709" s="186" t="s">
        <v>83</v>
      </c>
      <c r="AV709" s="12" t="s">
        <v>83</v>
      </c>
      <c r="AW709" s="12" t="s">
        <v>38</v>
      </c>
      <c r="AX709" s="12" t="s">
        <v>75</v>
      </c>
      <c r="AY709" s="186" t="s">
        <v>141</v>
      </c>
    </row>
    <row r="710" spans="2:51" s="12" customFormat="1" ht="22.5" customHeight="1">
      <c r="B710" s="185"/>
      <c r="D710" s="177" t="s">
        <v>150</v>
      </c>
      <c r="E710" s="186" t="s">
        <v>22</v>
      </c>
      <c r="F710" s="187" t="s">
        <v>1037</v>
      </c>
      <c r="H710" s="188">
        <v>14.76</v>
      </c>
      <c r="I710" s="189"/>
      <c r="L710" s="185"/>
      <c r="M710" s="190"/>
      <c r="N710" s="191"/>
      <c r="O710" s="191"/>
      <c r="P710" s="191"/>
      <c r="Q710" s="191"/>
      <c r="R710" s="191"/>
      <c r="S710" s="191"/>
      <c r="T710" s="192"/>
      <c r="AT710" s="186" t="s">
        <v>150</v>
      </c>
      <c r="AU710" s="186" t="s">
        <v>83</v>
      </c>
      <c r="AV710" s="12" t="s">
        <v>83</v>
      </c>
      <c r="AW710" s="12" t="s">
        <v>38</v>
      </c>
      <c r="AX710" s="12" t="s">
        <v>75</v>
      </c>
      <c r="AY710" s="186" t="s">
        <v>141</v>
      </c>
    </row>
    <row r="711" spans="2:51" s="11" customFormat="1" ht="22.5" customHeight="1">
      <c r="B711" s="176"/>
      <c r="D711" s="177" t="s">
        <v>150</v>
      </c>
      <c r="E711" s="178" t="s">
        <v>22</v>
      </c>
      <c r="F711" s="179" t="s">
        <v>1005</v>
      </c>
      <c r="H711" s="180" t="s">
        <v>22</v>
      </c>
      <c r="I711" s="181"/>
      <c r="L711" s="176"/>
      <c r="M711" s="182"/>
      <c r="N711" s="183"/>
      <c r="O711" s="183"/>
      <c r="P711" s="183"/>
      <c r="Q711" s="183"/>
      <c r="R711" s="183"/>
      <c r="S711" s="183"/>
      <c r="T711" s="184"/>
      <c r="AT711" s="180" t="s">
        <v>150</v>
      </c>
      <c r="AU711" s="180" t="s">
        <v>83</v>
      </c>
      <c r="AV711" s="11" t="s">
        <v>23</v>
      </c>
      <c r="AW711" s="11" t="s">
        <v>38</v>
      </c>
      <c r="AX711" s="11" t="s">
        <v>75</v>
      </c>
      <c r="AY711" s="180" t="s">
        <v>141</v>
      </c>
    </row>
    <row r="712" spans="2:51" s="12" customFormat="1" ht="22.5" customHeight="1">
      <c r="B712" s="185"/>
      <c r="D712" s="177" t="s">
        <v>150</v>
      </c>
      <c r="E712" s="186" t="s">
        <v>22</v>
      </c>
      <c r="F712" s="187" t="s">
        <v>1038</v>
      </c>
      <c r="H712" s="188">
        <v>9.2</v>
      </c>
      <c r="I712" s="189"/>
      <c r="L712" s="185"/>
      <c r="M712" s="190"/>
      <c r="N712" s="191"/>
      <c r="O712" s="191"/>
      <c r="P712" s="191"/>
      <c r="Q712" s="191"/>
      <c r="R712" s="191"/>
      <c r="S712" s="191"/>
      <c r="T712" s="192"/>
      <c r="AT712" s="186" t="s">
        <v>150</v>
      </c>
      <c r="AU712" s="186" t="s">
        <v>83</v>
      </c>
      <c r="AV712" s="12" t="s">
        <v>83</v>
      </c>
      <c r="AW712" s="12" t="s">
        <v>38</v>
      </c>
      <c r="AX712" s="12" t="s">
        <v>75</v>
      </c>
      <c r="AY712" s="186" t="s">
        <v>141</v>
      </c>
    </row>
    <row r="713" spans="2:51" s="13" customFormat="1" ht="22.5" customHeight="1">
      <c r="B713" s="193"/>
      <c r="D713" s="194" t="s">
        <v>150</v>
      </c>
      <c r="E713" s="195" t="s">
        <v>22</v>
      </c>
      <c r="F713" s="196" t="s">
        <v>154</v>
      </c>
      <c r="H713" s="197">
        <v>110.92</v>
      </c>
      <c r="I713" s="198"/>
      <c r="L713" s="193"/>
      <c r="M713" s="199"/>
      <c r="N713" s="200"/>
      <c r="O713" s="200"/>
      <c r="P713" s="200"/>
      <c r="Q713" s="200"/>
      <c r="R713" s="200"/>
      <c r="S713" s="200"/>
      <c r="T713" s="201"/>
      <c r="AT713" s="202" t="s">
        <v>150</v>
      </c>
      <c r="AU713" s="202" t="s">
        <v>83</v>
      </c>
      <c r="AV713" s="13" t="s">
        <v>148</v>
      </c>
      <c r="AW713" s="13" t="s">
        <v>38</v>
      </c>
      <c r="AX713" s="13" t="s">
        <v>23</v>
      </c>
      <c r="AY713" s="202" t="s">
        <v>141</v>
      </c>
    </row>
    <row r="714" spans="2:65" s="1" customFormat="1" ht="22.5" customHeight="1">
      <c r="B714" s="163"/>
      <c r="C714" s="164" t="s">
        <v>1039</v>
      </c>
      <c r="D714" s="164" t="s">
        <v>143</v>
      </c>
      <c r="E714" s="165" t="s">
        <v>1040</v>
      </c>
      <c r="F714" s="166" t="s">
        <v>1041</v>
      </c>
      <c r="G714" s="167" t="s">
        <v>172</v>
      </c>
      <c r="H714" s="168">
        <v>3.3</v>
      </c>
      <c r="I714" s="169"/>
      <c r="J714" s="170">
        <f>ROUND(I714*H714,2)</f>
        <v>0</v>
      </c>
      <c r="K714" s="166" t="s">
        <v>147</v>
      </c>
      <c r="L714" s="34"/>
      <c r="M714" s="171" t="s">
        <v>22</v>
      </c>
      <c r="N714" s="172" t="s">
        <v>46</v>
      </c>
      <c r="O714" s="35"/>
      <c r="P714" s="173">
        <f>O714*H714</f>
        <v>0</v>
      </c>
      <c r="Q714" s="173">
        <v>0</v>
      </c>
      <c r="R714" s="173">
        <f>Q714*H714</f>
        <v>0</v>
      </c>
      <c r="S714" s="173">
        <v>0.00394</v>
      </c>
      <c r="T714" s="174">
        <f>S714*H714</f>
        <v>0.013002</v>
      </c>
      <c r="AR714" s="17" t="s">
        <v>240</v>
      </c>
      <c r="AT714" s="17" t="s">
        <v>143</v>
      </c>
      <c r="AU714" s="17" t="s">
        <v>83</v>
      </c>
      <c r="AY714" s="17" t="s">
        <v>141</v>
      </c>
      <c r="BE714" s="175">
        <f>IF(N714="základní",J714,0)</f>
        <v>0</v>
      </c>
      <c r="BF714" s="175">
        <f>IF(N714="snížená",J714,0)</f>
        <v>0</v>
      </c>
      <c r="BG714" s="175">
        <f>IF(N714="zákl. přenesená",J714,0)</f>
        <v>0</v>
      </c>
      <c r="BH714" s="175">
        <f>IF(N714="sníž. přenesená",J714,0)</f>
        <v>0</v>
      </c>
      <c r="BI714" s="175">
        <f>IF(N714="nulová",J714,0)</f>
        <v>0</v>
      </c>
      <c r="BJ714" s="17" t="s">
        <v>23</v>
      </c>
      <c r="BK714" s="175">
        <f>ROUND(I714*H714,2)</f>
        <v>0</v>
      </c>
      <c r="BL714" s="17" t="s">
        <v>240</v>
      </c>
      <c r="BM714" s="17" t="s">
        <v>1042</v>
      </c>
    </row>
    <row r="715" spans="2:51" s="11" customFormat="1" ht="22.5" customHeight="1">
      <c r="B715" s="176"/>
      <c r="D715" s="177" t="s">
        <v>150</v>
      </c>
      <c r="E715" s="178" t="s">
        <v>22</v>
      </c>
      <c r="F715" s="179" t="s">
        <v>1043</v>
      </c>
      <c r="H715" s="180" t="s">
        <v>22</v>
      </c>
      <c r="I715" s="181"/>
      <c r="L715" s="176"/>
      <c r="M715" s="182"/>
      <c r="N715" s="183"/>
      <c r="O715" s="183"/>
      <c r="P715" s="183"/>
      <c r="Q715" s="183"/>
      <c r="R715" s="183"/>
      <c r="S715" s="183"/>
      <c r="T715" s="184"/>
      <c r="AT715" s="180" t="s">
        <v>150</v>
      </c>
      <c r="AU715" s="180" t="s">
        <v>83</v>
      </c>
      <c r="AV715" s="11" t="s">
        <v>23</v>
      </c>
      <c r="AW715" s="11" t="s">
        <v>38</v>
      </c>
      <c r="AX715" s="11" t="s">
        <v>75</v>
      </c>
      <c r="AY715" s="180" t="s">
        <v>141</v>
      </c>
    </row>
    <row r="716" spans="2:51" s="12" customFormat="1" ht="22.5" customHeight="1">
      <c r="B716" s="185"/>
      <c r="D716" s="177" t="s">
        <v>150</v>
      </c>
      <c r="E716" s="186" t="s">
        <v>22</v>
      </c>
      <c r="F716" s="187" t="s">
        <v>1044</v>
      </c>
      <c r="H716" s="188">
        <v>3.3</v>
      </c>
      <c r="I716" s="189"/>
      <c r="L716" s="185"/>
      <c r="M716" s="190"/>
      <c r="N716" s="191"/>
      <c r="O716" s="191"/>
      <c r="P716" s="191"/>
      <c r="Q716" s="191"/>
      <c r="R716" s="191"/>
      <c r="S716" s="191"/>
      <c r="T716" s="192"/>
      <c r="AT716" s="186" t="s">
        <v>150</v>
      </c>
      <c r="AU716" s="186" t="s">
        <v>83</v>
      </c>
      <c r="AV716" s="12" t="s">
        <v>83</v>
      </c>
      <c r="AW716" s="12" t="s">
        <v>38</v>
      </c>
      <c r="AX716" s="12" t="s">
        <v>75</v>
      </c>
      <c r="AY716" s="186" t="s">
        <v>141</v>
      </c>
    </row>
    <row r="717" spans="2:51" s="13" customFormat="1" ht="22.5" customHeight="1">
      <c r="B717" s="193"/>
      <c r="D717" s="194" t="s">
        <v>150</v>
      </c>
      <c r="E717" s="195" t="s">
        <v>22</v>
      </c>
      <c r="F717" s="196" t="s">
        <v>154</v>
      </c>
      <c r="H717" s="197">
        <v>3.3</v>
      </c>
      <c r="I717" s="198"/>
      <c r="L717" s="193"/>
      <c r="M717" s="199"/>
      <c r="N717" s="200"/>
      <c r="O717" s="200"/>
      <c r="P717" s="200"/>
      <c r="Q717" s="200"/>
      <c r="R717" s="200"/>
      <c r="S717" s="200"/>
      <c r="T717" s="201"/>
      <c r="AT717" s="202" t="s">
        <v>150</v>
      </c>
      <c r="AU717" s="202" t="s">
        <v>83</v>
      </c>
      <c r="AV717" s="13" t="s">
        <v>148</v>
      </c>
      <c r="AW717" s="13" t="s">
        <v>38</v>
      </c>
      <c r="AX717" s="13" t="s">
        <v>23</v>
      </c>
      <c r="AY717" s="202" t="s">
        <v>141</v>
      </c>
    </row>
    <row r="718" spans="2:65" s="1" customFormat="1" ht="31.5" customHeight="1">
      <c r="B718" s="163"/>
      <c r="C718" s="164" t="s">
        <v>1045</v>
      </c>
      <c r="D718" s="164" t="s">
        <v>143</v>
      </c>
      <c r="E718" s="165" t="s">
        <v>1046</v>
      </c>
      <c r="F718" s="166" t="s">
        <v>1047</v>
      </c>
      <c r="G718" s="167" t="s">
        <v>172</v>
      </c>
      <c r="H718" s="168">
        <v>17</v>
      </c>
      <c r="I718" s="169"/>
      <c r="J718" s="170">
        <f>ROUND(I718*H718,2)</f>
        <v>0</v>
      </c>
      <c r="K718" s="166" t="s">
        <v>147</v>
      </c>
      <c r="L718" s="34"/>
      <c r="M718" s="171" t="s">
        <v>22</v>
      </c>
      <c r="N718" s="172" t="s">
        <v>46</v>
      </c>
      <c r="O718" s="35"/>
      <c r="P718" s="173">
        <f>O718*H718</f>
        <v>0</v>
      </c>
      <c r="Q718" s="173">
        <v>0.00369</v>
      </c>
      <c r="R718" s="173">
        <f>Q718*H718</f>
        <v>0.06273000000000001</v>
      </c>
      <c r="S718" s="173">
        <v>0</v>
      </c>
      <c r="T718" s="174">
        <f>S718*H718</f>
        <v>0</v>
      </c>
      <c r="AR718" s="17" t="s">
        <v>240</v>
      </c>
      <c r="AT718" s="17" t="s">
        <v>143</v>
      </c>
      <c r="AU718" s="17" t="s">
        <v>83</v>
      </c>
      <c r="AY718" s="17" t="s">
        <v>141</v>
      </c>
      <c r="BE718" s="175">
        <f>IF(N718="základní",J718,0)</f>
        <v>0</v>
      </c>
      <c r="BF718" s="175">
        <f>IF(N718="snížená",J718,0)</f>
        <v>0</v>
      </c>
      <c r="BG718" s="175">
        <f>IF(N718="zákl. přenesená",J718,0)</f>
        <v>0</v>
      </c>
      <c r="BH718" s="175">
        <f>IF(N718="sníž. přenesená",J718,0)</f>
        <v>0</v>
      </c>
      <c r="BI718" s="175">
        <f>IF(N718="nulová",J718,0)</f>
        <v>0</v>
      </c>
      <c r="BJ718" s="17" t="s">
        <v>23</v>
      </c>
      <c r="BK718" s="175">
        <f>ROUND(I718*H718,2)</f>
        <v>0</v>
      </c>
      <c r="BL718" s="17" t="s">
        <v>240</v>
      </c>
      <c r="BM718" s="17" t="s">
        <v>1048</v>
      </c>
    </row>
    <row r="719" spans="2:51" s="11" customFormat="1" ht="22.5" customHeight="1">
      <c r="B719" s="176"/>
      <c r="D719" s="177" t="s">
        <v>150</v>
      </c>
      <c r="E719" s="178" t="s">
        <v>22</v>
      </c>
      <c r="F719" s="179" t="s">
        <v>1049</v>
      </c>
      <c r="H719" s="180" t="s">
        <v>22</v>
      </c>
      <c r="I719" s="181"/>
      <c r="L719" s="176"/>
      <c r="M719" s="182"/>
      <c r="N719" s="183"/>
      <c r="O719" s="183"/>
      <c r="P719" s="183"/>
      <c r="Q719" s="183"/>
      <c r="R719" s="183"/>
      <c r="S719" s="183"/>
      <c r="T719" s="184"/>
      <c r="AT719" s="180" t="s">
        <v>150</v>
      </c>
      <c r="AU719" s="180" t="s">
        <v>83</v>
      </c>
      <c r="AV719" s="11" t="s">
        <v>23</v>
      </c>
      <c r="AW719" s="11" t="s">
        <v>38</v>
      </c>
      <c r="AX719" s="11" t="s">
        <v>75</v>
      </c>
      <c r="AY719" s="180" t="s">
        <v>141</v>
      </c>
    </row>
    <row r="720" spans="2:51" s="12" customFormat="1" ht="22.5" customHeight="1">
      <c r="B720" s="185"/>
      <c r="D720" s="177" t="s">
        <v>150</v>
      </c>
      <c r="E720" s="186" t="s">
        <v>22</v>
      </c>
      <c r="F720" s="187" t="s">
        <v>1050</v>
      </c>
      <c r="H720" s="188">
        <v>17</v>
      </c>
      <c r="I720" s="189"/>
      <c r="L720" s="185"/>
      <c r="M720" s="190"/>
      <c r="N720" s="191"/>
      <c r="O720" s="191"/>
      <c r="P720" s="191"/>
      <c r="Q720" s="191"/>
      <c r="R720" s="191"/>
      <c r="S720" s="191"/>
      <c r="T720" s="192"/>
      <c r="AT720" s="186" t="s">
        <v>150</v>
      </c>
      <c r="AU720" s="186" t="s">
        <v>83</v>
      </c>
      <c r="AV720" s="12" t="s">
        <v>83</v>
      </c>
      <c r="AW720" s="12" t="s">
        <v>38</v>
      </c>
      <c r="AX720" s="12" t="s">
        <v>75</v>
      </c>
      <c r="AY720" s="186" t="s">
        <v>141</v>
      </c>
    </row>
    <row r="721" spans="2:51" s="13" customFormat="1" ht="22.5" customHeight="1">
      <c r="B721" s="193"/>
      <c r="D721" s="194" t="s">
        <v>150</v>
      </c>
      <c r="E721" s="195" t="s">
        <v>22</v>
      </c>
      <c r="F721" s="196" t="s">
        <v>154</v>
      </c>
      <c r="H721" s="197">
        <v>17</v>
      </c>
      <c r="I721" s="198"/>
      <c r="L721" s="193"/>
      <c r="M721" s="199"/>
      <c r="N721" s="200"/>
      <c r="O721" s="200"/>
      <c r="P721" s="200"/>
      <c r="Q721" s="200"/>
      <c r="R721" s="200"/>
      <c r="S721" s="200"/>
      <c r="T721" s="201"/>
      <c r="AT721" s="202" t="s">
        <v>150</v>
      </c>
      <c r="AU721" s="202" t="s">
        <v>83</v>
      </c>
      <c r="AV721" s="13" t="s">
        <v>148</v>
      </c>
      <c r="AW721" s="13" t="s">
        <v>38</v>
      </c>
      <c r="AX721" s="13" t="s">
        <v>23</v>
      </c>
      <c r="AY721" s="202" t="s">
        <v>141</v>
      </c>
    </row>
    <row r="722" spans="2:65" s="1" customFormat="1" ht="31.5" customHeight="1">
      <c r="B722" s="163"/>
      <c r="C722" s="164" t="s">
        <v>1051</v>
      </c>
      <c r="D722" s="164" t="s">
        <v>143</v>
      </c>
      <c r="E722" s="165" t="s">
        <v>1052</v>
      </c>
      <c r="F722" s="166" t="s">
        <v>1053</v>
      </c>
      <c r="G722" s="167" t="s">
        <v>146</v>
      </c>
      <c r="H722" s="168">
        <v>39</v>
      </c>
      <c r="I722" s="169"/>
      <c r="J722" s="170">
        <f>ROUND(I722*H722,2)</f>
        <v>0</v>
      </c>
      <c r="K722" s="166" t="s">
        <v>147</v>
      </c>
      <c r="L722" s="34"/>
      <c r="M722" s="171" t="s">
        <v>22</v>
      </c>
      <c r="N722" s="172" t="s">
        <v>46</v>
      </c>
      <c r="O722" s="35"/>
      <c r="P722" s="173">
        <f>O722*H722</f>
        <v>0</v>
      </c>
      <c r="Q722" s="173">
        <v>0.0065</v>
      </c>
      <c r="R722" s="173">
        <f>Q722*H722</f>
        <v>0.2535</v>
      </c>
      <c r="S722" s="173">
        <v>0</v>
      </c>
      <c r="T722" s="174">
        <f>S722*H722</f>
        <v>0</v>
      </c>
      <c r="AR722" s="17" t="s">
        <v>240</v>
      </c>
      <c r="AT722" s="17" t="s">
        <v>143</v>
      </c>
      <c r="AU722" s="17" t="s">
        <v>83</v>
      </c>
      <c r="AY722" s="17" t="s">
        <v>141</v>
      </c>
      <c r="BE722" s="175">
        <f>IF(N722="základní",J722,0)</f>
        <v>0</v>
      </c>
      <c r="BF722" s="175">
        <f>IF(N722="snížená",J722,0)</f>
        <v>0</v>
      </c>
      <c r="BG722" s="175">
        <f>IF(N722="zákl. přenesená",J722,0)</f>
        <v>0</v>
      </c>
      <c r="BH722" s="175">
        <f>IF(N722="sníž. přenesená",J722,0)</f>
        <v>0</v>
      </c>
      <c r="BI722" s="175">
        <f>IF(N722="nulová",J722,0)</f>
        <v>0</v>
      </c>
      <c r="BJ722" s="17" t="s">
        <v>23</v>
      </c>
      <c r="BK722" s="175">
        <f>ROUND(I722*H722,2)</f>
        <v>0</v>
      </c>
      <c r="BL722" s="17" t="s">
        <v>240</v>
      </c>
      <c r="BM722" s="17" t="s">
        <v>1054</v>
      </c>
    </row>
    <row r="723" spans="2:51" s="11" customFormat="1" ht="22.5" customHeight="1">
      <c r="B723" s="176"/>
      <c r="D723" s="177" t="s">
        <v>150</v>
      </c>
      <c r="E723" s="178" t="s">
        <v>22</v>
      </c>
      <c r="F723" s="179" t="s">
        <v>1049</v>
      </c>
      <c r="H723" s="180" t="s">
        <v>22</v>
      </c>
      <c r="I723" s="181"/>
      <c r="L723" s="176"/>
      <c r="M723" s="182"/>
      <c r="N723" s="183"/>
      <c r="O723" s="183"/>
      <c r="P723" s="183"/>
      <c r="Q723" s="183"/>
      <c r="R723" s="183"/>
      <c r="S723" s="183"/>
      <c r="T723" s="184"/>
      <c r="AT723" s="180" t="s">
        <v>150</v>
      </c>
      <c r="AU723" s="180" t="s">
        <v>83</v>
      </c>
      <c r="AV723" s="11" t="s">
        <v>23</v>
      </c>
      <c r="AW723" s="11" t="s">
        <v>38</v>
      </c>
      <c r="AX723" s="11" t="s">
        <v>75</v>
      </c>
      <c r="AY723" s="180" t="s">
        <v>141</v>
      </c>
    </row>
    <row r="724" spans="2:51" s="12" customFormat="1" ht="22.5" customHeight="1">
      <c r="B724" s="185"/>
      <c r="D724" s="177" t="s">
        <v>150</v>
      </c>
      <c r="E724" s="186" t="s">
        <v>22</v>
      </c>
      <c r="F724" s="187" t="s">
        <v>1055</v>
      </c>
      <c r="H724" s="188">
        <v>39</v>
      </c>
      <c r="I724" s="189"/>
      <c r="L724" s="185"/>
      <c r="M724" s="190"/>
      <c r="N724" s="191"/>
      <c r="O724" s="191"/>
      <c r="P724" s="191"/>
      <c r="Q724" s="191"/>
      <c r="R724" s="191"/>
      <c r="S724" s="191"/>
      <c r="T724" s="192"/>
      <c r="AT724" s="186" t="s">
        <v>150</v>
      </c>
      <c r="AU724" s="186" t="s">
        <v>83</v>
      </c>
      <c r="AV724" s="12" t="s">
        <v>83</v>
      </c>
      <c r="AW724" s="12" t="s">
        <v>38</v>
      </c>
      <c r="AX724" s="12" t="s">
        <v>75</v>
      </c>
      <c r="AY724" s="186" t="s">
        <v>141</v>
      </c>
    </row>
    <row r="725" spans="2:51" s="13" customFormat="1" ht="22.5" customHeight="1">
      <c r="B725" s="193"/>
      <c r="D725" s="194" t="s">
        <v>150</v>
      </c>
      <c r="E725" s="195" t="s">
        <v>22</v>
      </c>
      <c r="F725" s="196" t="s">
        <v>154</v>
      </c>
      <c r="H725" s="197">
        <v>39</v>
      </c>
      <c r="I725" s="198"/>
      <c r="L725" s="193"/>
      <c r="M725" s="199"/>
      <c r="N725" s="200"/>
      <c r="O725" s="200"/>
      <c r="P725" s="200"/>
      <c r="Q725" s="200"/>
      <c r="R725" s="200"/>
      <c r="S725" s="200"/>
      <c r="T725" s="201"/>
      <c r="AT725" s="202" t="s">
        <v>150</v>
      </c>
      <c r="AU725" s="202" t="s">
        <v>83</v>
      </c>
      <c r="AV725" s="13" t="s">
        <v>148</v>
      </c>
      <c r="AW725" s="13" t="s">
        <v>38</v>
      </c>
      <c r="AX725" s="13" t="s">
        <v>23</v>
      </c>
      <c r="AY725" s="202" t="s">
        <v>141</v>
      </c>
    </row>
    <row r="726" spans="2:65" s="1" customFormat="1" ht="22.5" customHeight="1">
      <c r="B726" s="163"/>
      <c r="C726" s="164" t="s">
        <v>1056</v>
      </c>
      <c r="D726" s="164" t="s">
        <v>143</v>
      </c>
      <c r="E726" s="165" t="s">
        <v>1057</v>
      </c>
      <c r="F726" s="166" t="s">
        <v>1058</v>
      </c>
      <c r="G726" s="167" t="s">
        <v>172</v>
      </c>
      <c r="H726" s="168">
        <v>180</v>
      </c>
      <c r="I726" s="169"/>
      <c r="J726" s="170">
        <f>ROUND(I726*H726,2)</f>
        <v>0</v>
      </c>
      <c r="K726" s="166" t="s">
        <v>22</v>
      </c>
      <c r="L726" s="34"/>
      <c r="M726" s="171" t="s">
        <v>22</v>
      </c>
      <c r="N726" s="172" t="s">
        <v>46</v>
      </c>
      <c r="O726" s="35"/>
      <c r="P726" s="173">
        <f>O726*H726</f>
        <v>0</v>
      </c>
      <c r="Q726" s="173">
        <v>0.00205</v>
      </c>
      <c r="R726" s="173">
        <f>Q726*H726</f>
        <v>0.36900000000000005</v>
      </c>
      <c r="S726" s="173">
        <v>0</v>
      </c>
      <c r="T726" s="174">
        <f>S726*H726</f>
        <v>0</v>
      </c>
      <c r="AR726" s="17" t="s">
        <v>240</v>
      </c>
      <c r="AT726" s="17" t="s">
        <v>143</v>
      </c>
      <c r="AU726" s="17" t="s">
        <v>83</v>
      </c>
      <c r="AY726" s="17" t="s">
        <v>141</v>
      </c>
      <c r="BE726" s="175">
        <f>IF(N726="základní",J726,0)</f>
        <v>0</v>
      </c>
      <c r="BF726" s="175">
        <f>IF(N726="snížená",J726,0)</f>
        <v>0</v>
      </c>
      <c r="BG726" s="175">
        <f>IF(N726="zákl. přenesená",J726,0)</f>
        <v>0</v>
      </c>
      <c r="BH726" s="175">
        <f>IF(N726="sníž. přenesená",J726,0)</f>
        <v>0</v>
      </c>
      <c r="BI726" s="175">
        <f>IF(N726="nulová",J726,0)</f>
        <v>0</v>
      </c>
      <c r="BJ726" s="17" t="s">
        <v>23</v>
      </c>
      <c r="BK726" s="175">
        <f>ROUND(I726*H726,2)</f>
        <v>0</v>
      </c>
      <c r="BL726" s="17" t="s">
        <v>240</v>
      </c>
      <c r="BM726" s="17" t="s">
        <v>1059</v>
      </c>
    </row>
    <row r="727" spans="2:51" s="11" customFormat="1" ht="22.5" customHeight="1">
      <c r="B727" s="176"/>
      <c r="D727" s="177" t="s">
        <v>150</v>
      </c>
      <c r="E727" s="178" t="s">
        <v>22</v>
      </c>
      <c r="F727" s="179" t="s">
        <v>1060</v>
      </c>
      <c r="H727" s="180" t="s">
        <v>22</v>
      </c>
      <c r="I727" s="181"/>
      <c r="L727" s="176"/>
      <c r="M727" s="182"/>
      <c r="N727" s="183"/>
      <c r="O727" s="183"/>
      <c r="P727" s="183"/>
      <c r="Q727" s="183"/>
      <c r="R727" s="183"/>
      <c r="S727" s="183"/>
      <c r="T727" s="184"/>
      <c r="AT727" s="180" t="s">
        <v>150</v>
      </c>
      <c r="AU727" s="180" t="s">
        <v>83</v>
      </c>
      <c r="AV727" s="11" t="s">
        <v>23</v>
      </c>
      <c r="AW727" s="11" t="s">
        <v>38</v>
      </c>
      <c r="AX727" s="11" t="s">
        <v>75</v>
      </c>
      <c r="AY727" s="180" t="s">
        <v>141</v>
      </c>
    </row>
    <row r="728" spans="2:51" s="12" customFormat="1" ht="22.5" customHeight="1">
      <c r="B728" s="185"/>
      <c r="D728" s="177" t="s">
        <v>150</v>
      </c>
      <c r="E728" s="186" t="s">
        <v>22</v>
      </c>
      <c r="F728" s="187" t="s">
        <v>1061</v>
      </c>
      <c r="H728" s="188">
        <v>180</v>
      </c>
      <c r="I728" s="189"/>
      <c r="L728" s="185"/>
      <c r="M728" s="190"/>
      <c r="N728" s="191"/>
      <c r="O728" s="191"/>
      <c r="P728" s="191"/>
      <c r="Q728" s="191"/>
      <c r="R728" s="191"/>
      <c r="S728" s="191"/>
      <c r="T728" s="192"/>
      <c r="AT728" s="186" t="s">
        <v>150</v>
      </c>
      <c r="AU728" s="186" t="s">
        <v>83</v>
      </c>
      <c r="AV728" s="12" t="s">
        <v>83</v>
      </c>
      <c r="AW728" s="12" t="s">
        <v>38</v>
      </c>
      <c r="AX728" s="12" t="s">
        <v>75</v>
      </c>
      <c r="AY728" s="186" t="s">
        <v>141</v>
      </c>
    </row>
    <row r="729" spans="2:51" s="13" customFormat="1" ht="22.5" customHeight="1">
      <c r="B729" s="193"/>
      <c r="D729" s="194" t="s">
        <v>150</v>
      </c>
      <c r="E729" s="195" t="s">
        <v>22</v>
      </c>
      <c r="F729" s="196" t="s">
        <v>1062</v>
      </c>
      <c r="H729" s="197">
        <v>180</v>
      </c>
      <c r="I729" s="198"/>
      <c r="L729" s="193"/>
      <c r="M729" s="199"/>
      <c r="N729" s="200"/>
      <c r="O729" s="200"/>
      <c r="P729" s="200"/>
      <c r="Q729" s="200"/>
      <c r="R729" s="200"/>
      <c r="S729" s="200"/>
      <c r="T729" s="201"/>
      <c r="AT729" s="202" t="s">
        <v>150</v>
      </c>
      <c r="AU729" s="202" t="s">
        <v>83</v>
      </c>
      <c r="AV729" s="13" t="s">
        <v>148</v>
      </c>
      <c r="AW729" s="13" t="s">
        <v>38</v>
      </c>
      <c r="AX729" s="13" t="s">
        <v>23</v>
      </c>
      <c r="AY729" s="202" t="s">
        <v>141</v>
      </c>
    </row>
    <row r="730" spans="2:65" s="1" customFormat="1" ht="22.5" customHeight="1">
      <c r="B730" s="163"/>
      <c r="C730" s="164" t="s">
        <v>1063</v>
      </c>
      <c r="D730" s="164" t="s">
        <v>143</v>
      </c>
      <c r="E730" s="165" t="s">
        <v>1064</v>
      </c>
      <c r="F730" s="166" t="s">
        <v>1065</v>
      </c>
      <c r="G730" s="167" t="s">
        <v>172</v>
      </c>
      <c r="H730" s="168">
        <v>253.69</v>
      </c>
      <c r="I730" s="169"/>
      <c r="J730" s="170">
        <f>ROUND(I730*H730,2)</f>
        <v>0</v>
      </c>
      <c r="K730" s="166" t="s">
        <v>22</v>
      </c>
      <c r="L730" s="34"/>
      <c r="M730" s="171" t="s">
        <v>22</v>
      </c>
      <c r="N730" s="172" t="s">
        <v>46</v>
      </c>
      <c r="O730" s="35"/>
      <c r="P730" s="173">
        <f>O730*H730</f>
        <v>0</v>
      </c>
      <c r="Q730" s="173">
        <v>0.00354</v>
      </c>
      <c r="R730" s="173">
        <f>Q730*H730</f>
        <v>0.8980626</v>
      </c>
      <c r="S730" s="173">
        <v>0</v>
      </c>
      <c r="T730" s="174">
        <f>S730*H730</f>
        <v>0</v>
      </c>
      <c r="AR730" s="17" t="s">
        <v>240</v>
      </c>
      <c r="AT730" s="17" t="s">
        <v>143</v>
      </c>
      <c r="AU730" s="17" t="s">
        <v>83</v>
      </c>
      <c r="AY730" s="17" t="s">
        <v>141</v>
      </c>
      <c r="BE730" s="175">
        <f>IF(N730="základní",J730,0)</f>
        <v>0</v>
      </c>
      <c r="BF730" s="175">
        <f>IF(N730="snížená",J730,0)</f>
        <v>0</v>
      </c>
      <c r="BG730" s="175">
        <f>IF(N730="zákl. přenesená",J730,0)</f>
        <v>0</v>
      </c>
      <c r="BH730" s="175">
        <f>IF(N730="sníž. přenesená",J730,0)</f>
        <v>0</v>
      </c>
      <c r="BI730" s="175">
        <f>IF(N730="nulová",J730,0)</f>
        <v>0</v>
      </c>
      <c r="BJ730" s="17" t="s">
        <v>23</v>
      </c>
      <c r="BK730" s="175">
        <f>ROUND(I730*H730,2)</f>
        <v>0</v>
      </c>
      <c r="BL730" s="17" t="s">
        <v>240</v>
      </c>
      <c r="BM730" s="17" t="s">
        <v>1066</v>
      </c>
    </row>
    <row r="731" spans="2:51" s="11" customFormat="1" ht="22.5" customHeight="1">
      <c r="B731" s="176"/>
      <c r="D731" s="177" t="s">
        <v>150</v>
      </c>
      <c r="E731" s="178" t="s">
        <v>22</v>
      </c>
      <c r="F731" s="179" t="s">
        <v>1060</v>
      </c>
      <c r="H731" s="180" t="s">
        <v>22</v>
      </c>
      <c r="I731" s="181"/>
      <c r="L731" s="176"/>
      <c r="M731" s="182"/>
      <c r="N731" s="183"/>
      <c r="O731" s="183"/>
      <c r="P731" s="183"/>
      <c r="Q731" s="183"/>
      <c r="R731" s="183"/>
      <c r="S731" s="183"/>
      <c r="T731" s="184"/>
      <c r="AT731" s="180" t="s">
        <v>150</v>
      </c>
      <c r="AU731" s="180" t="s">
        <v>83</v>
      </c>
      <c r="AV731" s="11" t="s">
        <v>23</v>
      </c>
      <c r="AW731" s="11" t="s">
        <v>38</v>
      </c>
      <c r="AX731" s="11" t="s">
        <v>75</v>
      </c>
      <c r="AY731" s="180" t="s">
        <v>141</v>
      </c>
    </row>
    <row r="732" spans="2:51" s="12" customFormat="1" ht="22.5" customHeight="1">
      <c r="B732" s="185"/>
      <c r="D732" s="177" t="s">
        <v>150</v>
      </c>
      <c r="E732" s="186" t="s">
        <v>22</v>
      </c>
      <c r="F732" s="187" t="s">
        <v>1067</v>
      </c>
      <c r="H732" s="188">
        <v>48.3</v>
      </c>
      <c r="I732" s="189"/>
      <c r="L732" s="185"/>
      <c r="M732" s="190"/>
      <c r="N732" s="191"/>
      <c r="O732" s="191"/>
      <c r="P732" s="191"/>
      <c r="Q732" s="191"/>
      <c r="R732" s="191"/>
      <c r="S732" s="191"/>
      <c r="T732" s="192"/>
      <c r="AT732" s="186" t="s">
        <v>150</v>
      </c>
      <c r="AU732" s="186" t="s">
        <v>83</v>
      </c>
      <c r="AV732" s="12" t="s">
        <v>83</v>
      </c>
      <c r="AW732" s="12" t="s">
        <v>38</v>
      </c>
      <c r="AX732" s="12" t="s">
        <v>75</v>
      </c>
      <c r="AY732" s="186" t="s">
        <v>141</v>
      </c>
    </row>
    <row r="733" spans="2:51" s="12" customFormat="1" ht="22.5" customHeight="1">
      <c r="B733" s="185"/>
      <c r="D733" s="177" t="s">
        <v>150</v>
      </c>
      <c r="E733" s="186" t="s">
        <v>22</v>
      </c>
      <c r="F733" s="187" t="s">
        <v>1068</v>
      </c>
      <c r="H733" s="188">
        <v>5.75</v>
      </c>
      <c r="I733" s="189"/>
      <c r="L733" s="185"/>
      <c r="M733" s="190"/>
      <c r="N733" s="191"/>
      <c r="O733" s="191"/>
      <c r="P733" s="191"/>
      <c r="Q733" s="191"/>
      <c r="R733" s="191"/>
      <c r="S733" s="191"/>
      <c r="T733" s="192"/>
      <c r="AT733" s="186" t="s">
        <v>150</v>
      </c>
      <c r="AU733" s="186" t="s">
        <v>83</v>
      </c>
      <c r="AV733" s="12" t="s">
        <v>83</v>
      </c>
      <c r="AW733" s="12" t="s">
        <v>38</v>
      </c>
      <c r="AX733" s="12" t="s">
        <v>75</v>
      </c>
      <c r="AY733" s="186" t="s">
        <v>141</v>
      </c>
    </row>
    <row r="734" spans="2:51" s="12" customFormat="1" ht="22.5" customHeight="1">
      <c r="B734" s="185"/>
      <c r="D734" s="177" t="s">
        <v>150</v>
      </c>
      <c r="E734" s="186" t="s">
        <v>22</v>
      </c>
      <c r="F734" s="187" t="s">
        <v>1069</v>
      </c>
      <c r="H734" s="188">
        <v>41.1</v>
      </c>
      <c r="I734" s="189"/>
      <c r="L734" s="185"/>
      <c r="M734" s="190"/>
      <c r="N734" s="191"/>
      <c r="O734" s="191"/>
      <c r="P734" s="191"/>
      <c r="Q734" s="191"/>
      <c r="R734" s="191"/>
      <c r="S734" s="191"/>
      <c r="T734" s="192"/>
      <c r="AT734" s="186" t="s">
        <v>150</v>
      </c>
      <c r="AU734" s="186" t="s">
        <v>83</v>
      </c>
      <c r="AV734" s="12" t="s">
        <v>83</v>
      </c>
      <c r="AW734" s="12" t="s">
        <v>38</v>
      </c>
      <c r="AX734" s="12" t="s">
        <v>75</v>
      </c>
      <c r="AY734" s="186" t="s">
        <v>141</v>
      </c>
    </row>
    <row r="735" spans="2:51" s="12" customFormat="1" ht="22.5" customHeight="1">
      <c r="B735" s="185"/>
      <c r="D735" s="177" t="s">
        <v>150</v>
      </c>
      <c r="E735" s="186" t="s">
        <v>22</v>
      </c>
      <c r="F735" s="187" t="s">
        <v>1070</v>
      </c>
      <c r="H735" s="188">
        <v>50.69</v>
      </c>
      <c r="I735" s="189"/>
      <c r="L735" s="185"/>
      <c r="M735" s="190"/>
      <c r="N735" s="191"/>
      <c r="O735" s="191"/>
      <c r="P735" s="191"/>
      <c r="Q735" s="191"/>
      <c r="R735" s="191"/>
      <c r="S735" s="191"/>
      <c r="T735" s="192"/>
      <c r="AT735" s="186" t="s">
        <v>150</v>
      </c>
      <c r="AU735" s="186" t="s">
        <v>83</v>
      </c>
      <c r="AV735" s="12" t="s">
        <v>83</v>
      </c>
      <c r="AW735" s="12" t="s">
        <v>38</v>
      </c>
      <c r="AX735" s="12" t="s">
        <v>75</v>
      </c>
      <c r="AY735" s="186" t="s">
        <v>141</v>
      </c>
    </row>
    <row r="736" spans="2:51" s="12" customFormat="1" ht="22.5" customHeight="1">
      <c r="B736" s="185"/>
      <c r="D736" s="177" t="s">
        <v>150</v>
      </c>
      <c r="E736" s="186" t="s">
        <v>22</v>
      </c>
      <c r="F736" s="187" t="s">
        <v>1071</v>
      </c>
      <c r="H736" s="188">
        <v>47.95</v>
      </c>
      <c r="I736" s="189"/>
      <c r="L736" s="185"/>
      <c r="M736" s="190"/>
      <c r="N736" s="191"/>
      <c r="O736" s="191"/>
      <c r="P736" s="191"/>
      <c r="Q736" s="191"/>
      <c r="R736" s="191"/>
      <c r="S736" s="191"/>
      <c r="T736" s="192"/>
      <c r="AT736" s="186" t="s">
        <v>150</v>
      </c>
      <c r="AU736" s="186" t="s">
        <v>83</v>
      </c>
      <c r="AV736" s="12" t="s">
        <v>83</v>
      </c>
      <c r="AW736" s="12" t="s">
        <v>38</v>
      </c>
      <c r="AX736" s="12" t="s">
        <v>75</v>
      </c>
      <c r="AY736" s="186" t="s">
        <v>141</v>
      </c>
    </row>
    <row r="737" spans="2:51" s="12" customFormat="1" ht="22.5" customHeight="1">
      <c r="B737" s="185"/>
      <c r="D737" s="177" t="s">
        <v>150</v>
      </c>
      <c r="E737" s="186" t="s">
        <v>22</v>
      </c>
      <c r="F737" s="187" t="s">
        <v>1072</v>
      </c>
      <c r="H737" s="188">
        <v>18.75</v>
      </c>
      <c r="I737" s="189"/>
      <c r="L737" s="185"/>
      <c r="M737" s="190"/>
      <c r="N737" s="191"/>
      <c r="O737" s="191"/>
      <c r="P737" s="191"/>
      <c r="Q737" s="191"/>
      <c r="R737" s="191"/>
      <c r="S737" s="191"/>
      <c r="T737" s="192"/>
      <c r="AT737" s="186" t="s">
        <v>150</v>
      </c>
      <c r="AU737" s="186" t="s">
        <v>83</v>
      </c>
      <c r="AV737" s="12" t="s">
        <v>83</v>
      </c>
      <c r="AW737" s="12" t="s">
        <v>38</v>
      </c>
      <c r="AX737" s="12" t="s">
        <v>75</v>
      </c>
      <c r="AY737" s="186" t="s">
        <v>141</v>
      </c>
    </row>
    <row r="738" spans="2:51" s="12" customFormat="1" ht="22.5" customHeight="1">
      <c r="B738" s="185"/>
      <c r="D738" s="177" t="s">
        <v>150</v>
      </c>
      <c r="E738" s="186" t="s">
        <v>22</v>
      </c>
      <c r="F738" s="187" t="s">
        <v>1073</v>
      </c>
      <c r="H738" s="188">
        <v>18.75</v>
      </c>
      <c r="I738" s="189"/>
      <c r="L738" s="185"/>
      <c r="M738" s="190"/>
      <c r="N738" s="191"/>
      <c r="O738" s="191"/>
      <c r="P738" s="191"/>
      <c r="Q738" s="191"/>
      <c r="R738" s="191"/>
      <c r="S738" s="191"/>
      <c r="T738" s="192"/>
      <c r="AT738" s="186" t="s">
        <v>150</v>
      </c>
      <c r="AU738" s="186" t="s">
        <v>83</v>
      </c>
      <c r="AV738" s="12" t="s">
        <v>83</v>
      </c>
      <c r="AW738" s="12" t="s">
        <v>38</v>
      </c>
      <c r="AX738" s="12" t="s">
        <v>75</v>
      </c>
      <c r="AY738" s="186" t="s">
        <v>141</v>
      </c>
    </row>
    <row r="739" spans="2:51" s="12" customFormat="1" ht="22.5" customHeight="1">
      <c r="B739" s="185"/>
      <c r="D739" s="177" t="s">
        <v>150</v>
      </c>
      <c r="E739" s="186" t="s">
        <v>22</v>
      </c>
      <c r="F739" s="187" t="s">
        <v>1074</v>
      </c>
      <c r="H739" s="188">
        <v>18.75</v>
      </c>
      <c r="I739" s="189"/>
      <c r="L739" s="185"/>
      <c r="M739" s="190"/>
      <c r="N739" s="191"/>
      <c r="O739" s="191"/>
      <c r="P739" s="191"/>
      <c r="Q739" s="191"/>
      <c r="R739" s="191"/>
      <c r="S739" s="191"/>
      <c r="T739" s="192"/>
      <c r="AT739" s="186" t="s">
        <v>150</v>
      </c>
      <c r="AU739" s="186" t="s">
        <v>83</v>
      </c>
      <c r="AV739" s="12" t="s">
        <v>83</v>
      </c>
      <c r="AW739" s="12" t="s">
        <v>38</v>
      </c>
      <c r="AX739" s="12" t="s">
        <v>75</v>
      </c>
      <c r="AY739" s="186" t="s">
        <v>141</v>
      </c>
    </row>
    <row r="740" spans="2:51" s="12" customFormat="1" ht="22.5" customHeight="1">
      <c r="B740" s="185"/>
      <c r="D740" s="177" t="s">
        <v>150</v>
      </c>
      <c r="E740" s="186" t="s">
        <v>22</v>
      </c>
      <c r="F740" s="187" t="s">
        <v>1075</v>
      </c>
      <c r="H740" s="188">
        <v>3.65</v>
      </c>
      <c r="I740" s="189"/>
      <c r="L740" s="185"/>
      <c r="M740" s="190"/>
      <c r="N740" s="191"/>
      <c r="O740" s="191"/>
      <c r="P740" s="191"/>
      <c r="Q740" s="191"/>
      <c r="R740" s="191"/>
      <c r="S740" s="191"/>
      <c r="T740" s="192"/>
      <c r="AT740" s="186" t="s">
        <v>150</v>
      </c>
      <c r="AU740" s="186" t="s">
        <v>83</v>
      </c>
      <c r="AV740" s="12" t="s">
        <v>83</v>
      </c>
      <c r="AW740" s="12" t="s">
        <v>38</v>
      </c>
      <c r="AX740" s="12" t="s">
        <v>75</v>
      </c>
      <c r="AY740" s="186" t="s">
        <v>141</v>
      </c>
    </row>
    <row r="741" spans="2:51" s="13" customFormat="1" ht="22.5" customHeight="1">
      <c r="B741" s="193"/>
      <c r="D741" s="194" t="s">
        <v>150</v>
      </c>
      <c r="E741" s="195" t="s">
        <v>22</v>
      </c>
      <c r="F741" s="196" t="s">
        <v>154</v>
      </c>
      <c r="H741" s="197">
        <v>253.69</v>
      </c>
      <c r="I741" s="198"/>
      <c r="L741" s="193"/>
      <c r="M741" s="199"/>
      <c r="N741" s="200"/>
      <c r="O741" s="200"/>
      <c r="P741" s="200"/>
      <c r="Q741" s="200"/>
      <c r="R741" s="200"/>
      <c r="S741" s="200"/>
      <c r="T741" s="201"/>
      <c r="AT741" s="202" t="s">
        <v>150</v>
      </c>
      <c r="AU741" s="202" t="s">
        <v>83</v>
      </c>
      <c r="AV741" s="13" t="s">
        <v>148</v>
      </c>
      <c r="AW741" s="13" t="s">
        <v>38</v>
      </c>
      <c r="AX741" s="13" t="s">
        <v>23</v>
      </c>
      <c r="AY741" s="202" t="s">
        <v>141</v>
      </c>
    </row>
    <row r="742" spans="2:65" s="1" customFormat="1" ht="22.5" customHeight="1">
      <c r="B742" s="163"/>
      <c r="C742" s="164" t="s">
        <v>1076</v>
      </c>
      <c r="D742" s="164" t="s">
        <v>143</v>
      </c>
      <c r="E742" s="165" t="s">
        <v>1077</v>
      </c>
      <c r="F742" s="166" t="s">
        <v>1078</v>
      </c>
      <c r="G742" s="167" t="s">
        <v>172</v>
      </c>
      <c r="H742" s="168">
        <v>152</v>
      </c>
      <c r="I742" s="169"/>
      <c r="J742" s="170">
        <f>ROUND(I742*H742,2)</f>
        <v>0</v>
      </c>
      <c r="K742" s="166" t="s">
        <v>22</v>
      </c>
      <c r="L742" s="34"/>
      <c r="M742" s="171" t="s">
        <v>22</v>
      </c>
      <c r="N742" s="172" t="s">
        <v>46</v>
      </c>
      <c r="O742" s="35"/>
      <c r="P742" s="173">
        <f>O742*H742</f>
        <v>0</v>
      </c>
      <c r="Q742" s="173">
        <v>0.0023</v>
      </c>
      <c r="R742" s="173">
        <f>Q742*H742</f>
        <v>0.3496</v>
      </c>
      <c r="S742" s="173">
        <v>0</v>
      </c>
      <c r="T742" s="174">
        <f>S742*H742</f>
        <v>0</v>
      </c>
      <c r="AR742" s="17" t="s">
        <v>240</v>
      </c>
      <c r="AT742" s="17" t="s">
        <v>143</v>
      </c>
      <c r="AU742" s="17" t="s">
        <v>83</v>
      </c>
      <c r="AY742" s="17" t="s">
        <v>141</v>
      </c>
      <c r="BE742" s="175">
        <f>IF(N742="základní",J742,0)</f>
        <v>0</v>
      </c>
      <c r="BF742" s="175">
        <f>IF(N742="snížená",J742,0)</f>
        <v>0</v>
      </c>
      <c r="BG742" s="175">
        <f>IF(N742="zákl. přenesená",J742,0)</f>
        <v>0</v>
      </c>
      <c r="BH742" s="175">
        <f>IF(N742="sníž. přenesená",J742,0)</f>
        <v>0</v>
      </c>
      <c r="BI742" s="175">
        <f>IF(N742="nulová",J742,0)</f>
        <v>0</v>
      </c>
      <c r="BJ742" s="17" t="s">
        <v>23</v>
      </c>
      <c r="BK742" s="175">
        <f>ROUND(I742*H742,2)</f>
        <v>0</v>
      </c>
      <c r="BL742" s="17" t="s">
        <v>240</v>
      </c>
      <c r="BM742" s="17" t="s">
        <v>1079</v>
      </c>
    </row>
    <row r="743" spans="2:51" s="11" customFormat="1" ht="22.5" customHeight="1">
      <c r="B743" s="176"/>
      <c r="D743" s="177" t="s">
        <v>150</v>
      </c>
      <c r="E743" s="178" t="s">
        <v>22</v>
      </c>
      <c r="F743" s="179" t="s">
        <v>1060</v>
      </c>
      <c r="H743" s="180" t="s">
        <v>22</v>
      </c>
      <c r="I743" s="181"/>
      <c r="L743" s="176"/>
      <c r="M743" s="182"/>
      <c r="N743" s="183"/>
      <c r="O743" s="183"/>
      <c r="P743" s="183"/>
      <c r="Q743" s="183"/>
      <c r="R743" s="183"/>
      <c r="S743" s="183"/>
      <c r="T743" s="184"/>
      <c r="AT743" s="180" t="s">
        <v>150</v>
      </c>
      <c r="AU743" s="180" t="s">
        <v>83</v>
      </c>
      <c r="AV743" s="11" t="s">
        <v>23</v>
      </c>
      <c r="AW743" s="11" t="s">
        <v>38</v>
      </c>
      <c r="AX743" s="11" t="s">
        <v>75</v>
      </c>
      <c r="AY743" s="180" t="s">
        <v>141</v>
      </c>
    </row>
    <row r="744" spans="2:51" s="12" customFormat="1" ht="22.5" customHeight="1">
      <c r="B744" s="185"/>
      <c r="D744" s="177" t="s">
        <v>150</v>
      </c>
      <c r="E744" s="186" t="s">
        <v>22</v>
      </c>
      <c r="F744" s="187" t="s">
        <v>1080</v>
      </c>
      <c r="H744" s="188">
        <v>152</v>
      </c>
      <c r="I744" s="189"/>
      <c r="L744" s="185"/>
      <c r="M744" s="190"/>
      <c r="N744" s="191"/>
      <c r="O744" s="191"/>
      <c r="P744" s="191"/>
      <c r="Q744" s="191"/>
      <c r="R744" s="191"/>
      <c r="S744" s="191"/>
      <c r="T744" s="192"/>
      <c r="AT744" s="186" t="s">
        <v>150</v>
      </c>
      <c r="AU744" s="186" t="s">
        <v>83</v>
      </c>
      <c r="AV744" s="12" t="s">
        <v>83</v>
      </c>
      <c r="AW744" s="12" t="s">
        <v>38</v>
      </c>
      <c r="AX744" s="12" t="s">
        <v>75</v>
      </c>
      <c r="AY744" s="186" t="s">
        <v>141</v>
      </c>
    </row>
    <row r="745" spans="2:51" s="13" customFormat="1" ht="22.5" customHeight="1">
      <c r="B745" s="193"/>
      <c r="D745" s="194" t="s">
        <v>150</v>
      </c>
      <c r="E745" s="195" t="s">
        <v>22</v>
      </c>
      <c r="F745" s="196" t="s">
        <v>154</v>
      </c>
      <c r="H745" s="197">
        <v>152</v>
      </c>
      <c r="I745" s="198"/>
      <c r="L745" s="193"/>
      <c r="M745" s="199"/>
      <c r="N745" s="200"/>
      <c r="O745" s="200"/>
      <c r="P745" s="200"/>
      <c r="Q745" s="200"/>
      <c r="R745" s="200"/>
      <c r="S745" s="200"/>
      <c r="T745" s="201"/>
      <c r="AT745" s="202" t="s">
        <v>150</v>
      </c>
      <c r="AU745" s="202" t="s">
        <v>83</v>
      </c>
      <c r="AV745" s="13" t="s">
        <v>148</v>
      </c>
      <c r="AW745" s="13" t="s">
        <v>38</v>
      </c>
      <c r="AX745" s="13" t="s">
        <v>23</v>
      </c>
      <c r="AY745" s="202" t="s">
        <v>141</v>
      </c>
    </row>
    <row r="746" spans="2:65" s="1" customFormat="1" ht="22.5" customHeight="1">
      <c r="B746" s="163"/>
      <c r="C746" s="164" t="s">
        <v>1081</v>
      </c>
      <c r="D746" s="164" t="s">
        <v>143</v>
      </c>
      <c r="E746" s="165" t="s">
        <v>1082</v>
      </c>
      <c r="F746" s="166" t="s">
        <v>1083</v>
      </c>
      <c r="G746" s="167" t="s">
        <v>172</v>
      </c>
      <c r="H746" s="168">
        <v>5.5</v>
      </c>
      <c r="I746" s="169"/>
      <c r="J746" s="170">
        <f>ROUND(I746*H746,2)</f>
        <v>0</v>
      </c>
      <c r="K746" s="166" t="s">
        <v>22</v>
      </c>
      <c r="L746" s="34"/>
      <c r="M746" s="171" t="s">
        <v>22</v>
      </c>
      <c r="N746" s="172" t="s">
        <v>46</v>
      </c>
      <c r="O746" s="35"/>
      <c r="P746" s="173">
        <f>O746*H746</f>
        <v>0</v>
      </c>
      <c r="Q746" s="173">
        <v>0.00135</v>
      </c>
      <c r="R746" s="173">
        <f>Q746*H746</f>
        <v>0.007425</v>
      </c>
      <c r="S746" s="173">
        <v>0</v>
      </c>
      <c r="T746" s="174">
        <f>S746*H746</f>
        <v>0</v>
      </c>
      <c r="AR746" s="17" t="s">
        <v>240</v>
      </c>
      <c r="AT746" s="17" t="s">
        <v>143</v>
      </c>
      <c r="AU746" s="17" t="s">
        <v>83</v>
      </c>
      <c r="AY746" s="17" t="s">
        <v>141</v>
      </c>
      <c r="BE746" s="175">
        <f>IF(N746="základní",J746,0)</f>
        <v>0</v>
      </c>
      <c r="BF746" s="175">
        <f>IF(N746="snížená",J746,0)</f>
        <v>0</v>
      </c>
      <c r="BG746" s="175">
        <f>IF(N746="zákl. přenesená",J746,0)</f>
        <v>0</v>
      </c>
      <c r="BH746" s="175">
        <f>IF(N746="sníž. přenesená",J746,0)</f>
        <v>0</v>
      </c>
      <c r="BI746" s="175">
        <f>IF(N746="nulová",J746,0)</f>
        <v>0</v>
      </c>
      <c r="BJ746" s="17" t="s">
        <v>23</v>
      </c>
      <c r="BK746" s="175">
        <f>ROUND(I746*H746,2)</f>
        <v>0</v>
      </c>
      <c r="BL746" s="17" t="s">
        <v>240</v>
      </c>
      <c r="BM746" s="17" t="s">
        <v>1084</v>
      </c>
    </row>
    <row r="747" spans="2:51" s="11" customFormat="1" ht="22.5" customHeight="1">
      <c r="B747" s="176"/>
      <c r="D747" s="177" t="s">
        <v>150</v>
      </c>
      <c r="E747" s="178" t="s">
        <v>22</v>
      </c>
      <c r="F747" s="179" t="s">
        <v>1060</v>
      </c>
      <c r="H747" s="180" t="s">
        <v>22</v>
      </c>
      <c r="I747" s="181"/>
      <c r="L747" s="176"/>
      <c r="M747" s="182"/>
      <c r="N747" s="183"/>
      <c r="O747" s="183"/>
      <c r="P747" s="183"/>
      <c r="Q747" s="183"/>
      <c r="R747" s="183"/>
      <c r="S747" s="183"/>
      <c r="T747" s="184"/>
      <c r="AT747" s="180" t="s">
        <v>150</v>
      </c>
      <c r="AU747" s="180" t="s">
        <v>83</v>
      </c>
      <c r="AV747" s="11" t="s">
        <v>23</v>
      </c>
      <c r="AW747" s="11" t="s">
        <v>38</v>
      </c>
      <c r="AX747" s="11" t="s">
        <v>75</v>
      </c>
      <c r="AY747" s="180" t="s">
        <v>141</v>
      </c>
    </row>
    <row r="748" spans="2:51" s="12" customFormat="1" ht="22.5" customHeight="1">
      <c r="B748" s="185"/>
      <c r="D748" s="177" t="s">
        <v>150</v>
      </c>
      <c r="E748" s="186" t="s">
        <v>22</v>
      </c>
      <c r="F748" s="187" t="s">
        <v>1085</v>
      </c>
      <c r="H748" s="188">
        <v>5.5</v>
      </c>
      <c r="I748" s="189"/>
      <c r="L748" s="185"/>
      <c r="M748" s="190"/>
      <c r="N748" s="191"/>
      <c r="O748" s="191"/>
      <c r="P748" s="191"/>
      <c r="Q748" s="191"/>
      <c r="R748" s="191"/>
      <c r="S748" s="191"/>
      <c r="T748" s="192"/>
      <c r="AT748" s="186" t="s">
        <v>150</v>
      </c>
      <c r="AU748" s="186" t="s">
        <v>83</v>
      </c>
      <c r="AV748" s="12" t="s">
        <v>83</v>
      </c>
      <c r="AW748" s="12" t="s">
        <v>38</v>
      </c>
      <c r="AX748" s="12" t="s">
        <v>75</v>
      </c>
      <c r="AY748" s="186" t="s">
        <v>141</v>
      </c>
    </row>
    <row r="749" spans="2:51" s="13" customFormat="1" ht="22.5" customHeight="1">
      <c r="B749" s="193"/>
      <c r="D749" s="194" t="s">
        <v>150</v>
      </c>
      <c r="E749" s="195" t="s">
        <v>22</v>
      </c>
      <c r="F749" s="196" t="s">
        <v>1062</v>
      </c>
      <c r="H749" s="197">
        <v>5.5</v>
      </c>
      <c r="I749" s="198"/>
      <c r="L749" s="193"/>
      <c r="M749" s="199"/>
      <c r="N749" s="200"/>
      <c r="O749" s="200"/>
      <c r="P749" s="200"/>
      <c r="Q749" s="200"/>
      <c r="R749" s="200"/>
      <c r="S749" s="200"/>
      <c r="T749" s="201"/>
      <c r="AT749" s="202" t="s">
        <v>150</v>
      </c>
      <c r="AU749" s="202" t="s">
        <v>83</v>
      </c>
      <c r="AV749" s="13" t="s">
        <v>148</v>
      </c>
      <c r="AW749" s="13" t="s">
        <v>38</v>
      </c>
      <c r="AX749" s="13" t="s">
        <v>23</v>
      </c>
      <c r="AY749" s="202" t="s">
        <v>141</v>
      </c>
    </row>
    <row r="750" spans="2:65" s="1" customFormat="1" ht="22.5" customHeight="1">
      <c r="B750" s="163"/>
      <c r="C750" s="164" t="s">
        <v>1086</v>
      </c>
      <c r="D750" s="164" t="s">
        <v>143</v>
      </c>
      <c r="E750" s="165" t="s">
        <v>1087</v>
      </c>
      <c r="F750" s="166" t="s">
        <v>1088</v>
      </c>
      <c r="G750" s="167" t="s">
        <v>172</v>
      </c>
      <c r="H750" s="168">
        <v>3.3</v>
      </c>
      <c r="I750" s="169"/>
      <c r="J750" s="170">
        <f>ROUND(I750*H750,2)</f>
        <v>0</v>
      </c>
      <c r="K750" s="166" t="s">
        <v>147</v>
      </c>
      <c r="L750" s="34"/>
      <c r="M750" s="171" t="s">
        <v>22</v>
      </c>
      <c r="N750" s="172" t="s">
        <v>46</v>
      </c>
      <c r="O750" s="35"/>
      <c r="P750" s="173">
        <f>O750*H750</f>
        <v>0</v>
      </c>
      <c r="Q750" s="173">
        <v>0</v>
      </c>
      <c r="R750" s="173">
        <f>Q750*H750</f>
        <v>0</v>
      </c>
      <c r="S750" s="173">
        <v>0</v>
      </c>
      <c r="T750" s="174">
        <f>S750*H750</f>
        <v>0</v>
      </c>
      <c r="AR750" s="17" t="s">
        <v>240</v>
      </c>
      <c r="AT750" s="17" t="s">
        <v>143</v>
      </c>
      <c r="AU750" s="17" t="s">
        <v>83</v>
      </c>
      <c r="AY750" s="17" t="s">
        <v>141</v>
      </c>
      <c r="BE750" s="175">
        <f>IF(N750="základní",J750,0)</f>
        <v>0</v>
      </c>
      <c r="BF750" s="175">
        <f>IF(N750="snížená",J750,0)</f>
        <v>0</v>
      </c>
      <c r="BG750" s="175">
        <f>IF(N750="zákl. přenesená",J750,0)</f>
        <v>0</v>
      </c>
      <c r="BH750" s="175">
        <f>IF(N750="sníž. přenesená",J750,0)</f>
        <v>0</v>
      </c>
      <c r="BI750" s="175">
        <f>IF(N750="nulová",J750,0)</f>
        <v>0</v>
      </c>
      <c r="BJ750" s="17" t="s">
        <v>23</v>
      </c>
      <c r="BK750" s="175">
        <f>ROUND(I750*H750,2)</f>
        <v>0</v>
      </c>
      <c r="BL750" s="17" t="s">
        <v>240</v>
      </c>
      <c r="BM750" s="17" t="s">
        <v>1089</v>
      </c>
    </row>
    <row r="751" spans="2:51" s="11" customFormat="1" ht="22.5" customHeight="1">
      <c r="B751" s="176"/>
      <c r="D751" s="177" t="s">
        <v>150</v>
      </c>
      <c r="E751" s="178" t="s">
        <v>22</v>
      </c>
      <c r="F751" s="179" t="s">
        <v>1090</v>
      </c>
      <c r="H751" s="180" t="s">
        <v>22</v>
      </c>
      <c r="I751" s="181"/>
      <c r="L751" s="176"/>
      <c r="M751" s="182"/>
      <c r="N751" s="183"/>
      <c r="O751" s="183"/>
      <c r="P751" s="183"/>
      <c r="Q751" s="183"/>
      <c r="R751" s="183"/>
      <c r="S751" s="183"/>
      <c r="T751" s="184"/>
      <c r="AT751" s="180" t="s">
        <v>150</v>
      </c>
      <c r="AU751" s="180" t="s">
        <v>83</v>
      </c>
      <c r="AV751" s="11" t="s">
        <v>23</v>
      </c>
      <c r="AW751" s="11" t="s">
        <v>38</v>
      </c>
      <c r="AX751" s="11" t="s">
        <v>75</v>
      </c>
      <c r="AY751" s="180" t="s">
        <v>141</v>
      </c>
    </row>
    <row r="752" spans="2:51" s="12" customFormat="1" ht="22.5" customHeight="1">
      <c r="B752" s="185"/>
      <c r="D752" s="177" t="s">
        <v>150</v>
      </c>
      <c r="E752" s="186" t="s">
        <v>22</v>
      </c>
      <c r="F752" s="187" t="s">
        <v>1044</v>
      </c>
      <c r="H752" s="188">
        <v>3.3</v>
      </c>
      <c r="I752" s="189"/>
      <c r="L752" s="185"/>
      <c r="M752" s="190"/>
      <c r="N752" s="191"/>
      <c r="O752" s="191"/>
      <c r="P752" s="191"/>
      <c r="Q752" s="191"/>
      <c r="R752" s="191"/>
      <c r="S752" s="191"/>
      <c r="T752" s="192"/>
      <c r="AT752" s="186" t="s">
        <v>150</v>
      </c>
      <c r="AU752" s="186" t="s">
        <v>83</v>
      </c>
      <c r="AV752" s="12" t="s">
        <v>83</v>
      </c>
      <c r="AW752" s="12" t="s">
        <v>38</v>
      </c>
      <c r="AX752" s="12" t="s">
        <v>75</v>
      </c>
      <c r="AY752" s="186" t="s">
        <v>141</v>
      </c>
    </row>
    <row r="753" spans="2:51" s="13" customFormat="1" ht="22.5" customHeight="1">
      <c r="B753" s="193"/>
      <c r="D753" s="194" t="s">
        <v>150</v>
      </c>
      <c r="E753" s="195" t="s">
        <v>22</v>
      </c>
      <c r="F753" s="196" t="s">
        <v>154</v>
      </c>
      <c r="H753" s="197">
        <v>3.3</v>
      </c>
      <c r="I753" s="198"/>
      <c r="L753" s="193"/>
      <c r="M753" s="199"/>
      <c r="N753" s="200"/>
      <c r="O753" s="200"/>
      <c r="P753" s="200"/>
      <c r="Q753" s="200"/>
      <c r="R753" s="200"/>
      <c r="S753" s="200"/>
      <c r="T753" s="201"/>
      <c r="AT753" s="202" t="s">
        <v>150</v>
      </c>
      <c r="AU753" s="202" t="s">
        <v>83</v>
      </c>
      <c r="AV753" s="13" t="s">
        <v>148</v>
      </c>
      <c r="AW753" s="13" t="s">
        <v>38</v>
      </c>
      <c r="AX753" s="13" t="s">
        <v>23</v>
      </c>
      <c r="AY753" s="202" t="s">
        <v>141</v>
      </c>
    </row>
    <row r="754" spans="2:65" s="1" customFormat="1" ht="22.5" customHeight="1">
      <c r="B754" s="163"/>
      <c r="C754" s="164" t="s">
        <v>1091</v>
      </c>
      <c r="D754" s="164" t="s">
        <v>143</v>
      </c>
      <c r="E754" s="165" t="s">
        <v>1092</v>
      </c>
      <c r="F754" s="166" t="s">
        <v>1093</v>
      </c>
      <c r="G754" s="167" t="s">
        <v>317</v>
      </c>
      <c r="H754" s="168">
        <v>2</v>
      </c>
      <c r="I754" s="169"/>
      <c r="J754" s="170">
        <f>ROUND(I754*H754,2)</f>
        <v>0</v>
      </c>
      <c r="K754" s="166" t="s">
        <v>147</v>
      </c>
      <c r="L754" s="34"/>
      <c r="M754" s="171" t="s">
        <v>22</v>
      </c>
      <c r="N754" s="172" t="s">
        <v>46</v>
      </c>
      <c r="O754" s="35"/>
      <c r="P754" s="173">
        <f>O754*H754</f>
        <v>0</v>
      </c>
      <c r="Q754" s="173">
        <v>0</v>
      </c>
      <c r="R754" s="173">
        <f>Q754*H754</f>
        <v>0</v>
      </c>
      <c r="S754" s="173">
        <v>0</v>
      </c>
      <c r="T754" s="174">
        <f>S754*H754</f>
        <v>0</v>
      </c>
      <c r="AR754" s="17" t="s">
        <v>240</v>
      </c>
      <c r="AT754" s="17" t="s">
        <v>143</v>
      </c>
      <c r="AU754" s="17" t="s">
        <v>83</v>
      </c>
      <c r="AY754" s="17" t="s">
        <v>141</v>
      </c>
      <c r="BE754" s="175">
        <f>IF(N754="základní",J754,0)</f>
        <v>0</v>
      </c>
      <c r="BF754" s="175">
        <f>IF(N754="snížená",J754,0)</f>
        <v>0</v>
      </c>
      <c r="BG754" s="175">
        <f>IF(N754="zákl. přenesená",J754,0)</f>
        <v>0</v>
      </c>
      <c r="BH754" s="175">
        <f>IF(N754="sníž. přenesená",J754,0)</f>
        <v>0</v>
      </c>
      <c r="BI754" s="175">
        <f>IF(N754="nulová",J754,0)</f>
        <v>0</v>
      </c>
      <c r="BJ754" s="17" t="s">
        <v>23</v>
      </c>
      <c r="BK754" s="175">
        <f>ROUND(I754*H754,2)</f>
        <v>0</v>
      </c>
      <c r="BL754" s="17" t="s">
        <v>240</v>
      </c>
      <c r="BM754" s="17" t="s">
        <v>1094</v>
      </c>
    </row>
    <row r="755" spans="2:51" s="11" customFormat="1" ht="22.5" customHeight="1">
      <c r="B755" s="176"/>
      <c r="D755" s="177" t="s">
        <v>150</v>
      </c>
      <c r="E755" s="178" t="s">
        <v>22</v>
      </c>
      <c r="F755" s="179" t="s">
        <v>1090</v>
      </c>
      <c r="H755" s="180" t="s">
        <v>22</v>
      </c>
      <c r="I755" s="181"/>
      <c r="L755" s="176"/>
      <c r="M755" s="182"/>
      <c r="N755" s="183"/>
      <c r="O755" s="183"/>
      <c r="P755" s="183"/>
      <c r="Q755" s="183"/>
      <c r="R755" s="183"/>
      <c r="S755" s="183"/>
      <c r="T755" s="184"/>
      <c r="AT755" s="180" t="s">
        <v>150</v>
      </c>
      <c r="AU755" s="180" t="s">
        <v>83</v>
      </c>
      <c r="AV755" s="11" t="s">
        <v>23</v>
      </c>
      <c r="AW755" s="11" t="s">
        <v>38</v>
      </c>
      <c r="AX755" s="11" t="s">
        <v>75</v>
      </c>
      <c r="AY755" s="180" t="s">
        <v>141</v>
      </c>
    </row>
    <row r="756" spans="2:51" s="12" customFormat="1" ht="22.5" customHeight="1">
      <c r="B756" s="185"/>
      <c r="D756" s="177" t="s">
        <v>150</v>
      </c>
      <c r="E756" s="186" t="s">
        <v>22</v>
      </c>
      <c r="F756" s="187" t="s">
        <v>336</v>
      </c>
      <c r="H756" s="188">
        <v>2</v>
      </c>
      <c r="I756" s="189"/>
      <c r="L756" s="185"/>
      <c r="M756" s="190"/>
      <c r="N756" s="191"/>
      <c r="O756" s="191"/>
      <c r="P756" s="191"/>
      <c r="Q756" s="191"/>
      <c r="R756" s="191"/>
      <c r="S756" s="191"/>
      <c r="T756" s="192"/>
      <c r="AT756" s="186" t="s">
        <v>150</v>
      </c>
      <c r="AU756" s="186" t="s">
        <v>83</v>
      </c>
      <c r="AV756" s="12" t="s">
        <v>83</v>
      </c>
      <c r="AW756" s="12" t="s">
        <v>38</v>
      </c>
      <c r="AX756" s="12" t="s">
        <v>75</v>
      </c>
      <c r="AY756" s="186" t="s">
        <v>141</v>
      </c>
    </row>
    <row r="757" spans="2:51" s="13" customFormat="1" ht="22.5" customHeight="1">
      <c r="B757" s="193"/>
      <c r="D757" s="194" t="s">
        <v>150</v>
      </c>
      <c r="E757" s="195" t="s">
        <v>22</v>
      </c>
      <c r="F757" s="196" t="s">
        <v>154</v>
      </c>
      <c r="H757" s="197">
        <v>2</v>
      </c>
      <c r="I757" s="198"/>
      <c r="L757" s="193"/>
      <c r="M757" s="199"/>
      <c r="N757" s="200"/>
      <c r="O757" s="200"/>
      <c r="P757" s="200"/>
      <c r="Q757" s="200"/>
      <c r="R757" s="200"/>
      <c r="S757" s="200"/>
      <c r="T757" s="201"/>
      <c r="AT757" s="202" t="s">
        <v>150</v>
      </c>
      <c r="AU757" s="202" t="s">
        <v>83</v>
      </c>
      <c r="AV757" s="13" t="s">
        <v>148</v>
      </c>
      <c r="AW757" s="13" t="s">
        <v>38</v>
      </c>
      <c r="AX757" s="13" t="s">
        <v>23</v>
      </c>
      <c r="AY757" s="202" t="s">
        <v>141</v>
      </c>
    </row>
    <row r="758" spans="2:65" s="1" customFormat="1" ht="22.5" customHeight="1">
      <c r="B758" s="163"/>
      <c r="C758" s="164" t="s">
        <v>1095</v>
      </c>
      <c r="D758" s="164" t="s">
        <v>143</v>
      </c>
      <c r="E758" s="165" t="s">
        <v>1096</v>
      </c>
      <c r="F758" s="166" t="s">
        <v>1097</v>
      </c>
      <c r="G758" s="167" t="s">
        <v>172</v>
      </c>
      <c r="H758" s="168">
        <v>4.2</v>
      </c>
      <c r="I758" s="169"/>
      <c r="J758" s="170">
        <f>ROUND(I758*H758,2)</f>
        <v>0</v>
      </c>
      <c r="K758" s="166" t="s">
        <v>22</v>
      </c>
      <c r="L758" s="34"/>
      <c r="M758" s="171" t="s">
        <v>22</v>
      </c>
      <c r="N758" s="172" t="s">
        <v>46</v>
      </c>
      <c r="O758" s="35"/>
      <c r="P758" s="173">
        <f>O758*H758</f>
        <v>0</v>
      </c>
      <c r="Q758" s="173">
        <v>0.00083</v>
      </c>
      <c r="R758" s="173">
        <f>Q758*H758</f>
        <v>0.0034860000000000004</v>
      </c>
      <c r="S758" s="173">
        <v>0</v>
      </c>
      <c r="T758" s="174">
        <f>S758*H758</f>
        <v>0</v>
      </c>
      <c r="AR758" s="17" t="s">
        <v>240</v>
      </c>
      <c r="AT758" s="17" t="s">
        <v>143</v>
      </c>
      <c r="AU758" s="17" t="s">
        <v>83</v>
      </c>
      <c r="AY758" s="17" t="s">
        <v>141</v>
      </c>
      <c r="BE758" s="175">
        <f>IF(N758="základní",J758,0)</f>
        <v>0</v>
      </c>
      <c r="BF758" s="175">
        <f>IF(N758="snížená",J758,0)</f>
        <v>0</v>
      </c>
      <c r="BG758" s="175">
        <f>IF(N758="zákl. přenesená",J758,0)</f>
        <v>0</v>
      </c>
      <c r="BH758" s="175">
        <f>IF(N758="sníž. přenesená",J758,0)</f>
        <v>0</v>
      </c>
      <c r="BI758" s="175">
        <f>IF(N758="nulová",J758,0)</f>
        <v>0</v>
      </c>
      <c r="BJ758" s="17" t="s">
        <v>23</v>
      </c>
      <c r="BK758" s="175">
        <f>ROUND(I758*H758,2)</f>
        <v>0</v>
      </c>
      <c r="BL758" s="17" t="s">
        <v>240</v>
      </c>
      <c r="BM758" s="17" t="s">
        <v>1098</v>
      </c>
    </row>
    <row r="759" spans="2:51" s="11" customFormat="1" ht="22.5" customHeight="1">
      <c r="B759" s="176"/>
      <c r="D759" s="177" t="s">
        <v>150</v>
      </c>
      <c r="E759" s="178" t="s">
        <v>22</v>
      </c>
      <c r="F759" s="179" t="s">
        <v>1049</v>
      </c>
      <c r="H759" s="180" t="s">
        <v>22</v>
      </c>
      <c r="I759" s="181"/>
      <c r="L759" s="176"/>
      <c r="M759" s="182"/>
      <c r="N759" s="183"/>
      <c r="O759" s="183"/>
      <c r="P759" s="183"/>
      <c r="Q759" s="183"/>
      <c r="R759" s="183"/>
      <c r="S759" s="183"/>
      <c r="T759" s="184"/>
      <c r="AT759" s="180" t="s">
        <v>150</v>
      </c>
      <c r="AU759" s="180" t="s">
        <v>83</v>
      </c>
      <c r="AV759" s="11" t="s">
        <v>23</v>
      </c>
      <c r="AW759" s="11" t="s">
        <v>38</v>
      </c>
      <c r="AX759" s="11" t="s">
        <v>75</v>
      </c>
      <c r="AY759" s="180" t="s">
        <v>141</v>
      </c>
    </row>
    <row r="760" spans="2:51" s="12" customFormat="1" ht="22.5" customHeight="1">
      <c r="B760" s="185"/>
      <c r="D760" s="177" t="s">
        <v>150</v>
      </c>
      <c r="E760" s="186" t="s">
        <v>22</v>
      </c>
      <c r="F760" s="187" t="s">
        <v>1099</v>
      </c>
      <c r="H760" s="188">
        <v>4.2</v>
      </c>
      <c r="I760" s="189"/>
      <c r="L760" s="185"/>
      <c r="M760" s="190"/>
      <c r="N760" s="191"/>
      <c r="O760" s="191"/>
      <c r="P760" s="191"/>
      <c r="Q760" s="191"/>
      <c r="R760" s="191"/>
      <c r="S760" s="191"/>
      <c r="T760" s="192"/>
      <c r="AT760" s="186" t="s">
        <v>150</v>
      </c>
      <c r="AU760" s="186" t="s">
        <v>83</v>
      </c>
      <c r="AV760" s="12" t="s">
        <v>83</v>
      </c>
      <c r="AW760" s="12" t="s">
        <v>38</v>
      </c>
      <c r="AX760" s="12" t="s">
        <v>75</v>
      </c>
      <c r="AY760" s="186" t="s">
        <v>141</v>
      </c>
    </row>
    <row r="761" spans="2:51" s="13" customFormat="1" ht="22.5" customHeight="1">
      <c r="B761" s="193"/>
      <c r="D761" s="194" t="s">
        <v>150</v>
      </c>
      <c r="E761" s="195" t="s">
        <v>22</v>
      </c>
      <c r="F761" s="196" t="s">
        <v>154</v>
      </c>
      <c r="H761" s="197">
        <v>4.2</v>
      </c>
      <c r="I761" s="198"/>
      <c r="L761" s="193"/>
      <c r="M761" s="199"/>
      <c r="N761" s="200"/>
      <c r="O761" s="200"/>
      <c r="P761" s="200"/>
      <c r="Q761" s="200"/>
      <c r="R761" s="200"/>
      <c r="S761" s="200"/>
      <c r="T761" s="201"/>
      <c r="AT761" s="202" t="s">
        <v>150</v>
      </c>
      <c r="AU761" s="202" t="s">
        <v>83</v>
      </c>
      <c r="AV761" s="13" t="s">
        <v>148</v>
      </c>
      <c r="AW761" s="13" t="s">
        <v>38</v>
      </c>
      <c r="AX761" s="13" t="s">
        <v>23</v>
      </c>
      <c r="AY761" s="202" t="s">
        <v>141</v>
      </c>
    </row>
    <row r="762" spans="2:65" s="1" customFormat="1" ht="22.5" customHeight="1">
      <c r="B762" s="163"/>
      <c r="C762" s="164" t="s">
        <v>1100</v>
      </c>
      <c r="D762" s="164" t="s">
        <v>143</v>
      </c>
      <c r="E762" s="165" t="s">
        <v>1101</v>
      </c>
      <c r="F762" s="166" t="s">
        <v>1102</v>
      </c>
      <c r="G762" s="167" t="s">
        <v>317</v>
      </c>
      <c r="H762" s="168">
        <v>2</v>
      </c>
      <c r="I762" s="169"/>
      <c r="J762" s="170">
        <f>ROUND(I762*H762,2)</f>
        <v>0</v>
      </c>
      <c r="K762" s="166" t="s">
        <v>22</v>
      </c>
      <c r="L762" s="34"/>
      <c r="M762" s="171" t="s">
        <v>22</v>
      </c>
      <c r="N762" s="172" t="s">
        <v>46</v>
      </c>
      <c r="O762" s="35"/>
      <c r="P762" s="173">
        <f>O762*H762</f>
        <v>0</v>
      </c>
      <c r="Q762" s="173">
        <v>0.00151</v>
      </c>
      <c r="R762" s="173">
        <f>Q762*H762</f>
        <v>0.00302</v>
      </c>
      <c r="S762" s="173">
        <v>0</v>
      </c>
      <c r="T762" s="174">
        <f>S762*H762</f>
        <v>0</v>
      </c>
      <c r="AR762" s="17" t="s">
        <v>240</v>
      </c>
      <c r="AT762" s="17" t="s">
        <v>143</v>
      </c>
      <c r="AU762" s="17" t="s">
        <v>83</v>
      </c>
      <c r="AY762" s="17" t="s">
        <v>141</v>
      </c>
      <c r="BE762" s="175">
        <f>IF(N762="základní",J762,0)</f>
        <v>0</v>
      </c>
      <c r="BF762" s="175">
        <f>IF(N762="snížená",J762,0)</f>
        <v>0</v>
      </c>
      <c r="BG762" s="175">
        <f>IF(N762="zákl. přenesená",J762,0)</f>
        <v>0</v>
      </c>
      <c r="BH762" s="175">
        <f>IF(N762="sníž. přenesená",J762,0)</f>
        <v>0</v>
      </c>
      <c r="BI762" s="175">
        <f>IF(N762="nulová",J762,0)</f>
        <v>0</v>
      </c>
      <c r="BJ762" s="17" t="s">
        <v>23</v>
      </c>
      <c r="BK762" s="175">
        <f>ROUND(I762*H762,2)</f>
        <v>0</v>
      </c>
      <c r="BL762" s="17" t="s">
        <v>240</v>
      </c>
      <c r="BM762" s="17" t="s">
        <v>1103</v>
      </c>
    </row>
    <row r="763" spans="2:51" s="11" customFormat="1" ht="22.5" customHeight="1">
      <c r="B763" s="176"/>
      <c r="D763" s="177" t="s">
        <v>150</v>
      </c>
      <c r="E763" s="178" t="s">
        <v>22</v>
      </c>
      <c r="F763" s="179" t="s">
        <v>1049</v>
      </c>
      <c r="H763" s="180" t="s">
        <v>22</v>
      </c>
      <c r="I763" s="181"/>
      <c r="L763" s="176"/>
      <c r="M763" s="182"/>
      <c r="N763" s="183"/>
      <c r="O763" s="183"/>
      <c r="P763" s="183"/>
      <c r="Q763" s="183"/>
      <c r="R763" s="183"/>
      <c r="S763" s="183"/>
      <c r="T763" s="184"/>
      <c r="AT763" s="180" t="s">
        <v>150</v>
      </c>
      <c r="AU763" s="180" t="s">
        <v>83</v>
      </c>
      <c r="AV763" s="11" t="s">
        <v>23</v>
      </c>
      <c r="AW763" s="11" t="s">
        <v>38</v>
      </c>
      <c r="AX763" s="11" t="s">
        <v>75</v>
      </c>
      <c r="AY763" s="180" t="s">
        <v>141</v>
      </c>
    </row>
    <row r="764" spans="2:51" s="12" customFormat="1" ht="22.5" customHeight="1">
      <c r="B764" s="185"/>
      <c r="D764" s="177" t="s">
        <v>150</v>
      </c>
      <c r="E764" s="186" t="s">
        <v>22</v>
      </c>
      <c r="F764" s="187" t="s">
        <v>336</v>
      </c>
      <c r="H764" s="188">
        <v>2</v>
      </c>
      <c r="I764" s="189"/>
      <c r="L764" s="185"/>
      <c r="M764" s="190"/>
      <c r="N764" s="191"/>
      <c r="O764" s="191"/>
      <c r="P764" s="191"/>
      <c r="Q764" s="191"/>
      <c r="R764" s="191"/>
      <c r="S764" s="191"/>
      <c r="T764" s="192"/>
      <c r="AT764" s="186" t="s">
        <v>150</v>
      </c>
      <c r="AU764" s="186" t="s">
        <v>83</v>
      </c>
      <c r="AV764" s="12" t="s">
        <v>83</v>
      </c>
      <c r="AW764" s="12" t="s">
        <v>38</v>
      </c>
      <c r="AX764" s="12" t="s">
        <v>75</v>
      </c>
      <c r="AY764" s="186" t="s">
        <v>141</v>
      </c>
    </row>
    <row r="765" spans="2:51" s="13" customFormat="1" ht="22.5" customHeight="1">
      <c r="B765" s="193"/>
      <c r="D765" s="194" t="s">
        <v>150</v>
      </c>
      <c r="E765" s="195" t="s">
        <v>22</v>
      </c>
      <c r="F765" s="196" t="s">
        <v>154</v>
      </c>
      <c r="H765" s="197">
        <v>2</v>
      </c>
      <c r="I765" s="198"/>
      <c r="L765" s="193"/>
      <c r="M765" s="199"/>
      <c r="N765" s="200"/>
      <c r="O765" s="200"/>
      <c r="P765" s="200"/>
      <c r="Q765" s="200"/>
      <c r="R765" s="200"/>
      <c r="S765" s="200"/>
      <c r="T765" s="201"/>
      <c r="AT765" s="202" t="s">
        <v>150</v>
      </c>
      <c r="AU765" s="202" t="s">
        <v>83</v>
      </c>
      <c r="AV765" s="13" t="s">
        <v>148</v>
      </c>
      <c r="AW765" s="13" t="s">
        <v>38</v>
      </c>
      <c r="AX765" s="13" t="s">
        <v>23</v>
      </c>
      <c r="AY765" s="202" t="s">
        <v>141</v>
      </c>
    </row>
    <row r="766" spans="2:65" s="1" customFormat="1" ht="22.5" customHeight="1">
      <c r="B766" s="163"/>
      <c r="C766" s="164" t="s">
        <v>1104</v>
      </c>
      <c r="D766" s="164" t="s">
        <v>143</v>
      </c>
      <c r="E766" s="165" t="s">
        <v>1105</v>
      </c>
      <c r="F766" s="166" t="s">
        <v>1106</v>
      </c>
      <c r="G766" s="167" t="s">
        <v>172</v>
      </c>
      <c r="H766" s="168">
        <v>17</v>
      </c>
      <c r="I766" s="169"/>
      <c r="J766" s="170">
        <f>ROUND(I766*H766,2)</f>
        <v>0</v>
      </c>
      <c r="K766" s="166" t="s">
        <v>22</v>
      </c>
      <c r="L766" s="34"/>
      <c r="M766" s="171" t="s">
        <v>22</v>
      </c>
      <c r="N766" s="172" t="s">
        <v>46</v>
      </c>
      <c r="O766" s="35"/>
      <c r="P766" s="173">
        <f>O766*H766</f>
        <v>0</v>
      </c>
      <c r="Q766" s="173">
        <v>0.0026</v>
      </c>
      <c r="R766" s="173">
        <f>Q766*H766</f>
        <v>0.044199999999999996</v>
      </c>
      <c r="S766" s="173">
        <v>0</v>
      </c>
      <c r="T766" s="174">
        <f>S766*H766</f>
        <v>0</v>
      </c>
      <c r="AR766" s="17" t="s">
        <v>240</v>
      </c>
      <c r="AT766" s="17" t="s">
        <v>143</v>
      </c>
      <c r="AU766" s="17" t="s">
        <v>83</v>
      </c>
      <c r="AY766" s="17" t="s">
        <v>141</v>
      </c>
      <c r="BE766" s="175">
        <f>IF(N766="základní",J766,0)</f>
        <v>0</v>
      </c>
      <c r="BF766" s="175">
        <f>IF(N766="snížená",J766,0)</f>
        <v>0</v>
      </c>
      <c r="BG766" s="175">
        <f>IF(N766="zákl. přenesená",J766,0)</f>
        <v>0</v>
      </c>
      <c r="BH766" s="175">
        <f>IF(N766="sníž. přenesená",J766,0)</f>
        <v>0</v>
      </c>
      <c r="BI766" s="175">
        <f>IF(N766="nulová",J766,0)</f>
        <v>0</v>
      </c>
      <c r="BJ766" s="17" t="s">
        <v>23</v>
      </c>
      <c r="BK766" s="175">
        <f>ROUND(I766*H766,2)</f>
        <v>0</v>
      </c>
      <c r="BL766" s="17" t="s">
        <v>240</v>
      </c>
      <c r="BM766" s="17" t="s">
        <v>1107</v>
      </c>
    </row>
    <row r="767" spans="2:51" s="11" customFormat="1" ht="22.5" customHeight="1">
      <c r="B767" s="176"/>
      <c r="D767" s="177" t="s">
        <v>150</v>
      </c>
      <c r="E767" s="178" t="s">
        <v>22</v>
      </c>
      <c r="F767" s="179" t="s">
        <v>1049</v>
      </c>
      <c r="H767" s="180" t="s">
        <v>22</v>
      </c>
      <c r="I767" s="181"/>
      <c r="L767" s="176"/>
      <c r="M767" s="182"/>
      <c r="N767" s="183"/>
      <c r="O767" s="183"/>
      <c r="P767" s="183"/>
      <c r="Q767" s="183"/>
      <c r="R767" s="183"/>
      <c r="S767" s="183"/>
      <c r="T767" s="184"/>
      <c r="AT767" s="180" t="s">
        <v>150</v>
      </c>
      <c r="AU767" s="180" t="s">
        <v>83</v>
      </c>
      <c r="AV767" s="11" t="s">
        <v>23</v>
      </c>
      <c r="AW767" s="11" t="s">
        <v>38</v>
      </c>
      <c r="AX767" s="11" t="s">
        <v>75</v>
      </c>
      <c r="AY767" s="180" t="s">
        <v>141</v>
      </c>
    </row>
    <row r="768" spans="2:51" s="12" customFormat="1" ht="22.5" customHeight="1">
      <c r="B768" s="185"/>
      <c r="D768" s="177" t="s">
        <v>150</v>
      </c>
      <c r="E768" s="186" t="s">
        <v>22</v>
      </c>
      <c r="F768" s="187" t="s">
        <v>1050</v>
      </c>
      <c r="H768" s="188">
        <v>17</v>
      </c>
      <c r="I768" s="189"/>
      <c r="L768" s="185"/>
      <c r="M768" s="190"/>
      <c r="N768" s="191"/>
      <c r="O768" s="191"/>
      <c r="P768" s="191"/>
      <c r="Q768" s="191"/>
      <c r="R768" s="191"/>
      <c r="S768" s="191"/>
      <c r="T768" s="192"/>
      <c r="AT768" s="186" t="s">
        <v>150</v>
      </c>
      <c r="AU768" s="186" t="s">
        <v>83</v>
      </c>
      <c r="AV768" s="12" t="s">
        <v>83</v>
      </c>
      <c r="AW768" s="12" t="s">
        <v>38</v>
      </c>
      <c r="AX768" s="12" t="s">
        <v>75</v>
      </c>
      <c r="AY768" s="186" t="s">
        <v>141</v>
      </c>
    </row>
    <row r="769" spans="2:51" s="13" customFormat="1" ht="22.5" customHeight="1">
      <c r="B769" s="193"/>
      <c r="D769" s="194" t="s">
        <v>150</v>
      </c>
      <c r="E769" s="195" t="s">
        <v>22</v>
      </c>
      <c r="F769" s="196" t="s">
        <v>154</v>
      </c>
      <c r="H769" s="197">
        <v>17</v>
      </c>
      <c r="I769" s="198"/>
      <c r="L769" s="193"/>
      <c r="M769" s="199"/>
      <c r="N769" s="200"/>
      <c r="O769" s="200"/>
      <c r="P769" s="200"/>
      <c r="Q769" s="200"/>
      <c r="R769" s="200"/>
      <c r="S769" s="200"/>
      <c r="T769" s="201"/>
      <c r="AT769" s="202" t="s">
        <v>150</v>
      </c>
      <c r="AU769" s="202" t="s">
        <v>83</v>
      </c>
      <c r="AV769" s="13" t="s">
        <v>148</v>
      </c>
      <c r="AW769" s="13" t="s">
        <v>38</v>
      </c>
      <c r="AX769" s="13" t="s">
        <v>23</v>
      </c>
      <c r="AY769" s="202" t="s">
        <v>141</v>
      </c>
    </row>
    <row r="770" spans="2:65" s="1" customFormat="1" ht="22.5" customHeight="1">
      <c r="B770" s="163"/>
      <c r="C770" s="164" t="s">
        <v>1108</v>
      </c>
      <c r="D770" s="164" t="s">
        <v>143</v>
      </c>
      <c r="E770" s="165" t="s">
        <v>1109</v>
      </c>
      <c r="F770" s="166" t="s">
        <v>1110</v>
      </c>
      <c r="G770" s="167" t="s">
        <v>172</v>
      </c>
      <c r="H770" s="168">
        <v>9</v>
      </c>
      <c r="I770" s="169"/>
      <c r="J770" s="170">
        <f>ROUND(I770*H770,2)</f>
        <v>0</v>
      </c>
      <c r="K770" s="166" t="s">
        <v>22</v>
      </c>
      <c r="L770" s="34"/>
      <c r="M770" s="171" t="s">
        <v>22</v>
      </c>
      <c r="N770" s="172" t="s">
        <v>46</v>
      </c>
      <c r="O770" s="35"/>
      <c r="P770" s="173">
        <f>O770*H770</f>
        <v>0</v>
      </c>
      <c r="Q770" s="173">
        <v>0.00283</v>
      </c>
      <c r="R770" s="173">
        <f>Q770*H770</f>
        <v>0.02547</v>
      </c>
      <c r="S770" s="173">
        <v>0</v>
      </c>
      <c r="T770" s="174">
        <f>S770*H770</f>
        <v>0</v>
      </c>
      <c r="AR770" s="17" t="s">
        <v>240</v>
      </c>
      <c r="AT770" s="17" t="s">
        <v>143</v>
      </c>
      <c r="AU770" s="17" t="s">
        <v>83</v>
      </c>
      <c r="AY770" s="17" t="s">
        <v>141</v>
      </c>
      <c r="BE770" s="175">
        <f>IF(N770="základní",J770,0)</f>
        <v>0</v>
      </c>
      <c r="BF770" s="175">
        <f>IF(N770="snížená",J770,0)</f>
        <v>0</v>
      </c>
      <c r="BG770" s="175">
        <f>IF(N770="zákl. přenesená",J770,0)</f>
        <v>0</v>
      </c>
      <c r="BH770" s="175">
        <f>IF(N770="sníž. přenesená",J770,0)</f>
        <v>0</v>
      </c>
      <c r="BI770" s="175">
        <f>IF(N770="nulová",J770,0)</f>
        <v>0</v>
      </c>
      <c r="BJ770" s="17" t="s">
        <v>23</v>
      </c>
      <c r="BK770" s="175">
        <f>ROUND(I770*H770,2)</f>
        <v>0</v>
      </c>
      <c r="BL770" s="17" t="s">
        <v>240</v>
      </c>
      <c r="BM770" s="17" t="s">
        <v>1111</v>
      </c>
    </row>
    <row r="771" spans="2:51" s="11" customFormat="1" ht="22.5" customHeight="1">
      <c r="B771" s="176"/>
      <c r="D771" s="177" t="s">
        <v>150</v>
      </c>
      <c r="E771" s="178" t="s">
        <v>22</v>
      </c>
      <c r="F771" s="179" t="s">
        <v>1049</v>
      </c>
      <c r="H771" s="180" t="s">
        <v>22</v>
      </c>
      <c r="I771" s="181"/>
      <c r="L771" s="176"/>
      <c r="M771" s="182"/>
      <c r="N771" s="183"/>
      <c r="O771" s="183"/>
      <c r="P771" s="183"/>
      <c r="Q771" s="183"/>
      <c r="R771" s="183"/>
      <c r="S771" s="183"/>
      <c r="T771" s="184"/>
      <c r="AT771" s="180" t="s">
        <v>150</v>
      </c>
      <c r="AU771" s="180" t="s">
        <v>83</v>
      </c>
      <c r="AV771" s="11" t="s">
        <v>23</v>
      </c>
      <c r="AW771" s="11" t="s">
        <v>38</v>
      </c>
      <c r="AX771" s="11" t="s">
        <v>75</v>
      </c>
      <c r="AY771" s="180" t="s">
        <v>141</v>
      </c>
    </row>
    <row r="772" spans="2:51" s="12" customFormat="1" ht="22.5" customHeight="1">
      <c r="B772" s="185"/>
      <c r="D772" s="177" t="s">
        <v>150</v>
      </c>
      <c r="E772" s="186" t="s">
        <v>22</v>
      </c>
      <c r="F772" s="187" t="s">
        <v>1112</v>
      </c>
      <c r="H772" s="188">
        <v>9</v>
      </c>
      <c r="I772" s="189"/>
      <c r="L772" s="185"/>
      <c r="M772" s="190"/>
      <c r="N772" s="191"/>
      <c r="O772" s="191"/>
      <c r="P772" s="191"/>
      <c r="Q772" s="191"/>
      <c r="R772" s="191"/>
      <c r="S772" s="191"/>
      <c r="T772" s="192"/>
      <c r="AT772" s="186" t="s">
        <v>150</v>
      </c>
      <c r="AU772" s="186" t="s">
        <v>83</v>
      </c>
      <c r="AV772" s="12" t="s">
        <v>83</v>
      </c>
      <c r="AW772" s="12" t="s">
        <v>38</v>
      </c>
      <c r="AX772" s="12" t="s">
        <v>75</v>
      </c>
      <c r="AY772" s="186" t="s">
        <v>141</v>
      </c>
    </row>
    <row r="773" spans="2:51" s="13" customFormat="1" ht="22.5" customHeight="1">
      <c r="B773" s="193"/>
      <c r="D773" s="194" t="s">
        <v>150</v>
      </c>
      <c r="E773" s="195" t="s">
        <v>22</v>
      </c>
      <c r="F773" s="196" t="s">
        <v>154</v>
      </c>
      <c r="H773" s="197">
        <v>9</v>
      </c>
      <c r="I773" s="198"/>
      <c r="L773" s="193"/>
      <c r="M773" s="199"/>
      <c r="N773" s="200"/>
      <c r="O773" s="200"/>
      <c r="P773" s="200"/>
      <c r="Q773" s="200"/>
      <c r="R773" s="200"/>
      <c r="S773" s="200"/>
      <c r="T773" s="201"/>
      <c r="AT773" s="202" t="s">
        <v>150</v>
      </c>
      <c r="AU773" s="202" t="s">
        <v>83</v>
      </c>
      <c r="AV773" s="13" t="s">
        <v>148</v>
      </c>
      <c r="AW773" s="13" t="s">
        <v>38</v>
      </c>
      <c r="AX773" s="13" t="s">
        <v>23</v>
      </c>
      <c r="AY773" s="202" t="s">
        <v>141</v>
      </c>
    </row>
    <row r="774" spans="2:65" s="1" customFormat="1" ht="22.5" customHeight="1">
      <c r="B774" s="163"/>
      <c r="C774" s="164" t="s">
        <v>1113</v>
      </c>
      <c r="D774" s="164" t="s">
        <v>143</v>
      </c>
      <c r="E774" s="165" t="s">
        <v>1114</v>
      </c>
      <c r="F774" s="166" t="s">
        <v>1115</v>
      </c>
      <c r="G774" s="167" t="s">
        <v>172</v>
      </c>
      <c r="H774" s="168">
        <v>90</v>
      </c>
      <c r="I774" s="169"/>
      <c r="J774" s="170">
        <f>ROUND(I774*H774,2)</f>
        <v>0</v>
      </c>
      <c r="K774" s="166" t="s">
        <v>22</v>
      </c>
      <c r="L774" s="34"/>
      <c r="M774" s="171" t="s">
        <v>22</v>
      </c>
      <c r="N774" s="172" t="s">
        <v>46</v>
      </c>
      <c r="O774" s="35"/>
      <c r="P774" s="173">
        <f>O774*H774</f>
        <v>0</v>
      </c>
      <c r="Q774" s="173">
        <v>0.00313</v>
      </c>
      <c r="R774" s="173">
        <f>Q774*H774</f>
        <v>0.2817</v>
      </c>
      <c r="S774" s="173">
        <v>0</v>
      </c>
      <c r="T774" s="174">
        <f>S774*H774</f>
        <v>0</v>
      </c>
      <c r="AR774" s="17" t="s">
        <v>240</v>
      </c>
      <c r="AT774" s="17" t="s">
        <v>143</v>
      </c>
      <c r="AU774" s="17" t="s">
        <v>83</v>
      </c>
      <c r="AY774" s="17" t="s">
        <v>141</v>
      </c>
      <c r="BE774" s="175">
        <f>IF(N774="základní",J774,0)</f>
        <v>0</v>
      </c>
      <c r="BF774" s="175">
        <f>IF(N774="snížená",J774,0)</f>
        <v>0</v>
      </c>
      <c r="BG774" s="175">
        <f>IF(N774="zákl. přenesená",J774,0)</f>
        <v>0</v>
      </c>
      <c r="BH774" s="175">
        <f>IF(N774="sníž. přenesená",J774,0)</f>
        <v>0</v>
      </c>
      <c r="BI774" s="175">
        <f>IF(N774="nulová",J774,0)</f>
        <v>0</v>
      </c>
      <c r="BJ774" s="17" t="s">
        <v>23</v>
      </c>
      <c r="BK774" s="175">
        <f>ROUND(I774*H774,2)</f>
        <v>0</v>
      </c>
      <c r="BL774" s="17" t="s">
        <v>240</v>
      </c>
      <c r="BM774" s="17" t="s">
        <v>1116</v>
      </c>
    </row>
    <row r="775" spans="2:51" s="11" customFormat="1" ht="22.5" customHeight="1">
      <c r="B775" s="176"/>
      <c r="D775" s="177" t="s">
        <v>150</v>
      </c>
      <c r="E775" s="178" t="s">
        <v>22</v>
      </c>
      <c r="F775" s="179" t="s">
        <v>1060</v>
      </c>
      <c r="H775" s="180" t="s">
        <v>22</v>
      </c>
      <c r="I775" s="181"/>
      <c r="L775" s="176"/>
      <c r="M775" s="182"/>
      <c r="N775" s="183"/>
      <c r="O775" s="183"/>
      <c r="P775" s="183"/>
      <c r="Q775" s="183"/>
      <c r="R775" s="183"/>
      <c r="S775" s="183"/>
      <c r="T775" s="184"/>
      <c r="AT775" s="180" t="s">
        <v>150</v>
      </c>
      <c r="AU775" s="180" t="s">
        <v>83</v>
      </c>
      <c r="AV775" s="11" t="s">
        <v>23</v>
      </c>
      <c r="AW775" s="11" t="s">
        <v>38</v>
      </c>
      <c r="AX775" s="11" t="s">
        <v>75</v>
      </c>
      <c r="AY775" s="180" t="s">
        <v>141</v>
      </c>
    </row>
    <row r="776" spans="2:51" s="12" customFormat="1" ht="22.5" customHeight="1">
      <c r="B776" s="185"/>
      <c r="D776" s="177" t="s">
        <v>150</v>
      </c>
      <c r="E776" s="186" t="s">
        <v>22</v>
      </c>
      <c r="F776" s="187" t="s">
        <v>1117</v>
      </c>
      <c r="H776" s="188">
        <v>90</v>
      </c>
      <c r="I776" s="189"/>
      <c r="L776" s="185"/>
      <c r="M776" s="190"/>
      <c r="N776" s="191"/>
      <c r="O776" s="191"/>
      <c r="P776" s="191"/>
      <c r="Q776" s="191"/>
      <c r="R776" s="191"/>
      <c r="S776" s="191"/>
      <c r="T776" s="192"/>
      <c r="AT776" s="186" t="s">
        <v>150</v>
      </c>
      <c r="AU776" s="186" t="s">
        <v>83</v>
      </c>
      <c r="AV776" s="12" t="s">
        <v>83</v>
      </c>
      <c r="AW776" s="12" t="s">
        <v>38</v>
      </c>
      <c r="AX776" s="12" t="s">
        <v>75</v>
      </c>
      <c r="AY776" s="186" t="s">
        <v>141</v>
      </c>
    </row>
    <row r="777" spans="2:51" s="13" customFormat="1" ht="22.5" customHeight="1">
      <c r="B777" s="193"/>
      <c r="D777" s="194" t="s">
        <v>150</v>
      </c>
      <c r="E777" s="195" t="s">
        <v>22</v>
      </c>
      <c r="F777" s="196" t="s">
        <v>1062</v>
      </c>
      <c r="H777" s="197">
        <v>90</v>
      </c>
      <c r="I777" s="198"/>
      <c r="L777" s="193"/>
      <c r="M777" s="199"/>
      <c r="N777" s="200"/>
      <c r="O777" s="200"/>
      <c r="P777" s="200"/>
      <c r="Q777" s="200"/>
      <c r="R777" s="200"/>
      <c r="S777" s="200"/>
      <c r="T777" s="201"/>
      <c r="AT777" s="202" t="s">
        <v>150</v>
      </c>
      <c r="AU777" s="202" t="s">
        <v>83</v>
      </c>
      <c r="AV777" s="13" t="s">
        <v>148</v>
      </c>
      <c r="AW777" s="13" t="s">
        <v>38</v>
      </c>
      <c r="AX777" s="13" t="s">
        <v>23</v>
      </c>
      <c r="AY777" s="202" t="s">
        <v>141</v>
      </c>
    </row>
    <row r="778" spans="2:65" s="1" customFormat="1" ht="22.5" customHeight="1">
      <c r="B778" s="163"/>
      <c r="C778" s="164" t="s">
        <v>1118</v>
      </c>
      <c r="D778" s="164" t="s">
        <v>143</v>
      </c>
      <c r="E778" s="165" t="s">
        <v>1119</v>
      </c>
      <c r="F778" s="166" t="s">
        <v>1120</v>
      </c>
      <c r="G778" s="167" t="s">
        <v>756</v>
      </c>
      <c r="H778" s="219"/>
      <c r="I778" s="169"/>
      <c r="J778" s="170">
        <f>ROUND(I778*H778,2)</f>
        <v>0</v>
      </c>
      <c r="K778" s="166" t="s">
        <v>147</v>
      </c>
      <c r="L778" s="34"/>
      <c r="M778" s="171" t="s">
        <v>22</v>
      </c>
      <c r="N778" s="172" t="s">
        <v>46</v>
      </c>
      <c r="O778" s="35"/>
      <c r="P778" s="173">
        <f>O778*H778</f>
        <v>0</v>
      </c>
      <c r="Q778" s="173">
        <v>0</v>
      </c>
      <c r="R778" s="173">
        <f>Q778*H778</f>
        <v>0</v>
      </c>
      <c r="S778" s="173">
        <v>0</v>
      </c>
      <c r="T778" s="174">
        <f>S778*H778</f>
        <v>0</v>
      </c>
      <c r="AR778" s="17" t="s">
        <v>240</v>
      </c>
      <c r="AT778" s="17" t="s">
        <v>143</v>
      </c>
      <c r="AU778" s="17" t="s">
        <v>83</v>
      </c>
      <c r="AY778" s="17" t="s">
        <v>141</v>
      </c>
      <c r="BE778" s="175">
        <f>IF(N778="základní",J778,0)</f>
        <v>0</v>
      </c>
      <c r="BF778" s="175">
        <f>IF(N778="snížená",J778,0)</f>
        <v>0</v>
      </c>
      <c r="BG778" s="175">
        <f>IF(N778="zákl. přenesená",J778,0)</f>
        <v>0</v>
      </c>
      <c r="BH778" s="175">
        <f>IF(N778="sníž. přenesená",J778,0)</f>
        <v>0</v>
      </c>
      <c r="BI778" s="175">
        <f>IF(N778="nulová",J778,0)</f>
        <v>0</v>
      </c>
      <c r="BJ778" s="17" t="s">
        <v>23</v>
      </c>
      <c r="BK778" s="175">
        <f>ROUND(I778*H778,2)</f>
        <v>0</v>
      </c>
      <c r="BL778" s="17" t="s">
        <v>240</v>
      </c>
      <c r="BM778" s="17" t="s">
        <v>1121</v>
      </c>
    </row>
    <row r="779" spans="2:65" s="1" customFormat="1" ht="22.5" customHeight="1">
      <c r="B779" s="163"/>
      <c r="C779" s="164" t="s">
        <v>1122</v>
      </c>
      <c r="D779" s="164" t="s">
        <v>143</v>
      </c>
      <c r="E779" s="165" t="s">
        <v>1123</v>
      </c>
      <c r="F779" s="166" t="s">
        <v>1124</v>
      </c>
      <c r="G779" s="167" t="s">
        <v>756</v>
      </c>
      <c r="H779" s="219"/>
      <c r="I779" s="169"/>
      <c r="J779" s="170">
        <f>ROUND(I779*H779,2)</f>
        <v>0</v>
      </c>
      <c r="K779" s="166" t="s">
        <v>147</v>
      </c>
      <c r="L779" s="34"/>
      <c r="M779" s="171" t="s">
        <v>22</v>
      </c>
      <c r="N779" s="172" t="s">
        <v>46</v>
      </c>
      <c r="O779" s="35"/>
      <c r="P779" s="173">
        <f>O779*H779</f>
        <v>0</v>
      </c>
      <c r="Q779" s="173">
        <v>0</v>
      </c>
      <c r="R779" s="173">
        <f>Q779*H779</f>
        <v>0</v>
      </c>
      <c r="S779" s="173">
        <v>0</v>
      </c>
      <c r="T779" s="174">
        <f>S779*H779</f>
        <v>0</v>
      </c>
      <c r="AR779" s="17" t="s">
        <v>240</v>
      </c>
      <c r="AT779" s="17" t="s">
        <v>143</v>
      </c>
      <c r="AU779" s="17" t="s">
        <v>83</v>
      </c>
      <c r="AY779" s="17" t="s">
        <v>141</v>
      </c>
      <c r="BE779" s="175">
        <f>IF(N779="základní",J779,0)</f>
        <v>0</v>
      </c>
      <c r="BF779" s="175">
        <f>IF(N779="snížená",J779,0)</f>
        <v>0</v>
      </c>
      <c r="BG779" s="175">
        <f>IF(N779="zákl. přenesená",J779,0)</f>
        <v>0</v>
      </c>
      <c r="BH779" s="175">
        <f>IF(N779="sníž. přenesená",J779,0)</f>
        <v>0</v>
      </c>
      <c r="BI779" s="175">
        <f>IF(N779="nulová",J779,0)</f>
        <v>0</v>
      </c>
      <c r="BJ779" s="17" t="s">
        <v>23</v>
      </c>
      <c r="BK779" s="175">
        <f>ROUND(I779*H779,2)</f>
        <v>0</v>
      </c>
      <c r="BL779" s="17" t="s">
        <v>240</v>
      </c>
      <c r="BM779" s="17" t="s">
        <v>1125</v>
      </c>
    </row>
    <row r="780" spans="2:63" s="10" customFormat="1" ht="29.25" customHeight="1">
      <c r="B780" s="149"/>
      <c r="D780" s="160" t="s">
        <v>74</v>
      </c>
      <c r="E780" s="161" t="s">
        <v>1126</v>
      </c>
      <c r="F780" s="161" t="s">
        <v>1127</v>
      </c>
      <c r="I780" s="152"/>
      <c r="J780" s="162">
        <f>BK780</f>
        <v>0</v>
      </c>
      <c r="L780" s="149"/>
      <c r="M780" s="154"/>
      <c r="N780" s="155"/>
      <c r="O780" s="155"/>
      <c r="P780" s="156">
        <f>SUM(P781:P787)</f>
        <v>0</v>
      </c>
      <c r="Q780" s="155"/>
      <c r="R780" s="156">
        <f>SUM(R781:R787)</f>
        <v>0</v>
      </c>
      <c r="S780" s="155"/>
      <c r="T780" s="157">
        <f>SUM(T781:T787)</f>
        <v>0</v>
      </c>
      <c r="AR780" s="150" t="s">
        <v>83</v>
      </c>
      <c r="AT780" s="158" t="s">
        <v>74</v>
      </c>
      <c r="AU780" s="158" t="s">
        <v>23</v>
      </c>
      <c r="AY780" s="150" t="s">
        <v>141</v>
      </c>
      <c r="BK780" s="159">
        <f>SUM(BK781:BK787)</f>
        <v>0</v>
      </c>
    </row>
    <row r="781" spans="2:65" s="1" customFormat="1" ht="22.5" customHeight="1">
      <c r="B781" s="163"/>
      <c r="C781" s="164" t="s">
        <v>1128</v>
      </c>
      <c r="D781" s="164" t="s">
        <v>143</v>
      </c>
      <c r="E781" s="165" t="s">
        <v>1129</v>
      </c>
      <c r="F781" s="166" t="s">
        <v>1130</v>
      </c>
      <c r="G781" s="167" t="s">
        <v>146</v>
      </c>
      <c r="H781" s="168">
        <v>1122.114</v>
      </c>
      <c r="I781" s="169"/>
      <c r="J781" s="170">
        <f>ROUND(I781*H781,2)</f>
        <v>0</v>
      </c>
      <c r="K781" s="166" t="s">
        <v>22</v>
      </c>
      <c r="L781" s="34"/>
      <c r="M781" s="171" t="s">
        <v>22</v>
      </c>
      <c r="N781" s="172" t="s">
        <v>46</v>
      </c>
      <c r="O781" s="35"/>
      <c r="P781" s="173">
        <f>O781*H781</f>
        <v>0</v>
      </c>
      <c r="Q781" s="173">
        <v>0</v>
      </c>
      <c r="R781" s="173">
        <f>Q781*H781</f>
        <v>0</v>
      </c>
      <c r="S781" s="173">
        <v>0</v>
      </c>
      <c r="T781" s="174">
        <f>S781*H781</f>
        <v>0</v>
      </c>
      <c r="AR781" s="17" t="s">
        <v>240</v>
      </c>
      <c r="AT781" s="17" t="s">
        <v>143</v>
      </c>
      <c r="AU781" s="17" t="s">
        <v>83</v>
      </c>
      <c r="AY781" s="17" t="s">
        <v>141</v>
      </c>
      <c r="BE781" s="175">
        <f>IF(N781="základní",J781,0)</f>
        <v>0</v>
      </c>
      <c r="BF781" s="175">
        <f>IF(N781="snížená",J781,0)</f>
        <v>0</v>
      </c>
      <c r="BG781" s="175">
        <f>IF(N781="zákl. přenesená",J781,0)</f>
        <v>0</v>
      </c>
      <c r="BH781" s="175">
        <f>IF(N781="sníž. přenesená",J781,0)</f>
        <v>0</v>
      </c>
      <c r="BI781" s="175">
        <f>IF(N781="nulová",J781,0)</f>
        <v>0</v>
      </c>
      <c r="BJ781" s="17" t="s">
        <v>23</v>
      </c>
      <c r="BK781" s="175">
        <f>ROUND(I781*H781,2)</f>
        <v>0</v>
      </c>
      <c r="BL781" s="17" t="s">
        <v>240</v>
      </c>
      <c r="BM781" s="17" t="s">
        <v>1131</v>
      </c>
    </row>
    <row r="782" spans="2:51" s="12" customFormat="1" ht="22.5" customHeight="1">
      <c r="B782" s="185"/>
      <c r="D782" s="177" t="s">
        <v>150</v>
      </c>
      <c r="E782" s="186" t="s">
        <v>22</v>
      </c>
      <c r="F782" s="187" t="s">
        <v>1132</v>
      </c>
      <c r="H782" s="188">
        <v>202.92</v>
      </c>
      <c r="I782" s="189"/>
      <c r="L782" s="185"/>
      <c r="M782" s="190"/>
      <c r="N782" s="191"/>
      <c r="O782" s="191"/>
      <c r="P782" s="191"/>
      <c r="Q782" s="191"/>
      <c r="R782" s="191"/>
      <c r="S782" s="191"/>
      <c r="T782" s="192"/>
      <c r="AT782" s="186" t="s">
        <v>150</v>
      </c>
      <c r="AU782" s="186" t="s">
        <v>83</v>
      </c>
      <c r="AV782" s="12" t="s">
        <v>83</v>
      </c>
      <c r="AW782" s="12" t="s">
        <v>38</v>
      </c>
      <c r="AX782" s="12" t="s">
        <v>75</v>
      </c>
      <c r="AY782" s="186" t="s">
        <v>141</v>
      </c>
    </row>
    <row r="783" spans="2:51" s="12" customFormat="1" ht="22.5" customHeight="1">
      <c r="B783" s="185"/>
      <c r="D783" s="177" t="s">
        <v>150</v>
      </c>
      <c r="E783" s="186" t="s">
        <v>22</v>
      </c>
      <c r="F783" s="187" t="s">
        <v>1133</v>
      </c>
      <c r="H783" s="188">
        <v>459.09</v>
      </c>
      <c r="I783" s="189"/>
      <c r="L783" s="185"/>
      <c r="M783" s="190"/>
      <c r="N783" s="191"/>
      <c r="O783" s="191"/>
      <c r="P783" s="191"/>
      <c r="Q783" s="191"/>
      <c r="R783" s="191"/>
      <c r="S783" s="191"/>
      <c r="T783" s="192"/>
      <c r="AT783" s="186" t="s">
        <v>150</v>
      </c>
      <c r="AU783" s="186" t="s">
        <v>83</v>
      </c>
      <c r="AV783" s="12" t="s">
        <v>83</v>
      </c>
      <c r="AW783" s="12" t="s">
        <v>38</v>
      </c>
      <c r="AX783" s="12" t="s">
        <v>75</v>
      </c>
      <c r="AY783" s="186" t="s">
        <v>141</v>
      </c>
    </row>
    <row r="784" spans="2:51" s="12" customFormat="1" ht="22.5" customHeight="1">
      <c r="B784" s="185"/>
      <c r="D784" s="177" t="s">
        <v>150</v>
      </c>
      <c r="E784" s="186" t="s">
        <v>22</v>
      </c>
      <c r="F784" s="187" t="s">
        <v>1134</v>
      </c>
      <c r="H784" s="188">
        <v>460.104</v>
      </c>
      <c r="I784" s="189"/>
      <c r="L784" s="185"/>
      <c r="M784" s="190"/>
      <c r="N784" s="191"/>
      <c r="O784" s="191"/>
      <c r="P784" s="191"/>
      <c r="Q784" s="191"/>
      <c r="R784" s="191"/>
      <c r="S784" s="191"/>
      <c r="T784" s="192"/>
      <c r="AT784" s="186" t="s">
        <v>150</v>
      </c>
      <c r="AU784" s="186" t="s">
        <v>83</v>
      </c>
      <c r="AV784" s="12" t="s">
        <v>83</v>
      </c>
      <c r="AW784" s="12" t="s">
        <v>38</v>
      </c>
      <c r="AX784" s="12" t="s">
        <v>75</v>
      </c>
      <c r="AY784" s="186" t="s">
        <v>141</v>
      </c>
    </row>
    <row r="785" spans="2:51" s="13" customFormat="1" ht="22.5" customHeight="1">
      <c r="B785" s="193"/>
      <c r="D785" s="194" t="s">
        <v>150</v>
      </c>
      <c r="E785" s="195" t="s">
        <v>22</v>
      </c>
      <c r="F785" s="196" t="s">
        <v>154</v>
      </c>
      <c r="H785" s="197">
        <v>1122.114</v>
      </c>
      <c r="I785" s="198"/>
      <c r="L785" s="193"/>
      <c r="M785" s="199"/>
      <c r="N785" s="200"/>
      <c r="O785" s="200"/>
      <c r="P785" s="200"/>
      <c r="Q785" s="200"/>
      <c r="R785" s="200"/>
      <c r="S785" s="200"/>
      <c r="T785" s="201"/>
      <c r="AT785" s="202" t="s">
        <v>150</v>
      </c>
      <c r="AU785" s="202" t="s">
        <v>83</v>
      </c>
      <c r="AV785" s="13" t="s">
        <v>148</v>
      </c>
      <c r="AW785" s="13" t="s">
        <v>38</v>
      </c>
      <c r="AX785" s="13" t="s">
        <v>23</v>
      </c>
      <c r="AY785" s="202" t="s">
        <v>141</v>
      </c>
    </row>
    <row r="786" spans="2:65" s="1" customFormat="1" ht="22.5" customHeight="1">
      <c r="B786" s="163"/>
      <c r="C786" s="164" t="s">
        <v>1135</v>
      </c>
      <c r="D786" s="164" t="s">
        <v>143</v>
      </c>
      <c r="E786" s="165" t="s">
        <v>1136</v>
      </c>
      <c r="F786" s="166" t="s">
        <v>1137</v>
      </c>
      <c r="G786" s="167" t="s">
        <v>756</v>
      </c>
      <c r="H786" s="219"/>
      <c r="I786" s="169"/>
      <c r="J786" s="170">
        <f>ROUND(I786*H786,2)</f>
        <v>0</v>
      </c>
      <c r="K786" s="166" t="s">
        <v>147</v>
      </c>
      <c r="L786" s="34"/>
      <c r="M786" s="171" t="s">
        <v>22</v>
      </c>
      <c r="N786" s="172" t="s">
        <v>46</v>
      </c>
      <c r="O786" s="35"/>
      <c r="P786" s="173">
        <f>O786*H786</f>
        <v>0</v>
      </c>
      <c r="Q786" s="173">
        <v>0</v>
      </c>
      <c r="R786" s="173">
        <f>Q786*H786</f>
        <v>0</v>
      </c>
      <c r="S786" s="173">
        <v>0</v>
      </c>
      <c r="T786" s="174">
        <f>S786*H786</f>
        <v>0</v>
      </c>
      <c r="AR786" s="17" t="s">
        <v>240</v>
      </c>
      <c r="AT786" s="17" t="s">
        <v>143</v>
      </c>
      <c r="AU786" s="17" t="s">
        <v>83</v>
      </c>
      <c r="AY786" s="17" t="s">
        <v>141</v>
      </c>
      <c r="BE786" s="175">
        <f>IF(N786="základní",J786,0)</f>
        <v>0</v>
      </c>
      <c r="BF786" s="175">
        <f>IF(N786="snížená",J786,0)</f>
        <v>0</v>
      </c>
      <c r="BG786" s="175">
        <f>IF(N786="zákl. přenesená",J786,0)</f>
        <v>0</v>
      </c>
      <c r="BH786" s="175">
        <f>IF(N786="sníž. přenesená",J786,0)</f>
        <v>0</v>
      </c>
      <c r="BI786" s="175">
        <f>IF(N786="nulová",J786,0)</f>
        <v>0</v>
      </c>
      <c r="BJ786" s="17" t="s">
        <v>23</v>
      </c>
      <c r="BK786" s="175">
        <f>ROUND(I786*H786,2)</f>
        <v>0</v>
      </c>
      <c r="BL786" s="17" t="s">
        <v>240</v>
      </c>
      <c r="BM786" s="17" t="s">
        <v>1138</v>
      </c>
    </row>
    <row r="787" spans="2:65" s="1" customFormat="1" ht="22.5" customHeight="1">
      <c r="B787" s="163"/>
      <c r="C787" s="164" t="s">
        <v>1139</v>
      </c>
      <c r="D787" s="164" t="s">
        <v>143</v>
      </c>
      <c r="E787" s="165" t="s">
        <v>1140</v>
      </c>
      <c r="F787" s="166" t="s">
        <v>1141</v>
      </c>
      <c r="G787" s="167" t="s">
        <v>756</v>
      </c>
      <c r="H787" s="219"/>
      <c r="I787" s="169"/>
      <c r="J787" s="170">
        <f>ROUND(I787*H787,2)</f>
        <v>0</v>
      </c>
      <c r="K787" s="166" t="s">
        <v>147</v>
      </c>
      <c r="L787" s="34"/>
      <c r="M787" s="171" t="s">
        <v>22</v>
      </c>
      <c r="N787" s="172" t="s">
        <v>46</v>
      </c>
      <c r="O787" s="35"/>
      <c r="P787" s="173">
        <f>O787*H787</f>
        <v>0</v>
      </c>
      <c r="Q787" s="173">
        <v>0</v>
      </c>
      <c r="R787" s="173">
        <f>Q787*H787</f>
        <v>0</v>
      </c>
      <c r="S787" s="173">
        <v>0</v>
      </c>
      <c r="T787" s="174">
        <f>S787*H787</f>
        <v>0</v>
      </c>
      <c r="AR787" s="17" t="s">
        <v>240</v>
      </c>
      <c r="AT787" s="17" t="s">
        <v>143</v>
      </c>
      <c r="AU787" s="17" t="s">
        <v>83</v>
      </c>
      <c r="AY787" s="17" t="s">
        <v>141</v>
      </c>
      <c r="BE787" s="175">
        <f>IF(N787="základní",J787,0)</f>
        <v>0</v>
      </c>
      <c r="BF787" s="175">
        <f>IF(N787="snížená",J787,0)</f>
        <v>0</v>
      </c>
      <c r="BG787" s="175">
        <f>IF(N787="zákl. přenesená",J787,0)</f>
        <v>0</v>
      </c>
      <c r="BH787" s="175">
        <f>IF(N787="sníž. přenesená",J787,0)</f>
        <v>0</v>
      </c>
      <c r="BI787" s="175">
        <f>IF(N787="nulová",J787,0)</f>
        <v>0</v>
      </c>
      <c r="BJ787" s="17" t="s">
        <v>23</v>
      </c>
      <c r="BK787" s="175">
        <f>ROUND(I787*H787,2)</f>
        <v>0</v>
      </c>
      <c r="BL787" s="17" t="s">
        <v>240</v>
      </c>
      <c r="BM787" s="17" t="s">
        <v>1142</v>
      </c>
    </row>
    <row r="788" spans="2:63" s="10" customFormat="1" ht="29.25" customHeight="1">
      <c r="B788" s="149"/>
      <c r="D788" s="160" t="s">
        <v>74</v>
      </c>
      <c r="E788" s="161" t="s">
        <v>1143</v>
      </c>
      <c r="F788" s="161" t="s">
        <v>1144</v>
      </c>
      <c r="I788" s="152"/>
      <c r="J788" s="162">
        <f>BK788</f>
        <v>0</v>
      </c>
      <c r="L788" s="149"/>
      <c r="M788" s="154"/>
      <c r="N788" s="155"/>
      <c r="O788" s="155"/>
      <c r="P788" s="156">
        <f>SUM(P789:P800)</f>
        <v>0</v>
      </c>
      <c r="Q788" s="155"/>
      <c r="R788" s="156">
        <f>SUM(R789:R800)</f>
        <v>0.02103</v>
      </c>
      <c r="S788" s="155"/>
      <c r="T788" s="157">
        <f>SUM(T789:T800)</f>
        <v>0</v>
      </c>
      <c r="AR788" s="150" t="s">
        <v>83</v>
      </c>
      <c r="AT788" s="158" t="s">
        <v>74</v>
      </c>
      <c r="AU788" s="158" t="s">
        <v>23</v>
      </c>
      <c r="AY788" s="150" t="s">
        <v>141</v>
      </c>
      <c r="BK788" s="159">
        <f>SUM(BK789:BK800)</f>
        <v>0</v>
      </c>
    </row>
    <row r="789" spans="2:65" s="1" customFormat="1" ht="22.5" customHeight="1">
      <c r="B789" s="163"/>
      <c r="C789" s="164" t="s">
        <v>1145</v>
      </c>
      <c r="D789" s="164" t="s">
        <v>143</v>
      </c>
      <c r="E789" s="165" t="s">
        <v>1146</v>
      </c>
      <c r="F789" s="166" t="s">
        <v>1147</v>
      </c>
      <c r="G789" s="167" t="s">
        <v>317</v>
      </c>
      <c r="H789" s="168">
        <v>1</v>
      </c>
      <c r="I789" s="169"/>
      <c r="J789" s="170">
        <f>ROUND(I789*H789,2)</f>
        <v>0</v>
      </c>
      <c r="K789" s="166" t="s">
        <v>147</v>
      </c>
      <c r="L789" s="34"/>
      <c r="M789" s="171" t="s">
        <v>22</v>
      </c>
      <c r="N789" s="172" t="s">
        <v>46</v>
      </c>
      <c r="O789" s="35"/>
      <c r="P789" s="173">
        <f>O789*H789</f>
        <v>0</v>
      </c>
      <c r="Q789" s="173">
        <v>0.00025</v>
      </c>
      <c r="R789" s="173">
        <f>Q789*H789</f>
        <v>0.00025</v>
      </c>
      <c r="S789" s="173">
        <v>0</v>
      </c>
      <c r="T789" s="174">
        <f>S789*H789</f>
        <v>0</v>
      </c>
      <c r="AR789" s="17" t="s">
        <v>240</v>
      </c>
      <c r="AT789" s="17" t="s">
        <v>143</v>
      </c>
      <c r="AU789" s="17" t="s">
        <v>83</v>
      </c>
      <c r="AY789" s="17" t="s">
        <v>141</v>
      </c>
      <c r="BE789" s="175">
        <f>IF(N789="základní",J789,0)</f>
        <v>0</v>
      </c>
      <c r="BF789" s="175">
        <f>IF(N789="snížená",J789,0)</f>
        <v>0</v>
      </c>
      <c r="BG789" s="175">
        <f>IF(N789="zákl. přenesená",J789,0)</f>
        <v>0</v>
      </c>
      <c r="BH789" s="175">
        <f>IF(N789="sníž. přenesená",J789,0)</f>
        <v>0</v>
      </c>
      <c r="BI789" s="175">
        <f>IF(N789="nulová",J789,0)</f>
        <v>0</v>
      </c>
      <c r="BJ789" s="17" t="s">
        <v>23</v>
      </c>
      <c r="BK789" s="175">
        <f>ROUND(I789*H789,2)</f>
        <v>0</v>
      </c>
      <c r="BL789" s="17" t="s">
        <v>240</v>
      </c>
      <c r="BM789" s="17" t="s">
        <v>1148</v>
      </c>
    </row>
    <row r="790" spans="2:51" s="11" customFormat="1" ht="22.5" customHeight="1">
      <c r="B790" s="176"/>
      <c r="D790" s="177" t="s">
        <v>150</v>
      </c>
      <c r="E790" s="178" t="s">
        <v>22</v>
      </c>
      <c r="F790" s="179" t="s">
        <v>1149</v>
      </c>
      <c r="H790" s="180" t="s">
        <v>22</v>
      </c>
      <c r="I790" s="181"/>
      <c r="L790" s="176"/>
      <c r="M790" s="182"/>
      <c r="N790" s="183"/>
      <c r="O790" s="183"/>
      <c r="P790" s="183"/>
      <c r="Q790" s="183"/>
      <c r="R790" s="183"/>
      <c r="S790" s="183"/>
      <c r="T790" s="184"/>
      <c r="AT790" s="180" t="s">
        <v>150</v>
      </c>
      <c r="AU790" s="180" t="s">
        <v>83</v>
      </c>
      <c r="AV790" s="11" t="s">
        <v>23</v>
      </c>
      <c r="AW790" s="11" t="s">
        <v>38</v>
      </c>
      <c r="AX790" s="11" t="s">
        <v>75</v>
      </c>
      <c r="AY790" s="180" t="s">
        <v>141</v>
      </c>
    </row>
    <row r="791" spans="2:51" s="12" customFormat="1" ht="22.5" customHeight="1">
      <c r="B791" s="185"/>
      <c r="D791" s="177" t="s">
        <v>150</v>
      </c>
      <c r="E791" s="186" t="s">
        <v>22</v>
      </c>
      <c r="F791" s="187" t="s">
        <v>904</v>
      </c>
      <c r="H791" s="188">
        <v>1</v>
      </c>
      <c r="I791" s="189"/>
      <c r="L791" s="185"/>
      <c r="M791" s="190"/>
      <c r="N791" s="191"/>
      <c r="O791" s="191"/>
      <c r="P791" s="191"/>
      <c r="Q791" s="191"/>
      <c r="R791" s="191"/>
      <c r="S791" s="191"/>
      <c r="T791" s="192"/>
      <c r="AT791" s="186" t="s">
        <v>150</v>
      </c>
      <c r="AU791" s="186" t="s">
        <v>83</v>
      </c>
      <c r="AV791" s="12" t="s">
        <v>83</v>
      </c>
      <c r="AW791" s="12" t="s">
        <v>38</v>
      </c>
      <c r="AX791" s="12" t="s">
        <v>75</v>
      </c>
      <c r="AY791" s="186" t="s">
        <v>141</v>
      </c>
    </row>
    <row r="792" spans="2:51" s="13" customFormat="1" ht="22.5" customHeight="1">
      <c r="B792" s="193"/>
      <c r="D792" s="194" t="s">
        <v>150</v>
      </c>
      <c r="E792" s="195" t="s">
        <v>22</v>
      </c>
      <c r="F792" s="196" t="s">
        <v>154</v>
      </c>
      <c r="H792" s="197">
        <v>1</v>
      </c>
      <c r="I792" s="198"/>
      <c r="L792" s="193"/>
      <c r="M792" s="199"/>
      <c r="N792" s="200"/>
      <c r="O792" s="200"/>
      <c r="P792" s="200"/>
      <c r="Q792" s="200"/>
      <c r="R792" s="200"/>
      <c r="S792" s="200"/>
      <c r="T792" s="201"/>
      <c r="AT792" s="202" t="s">
        <v>150</v>
      </c>
      <c r="AU792" s="202" t="s">
        <v>83</v>
      </c>
      <c r="AV792" s="13" t="s">
        <v>148</v>
      </c>
      <c r="AW792" s="13" t="s">
        <v>38</v>
      </c>
      <c r="AX792" s="13" t="s">
        <v>23</v>
      </c>
      <c r="AY792" s="202" t="s">
        <v>141</v>
      </c>
    </row>
    <row r="793" spans="2:65" s="1" customFormat="1" ht="31.5" customHeight="1">
      <c r="B793" s="163"/>
      <c r="C793" s="203" t="s">
        <v>1150</v>
      </c>
      <c r="D793" s="203" t="s">
        <v>258</v>
      </c>
      <c r="E793" s="204" t="s">
        <v>1151</v>
      </c>
      <c r="F793" s="205" t="s">
        <v>1152</v>
      </c>
      <c r="G793" s="206" t="s">
        <v>317</v>
      </c>
      <c r="H793" s="207">
        <v>1</v>
      </c>
      <c r="I793" s="208"/>
      <c r="J793" s="209">
        <f>ROUND(I793*H793,2)</f>
        <v>0</v>
      </c>
      <c r="K793" s="205" t="s">
        <v>22</v>
      </c>
      <c r="L793" s="210"/>
      <c r="M793" s="211" t="s">
        <v>22</v>
      </c>
      <c r="N793" s="212" t="s">
        <v>46</v>
      </c>
      <c r="O793" s="35"/>
      <c r="P793" s="173">
        <f>O793*H793</f>
        <v>0</v>
      </c>
      <c r="Q793" s="173">
        <v>0.0187</v>
      </c>
      <c r="R793" s="173">
        <f>Q793*H793</f>
        <v>0.0187</v>
      </c>
      <c r="S793" s="173">
        <v>0</v>
      </c>
      <c r="T793" s="174">
        <f>S793*H793</f>
        <v>0</v>
      </c>
      <c r="AR793" s="17" t="s">
        <v>348</v>
      </c>
      <c r="AT793" s="17" t="s">
        <v>258</v>
      </c>
      <c r="AU793" s="17" t="s">
        <v>83</v>
      </c>
      <c r="AY793" s="17" t="s">
        <v>141</v>
      </c>
      <c r="BE793" s="175">
        <f>IF(N793="základní",J793,0)</f>
        <v>0</v>
      </c>
      <c r="BF793" s="175">
        <f>IF(N793="snížená",J793,0)</f>
        <v>0</v>
      </c>
      <c r="BG793" s="175">
        <f>IF(N793="zákl. přenesená",J793,0)</f>
        <v>0</v>
      </c>
      <c r="BH793" s="175">
        <f>IF(N793="sníž. přenesená",J793,0)</f>
        <v>0</v>
      </c>
      <c r="BI793" s="175">
        <f>IF(N793="nulová",J793,0)</f>
        <v>0</v>
      </c>
      <c r="BJ793" s="17" t="s">
        <v>23</v>
      </c>
      <c r="BK793" s="175">
        <f>ROUND(I793*H793,2)</f>
        <v>0</v>
      </c>
      <c r="BL793" s="17" t="s">
        <v>240</v>
      </c>
      <c r="BM793" s="17" t="s">
        <v>1153</v>
      </c>
    </row>
    <row r="794" spans="2:51" s="11" customFormat="1" ht="22.5" customHeight="1">
      <c r="B794" s="176"/>
      <c r="D794" s="177" t="s">
        <v>150</v>
      </c>
      <c r="E794" s="178" t="s">
        <v>22</v>
      </c>
      <c r="F794" s="179" t="s">
        <v>1154</v>
      </c>
      <c r="H794" s="180" t="s">
        <v>22</v>
      </c>
      <c r="I794" s="181"/>
      <c r="L794" s="176"/>
      <c r="M794" s="182"/>
      <c r="N794" s="183"/>
      <c r="O794" s="183"/>
      <c r="P794" s="183"/>
      <c r="Q794" s="183"/>
      <c r="R794" s="183"/>
      <c r="S794" s="183"/>
      <c r="T794" s="184"/>
      <c r="AT794" s="180" t="s">
        <v>150</v>
      </c>
      <c r="AU794" s="180" t="s">
        <v>83</v>
      </c>
      <c r="AV794" s="11" t="s">
        <v>23</v>
      </c>
      <c r="AW794" s="11" t="s">
        <v>38</v>
      </c>
      <c r="AX794" s="11" t="s">
        <v>75</v>
      </c>
      <c r="AY794" s="180" t="s">
        <v>141</v>
      </c>
    </row>
    <row r="795" spans="2:51" s="12" customFormat="1" ht="22.5" customHeight="1">
      <c r="B795" s="185"/>
      <c r="D795" s="177" t="s">
        <v>150</v>
      </c>
      <c r="E795" s="186" t="s">
        <v>22</v>
      </c>
      <c r="F795" s="187" t="s">
        <v>904</v>
      </c>
      <c r="H795" s="188">
        <v>1</v>
      </c>
      <c r="I795" s="189"/>
      <c r="L795" s="185"/>
      <c r="M795" s="190"/>
      <c r="N795" s="191"/>
      <c r="O795" s="191"/>
      <c r="P795" s="191"/>
      <c r="Q795" s="191"/>
      <c r="R795" s="191"/>
      <c r="S795" s="191"/>
      <c r="T795" s="192"/>
      <c r="AT795" s="186" t="s">
        <v>150</v>
      </c>
      <c r="AU795" s="186" t="s">
        <v>83</v>
      </c>
      <c r="AV795" s="12" t="s">
        <v>83</v>
      </c>
      <c r="AW795" s="12" t="s">
        <v>38</v>
      </c>
      <c r="AX795" s="12" t="s">
        <v>75</v>
      </c>
      <c r="AY795" s="186" t="s">
        <v>141</v>
      </c>
    </row>
    <row r="796" spans="2:51" s="13" customFormat="1" ht="22.5" customHeight="1">
      <c r="B796" s="193"/>
      <c r="D796" s="194" t="s">
        <v>150</v>
      </c>
      <c r="E796" s="195" t="s">
        <v>22</v>
      </c>
      <c r="F796" s="196" t="s">
        <v>154</v>
      </c>
      <c r="H796" s="197">
        <v>1</v>
      </c>
      <c r="I796" s="198"/>
      <c r="L796" s="193"/>
      <c r="M796" s="199"/>
      <c r="N796" s="200"/>
      <c r="O796" s="200"/>
      <c r="P796" s="200"/>
      <c r="Q796" s="200"/>
      <c r="R796" s="200"/>
      <c r="S796" s="200"/>
      <c r="T796" s="201"/>
      <c r="AT796" s="202" t="s">
        <v>150</v>
      </c>
      <c r="AU796" s="202" t="s">
        <v>83</v>
      </c>
      <c r="AV796" s="13" t="s">
        <v>148</v>
      </c>
      <c r="AW796" s="13" t="s">
        <v>38</v>
      </c>
      <c r="AX796" s="13" t="s">
        <v>23</v>
      </c>
      <c r="AY796" s="202" t="s">
        <v>141</v>
      </c>
    </row>
    <row r="797" spans="2:65" s="1" customFormat="1" ht="22.5" customHeight="1">
      <c r="B797" s="163"/>
      <c r="C797" s="164" t="s">
        <v>1155</v>
      </c>
      <c r="D797" s="164" t="s">
        <v>143</v>
      </c>
      <c r="E797" s="165" t="s">
        <v>1156</v>
      </c>
      <c r="F797" s="166" t="s">
        <v>1157</v>
      </c>
      <c r="G797" s="167" t="s">
        <v>317</v>
      </c>
      <c r="H797" s="168">
        <v>1</v>
      </c>
      <c r="I797" s="169"/>
      <c r="J797" s="170">
        <f>ROUND(I797*H797,2)</f>
        <v>0</v>
      </c>
      <c r="K797" s="166" t="s">
        <v>147</v>
      </c>
      <c r="L797" s="34"/>
      <c r="M797" s="171" t="s">
        <v>22</v>
      </c>
      <c r="N797" s="172" t="s">
        <v>46</v>
      </c>
      <c r="O797" s="35"/>
      <c r="P797" s="173">
        <f>O797*H797</f>
        <v>0</v>
      </c>
      <c r="Q797" s="173">
        <v>0</v>
      </c>
      <c r="R797" s="173">
        <f>Q797*H797</f>
        <v>0</v>
      </c>
      <c r="S797" s="173">
        <v>0</v>
      </c>
      <c r="T797" s="174">
        <f>S797*H797</f>
        <v>0</v>
      </c>
      <c r="AR797" s="17" t="s">
        <v>240</v>
      </c>
      <c r="AT797" s="17" t="s">
        <v>143</v>
      </c>
      <c r="AU797" s="17" t="s">
        <v>83</v>
      </c>
      <c r="AY797" s="17" t="s">
        <v>141</v>
      </c>
      <c r="BE797" s="175">
        <f>IF(N797="základní",J797,0)</f>
        <v>0</v>
      </c>
      <c r="BF797" s="175">
        <f>IF(N797="snížená",J797,0)</f>
        <v>0</v>
      </c>
      <c r="BG797" s="175">
        <f>IF(N797="zákl. přenesená",J797,0)</f>
        <v>0</v>
      </c>
      <c r="BH797" s="175">
        <f>IF(N797="sníž. přenesená",J797,0)</f>
        <v>0</v>
      </c>
      <c r="BI797" s="175">
        <f>IF(N797="nulová",J797,0)</f>
        <v>0</v>
      </c>
      <c r="BJ797" s="17" t="s">
        <v>23</v>
      </c>
      <c r="BK797" s="175">
        <f>ROUND(I797*H797,2)</f>
        <v>0</v>
      </c>
      <c r="BL797" s="17" t="s">
        <v>240</v>
      </c>
      <c r="BM797" s="17" t="s">
        <v>1158</v>
      </c>
    </row>
    <row r="798" spans="2:65" s="1" customFormat="1" ht="22.5" customHeight="1">
      <c r="B798" s="163"/>
      <c r="C798" s="203" t="s">
        <v>1159</v>
      </c>
      <c r="D798" s="203" t="s">
        <v>258</v>
      </c>
      <c r="E798" s="204" t="s">
        <v>1160</v>
      </c>
      <c r="F798" s="205" t="s">
        <v>1161</v>
      </c>
      <c r="G798" s="206" t="s">
        <v>317</v>
      </c>
      <c r="H798" s="207">
        <v>1</v>
      </c>
      <c r="I798" s="208"/>
      <c r="J798" s="209">
        <f>ROUND(I798*H798,2)</f>
        <v>0</v>
      </c>
      <c r="K798" s="205" t="s">
        <v>147</v>
      </c>
      <c r="L798" s="210"/>
      <c r="M798" s="211" t="s">
        <v>22</v>
      </c>
      <c r="N798" s="212" t="s">
        <v>46</v>
      </c>
      <c r="O798" s="35"/>
      <c r="P798" s="173">
        <f>O798*H798</f>
        <v>0</v>
      </c>
      <c r="Q798" s="173">
        <v>0.00208</v>
      </c>
      <c r="R798" s="173">
        <f>Q798*H798</f>
        <v>0.00208</v>
      </c>
      <c r="S798" s="173">
        <v>0</v>
      </c>
      <c r="T798" s="174">
        <f>S798*H798</f>
        <v>0</v>
      </c>
      <c r="AR798" s="17" t="s">
        <v>348</v>
      </c>
      <c r="AT798" s="17" t="s">
        <v>258</v>
      </c>
      <c r="AU798" s="17" t="s">
        <v>83</v>
      </c>
      <c r="AY798" s="17" t="s">
        <v>141</v>
      </c>
      <c r="BE798" s="175">
        <f>IF(N798="základní",J798,0)</f>
        <v>0</v>
      </c>
      <c r="BF798" s="175">
        <f>IF(N798="snížená",J798,0)</f>
        <v>0</v>
      </c>
      <c r="BG798" s="175">
        <f>IF(N798="zákl. přenesená",J798,0)</f>
        <v>0</v>
      </c>
      <c r="BH798" s="175">
        <f>IF(N798="sníž. přenesená",J798,0)</f>
        <v>0</v>
      </c>
      <c r="BI798" s="175">
        <f>IF(N798="nulová",J798,0)</f>
        <v>0</v>
      </c>
      <c r="BJ798" s="17" t="s">
        <v>23</v>
      </c>
      <c r="BK798" s="175">
        <f>ROUND(I798*H798,2)</f>
        <v>0</v>
      </c>
      <c r="BL798" s="17" t="s">
        <v>240</v>
      </c>
      <c r="BM798" s="17" t="s">
        <v>1162</v>
      </c>
    </row>
    <row r="799" spans="2:65" s="1" customFormat="1" ht="22.5" customHeight="1">
      <c r="B799" s="163"/>
      <c r="C799" s="164" t="s">
        <v>1163</v>
      </c>
      <c r="D799" s="164" t="s">
        <v>143</v>
      </c>
      <c r="E799" s="165" t="s">
        <v>1164</v>
      </c>
      <c r="F799" s="166" t="s">
        <v>1165</v>
      </c>
      <c r="G799" s="167" t="s">
        <v>756</v>
      </c>
      <c r="H799" s="219"/>
      <c r="I799" s="169"/>
      <c r="J799" s="170">
        <f>ROUND(I799*H799,2)</f>
        <v>0</v>
      </c>
      <c r="K799" s="166" t="s">
        <v>147</v>
      </c>
      <c r="L799" s="34"/>
      <c r="M799" s="171" t="s">
        <v>22</v>
      </c>
      <c r="N799" s="172" t="s">
        <v>46</v>
      </c>
      <c r="O799" s="35"/>
      <c r="P799" s="173">
        <f>O799*H799</f>
        <v>0</v>
      </c>
      <c r="Q799" s="173">
        <v>0</v>
      </c>
      <c r="R799" s="173">
        <f>Q799*H799</f>
        <v>0</v>
      </c>
      <c r="S799" s="173">
        <v>0</v>
      </c>
      <c r="T799" s="174">
        <f>S799*H799</f>
        <v>0</v>
      </c>
      <c r="AR799" s="17" t="s">
        <v>240</v>
      </c>
      <c r="AT799" s="17" t="s">
        <v>143</v>
      </c>
      <c r="AU799" s="17" t="s">
        <v>83</v>
      </c>
      <c r="AY799" s="17" t="s">
        <v>141</v>
      </c>
      <c r="BE799" s="175">
        <f>IF(N799="základní",J799,0)</f>
        <v>0</v>
      </c>
      <c r="BF799" s="175">
        <f>IF(N799="snížená",J799,0)</f>
        <v>0</v>
      </c>
      <c r="BG799" s="175">
        <f>IF(N799="zákl. přenesená",J799,0)</f>
        <v>0</v>
      </c>
      <c r="BH799" s="175">
        <f>IF(N799="sníž. přenesená",J799,0)</f>
        <v>0</v>
      </c>
      <c r="BI799" s="175">
        <f>IF(N799="nulová",J799,0)</f>
        <v>0</v>
      </c>
      <c r="BJ799" s="17" t="s">
        <v>23</v>
      </c>
      <c r="BK799" s="175">
        <f>ROUND(I799*H799,2)</f>
        <v>0</v>
      </c>
      <c r="BL799" s="17" t="s">
        <v>240</v>
      </c>
      <c r="BM799" s="17" t="s">
        <v>1166</v>
      </c>
    </row>
    <row r="800" spans="2:65" s="1" customFormat="1" ht="22.5" customHeight="1">
      <c r="B800" s="163"/>
      <c r="C800" s="164" t="s">
        <v>1167</v>
      </c>
      <c r="D800" s="164" t="s">
        <v>143</v>
      </c>
      <c r="E800" s="165" t="s">
        <v>1168</v>
      </c>
      <c r="F800" s="166" t="s">
        <v>1169</v>
      </c>
      <c r="G800" s="167" t="s">
        <v>756</v>
      </c>
      <c r="H800" s="219"/>
      <c r="I800" s="169"/>
      <c r="J800" s="170">
        <f>ROUND(I800*H800,2)</f>
        <v>0</v>
      </c>
      <c r="K800" s="166" t="s">
        <v>147</v>
      </c>
      <c r="L800" s="34"/>
      <c r="M800" s="171" t="s">
        <v>22</v>
      </c>
      <c r="N800" s="172" t="s">
        <v>46</v>
      </c>
      <c r="O800" s="35"/>
      <c r="P800" s="173">
        <f>O800*H800</f>
        <v>0</v>
      </c>
      <c r="Q800" s="173">
        <v>0</v>
      </c>
      <c r="R800" s="173">
        <f>Q800*H800</f>
        <v>0</v>
      </c>
      <c r="S800" s="173">
        <v>0</v>
      </c>
      <c r="T800" s="174">
        <f>S800*H800</f>
        <v>0</v>
      </c>
      <c r="AR800" s="17" t="s">
        <v>240</v>
      </c>
      <c r="AT800" s="17" t="s">
        <v>143</v>
      </c>
      <c r="AU800" s="17" t="s">
        <v>83</v>
      </c>
      <c r="AY800" s="17" t="s">
        <v>141</v>
      </c>
      <c r="BE800" s="175">
        <f>IF(N800="základní",J800,0)</f>
        <v>0</v>
      </c>
      <c r="BF800" s="175">
        <f>IF(N800="snížená",J800,0)</f>
        <v>0</v>
      </c>
      <c r="BG800" s="175">
        <f>IF(N800="zákl. přenesená",J800,0)</f>
        <v>0</v>
      </c>
      <c r="BH800" s="175">
        <f>IF(N800="sníž. přenesená",J800,0)</f>
        <v>0</v>
      </c>
      <c r="BI800" s="175">
        <f>IF(N800="nulová",J800,0)</f>
        <v>0</v>
      </c>
      <c r="BJ800" s="17" t="s">
        <v>23</v>
      </c>
      <c r="BK800" s="175">
        <f>ROUND(I800*H800,2)</f>
        <v>0</v>
      </c>
      <c r="BL800" s="17" t="s">
        <v>240</v>
      </c>
      <c r="BM800" s="17" t="s">
        <v>1170</v>
      </c>
    </row>
    <row r="801" spans="2:63" s="10" customFormat="1" ht="29.25" customHeight="1">
      <c r="B801" s="149"/>
      <c r="D801" s="160" t="s">
        <v>74</v>
      </c>
      <c r="E801" s="161" t="s">
        <v>1171</v>
      </c>
      <c r="F801" s="161" t="s">
        <v>1172</v>
      </c>
      <c r="I801" s="152"/>
      <c r="J801" s="162">
        <f>BK801</f>
        <v>0</v>
      </c>
      <c r="L801" s="149"/>
      <c r="M801" s="154"/>
      <c r="N801" s="155"/>
      <c r="O801" s="155"/>
      <c r="P801" s="156">
        <f>SUM(P802:P881)</f>
        <v>0</v>
      </c>
      <c r="Q801" s="155"/>
      <c r="R801" s="156">
        <f>SUM(R802:R881)</f>
        <v>0.19643427000000002</v>
      </c>
      <c r="S801" s="155"/>
      <c r="T801" s="157">
        <f>SUM(T802:T881)</f>
        <v>0.07142399999999999</v>
      </c>
      <c r="AR801" s="150" t="s">
        <v>83</v>
      </c>
      <c r="AT801" s="158" t="s">
        <v>74</v>
      </c>
      <c r="AU801" s="158" t="s">
        <v>23</v>
      </c>
      <c r="AY801" s="150" t="s">
        <v>141</v>
      </c>
      <c r="BK801" s="159">
        <f>SUM(BK802:BK881)</f>
        <v>0</v>
      </c>
    </row>
    <row r="802" spans="2:65" s="1" customFormat="1" ht="22.5" customHeight="1">
      <c r="B802" s="163"/>
      <c r="C802" s="164" t="s">
        <v>1173</v>
      </c>
      <c r="D802" s="164" t="s">
        <v>143</v>
      </c>
      <c r="E802" s="165" t="s">
        <v>1174</v>
      </c>
      <c r="F802" s="166" t="s">
        <v>1175</v>
      </c>
      <c r="G802" s="167" t="s">
        <v>146</v>
      </c>
      <c r="H802" s="168">
        <v>3.968</v>
      </c>
      <c r="I802" s="169"/>
      <c r="J802" s="170">
        <f>ROUND(I802*H802,2)</f>
        <v>0</v>
      </c>
      <c r="K802" s="166" t="s">
        <v>22</v>
      </c>
      <c r="L802" s="34"/>
      <c r="M802" s="171" t="s">
        <v>22</v>
      </c>
      <c r="N802" s="172" t="s">
        <v>46</v>
      </c>
      <c r="O802" s="35"/>
      <c r="P802" s="173">
        <f>O802*H802</f>
        <v>0</v>
      </c>
      <c r="Q802" s="173">
        <v>0</v>
      </c>
      <c r="R802" s="173">
        <f>Q802*H802</f>
        <v>0</v>
      </c>
      <c r="S802" s="173">
        <v>0.018</v>
      </c>
      <c r="T802" s="174">
        <f>S802*H802</f>
        <v>0.07142399999999999</v>
      </c>
      <c r="AR802" s="17" t="s">
        <v>240</v>
      </c>
      <c r="AT802" s="17" t="s">
        <v>143</v>
      </c>
      <c r="AU802" s="17" t="s">
        <v>83</v>
      </c>
      <c r="AY802" s="17" t="s">
        <v>141</v>
      </c>
      <c r="BE802" s="175">
        <f>IF(N802="základní",J802,0)</f>
        <v>0</v>
      </c>
      <c r="BF802" s="175">
        <f>IF(N802="snížená",J802,0)</f>
        <v>0</v>
      </c>
      <c r="BG802" s="175">
        <f>IF(N802="zákl. přenesená",J802,0)</f>
        <v>0</v>
      </c>
      <c r="BH802" s="175">
        <f>IF(N802="sníž. přenesená",J802,0)</f>
        <v>0</v>
      </c>
      <c r="BI802" s="175">
        <f>IF(N802="nulová",J802,0)</f>
        <v>0</v>
      </c>
      <c r="BJ802" s="17" t="s">
        <v>23</v>
      </c>
      <c r="BK802" s="175">
        <f>ROUND(I802*H802,2)</f>
        <v>0</v>
      </c>
      <c r="BL802" s="17" t="s">
        <v>240</v>
      </c>
      <c r="BM802" s="17" t="s">
        <v>1176</v>
      </c>
    </row>
    <row r="803" spans="2:51" s="12" customFormat="1" ht="22.5" customHeight="1">
      <c r="B803" s="185"/>
      <c r="D803" s="177" t="s">
        <v>150</v>
      </c>
      <c r="E803" s="186" t="s">
        <v>22</v>
      </c>
      <c r="F803" s="187" t="s">
        <v>1177</v>
      </c>
      <c r="H803" s="188">
        <v>3.968</v>
      </c>
      <c r="I803" s="189"/>
      <c r="L803" s="185"/>
      <c r="M803" s="190"/>
      <c r="N803" s="191"/>
      <c r="O803" s="191"/>
      <c r="P803" s="191"/>
      <c r="Q803" s="191"/>
      <c r="R803" s="191"/>
      <c r="S803" s="191"/>
      <c r="T803" s="192"/>
      <c r="AT803" s="186" t="s">
        <v>150</v>
      </c>
      <c r="AU803" s="186" t="s">
        <v>83</v>
      </c>
      <c r="AV803" s="12" t="s">
        <v>83</v>
      </c>
      <c r="AW803" s="12" t="s">
        <v>38</v>
      </c>
      <c r="AX803" s="12" t="s">
        <v>75</v>
      </c>
      <c r="AY803" s="186" t="s">
        <v>141</v>
      </c>
    </row>
    <row r="804" spans="2:51" s="13" customFormat="1" ht="22.5" customHeight="1">
      <c r="B804" s="193"/>
      <c r="D804" s="194" t="s">
        <v>150</v>
      </c>
      <c r="E804" s="195" t="s">
        <v>22</v>
      </c>
      <c r="F804" s="196" t="s">
        <v>154</v>
      </c>
      <c r="H804" s="197">
        <v>3.968</v>
      </c>
      <c r="I804" s="198"/>
      <c r="L804" s="193"/>
      <c r="M804" s="199"/>
      <c r="N804" s="200"/>
      <c r="O804" s="200"/>
      <c r="P804" s="200"/>
      <c r="Q804" s="200"/>
      <c r="R804" s="200"/>
      <c r="S804" s="200"/>
      <c r="T804" s="201"/>
      <c r="AT804" s="202" t="s">
        <v>150</v>
      </c>
      <c r="AU804" s="202" t="s">
        <v>83</v>
      </c>
      <c r="AV804" s="13" t="s">
        <v>148</v>
      </c>
      <c r="AW804" s="13" t="s">
        <v>38</v>
      </c>
      <c r="AX804" s="13" t="s">
        <v>23</v>
      </c>
      <c r="AY804" s="202" t="s">
        <v>141</v>
      </c>
    </row>
    <row r="805" spans="2:65" s="1" customFormat="1" ht="22.5" customHeight="1">
      <c r="B805" s="163"/>
      <c r="C805" s="164" t="s">
        <v>1178</v>
      </c>
      <c r="D805" s="164" t="s">
        <v>143</v>
      </c>
      <c r="E805" s="165" t="s">
        <v>1179</v>
      </c>
      <c r="F805" s="166" t="s">
        <v>1180</v>
      </c>
      <c r="G805" s="167" t="s">
        <v>172</v>
      </c>
      <c r="H805" s="168">
        <v>7</v>
      </c>
      <c r="I805" s="169"/>
      <c r="J805" s="170">
        <f>ROUND(I805*H805,2)</f>
        <v>0</v>
      </c>
      <c r="K805" s="166" t="s">
        <v>22</v>
      </c>
      <c r="L805" s="34"/>
      <c r="M805" s="171" t="s">
        <v>22</v>
      </c>
      <c r="N805" s="172" t="s">
        <v>46</v>
      </c>
      <c r="O805" s="35"/>
      <c r="P805" s="173">
        <f>O805*H805</f>
        <v>0</v>
      </c>
      <c r="Q805" s="173">
        <v>6E-05</v>
      </c>
      <c r="R805" s="173">
        <f>Q805*H805</f>
        <v>0.00042</v>
      </c>
      <c r="S805" s="173">
        <v>0</v>
      </c>
      <c r="T805" s="174">
        <f>S805*H805</f>
        <v>0</v>
      </c>
      <c r="AR805" s="17" t="s">
        <v>240</v>
      </c>
      <c r="AT805" s="17" t="s">
        <v>143</v>
      </c>
      <c r="AU805" s="17" t="s">
        <v>83</v>
      </c>
      <c r="AY805" s="17" t="s">
        <v>141</v>
      </c>
      <c r="BE805" s="175">
        <f>IF(N805="základní",J805,0)</f>
        <v>0</v>
      </c>
      <c r="BF805" s="175">
        <f>IF(N805="snížená",J805,0)</f>
        <v>0</v>
      </c>
      <c r="BG805" s="175">
        <f>IF(N805="zákl. přenesená",J805,0)</f>
        <v>0</v>
      </c>
      <c r="BH805" s="175">
        <f>IF(N805="sníž. přenesená",J805,0)</f>
        <v>0</v>
      </c>
      <c r="BI805" s="175">
        <f>IF(N805="nulová",J805,0)</f>
        <v>0</v>
      </c>
      <c r="BJ805" s="17" t="s">
        <v>23</v>
      </c>
      <c r="BK805" s="175">
        <f>ROUND(I805*H805,2)</f>
        <v>0</v>
      </c>
      <c r="BL805" s="17" t="s">
        <v>240</v>
      </c>
      <c r="BM805" s="17" t="s">
        <v>1181</v>
      </c>
    </row>
    <row r="806" spans="2:51" s="11" customFormat="1" ht="22.5" customHeight="1">
      <c r="B806" s="176"/>
      <c r="D806" s="177" t="s">
        <v>150</v>
      </c>
      <c r="E806" s="178" t="s">
        <v>22</v>
      </c>
      <c r="F806" s="179" t="s">
        <v>1182</v>
      </c>
      <c r="H806" s="180" t="s">
        <v>22</v>
      </c>
      <c r="I806" s="181"/>
      <c r="L806" s="176"/>
      <c r="M806" s="182"/>
      <c r="N806" s="183"/>
      <c r="O806" s="183"/>
      <c r="P806" s="183"/>
      <c r="Q806" s="183"/>
      <c r="R806" s="183"/>
      <c r="S806" s="183"/>
      <c r="T806" s="184"/>
      <c r="AT806" s="180" t="s">
        <v>150</v>
      </c>
      <c r="AU806" s="180" t="s">
        <v>83</v>
      </c>
      <c r="AV806" s="11" t="s">
        <v>23</v>
      </c>
      <c r="AW806" s="11" t="s">
        <v>38</v>
      </c>
      <c r="AX806" s="11" t="s">
        <v>75</v>
      </c>
      <c r="AY806" s="180" t="s">
        <v>141</v>
      </c>
    </row>
    <row r="807" spans="2:51" s="11" customFormat="1" ht="22.5" customHeight="1">
      <c r="B807" s="176"/>
      <c r="D807" s="177" t="s">
        <v>150</v>
      </c>
      <c r="E807" s="178" t="s">
        <v>22</v>
      </c>
      <c r="F807" s="179" t="s">
        <v>1183</v>
      </c>
      <c r="H807" s="180" t="s">
        <v>22</v>
      </c>
      <c r="I807" s="181"/>
      <c r="L807" s="176"/>
      <c r="M807" s="182"/>
      <c r="N807" s="183"/>
      <c r="O807" s="183"/>
      <c r="P807" s="183"/>
      <c r="Q807" s="183"/>
      <c r="R807" s="183"/>
      <c r="S807" s="183"/>
      <c r="T807" s="184"/>
      <c r="AT807" s="180" t="s">
        <v>150</v>
      </c>
      <c r="AU807" s="180" t="s">
        <v>83</v>
      </c>
      <c r="AV807" s="11" t="s">
        <v>23</v>
      </c>
      <c r="AW807" s="11" t="s">
        <v>38</v>
      </c>
      <c r="AX807" s="11" t="s">
        <v>75</v>
      </c>
      <c r="AY807" s="180" t="s">
        <v>141</v>
      </c>
    </row>
    <row r="808" spans="2:51" s="12" customFormat="1" ht="22.5" customHeight="1">
      <c r="B808" s="185"/>
      <c r="D808" s="177" t="s">
        <v>150</v>
      </c>
      <c r="E808" s="186" t="s">
        <v>22</v>
      </c>
      <c r="F808" s="187" t="s">
        <v>1184</v>
      </c>
      <c r="H808" s="188">
        <v>7</v>
      </c>
      <c r="I808" s="189"/>
      <c r="L808" s="185"/>
      <c r="M808" s="190"/>
      <c r="N808" s="191"/>
      <c r="O808" s="191"/>
      <c r="P808" s="191"/>
      <c r="Q808" s="191"/>
      <c r="R808" s="191"/>
      <c r="S808" s="191"/>
      <c r="T808" s="192"/>
      <c r="AT808" s="186" t="s">
        <v>150</v>
      </c>
      <c r="AU808" s="186" t="s">
        <v>83</v>
      </c>
      <c r="AV808" s="12" t="s">
        <v>83</v>
      </c>
      <c r="AW808" s="12" t="s">
        <v>38</v>
      </c>
      <c r="AX808" s="12" t="s">
        <v>75</v>
      </c>
      <c r="AY808" s="186" t="s">
        <v>141</v>
      </c>
    </row>
    <row r="809" spans="2:51" s="13" customFormat="1" ht="22.5" customHeight="1">
      <c r="B809" s="193"/>
      <c r="D809" s="194" t="s">
        <v>150</v>
      </c>
      <c r="E809" s="195" t="s">
        <v>22</v>
      </c>
      <c r="F809" s="196" t="s">
        <v>154</v>
      </c>
      <c r="H809" s="197">
        <v>7</v>
      </c>
      <c r="I809" s="198"/>
      <c r="L809" s="193"/>
      <c r="M809" s="199"/>
      <c r="N809" s="200"/>
      <c r="O809" s="200"/>
      <c r="P809" s="200"/>
      <c r="Q809" s="200"/>
      <c r="R809" s="200"/>
      <c r="S809" s="200"/>
      <c r="T809" s="201"/>
      <c r="AT809" s="202" t="s">
        <v>150</v>
      </c>
      <c r="AU809" s="202" t="s">
        <v>83</v>
      </c>
      <c r="AV809" s="13" t="s">
        <v>148</v>
      </c>
      <c r="AW809" s="13" t="s">
        <v>38</v>
      </c>
      <c r="AX809" s="13" t="s">
        <v>23</v>
      </c>
      <c r="AY809" s="202" t="s">
        <v>141</v>
      </c>
    </row>
    <row r="810" spans="2:65" s="1" customFormat="1" ht="31.5" customHeight="1">
      <c r="B810" s="163"/>
      <c r="C810" s="164" t="s">
        <v>1185</v>
      </c>
      <c r="D810" s="164" t="s">
        <v>143</v>
      </c>
      <c r="E810" s="165" t="s">
        <v>1186</v>
      </c>
      <c r="F810" s="166" t="s">
        <v>1187</v>
      </c>
      <c r="G810" s="167" t="s">
        <v>317</v>
      </c>
      <c r="H810" s="168">
        <v>1</v>
      </c>
      <c r="I810" s="169"/>
      <c r="J810" s="170">
        <f>ROUND(I810*H810,2)</f>
        <v>0</v>
      </c>
      <c r="K810" s="166" t="s">
        <v>22</v>
      </c>
      <c r="L810" s="34"/>
      <c r="M810" s="171" t="s">
        <v>22</v>
      </c>
      <c r="N810" s="172" t="s">
        <v>46</v>
      </c>
      <c r="O810" s="35"/>
      <c r="P810" s="173">
        <f>O810*H810</f>
        <v>0</v>
      </c>
      <c r="Q810" s="173">
        <v>0</v>
      </c>
      <c r="R810" s="173">
        <f>Q810*H810</f>
        <v>0</v>
      </c>
      <c r="S810" s="173">
        <v>0</v>
      </c>
      <c r="T810" s="174">
        <f>S810*H810</f>
        <v>0</v>
      </c>
      <c r="AR810" s="17" t="s">
        <v>240</v>
      </c>
      <c r="AT810" s="17" t="s">
        <v>143</v>
      </c>
      <c r="AU810" s="17" t="s">
        <v>83</v>
      </c>
      <c r="AY810" s="17" t="s">
        <v>141</v>
      </c>
      <c r="BE810" s="175">
        <f>IF(N810="základní",J810,0)</f>
        <v>0</v>
      </c>
      <c r="BF810" s="175">
        <f>IF(N810="snížená",J810,0)</f>
        <v>0</v>
      </c>
      <c r="BG810" s="175">
        <f>IF(N810="zákl. přenesená",J810,0)</f>
        <v>0</v>
      </c>
      <c r="BH810" s="175">
        <f>IF(N810="sníž. přenesená",J810,0)</f>
        <v>0</v>
      </c>
      <c r="BI810" s="175">
        <f>IF(N810="nulová",J810,0)</f>
        <v>0</v>
      </c>
      <c r="BJ810" s="17" t="s">
        <v>23</v>
      </c>
      <c r="BK810" s="175">
        <f>ROUND(I810*H810,2)</f>
        <v>0</v>
      </c>
      <c r="BL810" s="17" t="s">
        <v>240</v>
      </c>
      <c r="BM810" s="17" t="s">
        <v>1188</v>
      </c>
    </row>
    <row r="811" spans="2:51" s="11" customFormat="1" ht="22.5" customHeight="1">
      <c r="B811" s="176"/>
      <c r="D811" s="177" t="s">
        <v>150</v>
      </c>
      <c r="E811" s="178" t="s">
        <v>22</v>
      </c>
      <c r="F811" s="179" t="s">
        <v>1189</v>
      </c>
      <c r="H811" s="180" t="s">
        <v>22</v>
      </c>
      <c r="I811" s="181"/>
      <c r="L811" s="176"/>
      <c r="M811" s="182"/>
      <c r="N811" s="183"/>
      <c r="O811" s="183"/>
      <c r="P811" s="183"/>
      <c r="Q811" s="183"/>
      <c r="R811" s="183"/>
      <c r="S811" s="183"/>
      <c r="T811" s="184"/>
      <c r="AT811" s="180" t="s">
        <v>150</v>
      </c>
      <c r="AU811" s="180" t="s">
        <v>83</v>
      </c>
      <c r="AV811" s="11" t="s">
        <v>23</v>
      </c>
      <c r="AW811" s="11" t="s">
        <v>38</v>
      </c>
      <c r="AX811" s="11" t="s">
        <v>75</v>
      </c>
      <c r="AY811" s="180" t="s">
        <v>141</v>
      </c>
    </row>
    <row r="812" spans="2:51" s="12" customFormat="1" ht="22.5" customHeight="1">
      <c r="B812" s="185"/>
      <c r="D812" s="177" t="s">
        <v>150</v>
      </c>
      <c r="E812" s="186" t="s">
        <v>22</v>
      </c>
      <c r="F812" s="187" t="s">
        <v>904</v>
      </c>
      <c r="H812" s="188">
        <v>1</v>
      </c>
      <c r="I812" s="189"/>
      <c r="L812" s="185"/>
      <c r="M812" s="190"/>
      <c r="N812" s="191"/>
      <c r="O812" s="191"/>
      <c r="P812" s="191"/>
      <c r="Q812" s="191"/>
      <c r="R812" s="191"/>
      <c r="S812" s="191"/>
      <c r="T812" s="192"/>
      <c r="AT812" s="186" t="s">
        <v>150</v>
      </c>
      <c r="AU812" s="186" t="s">
        <v>83</v>
      </c>
      <c r="AV812" s="12" t="s">
        <v>83</v>
      </c>
      <c r="AW812" s="12" t="s">
        <v>38</v>
      </c>
      <c r="AX812" s="12" t="s">
        <v>75</v>
      </c>
      <c r="AY812" s="186" t="s">
        <v>141</v>
      </c>
    </row>
    <row r="813" spans="2:51" s="13" customFormat="1" ht="22.5" customHeight="1">
      <c r="B813" s="193"/>
      <c r="D813" s="194" t="s">
        <v>150</v>
      </c>
      <c r="E813" s="195" t="s">
        <v>22</v>
      </c>
      <c r="F813" s="196" t="s">
        <v>154</v>
      </c>
      <c r="H813" s="197">
        <v>1</v>
      </c>
      <c r="I813" s="198"/>
      <c r="L813" s="193"/>
      <c r="M813" s="199"/>
      <c r="N813" s="200"/>
      <c r="O813" s="200"/>
      <c r="P813" s="200"/>
      <c r="Q813" s="200"/>
      <c r="R813" s="200"/>
      <c r="S813" s="200"/>
      <c r="T813" s="201"/>
      <c r="AT813" s="202" t="s">
        <v>150</v>
      </c>
      <c r="AU813" s="202" t="s">
        <v>83</v>
      </c>
      <c r="AV813" s="13" t="s">
        <v>148</v>
      </c>
      <c r="AW813" s="13" t="s">
        <v>38</v>
      </c>
      <c r="AX813" s="13" t="s">
        <v>23</v>
      </c>
      <c r="AY813" s="202" t="s">
        <v>141</v>
      </c>
    </row>
    <row r="814" spans="2:65" s="1" customFormat="1" ht="31.5" customHeight="1">
      <c r="B814" s="163"/>
      <c r="C814" s="164" t="s">
        <v>1190</v>
      </c>
      <c r="D814" s="164" t="s">
        <v>143</v>
      </c>
      <c r="E814" s="165" t="s">
        <v>1191</v>
      </c>
      <c r="F814" s="166" t="s">
        <v>1192</v>
      </c>
      <c r="G814" s="167" t="s">
        <v>317</v>
      </c>
      <c r="H814" s="168">
        <v>1</v>
      </c>
      <c r="I814" s="169"/>
      <c r="J814" s="170">
        <f>ROUND(I814*H814,2)</f>
        <v>0</v>
      </c>
      <c r="K814" s="166" t="s">
        <v>22</v>
      </c>
      <c r="L814" s="34"/>
      <c r="M814" s="171" t="s">
        <v>22</v>
      </c>
      <c r="N814" s="172" t="s">
        <v>46</v>
      </c>
      <c r="O814" s="35"/>
      <c r="P814" s="173">
        <f>O814*H814</f>
        <v>0</v>
      </c>
      <c r="Q814" s="173">
        <v>0</v>
      </c>
      <c r="R814" s="173">
        <f>Q814*H814</f>
        <v>0</v>
      </c>
      <c r="S814" s="173">
        <v>0</v>
      </c>
      <c r="T814" s="174">
        <f>S814*H814</f>
        <v>0</v>
      </c>
      <c r="AR814" s="17" t="s">
        <v>240</v>
      </c>
      <c r="AT814" s="17" t="s">
        <v>143</v>
      </c>
      <c r="AU814" s="17" t="s">
        <v>83</v>
      </c>
      <c r="AY814" s="17" t="s">
        <v>141</v>
      </c>
      <c r="BE814" s="175">
        <f>IF(N814="základní",J814,0)</f>
        <v>0</v>
      </c>
      <c r="BF814" s="175">
        <f>IF(N814="snížená",J814,0)</f>
        <v>0</v>
      </c>
      <c r="BG814" s="175">
        <f>IF(N814="zákl. přenesená",J814,0)</f>
        <v>0</v>
      </c>
      <c r="BH814" s="175">
        <f>IF(N814="sníž. přenesená",J814,0)</f>
        <v>0</v>
      </c>
      <c r="BI814" s="175">
        <f>IF(N814="nulová",J814,0)</f>
        <v>0</v>
      </c>
      <c r="BJ814" s="17" t="s">
        <v>23</v>
      </c>
      <c r="BK814" s="175">
        <f>ROUND(I814*H814,2)</f>
        <v>0</v>
      </c>
      <c r="BL814" s="17" t="s">
        <v>240</v>
      </c>
      <c r="BM814" s="17" t="s">
        <v>1193</v>
      </c>
    </row>
    <row r="815" spans="2:51" s="11" customFormat="1" ht="22.5" customHeight="1">
      <c r="B815" s="176"/>
      <c r="D815" s="177" t="s">
        <v>150</v>
      </c>
      <c r="E815" s="178" t="s">
        <v>22</v>
      </c>
      <c r="F815" s="179" t="s">
        <v>1149</v>
      </c>
      <c r="H815" s="180" t="s">
        <v>22</v>
      </c>
      <c r="I815" s="181"/>
      <c r="L815" s="176"/>
      <c r="M815" s="182"/>
      <c r="N815" s="183"/>
      <c r="O815" s="183"/>
      <c r="P815" s="183"/>
      <c r="Q815" s="183"/>
      <c r="R815" s="183"/>
      <c r="S815" s="183"/>
      <c r="T815" s="184"/>
      <c r="AT815" s="180" t="s">
        <v>150</v>
      </c>
      <c r="AU815" s="180" t="s">
        <v>83</v>
      </c>
      <c r="AV815" s="11" t="s">
        <v>23</v>
      </c>
      <c r="AW815" s="11" t="s">
        <v>38</v>
      </c>
      <c r="AX815" s="11" t="s">
        <v>75</v>
      </c>
      <c r="AY815" s="180" t="s">
        <v>141</v>
      </c>
    </row>
    <row r="816" spans="2:51" s="12" customFormat="1" ht="22.5" customHeight="1">
      <c r="B816" s="185"/>
      <c r="D816" s="177" t="s">
        <v>150</v>
      </c>
      <c r="E816" s="186" t="s">
        <v>22</v>
      </c>
      <c r="F816" s="187" t="s">
        <v>904</v>
      </c>
      <c r="H816" s="188">
        <v>1</v>
      </c>
      <c r="I816" s="189"/>
      <c r="L816" s="185"/>
      <c r="M816" s="190"/>
      <c r="N816" s="191"/>
      <c r="O816" s="191"/>
      <c r="P816" s="191"/>
      <c r="Q816" s="191"/>
      <c r="R816" s="191"/>
      <c r="S816" s="191"/>
      <c r="T816" s="192"/>
      <c r="AT816" s="186" t="s">
        <v>150</v>
      </c>
      <c r="AU816" s="186" t="s">
        <v>83</v>
      </c>
      <c r="AV816" s="12" t="s">
        <v>83</v>
      </c>
      <c r="AW816" s="12" t="s">
        <v>38</v>
      </c>
      <c r="AX816" s="12" t="s">
        <v>75</v>
      </c>
      <c r="AY816" s="186" t="s">
        <v>141</v>
      </c>
    </row>
    <row r="817" spans="2:51" s="13" customFormat="1" ht="22.5" customHeight="1">
      <c r="B817" s="193"/>
      <c r="D817" s="194" t="s">
        <v>150</v>
      </c>
      <c r="E817" s="195" t="s">
        <v>22</v>
      </c>
      <c r="F817" s="196" t="s">
        <v>154</v>
      </c>
      <c r="H817" s="197">
        <v>1</v>
      </c>
      <c r="I817" s="198"/>
      <c r="L817" s="193"/>
      <c r="M817" s="199"/>
      <c r="N817" s="200"/>
      <c r="O817" s="200"/>
      <c r="P817" s="200"/>
      <c r="Q817" s="200"/>
      <c r="R817" s="200"/>
      <c r="S817" s="200"/>
      <c r="T817" s="201"/>
      <c r="AT817" s="202" t="s">
        <v>150</v>
      </c>
      <c r="AU817" s="202" t="s">
        <v>83</v>
      </c>
      <c r="AV817" s="13" t="s">
        <v>148</v>
      </c>
      <c r="AW817" s="13" t="s">
        <v>38</v>
      </c>
      <c r="AX817" s="13" t="s">
        <v>23</v>
      </c>
      <c r="AY817" s="202" t="s">
        <v>141</v>
      </c>
    </row>
    <row r="818" spans="2:65" s="1" customFormat="1" ht="22.5" customHeight="1">
      <c r="B818" s="163"/>
      <c r="C818" s="164" t="s">
        <v>1194</v>
      </c>
      <c r="D818" s="164" t="s">
        <v>143</v>
      </c>
      <c r="E818" s="165" t="s">
        <v>1195</v>
      </c>
      <c r="F818" s="166" t="s">
        <v>1196</v>
      </c>
      <c r="G818" s="167" t="s">
        <v>146</v>
      </c>
      <c r="H818" s="168">
        <v>56.293</v>
      </c>
      <c r="I818" s="169"/>
      <c r="J818" s="170">
        <f>ROUND(I818*H818,2)</f>
        <v>0</v>
      </c>
      <c r="K818" s="166" t="s">
        <v>147</v>
      </c>
      <c r="L818" s="34"/>
      <c r="M818" s="171" t="s">
        <v>22</v>
      </c>
      <c r="N818" s="172" t="s">
        <v>46</v>
      </c>
      <c r="O818" s="35"/>
      <c r="P818" s="173">
        <f>O818*H818</f>
        <v>0</v>
      </c>
      <c r="Q818" s="173">
        <v>1E-05</v>
      </c>
      <c r="R818" s="173">
        <f>Q818*H818</f>
        <v>0.00056293</v>
      </c>
      <c r="S818" s="173">
        <v>0</v>
      </c>
      <c r="T818" s="174">
        <f>S818*H818</f>
        <v>0</v>
      </c>
      <c r="AR818" s="17" t="s">
        <v>240</v>
      </c>
      <c r="AT818" s="17" t="s">
        <v>143</v>
      </c>
      <c r="AU818" s="17" t="s">
        <v>83</v>
      </c>
      <c r="AY818" s="17" t="s">
        <v>141</v>
      </c>
      <c r="BE818" s="175">
        <f>IF(N818="základní",J818,0)</f>
        <v>0</v>
      </c>
      <c r="BF818" s="175">
        <f>IF(N818="snížená",J818,0)</f>
        <v>0</v>
      </c>
      <c r="BG818" s="175">
        <f>IF(N818="zákl. přenesená",J818,0)</f>
        <v>0</v>
      </c>
      <c r="BH818" s="175">
        <f>IF(N818="sníž. přenesená",J818,0)</f>
        <v>0</v>
      </c>
      <c r="BI818" s="175">
        <f>IF(N818="nulová",J818,0)</f>
        <v>0</v>
      </c>
      <c r="BJ818" s="17" t="s">
        <v>23</v>
      </c>
      <c r="BK818" s="175">
        <f>ROUND(I818*H818,2)</f>
        <v>0</v>
      </c>
      <c r="BL818" s="17" t="s">
        <v>240</v>
      </c>
      <c r="BM818" s="17" t="s">
        <v>1197</v>
      </c>
    </row>
    <row r="819" spans="2:51" s="11" customFormat="1" ht="22.5" customHeight="1">
      <c r="B819" s="176"/>
      <c r="D819" s="177" t="s">
        <v>150</v>
      </c>
      <c r="E819" s="178" t="s">
        <v>22</v>
      </c>
      <c r="F819" s="179" t="s">
        <v>1198</v>
      </c>
      <c r="H819" s="180" t="s">
        <v>22</v>
      </c>
      <c r="I819" s="181"/>
      <c r="L819" s="176"/>
      <c r="M819" s="182"/>
      <c r="N819" s="183"/>
      <c r="O819" s="183"/>
      <c r="P819" s="183"/>
      <c r="Q819" s="183"/>
      <c r="R819" s="183"/>
      <c r="S819" s="183"/>
      <c r="T819" s="184"/>
      <c r="AT819" s="180" t="s">
        <v>150</v>
      </c>
      <c r="AU819" s="180" t="s">
        <v>83</v>
      </c>
      <c r="AV819" s="11" t="s">
        <v>23</v>
      </c>
      <c r="AW819" s="11" t="s">
        <v>38</v>
      </c>
      <c r="AX819" s="11" t="s">
        <v>75</v>
      </c>
      <c r="AY819" s="180" t="s">
        <v>141</v>
      </c>
    </row>
    <row r="820" spans="2:51" s="12" customFormat="1" ht="22.5" customHeight="1">
      <c r="B820" s="185"/>
      <c r="D820" s="177" t="s">
        <v>150</v>
      </c>
      <c r="E820" s="186" t="s">
        <v>22</v>
      </c>
      <c r="F820" s="187" t="s">
        <v>1199</v>
      </c>
      <c r="H820" s="188">
        <v>23.805</v>
      </c>
      <c r="I820" s="189"/>
      <c r="L820" s="185"/>
      <c r="M820" s="190"/>
      <c r="N820" s="191"/>
      <c r="O820" s="191"/>
      <c r="P820" s="191"/>
      <c r="Q820" s="191"/>
      <c r="R820" s="191"/>
      <c r="S820" s="191"/>
      <c r="T820" s="192"/>
      <c r="AT820" s="186" t="s">
        <v>150</v>
      </c>
      <c r="AU820" s="186" t="s">
        <v>83</v>
      </c>
      <c r="AV820" s="12" t="s">
        <v>83</v>
      </c>
      <c r="AW820" s="12" t="s">
        <v>38</v>
      </c>
      <c r="AX820" s="12" t="s">
        <v>75</v>
      </c>
      <c r="AY820" s="186" t="s">
        <v>141</v>
      </c>
    </row>
    <row r="821" spans="2:51" s="12" customFormat="1" ht="22.5" customHeight="1">
      <c r="B821" s="185"/>
      <c r="D821" s="177" t="s">
        <v>150</v>
      </c>
      <c r="E821" s="186" t="s">
        <v>22</v>
      </c>
      <c r="F821" s="187" t="s">
        <v>1200</v>
      </c>
      <c r="H821" s="188">
        <v>8.51</v>
      </c>
      <c r="I821" s="189"/>
      <c r="L821" s="185"/>
      <c r="M821" s="190"/>
      <c r="N821" s="191"/>
      <c r="O821" s="191"/>
      <c r="P821" s="191"/>
      <c r="Q821" s="191"/>
      <c r="R821" s="191"/>
      <c r="S821" s="191"/>
      <c r="T821" s="192"/>
      <c r="AT821" s="186" t="s">
        <v>150</v>
      </c>
      <c r="AU821" s="186" t="s">
        <v>83</v>
      </c>
      <c r="AV821" s="12" t="s">
        <v>83</v>
      </c>
      <c r="AW821" s="12" t="s">
        <v>38</v>
      </c>
      <c r="AX821" s="12" t="s">
        <v>75</v>
      </c>
      <c r="AY821" s="186" t="s">
        <v>141</v>
      </c>
    </row>
    <row r="822" spans="2:51" s="12" customFormat="1" ht="22.5" customHeight="1">
      <c r="B822" s="185"/>
      <c r="D822" s="177" t="s">
        <v>150</v>
      </c>
      <c r="E822" s="186" t="s">
        <v>22</v>
      </c>
      <c r="F822" s="187" t="s">
        <v>1201</v>
      </c>
      <c r="H822" s="188">
        <v>23.978</v>
      </c>
      <c r="I822" s="189"/>
      <c r="L822" s="185"/>
      <c r="M822" s="190"/>
      <c r="N822" s="191"/>
      <c r="O822" s="191"/>
      <c r="P822" s="191"/>
      <c r="Q822" s="191"/>
      <c r="R822" s="191"/>
      <c r="S822" s="191"/>
      <c r="T822" s="192"/>
      <c r="AT822" s="186" t="s">
        <v>150</v>
      </c>
      <c r="AU822" s="186" t="s">
        <v>83</v>
      </c>
      <c r="AV822" s="12" t="s">
        <v>83</v>
      </c>
      <c r="AW822" s="12" t="s">
        <v>38</v>
      </c>
      <c r="AX822" s="12" t="s">
        <v>75</v>
      </c>
      <c r="AY822" s="186" t="s">
        <v>141</v>
      </c>
    </row>
    <row r="823" spans="2:51" s="13" customFormat="1" ht="22.5" customHeight="1">
      <c r="B823" s="193"/>
      <c r="D823" s="194" t="s">
        <v>150</v>
      </c>
      <c r="E823" s="195" t="s">
        <v>22</v>
      </c>
      <c r="F823" s="196" t="s">
        <v>154</v>
      </c>
      <c r="H823" s="197">
        <v>56.293</v>
      </c>
      <c r="I823" s="198"/>
      <c r="L823" s="193"/>
      <c r="M823" s="199"/>
      <c r="N823" s="200"/>
      <c r="O823" s="200"/>
      <c r="P823" s="200"/>
      <c r="Q823" s="200"/>
      <c r="R823" s="200"/>
      <c r="S823" s="200"/>
      <c r="T823" s="201"/>
      <c r="AT823" s="202" t="s">
        <v>150</v>
      </c>
      <c r="AU823" s="202" t="s">
        <v>83</v>
      </c>
      <c r="AV823" s="13" t="s">
        <v>148</v>
      </c>
      <c r="AW823" s="13" t="s">
        <v>38</v>
      </c>
      <c r="AX823" s="13" t="s">
        <v>23</v>
      </c>
      <c r="AY823" s="202" t="s">
        <v>141</v>
      </c>
    </row>
    <row r="824" spans="2:65" s="1" customFormat="1" ht="22.5" customHeight="1">
      <c r="B824" s="163"/>
      <c r="C824" s="164" t="s">
        <v>1202</v>
      </c>
      <c r="D824" s="164" t="s">
        <v>143</v>
      </c>
      <c r="E824" s="165" t="s">
        <v>1203</v>
      </c>
      <c r="F824" s="166" t="s">
        <v>1204</v>
      </c>
      <c r="G824" s="167" t="s">
        <v>146</v>
      </c>
      <c r="H824" s="168">
        <v>56.293</v>
      </c>
      <c r="I824" s="169"/>
      <c r="J824" s="170">
        <f>ROUND(I824*H824,2)</f>
        <v>0</v>
      </c>
      <c r="K824" s="166" t="s">
        <v>22</v>
      </c>
      <c r="L824" s="34"/>
      <c r="M824" s="171" t="s">
        <v>22</v>
      </c>
      <c r="N824" s="172" t="s">
        <v>46</v>
      </c>
      <c r="O824" s="35"/>
      <c r="P824" s="173">
        <f>O824*H824</f>
        <v>0</v>
      </c>
      <c r="Q824" s="173">
        <v>0.00038</v>
      </c>
      <c r="R824" s="173">
        <f>Q824*H824</f>
        <v>0.021391340000000002</v>
      </c>
      <c r="S824" s="173">
        <v>0</v>
      </c>
      <c r="T824" s="174">
        <f>S824*H824</f>
        <v>0</v>
      </c>
      <c r="AR824" s="17" t="s">
        <v>240</v>
      </c>
      <c r="AT824" s="17" t="s">
        <v>143</v>
      </c>
      <c r="AU824" s="17" t="s">
        <v>83</v>
      </c>
      <c r="AY824" s="17" t="s">
        <v>141</v>
      </c>
      <c r="BE824" s="175">
        <f>IF(N824="základní",J824,0)</f>
        <v>0</v>
      </c>
      <c r="BF824" s="175">
        <f>IF(N824="snížená",J824,0)</f>
        <v>0</v>
      </c>
      <c r="BG824" s="175">
        <f>IF(N824="zákl. přenesená",J824,0)</f>
        <v>0</v>
      </c>
      <c r="BH824" s="175">
        <f>IF(N824="sníž. přenesená",J824,0)</f>
        <v>0</v>
      </c>
      <c r="BI824" s="175">
        <f>IF(N824="nulová",J824,0)</f>
        <v>0</v>
      </c>
      <c r="BJ824" s="17" t="s">
        <v>23</v>
      </c>
      <c r="BK824" s="175">
        <f>ROUND(I824*H824,2)</f>
        <v>0</v>
      </c>
      <c r="BL824" s="17" t="s">
        <v>240</v>
      </c>
      <c r="BM824" s="17" t="s">
        <v>1205</v>
      </c>
    </row>
    <row r="825" spans="2:51" s="12" customFormat="1" ht="22.5" customHeight="1">
      <c r="B825" s="185"/>
      <c r="D825" s="177" t="s">
        <v>150</v>
      </c>
      <c r="E825" s="186" t="s">
        <v>22</v>
      </c>
      <c r="F825" s="187" t="s">
        <v>1199</v>
      </c>
      <c r="H825" s="188">
        <v>23.805</v>
      </c>
      <c r="I825" s="189"/>
      <c r="L825" s="185"/>
      <c r="M825" s="190"/>
      <c r="N825" s="191"/>
      <c r="O825" s="191"/>
      <c r="P825" s="191"/>
      <c r="Q825" s="191"/>
      <c r="R825" s="191"/>
      <c r="S825" s="191"/>
      <c r="T825" s="192"/>
      <c r="AT825" s="186" t="s">
        <v>150</v>
      </c>
      <c r="AU825" s="186" t="s">
        <v>83</v>
      </c>
      <c r="AV825" s="12" t="s">
        <v>83</v>
      </c>
      <c r="AW825" s="12" t="s">
        <v>38</v>
      </c>
      <c r="AX825" s="12" t="s">
        <v>75</v>
      </c>
      <c r="AY825" s="186" t="s">
        <v>141</v>
      </c>
    </row>
    <row r="826" spans="2:51" s="12" customFormat="1" ht="22.5" customHeight="1">
      <c r="B826" s="185"/>
      <c r="D826" s="177" t="s">
        <v>150</v>
      </c>
      <c r="E826" s="186" t="s">
        <v>22</v>
      </c>
      <c r="F826" s="187" t="s">
        <v>1200</v>
      </c>
      <c r="H826" s="188">
        <v>8.51</v>
      </c>
      <c r="I826" s="189"/>
      <c r="L826" s="185"/>
      <c r="M826" s="190"/>
      <c r="N826" s="191"/>
      <c r="O826" s="191"/>
      <c r="P826" s="191"/>
      <c r="Q826" s="191"/>
      <c r="R826" s="191"/>
      <c r="S826" s="191"/>
      <c r="T826" s="192"/>
      <c r="AT826" s="186" t="s">
        <v>150</v>
      </c>
      <c r="AU826" s="186" t="s">
        <v>83</v>
      </c>
      <c r="AV826" s="12" t="s">
        <v>83</v>
      </c>
      <c r="AW826" s="12" t="s">
        <v>38</v>
      </c>
      <c r="AX826" s="12" t="s">
        <v>75</v>
      </c>
      <c r="AY826" s="186" t="s">
        <v>141</v>
      </c>
    </row>
    <row r="827" spans="2:51" s="12" customFormat="1" ht="22.5" customHeight="1">
      <c r="B827" s="185"/>
      <c r="D827" s="177" t="s">
        <v>150</v>
      </c>
      <c r="E827" s="186" t="s">
        <v>22</v>
      </c>
      <c r="F827" s="187" t="s">
        <v>1201</v>
      </c>
      <c r="H827" s="188">
        <v>23.978</v>
      </c>
      <c r="I827" s="189"/>
      <c r="L827" s="185"/>
      <c r="M827" s="190"/>
      <c r="N827" s="191"/>
      <c r="O827" s="191"/>
      <c r="P827" s="191"/>
      <c r="Q827" s="191"/>
      <c r="R827" s="191"/>
      <c r="S827" s="191"/>
      <c r="T827" s="192"/>
      <c r="AT827" s="186" t="s">
        <v>150</v>
      </c>
      <c r="AU827" s="186" t="s">
        <v>83</v>
      </c>
      <c r="AV827" s="12" t="s">
        <v>83</v>
      </c>
      <c r="AW827" s="12" t="s">
        <v>38</v>
      </c>
      <c r="AX827" s="12" t="s">
        <v>75</v>
      </c>
      <c r="AY827" s="186" t="s">
        <v>141</v>
      </c>
    </row>
    <row r="828" spans="2:51" s="13" customFormat="1" ht="22.5" customHeight="1">
      <c r="B828" s="193"/>
      <c r="D828" s="194" t="s">
        <v>150</v>
      </c>
      <c r="E828" s="195" t="s">
        <v>22</v>
      </c>
      <c r="F828" s="196" t="s">
        <v>154</v>
      </c>
      <c r="H828" s="197">
        <v>56.293</v>
      </c>
      <c r="I828" s="198"/>
      <c r="L828" s="193"/>
      <c r="M828" s="199"/>
      <c r="N828" s="200"/>
      <c r="O828" s="200"/>
      <c r="P828" s="200"/>
      <c r="Q828" s="200"/>
      <c r="R828" s="200"/>
      <c r="S828" s="200"/>
      <c r="T828" s="201"/>
      <c r="AT828" s="202" t="s">
        <v>150</v>
      </c>
      <c r="AU828" s="202" t="s">
        <v>83</v>
      </c>
      <c r="AV828" s="13" t="s">
        <v>148</v>
      </c>
      <c r="AW828" s="13" t="s">
        <v>38</v>
      </c>
      <c r="AX828" s="13" t="s">
        <v>23</v>
      </c>
      <c r="AY828" s="202" t="s">
        <v>141</v>
      </c>
    </row>
    <row r="829" spans="2:65" s="1" customFormat="1" ht="31.5" customHeight="1">
      <c r="B829" s="163"/>
      <c r="C829" s="164" t="s">
        <v>1206</v>
      </c>
      <c r="D829" s="164" t="s">
        <v>143</v>
      </c>
      <c r="E829" s="165" t="s">
        <v>1207</v>
      </c>
      <c r="F829" s="166" t="s">
        <v>1208</v>
      </c>
      <c r="G829" s="167" t="s">
        <v>317</v>
      </c>
      <c r="H829" s="168">
        <v>3</v>
      </c>
      <c r="I829" s="169"/>
      <c r="J829" s="170">
        <f>ROUND(I829*H829,2)</f>
        <v>0</v>
      </c>
      <c r="K829" s="166" t="s">
        <v>22</v>
      </c>
      <c r="L829" s="34"/>
      <c r="M829" s="171" t="s">
        <v>22</v>
      </c>
      <c r="N829" s="172" t="s">
        <v>46</v>
      </c>
      <c r="O829" s="35"/>
      <c r="P829" s="173">
        <f>O829*H829</f>
        <v>0</v>
      </c>
      <c r="Q829" s="173">
        <v>1E-05</v>
      </c>
      <c r="R829" s="173">
        <f>Q829*H829</f>
        <v>3.0000000000000004E-05</v>
      </c>
      <c r="S829" s="173">
        <v>0</v>
      </c>
      <c r="T829" s="174">
        <f>S829*H829</f>
        <v>0</v>
      </c>
      <c r="AR829" s="17" t="s">
        <v>240</v>
      </c>
      <c r="AT829" s="17" t="s">
        <v>143</v>
      </c>
      <c r="AU829" s="17" t="s">
        <v>83</v>
      </c>
      <c r="AY829" s="17" t="s">
        <v>141</v>
      </c>
      <c r="BE829" s="175">
        <f>IF(N829="základní",J829,0)</f>
        <v>0</v>
      </c>
      <c r="BF829" s="175">
        <f>IF(N829="snížená",J829,0)</f>
        <v>0</v>
      </c>
      <c r="BG829" s="175">
        <f>IF(N829="zákl. přenesená",J829,0)</f>
        <v>0</v>
      </c>
      <c r="BH829" s="175">
        <f>IF(N829="sníž. přenesená",J829,0)</f>
        <v>0</v>
      </c>
      <c r="BI829" s="175">
        <f>IF(N829="nulová",J829,0)</f>
        <v>0</v>
      </c>
      <c r="BJ829" s="17" t="s">
        <v>23</v>
      </c>
      <c r="BK829" s="175">
        <f>ROUND(I829*H829,2)</f>
        <v>0</v>
      </c>
      <c r="BL829" s="17" t="s">
        <v>240</v>
      </c>
      <c r="BM829" s="17" t="s">
        <v>1209</v>
      </c>
    </row>
    <row r="830" spans="2:51" s="12" customFormat="1" ht="22.5" customHeight="1">
      <c r="B830" s="185"/>
      <c r="D830" s="177" t="s">
        <v>150</v>
      </c>
      <c r="E830" s="186" t="s">
        <v>22</v>
      </c>
      <c r="F830" s="187" t="s">
        <v>949</v>
      </c>
      <c r="H830" s="188">
        <v>3</v>
      </c>
      <c r="I830" s="189"/>
      <c r="L830" s="185"/>
      <c r="M830" s="190"/>
      <c r="N830" s="191"/>
      <c r="O830" s="191"/>
      <c r="P830" s="191"/>
      <c r="Q830" s="191"/>
      <c r="R830" s="191"/>
      <c r="S830" s="191"/>
      <c r="T830" s="192"/>
      <c r="AT830" s="186" t="s">
        <v>150</v>
      </c>
      <c r="AU830" s="186" t="s">
        <v>83</v>
      </c>
      <c r="AV830" s="12" t="s">
        <v>83</v>
      </c>
      <c r="AW830" s="12" t="s">
        <v>38</v>
      </c>
      <c r="AX830" s="12" t="s">
        <v>75</v>
      </c>
      <c r="AY830" s="186" t="s">
        <v>141</v>
      </c>
    </row>
    <row r="831" spans="2:51" s="13" customFormat="1" ht="22.5" customHeight="1">
      <c r="B831" s="193"/>
      <c r="D831" s="194" t="s">
        <v>150</v>
      </c>
      <c r="E831" s="195" t="s">
        <v>22</v>
      </c>
      <c r="F831" s="196" t="s">
        <v>154</v>
      </c>
      <c r="H831" s="197">
        <v>3</v>
      </c>
      <c r="I831" s="198"/>
      <c r="L831" s="193"/>
      <c r="M831" s="199"/>
      <c r="N831" s="200"/>
      <c r="O831" s="200"/>
      <c r="P831" s="200"/>
      <c r="Q831" s="200"/>
      <c r="R831" s="200"/>
      <c r="S831" s="200"/>
      <c r="T831" s="201"/>
      <c r="AT831" s="202" t="s">
        <v>150</v>
      </c>
      <c r="AU831" s="202" t="s">
        <v>83</v>
      </c>
      <c r="AV831" s="13" t="s">
        <v>148</v>
      </c>
      <c r="AW831" s="13" t="s">
        <v>38</v>
      </c>
      <c r="AX831" s="13" t="s">
        <v>23</v>
      </c>
      <c r="AY831" s="202" t="s">
        <v>141</v>
      </c>
    </row>
    <row r="832" spans="2:65" s="1" customFormat="1" ht="22.5" customHeight="1">
      <c r="B832" s="163"/>
      <c r="C832" s="164" t="s">
        <v>1210</v>
      </c>
      <c r="D832" s="164" t="s">
        <v>143</v>
      </c>
      <c r="E832" s="165" t="s">
        <v>1211</v>
      </c>
      <c r="F832" s="166" t="s">
        <v>1212</v>
      </c>
      <c r="G832" s="167" t="s">
        <v>317</v>
      </c>
      <c r="H832" s="168">
        <v>4</v>
      </c>
      <c r="I832" s="169"/>
      <c r="J832" s="170">
        <f>ROUND(I832*H832,2)</f>
        <v>0</v>
      </c>
      <c r="K832" s="166" t="s">
        <v>22</v>
      </c>
      <c r="L832" s="34"/>
      <c r="M832" s="171" t="s">
        <v>22</v>
      </c>
      <c r="N832" s="172" t="s">
        <v>46</v>
      </c>
      <c r="O832" s="35"/>
      <c r="P832" s="173">
        <f>O832*H832</f>
        <v>0</v>
      </c>
      <c r="Q832" s="173">
        <v>0</v>
      </c>
      <c r="R832" s="173">
        <f>Q832*H832</f>
        <v>0</v>
      </c>
      <c r="S832" s="173">
        <v>0</v>
      </c>
      <c r="T832" s="174">
        <f>S832*H832</f>
        <v>0</v>
      </c>
      <c r="AR832" s="17" t="s">
        <v>240</v>
      </c>
      <c r="AT832" s="17" t="s">
        <v>143</v>
      </c>
      <c r="AU832" s="17" t="s">
        <v>83</v>
      </c>
      <c r="AY832" s="17" t="s">
        <v>141</v>
      </c>
      <c r="BE832" s="175">
        <f>IF(N832="základní",J832,0)</f>
        <v>0</v>
      </c>
      <c r="BF832" s="175">
        <f>IF(N832="snížená",J832,0)</f>
        <v>0</v>
      </c>
      <c r="BG832" s="175">
        <f>IF(N832="zákl. přenesená",J832,0)</f>
        <v>0</v>
      </c>
      <c r="BH832" s="175">
        <f>IF(N832="sníž. přenesená",J832,0)</f>
        <v>0</v>
      </c>
      <c r="BI832" s="175">
        <f>IF(N832="nulová",J832,0)</f>
        <v>0</v>
      </c>
      <c r="BJ832" s="17" t="s">
        <v>23</v>
      </c>
      <c r="BK832" s="175">
        <f>ROUND(I832*H832,2)</f>
        <v>0</v>
      </c>
      <c r="BL832" s="17" t="s">
        <v>240</v>
      </c>
      <c r="BM832" s="17" t="s">
        <v>1213</v>
      </c>
    </row>
    <row r="833" spans="2:51" s="12" customFormat="1" ht="22.5" customHeight="1">
      <c r="B833" s="185"/>
      <c r="D833" s="177" t="s">
        <v>150</v>
      </c>
      <c r="E833" s="186" t="s">
        <v>22</v>
      </c>
      <c r="F833" s="187" t="s">
        <v>1214</v>
      </c>
      <c r="H833" s="188">
        <v>2</v>
      </c>
      <c r="I833" s="189"/>
      <c r="L833" s="185"/>
      <c r="M833" s="190"/>
      <c r="N833" s="191"/>
      <c r="O833" s="191"/>
      <c r="P833" s="191"/>
      <c r="Q833" s="191"/>
      <c r="R833" s="191"/>
      <c r="S833" s="191"/>
      <c r="T833" s="192"/>
      <c r="AT833" s="186" t="s">
        <v>150</v>
      </c>
      <c r="AU833" s="186" t="s">
        <v>83</v>
      </c>
      <c r="AV833" s="12" t="s">
        <v>83</v>
      </c>
      <c r="AW833" s="12" t="s">
        <v>38</v>
      </c>
      <c r="AX833" s="12" t="s">
        <v>75</v>
      </c>
      <c r="AY833" s="186" t="s">
        <v>141</v>
      </c>
    </row>
    <row r="834" spans="2:51" s="12" customFormat="1" ht="22.5" customHeight="1">
      <c r="B834" s="185"/>
      <c r="D834" s="177" t="s">
        <v>150</v>
      </c>
      <c r="E834" s="186" t="s">
        <v>22</v>
      </c>
      <c r="F834" s="187" t="s">
        <v>899</v>
      </c>
      <c r="H834" s="188">
        <v>1</v>
      </c>
      <c r="I834" s="189"/>
      <c r="L834" s="185"/>
      <c r="M834" s="190"/>
      <c r="N834" s="191"/>
      <c r="O834" s="191"/>
      <c r="P834" s="191"/>
      <c r="Q834" s="191"/>
      <c r="R834" s="191"/>
      <c r="S834" s="191"/>
      <c r="T834" s="192"/>
      <c r="AT834" s="186" t="s">
        <v>150</v>
      </c>
      <c r="AU834" s="186" t="s">
        <v>83</v>
      </c>
      <c r="AV834" s="12" t="s">
        <v>83</v>
      </c>
      <c r="AW834" s="12" t="s">
        <v>38</v>
      </c>
      <c r="AX834" s="12" t="s">
        <v>75</v>
      </c>
      <c r="AY834" s="186" t="s">
        <v>141</v>
      </c>
    </row>
    <row r="835" spans="2:51" s="12" customFormat="1" ht="22.5" customHeight="1">
      <c r="B835" s="185"/>
      <c r="D835" s="177" t="s">
        <v>150</v>
      </c>
      <c r="E835" s="186" t="s">
        <v>22</v>
      </c>
      <c r="F835" s="187" t="s">
        <v>897</v>
      </c>
      <c r="H835" s="188">
        <v>1</v>
      </c>
      <c r="I835" s="189"/>
      <c r="L835" s="185"/>
      <c r="M835" s="190"/>
      <c r="N835" s="191"/>
      <c r="O835" s="191"/>
      <c r="P835" s="191"/>
      <c r="Q835" s="191"/>
      <c r="R835" s="191"/>
      <c r="S835" s="191"/>
      <c r="T835" s="192"/>
      <c r="AT835" s="186" t="s">
        <v>150</v>
      </c>
      <c r="AU835" s="186" t="s">
        <v>83</v>
      </c>
      <c r="AV835" s="12" t="s">
        <v>83</v>
      </c>
      <c r="AW835" s="12" t="s">
        <v>38</v>
      </c>
      <c r="AX835" s="12" t="s">
        <v>75</v>
      </c>
      <c r="AY835" s="186" t="s">
        <v>141</v>
      </c>
    </row>
    <row r="836" spans="2:51" s="13" customFormat="1" ht="22.5" customHeight="1">
      <c r="B836" s="193"/>
      <c r="D836" s="194" t="s">
        <v>150</v>
      </c>
      <c r="E836" s="195" t="s">
        <v>22</v>
      </c>
      <c r="F836" s="196" t="s">
        <v>154</v>
      </c>
      <c r="H836" s="197">
        <v>4</v>
      </c>
      <c r="I836" s="198"/>
      <c r="L836" s="193"/>
      <c r="M836" s="199"/>
      <c r="N836" s="200"/>
      <c r="O836" s="200"/>
      <c r="P836" s="200"/>
      <c r="Q836" s="200"/>
      <c r="R836" s="200"/>
      <c r="S836" s="200"/>
      <c r="T836" s="201"/>
      <c r="AT836" s="202" t="s">
        <v>150</v>
      </c>
      <c r="AU836" s="202" t="s">
        <v>83</v>
      </c>
      <c r="AV836" s="13" t="s">
        <v>148</v>
      </c>
      <c r="AW836" s="13" t="s">
        <v>38</v>
      </c>
      <c r="AX836" s="13" t="s">
        <v>23</v>
      </c>
      <c r="AY836" s="202" t="s">
        <v>141</v>
      </c>
    </row>
    <row r="837" spans="2:65" s="1" customFormat="1" ht="22.5" customHeight="1">
      <c r="B837" s="163"/>
      <c r="C837" s="164" t="s">
        <v>1215</v>
      </c>
      <c r="D837" s="164" t="s">
        <v>143</v>
      </c>
      <c r="E837" s="165" t="s">
        <v>1216</v>
      </c>
      <c r="F837" s="166" t="s">
        <v>1217</v>
      </c>
      <c r="G837" s="167" t="s">
        <v>317</v>
      </c>
      <c r="H837" s="168">
        <v>3</v>
      </c>
      <c r="I837" s="169"/>
      <c r="J837" s="170">
        <f>ROUND(I837*H837,2)</f>
        <v>0</v>
      </c>
      <c r="K837" s="166" t="s">
        <v>22</v>
      </c>
      <c r="L837" s="34"/>
      <c r="M837" s="171" t="s">
        <v>22</v>
      </c>
      <c r="N837" s="172" t="s">
        <v>46</v>
      </c>
      <c r="O837" s="35"/>
      <c r="P837" s="173">
        <f>O837*H837</f>
        <v>0</v>
      </c>
      <c r="Q837" s="173">
        <v>0</v>
      </c>
      <c r="R837" s="173">
        <f>Q837*H837</f>
        <v>0</v>
      </c>
      <c r="S837" s="173">
        <v>0</v>
      </c>
      <c r="T837" s="174">
        <f>S837*H837</f>
        <v>0</v>
      </c>
      <c r="AR837" s="17" t="s">
        <v>240</v>
      </c>
      <c r="AT837" s="17" t="s">
        <v>143</v>
      </c>
      <c r="AU837" s="17" t="s">
        <v>83</v>
      </c>
      <c r="AY837" s="17" t="s">
        <v>141</v>
      </c>
      <c r="BE837" s="175">
        <f>IF(N837="základní",J837,0)</f>
        <v>0</v>
      </c>
      <c r="BF837" s="175">
        <f>IF(N837="snížená",J837,0)</f>
        <v>0</v>
      </c>
      <c r="BG837" s="175">
        <f>IF(N837="zákl. přenesená",J837,0)</f>
        <v>0</v>
      </c>
      <c r="BH837" s="175">
        <f>IF(N837="sníž. přenesená",J837,0)</f>
        <v>0</v>
      </c>
      <c r="BI837" s="175">
        <f>IF(N837="nulová",J837,0)</f>
        <v>0</v>
      </c>
      <c r="BJ837" s="17" t="s">
        <v>23</v>
      </c>
      <c r="BK837" s="175">
        <f>ROUND(I837*H837,2)</f>
        <v>0</v>
      </c>
      <c r="BL837" s="17" t="s">
        <v>240</v>
      </c>
      <c r="BM837" s="17" t="s">
        <v>1218</v>
      </c>
    </row>
    <row r="838" spans="2:51" s="11" customFormat="1" ht="22.5" customHeight="1">
      <c r="B838" s="176"/>
      <c r="D838" s="177" t="s">
        <v>150</v>
      </c>
      <c r="E838" s="178" t="s">
        <v>22</v>
      </c>
      <c r="F838" s="179" t="s">
        <v>1219</v>
      </c>
      <c r="H838" s="180" t="s">
        <v>22</v>
      </c>
      <c r="I838" s="181"/>
      <c r="L838" s="176"/>
      <c r="M838" s="182"/>
      <c r="N838" s="183"/>
      <c r="O838" s="183"/>
      <c r="P838" s="183"/>
      <c r="Q838" s="183"/>
      <c r="R838" s="183"/>
      <c r="S838" s="183"/>
      <c r="T838" s="184"/>
      <c r="AT838" s="180" t="s">
        <v>150</v>
      </c>
      <c r="AU838" s="180" t="s">
        <v>83</v>
      </c>
      <c r="AV838" s="11" t="s">
        <v>23</v>
      </c>
      <c r="AW838" s="11" t="s">
        <v>38</v>
      </c>
      <c r="AX838" s="11" t="s">
        <v>75</v>
      </c>
      <c r="AY838" s="180" t="s">
        <v>141</v>
      </c>
    </row>
    <row r="839" spans="2:51" s="12" customFormat="1" ht="22.5" customHeight="1">
      <c r="B839" s="185"/>
      <c r="D839" s="177" t="s">
        <v>150</v>
      </c>
      <c r="E839" s="186" t="s">
        <v>22</v>
      </c>
      <c r="F839" s="187" t="s">
        <v>1220</v>
      </c>
      <c r="H839" s="188">
        <v>2</v>
      </c>
      <c r="I839" s="189"/>
      <c r="L839" s="185"/>
      <c r="M839" s="190"/>
      <c r="N839" s="191"/>
      <c r="O839" s="191"/>
      <c r="P839" s="191"/>
      <c r="Q839" s="191"/>
      <c r="R839" s="191"/>
      <c r="S839" s="191"/>
      <c r="T839" s="192"/>
      <c r="AT839" s="186" t="s">
        <v>150</v>
      </c>
      <c r="AU839" s="186" t="s">
        <v>83</v>
      </c>
      <c r="AV839" s="12" t="s">
        <v>83</v>
      </c>
      <c r="AW839" s="12" t="s">
        <v>38</v>
      </c>
      <c r="AX839" s="12" t="s">
        <v>75</v>
      </c>
      <c r="AY839" s="186" t="s">
        <v>141</v>
      </c>
    </row>
    <row r="840" spans="2:51" s="12" customFormat="1" ht="22.5" customHeight="1">
      <c r="B840" s="185"/>
      <c r="D840" s="177" t="s">
        <v>150</v>
      </c>
      <c r="E840" s="186" t="s">
        <v>22</v>
      </c>
      <c r="F840" s="187" t="s">
        <v>897</v>
      </c>
      <c r="H840" s="188">
        <v>1</v>
      </c>
      <c r="I840" s="189"/>
      <c r="L840" s="185"/>
      <c r="M840" s="190"/>
      <c r="N840" s="191"/>
      <c r="O840" s="191"/>
      <c r="P840" s="191"/>
      <c r="Q840" s="191"/>
      <c r="R840" s="191"/>
      <c r="S840" s="191"/>
      <c r="T840" s="192"/>
      <c r="AT840" s="186" t="s">
        <v>150</v>
      </c>
      <c r="AU840" s="186" t="s">
        <v>83</v>
      </c>
      <c r="AV840" s="12" t="s">
        <v>83</v>
      </c>
      <c r="AW840" s="12" t="s">
        <v>38</v>
      </c>
      <c r="AX840" s="12" t="s">
        <v>75</v>
      </c>
      <c r="AY840" s="186" t="s">
        <v>141</v>
      </c>
    </row>
    <row r="841" spans="2:51" s="13" customFormat="1" ht="22.5" customHeight="1">
      <c r="B841" s="193"/>
      <c r="D841" s="194" t="s">
        <v>150</v>
      </c>
      <c r="E841" s="195" t="s">
        <v>22</v>
      </c>
      <c r="F841" s="196" t="s">
        <v>154</v>
      </c>
      <c r="H841" s="197">
        <v>3</v>
      </c>
      <c r="I841" s="198"/>
      <c r="L841" s="193"/>
      <c r="M841" s="199"/>
      <c r="N841" s="200"/>
      <c r="O841" s="200"/>
      <c r="P841" s="200"/>
      <c r="Q841" s="200"/>
      <c r="R841" s="200"/>
      <c r="S841" s="200"/>
      <c r="T841" s="201"/>
      <c r="AT841" s="202" t="s">
        <v>150</v>
      </c>
      <c r="AU841" s="202" t="s">
        <v>83</v>
      </c>
      <c r="AV841" s="13" t="s">
        <v>148</v>
      </c>
      <c r="AW841" s="13" t="s">
        <v>38</v>
      </c>
      <c r="AX841" s="13" t="s">
        <v>23</v>
      </c>
      <c r="AY841" s="202" t="s">
        <v>141</v>
      </c>
    </row>
    <row r="842" spans="2:65" s="1" customFormat="1" ht="22.5" customHeight="1">
      <c r="B842" s="163"/>
      <c r="C842" s="164" t="s">
        <v>1221</v>
      </c>
      <c r="D842" s="164" t="s">
        <v>143</v>
      </c>
      <c r="E842" s="165" t="s">
        <v>1222</v>
      </c>
      <c r="F842" s="166" t="s">
        <v>1223</v>
      </c>
      <c r="G842" s="167" t="s">
        <v>317</v>
      </c>
      <c r="H842" s="168">
        <v>1</v>
      </c>
      <c r="I842" s="169"/>
      <c r="J842" s="170">
        <f>ROUND(I842*H842,2)</f>
        <v>0</v>
      </c>
      <c r="K842" s="166" t="s">
        <v>22</v>
      </c>
      <c r="L842" s="34"/>
      <c r="M842" s="171" t="s">
        <v>22</v>
      </c>
      <c r="N842" s="172" t="s">
        <v>46</v>
      </c>
      <c r="O842" s="35"/>
      <c r="P842" s="173">
        <f>O842*H842</f>
        <v>0</v>
      </c>
      <c r="Q842" s="173">
        <v>0</v>
      </c>
      <c r="R842" s="173">
        <f>Q842*H842</f>
        <v>0</v>
      </c>
      <c r="S842" s="173">
        <v>0</v>
      </c>
      <c r="T842" s="174">
        <f>S842*H842</f>
        <v>0</v>
      </c>
      <c r="AR842" s="17" t="s">
        <v>240</v>
      </c>
      <c r="AT842" s="17" t="s">
        <v>143</v>
      </c>
      <c r="AU842" s="17" t="s">
        <v>83</v>
      </c>
      <c r="AY842" s="17" t="s">
        <v>141</v>
      </c>
      <c r="BE842" s="175">
        <f>IF(N842="základní",J842,0)</f>
        <v>0</v>
      </c>
      <c r="BF842" s="175">
        <f>IF(N842="snížená",J842,0)</f>
        <v>0</v>
      </c>
      <c r="BG842" s="175">
        <f>IF(N842="zákl. přenesená",J842,0)</f>
        <v>0</v>
      </c>
      <c r="BH842" s="175">
        <f>IF(N842="sníž. přenesená",J842,0)</f>
        <v>0</v>
      </c>
      <c r="BI842" s="175">
        <f>IF(N842="nulová",J842,0)</f>
        <v>0</v>
      </c>
      <c r="BJ842" s="17" t="s">
        <v>23</v>
      </c>
      <c r="BK842" s="175">
        <f>ROUND(I842*H842,2)</f>
        <v>0</v>
      </c>
      <c r="BL842" s="17" t="s">
        <v>240</v>
      </c>
      <c r="BM842" s="17" t="s">
        <v>1224</v>
      </c>
    </row>
    <row r="843" spans="2:51" s="11" customFormat="1" ht="22.5" customHeight="1">
      <c r="B843" s="176"/>
      <c r="D843" s="177" t="s">
        <v>150</v>
      </c>
      <c r="E843" s="178" t="s">
        <v>22</v>
      </c>
      <c r="F843" s="179" t="s">
        <v>1219</v>
      </c>
      <c r="H843" s="180" t="s">
        <v>22</v>
      </c>
      <c r="I843" s="181"/>
      <c r="L843" s="176"/>
      <c r="M843" s="182"/>
      <c r="N843" s="183"/>
      <c r="O843" s="183"/>
      <c r="P843" s="183"/>
      <c r="Q843" s="183"/>
      <c r="R843" s="183"/>
      <c r="S843" s="183"/>
      <c r="T843" s="184"/>
      <c r="AT843" s="180" t="s">
        <v>150</v>
      </c>
      <c r="AU843" s="180" t="s">
        <v>83</v>
      </c>
      <c r="AV843" s="11" t="s">
        <v>23</v>
      </c>
      <c r="AW843" s="11" t="s">
        <v>38</v>
      </c>
      <c r="AX843" s="11" t="s">
        <v>75</v>
      </c>
      <c r="AY843" s="180" t="s">
        <v>141</v>
      </c>
    </row>
    <row r="844" spans="2:51" s="12" customFormat="1" ht="22.5" customHeight="1">
      <c r="B844" s="185"/>
      <c r="D844" s="177" t="s">
        <v>150</v>
      </c>
      <c r="E844" s="186" t="s">
        <v>22</v>
      </c>
      <c r="F844" s="187" t="s">
        <v>1225</v>
      </c>
      <c r="H844" s="188">
        <v>1</v>
      </c>
      <c r="I844" s="189"/>
      <c r="L844" s="185"/>
      <c r="M844" s="190"/>
      <c r="N844" s="191"/>
      <c r="O844" s="191"/>
      <c r="P844" s="191"/>
      <c r="Q844" s="191"/>
      <c r="R844" s="191"/>
      <c r="S844" s="191"/>
      <c r="T844" s="192"/>
      <c r="AT844" s="186" t="s">
        <v>150</v>
      </c>
      <c r="AU844" s="186" t="s">
        <v>83</v>
      </c>
      <c r="AV844" s="12" t="s">
        <v>83</v>
      </c>
      <c r="AW844" s="12" t="s">
        <v>38</v>
      </c>
      <c r="AX844" s="12" t="s">
        <v>75</v>
      </c>
      <c r="AY844" s="186" t="s">
        <v>141</v>
      </c>
    </row>
    <row r="845" spans="2:51" s="13" customFormat="1" ht="22.5" customHeight="1">
      <c r="B845" s="193"/>
      <c r="D845" s="194" t="s">
        <v>150</v>
      </c>
      <c r="E845" s="195" t="s">
        <v>22</v>
      </c>
      <c r="F845" s="196" t="s">
        <v>154</v>
      </c>
      <c r="H845" s="197">
        <v>1</v>
      </c>
      <c r="I845" s="198"/>
      <c r="L845" s="193"/>
      <c r="M845" s="199"/>
      <c r="N845" s="200"/>
      <c r="O845" s="200"/>
      <c r="P845" s="200"/>
      <c r="Q845" s="200"/>
      <c r="R845" s="200"/>
      <c r="S845" s="200"/>
      <c r="T845" s="201"/>
      <c r="AT845" s="202" t="s">
        <v>150</v>
      </c>
      <c r="AU845" s="202" t="s">
        <v>83</v>
      </c>
      <c r="AV845" s="13" t="s">
        <v>148</v>
      </c>
      <c r="AW845" s="13" t="s">
        <v>38</v>
      </c>
      <c r="AX845" s="13" t="s">
        <v>23</v>
      </c>
      <c r="AY845" s="202" t="s">
        <v>141</v>
      </c>
    </row>
    <row r="846" spans="2:65" s="1" customFormat="1" ht="22.5" customHeight="1">
      <c r="B846" s="163"/>
      <c r="C846" s="164" t="s">
        <v>1226</v>
      </c>
      <c r="D846" s="164" t="s">
        <v>143</v>
      </c>
      <c r="E846" s="165" t="s">
        <v>1227</v>
      </c>
      <c r="F846" s="166" t="s">
        <v>1228</v>
      </c>
      <c r="G846" s="167" t="s">
        <v>317</v>
      </c>
      <c r="H846" s="168">
        <v>1</v>
      </c>
      <c r="I846" s="169"/>
      <c r="J846" s="170">
        <f>ROUND(I846*H846,2)</f>
        <v>0</v>
      </c>
      <c r="K846" s="166" t="s">
        <v>22</v>
      </c>
      <c r="L846" s="34"/>
      <c r="M846" s="171" t="s">
        <v>22</v>
      </c>
      <c r="N846" s="172" t="s">
        <v>46</v>
      </c>
      <c r="O846" s="35"/>
      <c r="P846" s="173">
        <f>O846*H846</f>
        <v>0</v>
      </c>
      <c r="Q846" s="173">
        <v>0</v>
      </c>
      <c r="R846" s="173">
        <f>Q846*H846</f>
        <v>0</v>
      </c>
      <c r="S846" s="173">
        <v>0</v>
      </c>
      <c r="T846" s="174">
        <f>S846*H846</f>
        <v>0</v>
      </c>
      <c r="AR846" s="17" t="s">
        <v>240</v>
      </c>
      <c r="AT846" s="17" t="s">
        <v>143</v>
      </c>
      <c r="AU846" s="17" t="s">
        <v>83</v>
      </c>
      <c r="AY846" s="17" t="s">
        <v>141</v>
      </c>
      <c r="BE846" s="175">
        <f>IF(N846="základní",J846,0)</f>
        <v>0</v>
      </c>
      <c r="BF846" s="175">
        <f>IF(N846="snížená",J846,0)</f>
        <v>0</v>
      </c>
      <c r="BG846" s="175">
        <f>IF(N846="zákl. přenesená",J846,0)</f>
        <v>0</v>
      </c>
      <c r="BH846" s="175">
        <f>IF(N846="sníž. přenesená",J846,0)</f>
        <v>0</v>
      </c>
      <c r="BI846" s="175">
        <f>IF(N846="nulová",J846,0)</f>
        <v>0</v>
      </c>
      <c r="BJ846" s="17" t="s">
        <v>23</v>
      </c>
      <c r="BK846" s="175">
        <f>ROUND(I846*H846,2)</f>
        <v>0</v>
      </c>
      <c r="BL846" s="17" t="s">
        <v>240</v>
      </c>
      <c r="BM846" s="17" t="s">
        <v>1229</v>
      </c>
    </row>
    <row r="847" spans="2:51" s="11" customFormat="1" ht="22.5" customHeight="1">
      <c r="B847" s="176"/>
      <c r="D847" s="177" t="s">
        <v>150</v>
      </c>
      <c r="E847" s="178" t="s">
        <v>22</v>
      </c>
      <c r="F847" s="179" t="s">
        <v>1219</v>
      </c>
      <c r="H847" s="180" t="s">
        <v>22</v>
      </c>
      <c r="I847" s="181"/>
      <c r="L847" s="176"/>
      <c r="M847" s="182"/>
      <c r="N847" s="183"/>
      <c r="O847" s="183"/>
      <c r="P847" s="183"/>
      <c r="Q847" s="183"/>
      <c r="R847" s="183"/>
      <c r="S847" s="183"/>
      <c r="T847" s="184"/>
      <c r="AT847" s="180" t="s">
        <v>150</v>
      </c>
      <c r="AU847" s="180" t="s">
        <v>83</v>
      </c>
      <c r="AV847" s="11" t="s">
        <v>23</v>
      </c>
      <c r="AW847" s="11" t="s">
        <v>38</v>
      </c>
      <c r="AX847" s="11" t="s">
        <v>75</v>
      </c>
      <c r="AY847" s="180" t="s">
        <v>141</v>
      </c>
    </row>
    <row r="848" spans="2:51" s="12" customFormat="1" ht="22.5" customHeight="1">
      <c r="B848" s="185"/>
      <c r="D848" s="177" t="s">
        <v>150</v>
      </c>
      <c r="E848" s="186" t="s">
        <v>22</v>
      </c>
      <c r="F848" s="187" t="s">
        <v>904</v>
      </c>
      <c r="H848" s="188">
        <v>1</v>
      </c>
      <c r="I848" s="189"/>
      <c r="L848" s="185"/>
      <c r="M848" s="190"/>
      <c r="N848" s="191"/>
      <c r="O848" s="191"/>
      <c r="P848" s="191"/>
      <c r="Q848" s="191"/>
      <c r="R848" s="191"/>
      <c r="S848" s="191"/>
      <c r="T848" s="192"/>
      <c r="AT848" s="186" t="s">
        <v>150</v>
      </c>
      <c r="AU848" s="186" t="s">
        <v>83</v>
      </c>
      <c r="AV848" s="12" t="s">
        <v>83</v>
      </c>
      <c r="AW848" s="12" t="s">
        <v>38</v>
      </c>
      <c r="AX848" s="12" t="s">
        <v>75</v>
      </c>
      <c r="AY848" s="186" t="s">
        <v>141</v>
      </c>
    </row>
    <row r="849" spans="2:51" s="13" customFormat="1" ht="22.5" customHeight="1">
      <c r="B849" s="193"/>
      <c r="D849" s="194" t="s">
        <v>150</v>
      </c>
      <c r="E849" s="195" t="s">
        <v>22</v>
      </c>
      <c r="F849" s="196" t="s">
        <v>154</v>
      </c>
      <c r="H849" s="197">
        <v>1</v>
      </c>
      <c r="I849" s="198"/>
      <c r="L849" s="193"/>
      <c r="M849" s="199"/>
      <c r="N849" s="200"/>
      <c r="O849" s="200"/>
      <c r="P849" s="200"/>
      <c r="Q849" s="200"/>
      <c r="R849" s="200"/>
      <c r="S849" s="200"/>
      <c r="T849" s="201"/>
      <c r="AT849" s="202" t="s">
        <v>150</v>
      </c>
      <c r="AU849" s="202" t="s">
        <v>83</v>
      </c>
      <c r="AV849" s="13" t="s">
        <v>148</v>
      </c>
      <c r="AW849" s="13" t="s">
        <v>38</v>
      </c>
      <c r="AX849" s="13" t="s">
        <v>23</v>
      </c>
      <c r="AY849" s="202" t="s">
        <v>141</v>
      </c>
    </row>
    <row r="850" spans="2:65" s="1" customFormat="1" ht="22.5" customHeight="1">
      <c r="B850" s="163"/>
      <c r="C850" s="164" t="s">
        <v>1230</v>
      </c>
      <c r="D850" s="164" t="s">
        <v>143</v>
      </c>
      <c r="E850" s="165" t="s">
        <v>1231</v>
      </c>
      <c r="F850" s="166" t="s">
        <v>1232</v>
      </c>
      <c r="G850" s="167" t="s">
        <v>317</v>
      </c>
      <c r="H850" s="168">
        <v>1</v>
      </c>
      <c r="I850" s="169"/>
      <c r="J850" s="170">
        <f>ROUND(I850*H850,2)</f>
        <v>0</v>
      </c>
      <c r="K850" s="166" t="s">
        <v>22</v>
      </c>
      <c r="L850" s="34"/>
      <c r="M850" s="171" t="s">
        <v>22</v>
      </c>
      <c r="N850" s="172" t="s">
        <v>46</v>
      </c>
      <c r="O850" s="35"/>
      <c r="P850" s="173">
        <f>O850*H850</f>
        <v>0</v>
      </c>
      <c r="Q850" s="173">
        <v>0</v>
      </c>
      <c r="R850" s="173">
        <f>Q850*H850</f>
        <v>0</v>
      </c>
      <c r="S850" s="173">
        <v>0</v>
      </c>
      <c r="T850" s="174">
        <f>S850*H850</f>
        <v>0</v>
      </c>
      <c r="AR850" s="17" t="s">
        <v>240</v>
      </c>
      <c r="AT850" s="17" t="s">
        <v>143</v>
      </c>
      <c r="AU850" s="17" t="s">
        <v>83</v>
      </c>
      <c r="AY850" s="17" t="s">
        <v>141</v>
      </c>
      <c r="BE850" s="175">
        <f>IF(N850="základní",J850,0)</f>
        <v>0</v>
      </c>
      <c r="BF850" s="175">
        <f>IF(N850="snížená",J850,0)</f>
        <v>0</v>
      </c>
      <c r="BG850" s="175">
        <f>IF(N850="zákl. přenesená",J850,0)</f>
        <v>0</v>
      </c>
      <c r="BH850" s="175">
        <f>IF(N850="sníž. přenesená",J850,0)</f>
        <v>0</v>
      </c>
      <c r="BI850" s="175">
        <f>IF(N850="nulová",J850,0)</f>
        <v>0</v>
      </c>
      <c r="BJ850" s="17" t="s">
        <v>23</v>
      </c>
      <c r="BK850" s="175">
        <f>ROUND(I850*H850,2)</f>
        <v>0</v>
      </c>
      <c r="BL850" s="17" t="s">
        <v>240</v>
      </c>
      <c r="BM850" s="17" t="s">
        <v>1233</v>
      </c>
    </row>
    <row r="851" spans="2:51" s="11" customFormat="1" ht="22.5" customHeight="1">
      <c r="B851" s="176"/>
      <c r="D851" s="177" t="s">
        <v>150</v>
      </c>
      <c r="E851" s="178" t="s">
        <v>22</v>
      </c>
      <c r="F851" s="179" t="s">
        <v>1219</v>
      </c>
      <c r="H851" s="180" t="s">
        <v>22</v>
      </c>
      <c r="I851" s="181"/>
      <c r="L851" s="176"/>
      <c r="M851" s="182"/>
      <c r="N851" s="183"/>
      <c r="O851" s="183"/>
      <c r="P851" s="183"/>
      <c r="Q851" s="183"/>
      <c r="R851" s="183"/>
      <c r="S851" s="183"/>
      <c r="T851" s="184"/>
      <c r="AT851" s="180" t="s">
        <v>150</v>
      </c>
      <c r="AU851" s="180" t="s">
        <v>83</v>
      </c>
      <c r="AV851" s="11" t="s">
        <v>23</v>
      </c>
      <c r="AW851" s="11" t="s">
        <v>38</v>
      </c>
      <c r="AX851" s="11" t="s">
        <v>75</v>
      </c>
      <c r="AY851" s="180" t="s">
        <v>141</v>
      </c>
    </row>
    <row r="852" spans="2:51" s="12" customFormat="1" ht="22.5" customHeight="1">
      <c r="B852" s="185"/>
      <c r="D852" s="177" t="s">
        <v>150</v>
      </c>
      <c r="E852" s="186" t="s">
        <v>22</v>
      </c>
      <c r="F852" s="187" t="s">
        <v>904</v>
      </c>
      <c r="H852" s="188">
        <v>1</v>
      </c>
      <c r="I852" s="189"/>
      <c r="L852" s="185"/>
      <c r="M852" s="190"/>
      <c r="N852" s="191"/>
      <c r="O852" s="191"/>
      <c r="P852" s="191"/>
      <c r="Q852" s="191"/>
      <c r="R852" s="191"/>
      <c r="S852" s="191"/>
      <c r="T852" s="192"/>
      <c r="AT852" s="186" t="s">
        <v>150</v>
      </c>
      <c r="AU852" s="186" t="s">
        <v>83</v>
      </c>
      <c r="AV852" s="12" t="s">
        <v>83</v>
      </c>
      <c r="AW852" s="12" t="s">
        <v>38</v>
      </c>
      <c r="AX852" s="12" t="s">
        <v>75</v>
      </c>
      <c r="AY852" s="186" t="s">
        <v>141</v>
      </c>
    </row>
    <row r="853" spans="2:51" s="13" customFormat="1" ht="22.5" customHeight="1">
      <c r="B853" s="193"/>
      <c r="D853" s="194" t="s">
        <v>150</v>
      </c>
      <c r="E853" s="195" t="s">
        <v>22</v>
      </c>
      <c r="F853" s="196" t="s">
        <v>154</v>
      </c>
      <c r="H853" s="197">
        <v>1</v>
      </c>
      <c r="I853" s="198"/>
      <c r="L853" s="193"/>
      <c r="M853" s="199"/>
      <c r="N853" s="200"/>
      <c r="O853" s="200"/>
      <c r="P853" s="200"/>
      <c r="Q853" s="200"/>
      <c r="R853" s="200"/>
      <c r="S853" s="200"/>
      <c r="T853" s="201"/>
      <c r="AT853" s="202" t="s">
        <v>150</v>
      </c>
      <c r="AU853" s="202" t="s">
        <v>83</v>
      </c>
      <c r="AV853" s="13" t="s">
        <v>148</v>
      </c>
      <c r="AW853" s="13" t="s">
        <v>38</v>
      </c>
      <c r="AX853" s="13" t="s">
        <v>23</v>
      </c>
      <c r="AY853" s="202" t="s">
        <v>141</v>
      </c>
    </row>
    <row r="854" spans="2:65" s="1" customFormat="1" ht="22.5" customHeight="1">
      <c r="B854" s="163"/>
      <c r="C854" s="164" t="s">
        <v>1234</v>
      </c>
      <c r="D854" s="164" t="s">
        <v>143</v>
      </c>
      <c r="E854" s="165" t="s">
        <v>1235</v>
      </c>
      <c r="F854" s="166" t="s">
        <v>1236</v>
      </c>
      <c r="G854" s="167" t="s">
        <v>317</v>
      </c>
      <c r="H854" s="168">
        <v>1</v>
      </c>
      <c r="I854" s="169"/>
      <c r="J854" s="170">
        <f>ROUND(I854*H854,2)</f>
        <v>0</v>
      </c>
      <c r="K854" s="166" t="s">
        <v>22</v>
      </c>
      <c r="L854" s="34"/>
      <c r="M854" s="171" t="s">
        <v>22</v>
      </c>
      <c r="N854" s="172" t="s">
        <v>46</v>
      </c>
      <c r="O854" s="35"/>
      <c r="P854" s="173">
        <f>O854*H854</f>
        <v>0</v>
      </c>
      <c r="Q854" s="173">
        <v>0</v>
      </c>
      <c r="R854" s="173">
        <f>Q854*H854</f>
        <v>0</v>
      </c>
      <c r="S854" s="173">
        <v>0</v>
      </c>
      <c r="T854" s="174">
        <f>S854*H854</f>
        <v>0</v>
      </c>
      <c r="AR854" s="17" t="s">
        <v>240</v>
      </c>
      <c r="AT854" s="17" t="s">
        <v>143</v>
      </c>
      <c r="AU854" s="17" t="s">
        <v>83</v>
      </c>
      <c r="AY854" s="17" t="s">
        <v>141</v>
      </c>
      <c r="BE854" s="175">
        <f>IF(N854="základní",J854,0)</f>
        <v>0</v>
      </c>
      <c r="BF854" s="175">
        <f>IF(N854="snížená",J854,0)</f>
        <v>0</v>
      </c>
      <c r="BG854" s="175">
        <f>IF(N854="zákl. přenesená",J854,0)</f>
        <v>0</v>
      </c>
      <c r="BH854" s="175">
        <f>IF(N854="sníž. přenesená",J854,0)</f>
        <v>0</v>
      </c>
      <c r="BI854" s="175">
        <f>IF(N854="nulová",J854,0)</f>
        <v>0</v>
      </c>
      <c r="BJ854" s="17" t="s">
        <v>23</v>
      </c>
      <c r="BK854" s="175">
        <f>ROUND(I854*H854,2)</f>
        <v>0</v>
      </c>
      <c r="BL854" s="17" t="s">
        <v>240</v>
      </c>
      <c r="BM854" s="17" t="s">
        <v>1237</v>
      </c>
    </row>
    <row r="855" spans="2:51" s="11" customFormat="1" ht="22.5" customHeight="1">
      <c r="B855" s="176"/>
      <c r="D855" s="177" t="s">
        <v>150</v>
      </c>
      <c r="E855" s="178" t="s">
        <v>22</v>
      </c>
      <c r="F855" s="179" t="s">
        <v>1219</v>
      </c>
      <c r="H855" s="180" t="s">
        <v>22</v>
      </c>
      <c r="I855" s="181"/>
      <c r="L855" s="176"/>
      <c r="M855" s="182"/>
      <c r="N855" s="183"/>
      <c r="O855" s="183"/>
      <c r="P855" s="183"/>
      <c r="Q855" s="183"/>
      <c r="R855" s="183"/>
      <c r="S855" s="183"/>
      <c r="T855" s="184"/>
      <c r="AT855" s="180" t="s">
        <v>150</v>
      </c>
      <c r="AU855" s="180" t="s">
        <v>83</v>
      </c>
      <c r="AV855" s="11" t="s">
        <v>23</v>
      </c>
      <c r="AW855" s="11" t="s">
        <v>38</v>
      </c>
      <c r="AX855" s="11" t="s">
        <v>75</v>
      </c>
      <c r="AY855" s="180" t="s">
        <v>141</v>
      </c>
    </row>
    <row r="856" spans="2:51" s="12" customFormat="1" ht="22.5" customHeight="1">
      <c r="B856" s="185"/>
      <c r="D856" s="177" t="s">
        <v>150</v>
      </c>
      <c r="E856" s="186" t="s">
        <v>22</v>
      </c>
      <c r="F856" s="187" t="s">
        <v>904</v>
      </c>
      <c r="H856" s="188">
        <v>1</v>
      </c>
      <c r="I856" s="189"/>
      <c r="L856" s="185"/>
      <c r="M856" s="190"/>
      <c r="N856" s="191"/>
      <c r="O856" s="191"/>
      <c r="P856" s="191"/>
      <c r="Q856" s="191"/>
      <c r="R856" s="191"/>
      <c r="S856" s="191"/>
      <c r="T856" s="192"/>
      <c r="AT856" s="186" t="s">
        <v>150</v>
      </c>
      <c r="AU856" s="186" t="s">
        <v>83</v>
      </c>
      <c r="AV856" s="12" t="s">
        <v>83</v>
      </c>
      <c r="AW856" s="12" t="s">
        <v>38</v>
      </c>
      <c r="AX856" s="12" t="s">
        <v>75</v>
      </c>
      <c r="AY856" s="186" t="s">
        <v>141</v>
      </c>
    </row>
    <row r="857" spans="2:51" s="13" customFormat="1" ht="22.5" customHeight="1">
      <c r="B857" s="193"/>
      <c r="D857" s="194" t="s">
        <v>150</v>
      </c>
      <c r="E857" s="195" t="s">
        <v>22</v>
      </c>
      <c r="F857" s="196" t="s">
        <v>154</v>
      </c>
      <c r="H857" s="197">
        <v>1</v>
      </c>
      <c r="I857" s="198"/>
      <c r="L857" s="193"/>
      <c r="M857" s="199"/>
      <c r="N857" s="200"/>
      <c r="O857" s="200"/>
      <c r="P857" s="200"/>
      <c r="Q857" s="200"/>
      <c r="R857" s="200"/>
      <c r="S857" s="200"/>
      <c r="T857" s="201"/>
      <c r="AT857" s="202" t="s">
        <v>150</v>
      </c>
      <c r="AU857" s="202" t="s">
        <v>83</v>
      </c>
      <c r="AV857" s="13" t="s">
        <v>148</v>
      </c>
      <c r="AW857" s="13" t="s">
        <v>38</v>
      </c>
      <c r="AX857" s="13" t="s">
        <v>23</v>
      </c>
      <c r="AY857" s="202" t="s">
        <v>141</v>
      </c>
    </row>
    <row r="858" spans="2:65" s="1" customFormat="1" ht="22.5" customHeight="1">
      <c r="B858" s="163"/>
      <c r="C858" s="164" t="s">
        <v>1238</v>
      </c>
      <c r="D858" s="164" t="s">
        <v>143</v>
      </c>
      <c r="E858" s="165" t="s">
        <v>1239</v>
      </c>
      <c r="F858" s="166" t="s">
        <v>1240</v>
      </c>
      <c r="G858" s="167" t="s">
        <v>317</v>
      </c>
      <c r="H858" s="168">
        <v>1</v>
      </c>
      <c r="I858" s="169"/>
      <c r="J858" s="170">
        <f>ROUND(I858*H858,2)</f>
        <v>0</v>
      </c>
      <c r="K858" s="166" t="s">
        <v>22</v>
      </c>
      <c r="L858" s="34"/>
      <c r="M858" s="171" t="s">
        <v>22</v>
      </c>
      <c r="N858" s="172" t="s">
        <v>46</v>
      </c>
      <c r="O858" s="35"/>
      <c r="P858" s="173">
        <f>O858*H858</f>
        <v>0</v>
      </c>
      <c r="Q858" s="173">
        <v>0</v>
      </c>
      <c r="R858" s="173">
        <f>Q858*H858</f>
        <v>0</v>
      </c>
      <c r="S858" s="173">
        <v>0</v>
      </c>
      <c r="T858" s="174">
        <f>S858*H858</f>
        <v>0</v>
      </c>
      <c r="AR858" s="17" t="s">
        <v>240</v>
      </c>
      <c r="AT858" s="17" t="s">
        <v>143</v>
      </c>
      <c r="AU858" s="17" t="s">
        <v>83</v>
      </c>
      <c r="AY858" s="17" t="s">
        <v>141</v>
      </c>
      <c r="BE858" s="175">
        <f>IF(N858="základní",J858,0)</f>
        <v>0</v>
      </c>
      <c r="BF858" s="175">
        <f>IF(N858="snížená",J858,0)</f>
        <v>0</v>
      </c>
      <c r="BG858" s="175">
        <f>IF(N858="zákl. přenesená",J858,0)</f>
        <v>0</v>
      </c>
      <c r="BH858" s="175">
        <f>IF(N858="sníž. přenesená",J858,0)</f>
        <v>0</v>
      </c>
      <c r="BI858" s="175">
        <f>IF(N858="nulová",J858,0)</f>
        <v>0</v>
      </c>
      <c r="BJ858" s="17" t="s">
        <v>23</v>
      </c>
      <c r="BK858" s="175">
        <f>ROUND(I858*H858,2)</f>
        <v>0</v>
      </c>
      <c r="BL858" s="17" t="s">
        <v>240</v>
      </c>
      <c r="BM858" s="17" t="s">
        <v>1241</v>
      </c>
    </row>
    <row r="859" spans="2:51" s="11" customFormat="1" ht="22.5" customHeight="1">
      <c r="B859" s="176"/>
      <c r="D859" s="177" t="s">
        <v>150</v>
      </c>
      <c r="E859" s="178" t="s">
        <v>22</v>
      </c>
      <c r="F859" s="179" t="s">
        <v>1219</v>
      </c>
      <c r="H859" s="180" t="s">
        <v>22</v>
      </c>
      <c r="I859" s="181"/>
      <c r="L859" s="176"/>
      <c r="M859" s="182"/>
      <c r="N859" s="183"/>
      <c r="O859" s="183"/>
      <c r="P859" s="183"/>
      <c r="Q859" s="183"/>
      <c r="R859" s="183"/>
      <c r="S859" s="183"/>
      <c r="T859" s="184"/>
      <c r="AT859" s="180" t="s">
        <v>150</v>
      </c>
      <c r="AU859" s="180" t="s">
        <v>83</v>
      </c>
      <c r="AV859" s="11" t="s">
        <v>23</v>
      </c>
      <c r="AW859" s="11" t="s">
        <v>38</v>
      </c>
      <c r="AX859" s="11" t="s">
        <v>75</v>
      </c>
      <c r="AY859" s="180" t="s">
        <v>141</v>
      </c>
    </row>
    <row r="860" spans="2:51" s="12" customFormat="1" ht="22.5" customHeight="1">
      <c r="B860" s="185"/>
      <c r="D860" s="177" t="s">
        <v>150</v>
      </c>
      <c r="E860" s="186" t="s">
        <v>22</v>
      </c>
      <c r="F860" s="187" t="s">
        <v>897</v>
      </c>
      <c r="H860" s="188">
        <v>1</v>
      </c>
      <c r="I860" s="189"/>
      <c r="L860" s="185"/>
      <c r="M860" s="190"/>
      <c r="N860" s="191"/>
      <c r="O860" s="191"/>
      <c r="P860" s="191"/>
      <c r="Q860" s="191"/>
      <c r="R860" s="191"/>
      <c r="S860" s="191"/>
      <c r="T860" s="192"/>
      <c r="AT860" s="186" t="s">
        <v>150</v>
      </c>
      <c r="AU860" s="186" t="s">
        <v>83</v>
      </c>
      <c r="AV860" s="12" t="s">
        <v>83</v>
      </c>
      <c r="AW860" s="12" t="s">
        <v>38</v>
      </c>
      <c r="AX860" s="12" t="s">
        <v>75</v>
      </c>
      <c r="AY860" s="186" t="s">
        <v>141</v>
      </c>
    </row>
    <row r="861" spans="2:51" s="13" customFormat="1" ht="22.5" customHeight="1">
      <c r="B861" s="193"/>
      <c r="D861" s="194" t="s">
        <v>150</v>
      </c>
      <c r="E861" s="195" t="s">
        <v>22</v>
      </c>
      <c r="F861" s="196" t="s">
        <v>154</v>
      </c>
      <c r="H861" s="197">
        <v>1</v>
      </c>
      <c r="I861" s="198"/>
      <c r="L861" s="193"/>
      <c r="M861" s="199"/>
      <c r="N861" s="200"/>
      <c r="O861" s="200"/>
      <c r="P861" s="200"/>
      <c r="Q861" s="200"/>
      <c r="R861" s="200"/>
      <c r="S861" s="200"/>
      <c r="T861" s="201"/>
      <c r="AT861" s="202" t="s">
        <v>150</v>
      </c>
      <c r="AU861" s="202" t="s">
        <v>83</v>
      </c>
      <c r="AV861" s="13" t="s">
        <v>148</v>
      </c>
      <c r="AW861" s="13" t="s">
        <v>38</v>
      </c>
      <c r="AX861" s="13" t="s">
        <v>23</v>
      </c>
      <c r="AY861" s="202" t="s">
        <v>141</v>
      </c>
    </row>
    <row r="862" spans="2:65" s="1" customFormat="1" ht="31.5" customHeight="1">
      <c r="B862" s="163"/>
      <c r="C862" s="164" t="s">
        <v>1242</v>
      </c>
      <c r="D862" s="164" t="s">
        <v>143</v>
      </c>
      <c r="E862" s="165" t="s">
        <v>1243</v>
      </c>
      <c r="F862" s="166" t="s">
        <v>1244</v>
      </c>
      <c r="G862" s="167" t="s">
        <v>730</v>
      </c>
      <c r="H862" s="168">
        <v>1</v>
      </c>
      <c r="I862" s="169"/>
      <c r="J862" s="170">
        <f>ROUND(I862*H862,2)</f>
        <v>0</v>
      </c>
      <c r="K862" s="166" t="s">
        <v>22</v>
      </c>
      <c r="L862" s="34"/>
      <c r="M862" s="171" t="s">
        <v>22</v>
      </c>
      <c r="N862" s="172" t="s">
        <v>46</v>
      </c>
      <c r="O862" s="35"/>
      <c r="P862" s="173">
        <f>O862*H862</f>
        <v>0</v>
      </c>
      <c r="Q862" s="173">
        <v>0</v>
      </c>
      <c r="R862" s="173">
        <f>Q862*H862</f>
        <v>0</v>
      </c>
      <c r="S862" s="173">
        <v>0</v>
      </c>
      <c r="T862" s="174">
        <f>S862*H862</f>
        <v>0</v>
      </c>
      <c r="AR862" s="17" t="s">
        <v>240</v>
      </c>
      <c r="AT862" s="17" t="s">
        <v>143</v>
      </c>
      <c r="AU862" s="17" t="s">
        <v>83</v>
      </c>
      <c r="AY862" s="17" t="s">
        <v>141</v>
      </c>
      <c r="BE862" s="175">
        <f>IF(N862="základní",J862,0)</f>
        <v>0</v>
      </c>
      <c r="BF862" s="175">
        <f>IF(N862="snížená",J862,0)</f>
        <v>0</v>
      </c>
      <c r="BG862" s="175">
        <f>IF(N862="zákl. přenesená",J862,0)</f>
        <v>0</v>
      </c>
      <c r="BH862" s="175">
        <f>IF(N862="sníž. přenesená",J862,0)</f>
        <v>0</v>
      </c>
      <c r="BI862" s="175">
        <f>IF(N862="nulová",J862,0)</f>
        <v>0</v>
      </c>
      <c r="BJ862" s="17" t="s">
        <v>23</v>
      </c>
      <c r="BK862" s="175">
        <f>ROUND(I862*H862,2)</f>
        <v>0</v>
      </c>
      <c r="BL862" s="17" t="s">
        <v>240</v>
      </c>
      <c r="BM862" s="17" t="s">
        <v>1245</v>
      </c>
    </row>
    <row r="863" spans="2:51" s="11" customFormat="1" ht="22.5" customHeight="1">
      <c r="B863" s="176"/>
      <c r="D863" s="177" t="s">
        <v>150</v>
      </c>
      <c r="E863" s="178" t="s">
        <v>22</v>
      </c>
      <c r="F863" s="179" t="s">
        <v>1246</v>
      </c>
      <c r="H863" s="180" t="s">
        <v>22</v>
      </c>
      <c r="I863" s="181"/>
      <c r="L863" s="176"/>
      <c r="M863" s="182"/>
      <c r="N863" s="183"/>
      <c r="O863" s="183"/>
      <c r="P863" s="183"/>
      <c r="Q863" s="183"/>
      <c r="R863" s="183"/>
      <c r="S863" s="183"/>
      <c r="T863" s="184"/>
      <c r="AT863" s="180" t="s">
        <v>150</v>
      </c>
      <c r="AU863" s="180" t="s">
        <v>83</v>
      </c>
      <c r="AV863" s="11" t="s">
        <v>23</v>
      </c>
      <c r="AW863" s="11" t="s">
        <v>38</v>
      </c>
      <c r="AX863" s="11" t="s">
        <v>75</v>
      </c>
      <c r="AY863" s="180" t="s">
        <v>141</v>
      </c>
    </row>
    <row r="864" spans="2:51" s="11" customFormat="1" ht="22.5" customHeight="1">
      <c r="B864" s="176"/>
      <c r="D864" s="177" t="s">
        <v>150</v>
      </c>
      <c r="E864" s="178" t="s">
        <v>22</v>
      </c>
      <c r="F864" s="179" t="s">
        <v>1247</v>
      </c>
      <c r="H864" s="180" t="s">
        <v>22</v>
      </c>
      <c r="I864" s="181"/>
      <c r="L864" s="176"/>
      <c r="M864" s="182"/>
      <c r="N864" s="183"/>
      <c r="O864" s="183"/>
      <c r="P864" s="183"/>
      <c r="Q864" s="183"/>
      <c r="R864" s="183"/>
      <c r="S864" s="183"/>
      <c r="T864" s="184"/>
      <c r="AT864" s="180" t="s">
        <v>150</v>
      </c>
      <c r="AU864" s="180" t="s">
        <v>83</v>
      </c>
      <c r="AV864" s="11" t="s">
        <v>23</v>
      </c>
      <c r="AW864" s="11" t="s">
        <v>38</v>
      </c>
      <c r="AX864" s="11" t="s">
        <v>75</v>
      </c>
      <c r="AY864" s="180" t="s">
        <v>141</v>
      </c>
    </row>
    <row r="865" spans="2:51" s="11" customFormat="1" ht="22.5" customHeight="1">
      <c r="B865" s="176"/>
      <c r="D865" s="177" t="s">
        <v>150</v>
      </c>
      <c r="E865" s="178" t="s">
        <v>22</v>
      </c>
      <c r="F865" s="179" t="s">
        <v>1248</v>
      </c>
      <c r="H865" s="180" t="s">
        <v>22</v>
      </c>
      <c r="I865" s="181"/>
      <c r="L865" s="176"/>
      <c r="M865" s="182"/>
      <c r="N865" s="183"/>
      <c r="O865" s="183"/>
      <c r="P865" s="183"/>
      <c r="Q865" s="183"/>
      <c r="R865" s="183"/>
      <c r="S865" s="183"/>
      <c r="T865" s="184"/>
      <c r="AT865" s="180" t="s">
        <v>150</v>
      </c>
      <c r="AU865" s="180" t="s">
        <v>83</v>
      </c>
      <c r="AV865" s="11" t="s">
        <v>23</v>
      </c>
      <c r="AW865" s="11" t="s">
        <v>38</v>
      </c>
      <c r="AX865" s="11" t="s">
        <v>75</v>
      </c>
      <c r="AY865" s="180" t="s">
        <v>141</v>
      </c>
    </row>
    <row r="866" spans="2:51" s="12" customFormat="1" ht="22.5" customHeight="1">
      <c r="B866" s="185"/>
      <c r="D866" s="177" t="s">
        <v>150</v>
      </c>
      <c r="E866" s="186" t="s">
        <v>22</v>
      </c>
      <c r="F866" s="187" t="s">
        <v>904</v>
      </c>
      <c r="H866" s="188">
        <v>1</v>
      </c>
      <c r="I866" s="189"/>
      <c r="L866" s="185"/>
      <c r="M866" s="190"/>
      <c r="N866" s="191"/>
      <c r="O866" s="191"/>
      <c r="P866" s="191"/>
      <c r="Q866" s="191"/>
      <c r="R866" s="191"/>
      <c r="S866" s="191"/>
      <c r="T866" s="192"/>
      <c r="AT866" s="186" t="s">
        <v>150</v>
      </c>
      <c r="AU866" s="186" t="s">
        <v>83</v>
      </c>
      <c r="AV866" s="12" t="s">
        <v>83</v>
      </c>
      <c r="AW866" s="12" t="s">
        <v>38</v>
      </c>
      <c r="AX866" s="12" t="s">
        <v>75</v>
      </c>
      <c r="AY866" s="186" t="s">
        <v>141</v>
      </c>
    </row>
    <row r="867" spans="2:51" s="13" customFormat="1" ht="22.5" customHeight="1">
      <c r="B867" s="193"/>
      <c r="D867" s="194" t="s">
        <v>150</v>
      </c>
      <c r="E867" s="195" t="s">
        <v>22</v>
      </c>
      <c r="F867" s="196" t="s">
        <v>154</v>
      </c>
      <c r="H867" s="197">
        <v>1</v>
      </c>
      <c r="I867" s="198"/>
      <c r="L867" s="193"/>
      <c r="M867" s="199"/>
      <c r="N867" s="200"/>
      <c r="O867" s="200"/>
      <c r="P867" s="200"/>
      <c r="Q867" s="200"/>
      <c r="R867" s="200"/>
      <c r="S867" s="200"/>
      <c r="T867" s="201"/>
      <c r="AT867" s="202" t="s">
        <v>150</v>
      </c>
      <c r="AU867" s="202" t="s">
        <v>83</v>
      </c>
      <c r="AV867" s="13" t="s">
        <v>148</v>
      </c>
      <c r="AW867" s="13" t="s">
        <v>38</v>
      </c>
      <c r="AX867" s="13" t="s">
        <v>23</v>
      </c>
      <c r="AY867" s="202" t="s">
        <v>141</v>
      </c>
    </row>
    <row r="868" spans="2:65" s="1" customFormat="1" ht="22.5" customHeight="1">
      <c r="B868" s="163"/>
      <c r="C868" s="164" t="s">
        <v>1249</v>
      </c>
      <c r="D868" s="164" t="s">
        <v>143</v>
      </c>
      <c r="E868" s="165" t="s">
        <v>1250</v>
      </c>
      <c r="F868" s="166" t="s">
        <v>1251</v>
      </c>
      <c r="G868" s="167" t="s">
        <v>317</v>
      </c>
      <c r="H868" s="168">
        <v>1</v>
      </c>
      <c r="I868" s="169"/>
      <c r="J868" s="170">
        <f>ROUND(I868*H868,2)</f>
        <v>0</v>
      </c>
      <c r="K868" s="166" t="s">
        <v>22</v>
      </c>
      <c r="L868" s="34"/>
      <c r="M868" s="171" t="s">
        <v>22</v>
      </c>
      <c r="N868" s="172" t="s">
        <v>46</v>
      </c>
      <c r="O868" s="35"/>
      <c r="P868" s="173">
        <f>O868*H868</f>
        <v>0</v>
      </c>
      <c r="Q868" s="173">
        <v>9E-05</v>
      </c>
      <c r="R868" s="173">
        <f>Q868*H868</f>
        <v>9E-05</v>
      </c>
      <c r="S868" s="173">
        <v>0</v>
      </c>
      <c r="T868" s="174">
        <f>S868*H868</f>
        <v>0</v>
      </c>
      <c r="AR868" s="17" t="s">
        <v>240</v>
      </c>
      <c r="AT868" s="17" t="s">
        <v>143</v>
      </c>
      <c r="AU868" s="17" t="s">
        <v>83</v>
      </c>
      <c r="AY868" s="17" t="s">
        <v>141</v>
      </c>
      <c r="BE868" s="175">
        <f>IF(N868="základní",J868,0)</f>
        <v>0</v>
      </c>
      <c r="BF868" s="175">
        <f>IF(N868="snížená",J868,0)</f>
        <v>0</v>
      </c>
      <c r="BG868" s="175">
        <f>IF(N868="zákl. přenesená",J868,0)</f>
        <v>0</v>
      </c>
      <c r="BH868" s="175">
        <f>IF(N868="sníž. přenesená",J868,0)</f>
        <v>0</v>
      </c>
      <c r="BI868" s="175">
        <f>IF(N868="nulová",J868,0)</f>
        <v>0</v>
      </c>
      <c r="BJ868" s="17" t="s">
        <v>23</v>
      </c>
      <c r="BK868" s="175">
        <f>ROUND(I868*H868,2)</f>
        <v>0</v>
      </c>
      <c r="BL868" s="17" t="s">
        <v>240</v>
      </c>
      <c r="BM868" s="17" t="s">
        <v>1252</v>
      </c>
    </row>
    <row r="869" spans="2:51" s="11" customFormat="1" ht="22.5" customHeight="1">
      <c r="B869" s="176"/>
      <c r="D869" s="177" t="s">
        <v>150</v>
      </c>
      <c r="E869" s="178" t="s">
        <v>22</v>
      </c>
      <c r="F869" s="179" t="s">
        <v>1253</v>
      </c>
      <c r="H869" s="180" t="s">
        <v>22</v>
      </c>
      <c r="I869" s="181"/>
      <c r="L869" s="176"/>
      <c r="M869" s="182"/>
      <c r="N869" s="183"/>
      <c r="O869" s="183"/>
      <c r="P869" s="183"/>
      <c r="Q869" s="183"/>
      <c r="R869" s="183"/>
      <c r="S869" s="183"/>
      <c r="T869" s="184"/>
      <c r="AT869" s="180" t="s">
        <v>150</v>
      </c>
      <c r="AU869" s="180" t="s">
        <v>83</v>
      </c>
      <c r="AV869" s="11" t="s">
        <v>23</v>
      </c>
      <c r="AW869" s="11" t="s">
        <v>38</v>
      </c>
      <c r="AX869" s="11" t="s">
        <v>75</v>
      </c>
      <c r="AY869" s="180" t="s">
        <v>141</v>
      </c>
    </row>
    <row r="870" spans="2:51" s="12" customFormat="1" ht="22.5" customHeight="1">
      <c r="B870" s="185"/>
      <c r="D870" s="177" t="s">
        <v>150</v>
      </c>
      <c r="E870" s="186" t="s">
        <v>22</v>
      </c>
      <c r="F870" s="187" t="s">
        <v>904</v>
      </c>
      <c r="H870" s="188">
        <v>1</v>
      </c>
      <c r="I870" s="189"/>
      <c r="L870" s="185"/>
      <c r="M870" s="190"/>
      <c r="N870" s="191"/>
      <c r="O870" s="191"/>
      <c r="P870" s="191"/>
      <c r="Q870" s="191"/>
      <c r="R870" s="191"/>
      <c r="S870" s="191"/>
      <c r="T870" s="192"/>
      <c r="AT870" s="186" t="s">
        <v>150</v>
      </c>
      <c r="AU870" s="186" t="s">
        <v>83</v>
      </c>
      <c r="AV870" s="12" t="s">
        <v>83</v>
      </c>
      <c r="AW870" s="12" t="s">
        <v>38</v>
      </c>
      <c r="AX870" s="12" t="s">
        <v>75</v>
      </c>
      <c r="AY870" s="186" t="s">
        <v>141</v>
      </c>
    </row>
    <row r="871" spans="2:51" s="13" customFormat="1" ht="22.5" customHeight="1">
      <c r="B871" s="193"/>
      <c r="D871" s="194" t="s">
        <v>150</v>
      </c>
      <c r="E871" s="195" t="s">
        <v>22</v>
      </c>
      <c r="F871" s="196" t="s">
        <v>154</v>
      </c>
      <c r="H871" s="197">
        <v>1</v>
      </c>
      <c r="I871" s="198"/>
      <c r="L871" s="193"/>
      <c r="M871" s="199"/>
      <c r="N871" s="200"/>
      <c r="O871" s="200"/>
      <c r="P871" s="200"/>
      <c r="Q871" s="200"/>
      <c r="R871" s="200"/>
      <c r="S871" s="200"/>
      <c r="T871" s="201"/>
      <c r="AT871" s="202" t="s">
        <v>150</v>
      </c>
      <c r="AU871" s="202" t="s">
        <v>83</v>
      </c>
      <c r="AV871" s="13" t="s">
        <v>148</v>
      </c>
      <c r="AW871" s="13" t="s">
        <v>38</v>
      </c>
      <c r="AX871" s="13" t="s">
        <v>23</v>
      </c>
      <c r="AY871" s="202" t="s">
        <v>141</v>
      </c>
    </row>
    <row r="872" spans="2:65" s="1" customFormat="1" ht="22.5" customHeight="1">
      <c r="B872" s="163"/>
      <c r="C872" s="164" t="s">
        <v>1254</v>
      </c>
      <c r="D872" s="164" t="s">
        <v>143</v>
      </c>
      <c r="E872" s="165" t="s">
        <v>1255</v>
      </c>
      <c r="F872" s="166" t="s">
        <v>1256</v>
      </c>
      <c r="G872" s="167" t="s">
        <v>317</v>
      </c>
      <c r="H872" s="168">
        <v>42</v>
      </c>
      <c r="I872" s="169"/>
      <c r="J872" s="170">
        <f>ROUND(I872*H872,2)</f>
        <v>0</v>
      </c>
      <c r="K872" s="166" t="s">
        <v>22</v>
      </c>
      <c r="L872" s="34"/>
      <c r="M872" s="171" t="s">
        <v>22</v>
      </c>
      <c r="N872" s="172" t="s">
        <v>46</v>
      </c>
      <c r="O872" s="35"/>
      <c r="P872" s="173">
        <f>O872*H872</f>
        <v>0</v>
      </c>
      <c r="Q872" s="173">
        <v>7E-05</v>
      </c>
      <c r="R872" s="173">
        <f>Q872*H872</f>
        <v>0.00294</v>
      </c>
      <c r="S872" s="173">
        <v>0</v>
      </c>
      <c r="T872" s="174">
        <f>S872*H872</f>
        <v>0</v>
      </c>
      <c r="AR872" s="17" t="s">
        <v>240</v>
      </c>
      <c r="AT872" s="17" t="s">
        <v>143</v>
      </c>
      <c r="AU872" s="17" t="s">
        <v>83</v>
      </c>
      <c r="AY872" s="17" t="s">
        <v>141</v>
      </c>
      <c r="BE872" s="175">
        <f>IF(N872="základní",J872,0)</f>
        <v>0</v>
      </c>
      <c r="BF872" s="175">
        <f>IF(N872="snížená",J872,0)</f>
        <v>0</v>
      </c>
      <c r="BG872" s="175">
        <f>IF(N872="zákl. přenesená",J872,0)</f>
        <v>0</v>
      </c>
      <c r="BH872" s="175">
        <f>IF(N872="sníž. přenesená",J872,0)</f>
        <v>0</v>
      </c>
      <c r="BI872" s="175">
        <f>IF(N872="nulová",J872,0)</f>
        <v>0</v>
      </c>
      <c r="BJ872" s="17" t="s">
        <v>23</v>
      </c>
      <c r="BK872" s="175">
        <f>ROUND(I872*H872,2)</f>
        <v>0</v>
      </c>
      <c r="BL872" s="17" t="s">
        <v>240</v>
      </c>
      <c r="BM872" s="17" t="s">
        <v>1257</v>
      </c>
    </row>
    <row r="873" spans="2:51" s="11" customFormat="1" ht="22.5" customHeight="1">
      <c r="B873" s="176"/>
      <c r="D873" s="177" t="s">
        <v>150</v>
      </c>
      <c r="E873" s="178" t="s">
        <v>22</v>
      </c>
      <c r="F873" s="179" t="s">
        <v>1258</v>
      </c>
      <c r="H873" s="180" t="s">
        <v>22</v>
      </c>
      <c r="I873" s="181"/>
      <c r="L873" s="176"/>
      <c r="M873" s="182"/>
      <c r="N873" s="183"/>
      <c r="O873" s="183"/>
      <c r="P873" s="183"/>
      <c r="Q873" s="183"/>
      <c r="R873" s="183"/>
      <c r="S873" s="183"/>
      <c r="T873" s="184"/>
      <c r="AT873" s="180" t="s">
        <v>150</v>
      </c>
      <c r="AU873" s="180" t="s">
        <v>83</v>
      </c>
      <c r="AV873" s="11" t="s">
        <v>23</v>
      </c>
      <c r="AW873" s="11" t="s">
        <v>38</v>
      </c>
      <c r="AX873" s="11" t="s">
        <v>75</v>
      </c>
      <c r="AY873" s="180" t="s">
        <v>141</v>
      </c>
    </row>
    <row r="874" spans="2:51" s="12" customFormat="1" ht="22.5" customHeight="1">
      <c r="B874" s="185"/>
      <c r="D874" s="177" t="s">
        <v>150</v>
      </c>
      <c r="E874" s="186" t="s">
        <v>22</v>
      </c>
      <c r="F874" s="187" t="s">
        <v>1259</v>
      </c>
      <c r="H874" s="188">
        <v>42</v>
      </c>
      <c r="I874" s="189"/>
      <c r="L874" s="185"/>
      <c r="M874" s="190"/>
      <c r="N874" s="191"/>
      <c r="O874" s="191"/>
      <c r="P874" s="191"/>
      <c r="Q874" s="191"/>
      <c r="R874" s="191"/>
      <c r="S874" s="191"/>
      <c r="T874" s="192"/>
      <c r="AT874" s="186" t="s">
        <v>150</v>
      </c>
      <c r="AU874" s="186" t="s">
        <v>83</v>
      </c>
      <c r="AV874" s="12" t="s">
        <v>83</v>
      </c>
      <c r="AW874" s="12" t="s">
        <v>38</v>
      </c>
      <c r="AX874" s="12" t="s">
        <v>75</v>
      </c>
      <c r="AY874" s="186" t="s">
        <v>141</v>
      </c>
    </row>
    <row r="875" spans="2:51" s="13" customFormat="1" ht="22.5" customHeight="1">
      <c r="B875" s="193"/>
      <c r="D875" s="194" t="s">
        <v>150</v>
      </c>
      <c r="E875" s="195" t="s">
        <v>22</v>
      </c>
      <c r="F875" s="196" t="s">
        <v>154</v>
      </c>
      <c r="H875" s="197">
        <v>42</v>
      </c>
      <c r="I875" s="198"/>
      <c r="L875" s="193"/>
      <c r="M875" s="199"/>
      <c r="N875" s="200"/>
      <c r="O875" s="200"/>
      <c r="P875" s="200"/>
      <c r="Q875" s="200"/>
      <c r="R875" s="200"/>
      <c r="S875" s="200"/>
      <c r="T875" s="201"/>
      <c r="AT875" s="202" t="s">
        <v>150</v>
      </c>
      <c r="AU875" s="202" t="s">
        <v>83</v>
      </c>
      <c r="AV875" s="13" t="s">
        <v>148</v>
      </c>
      <c r="AW875" s="13" t="s">
        <v>38</v>
      </c>
      <c r="AX875" s="13" t="s">
        <v>23</v>
      </c>
      <c r="AY875" s="202" t="s">
        <v>141</v>
      </c>
    </row>
    <row r="876" spans="2:65" s="1" customFormat="1" ht="22.5" customHeight="1">
      <c r="B876" s="163"/>
      <c r="C876" s="203" t="s">
        <v>1260</v>
      </c>
      <c r="D876" s="203" t="s">
        <v>258</v>
      </c>
      <c r="E876" s="204" t="s">
        <v>1261</v>
      </c>
      <c r="F876" s="205" t="s">
        <v>1262</v>
      </c>
      <c r="G876" s="206" t="s">
        <v>236</v>
      </c>
      <c r="H876" s="207">
        <v>0.171</v>
      </c>
      <c r="I876" s="208"/>
      <c r="J876" s="209">
        <f>ROUND(I876*H876,2)</f>
        <v>0</v>
      </c>
      <c r="K876" s="205" t="s">
        <v>147</v>
      </c>
      <c r="L876" s="210"/>
      <c r="M876" s="211" t="s">
        <v>22</v>
      </c>
      <c r="N876" s="212" t="s">
        <v>46</v>
      </c>
      <c r="O876" s="35"/>
      <c r="P876" s="173">
        <f>O876*H876</f>
        <v>0</v>
      </c>
      <c r="Q876" s="173">
        <v>1</v>
      </c>
      <c r="R876" s="173">
        <f>Q876*H876</f>
        <v>0.171</v>
      </c>
      <c r="S876" s="173">
        <v>0</v>
      </c>
      <c r="T876" s="174">
        <f>S876*H876</f>
        <v>0</v>
      </c>
      <c r="AR876" s="17" t="s">
        <v>348</v>
      </c>
      <c r="AT876" s="17" t="s">
        <v>258</v>
      </c>
      <c r="AU876" s="17" t="s">
        <v>83</v>
      </c>
      <c r="AY876" s="17" t="s">
        <v>141</v>
      </c>
      <c r="BE876" s="175">
        <f>IF(N876="základní",J876,0)</f>
        <v>0</v>
      </c>
      <c r="BF876" s="175">
        <f>IF(N876="snížená",J876,0)</f>
        <v>0</v>
      </c>
      <c r="BG876" s="175">
        <f>IF(N876="zákl. přenesená",J876,0)</f>
        <v>0</v>
      </c>
      <c r="BH876" s="175">
        <f>IF(N876="sníž. přenesená",J876,0)</f>
        <v>0</v>
      </c>
      <c r="BI876" s="175">
        <f>IF(N876="nulová",J876,0)</f>
        <v>0</v>
      </c>
      <c r="BJ876" s="17" t="s">
        <v>23</v>
      </c>
      <c r="BK876" s="175">
        <f>ROUND(I876*H876,2)</f>
        <v>0</v>
      </c>
      <c r="BL876" s="17" t="s">
        <v>240</v>
      </c>
      <c r="BM876" s="17" t="s">
        <v>1263</v>
      </c>
    </row>
    <row r="877" spans="2:51" s="11" customFormat="1" ht="22.5" customHeight="1">
      <c r="B877" s="176"/>
      <c r="D877" s="177" t="s">
        <v>150</v>
      </c>
      <c r="E877" s="178" t="s">
        <v>22</v>
      </c>
      <c r="F877" s="179" t="s">
        <v>1258</v>
      </c>
      <c r="H877" s="180" t="s">
        <v>22</v>
      </c>
      <c r="I877" s="181"/>
      <c r="L877" s="176"/>
      <c r="M877" s="182"/>
      <c r="N877" s="183"/>
      <c r="O877" s="183"/>
      <c r="P877" s="183"/>
      <c r="Q877" s="183"/>
      <c r="R877" s="183"/>
      <c r="S877" s="183"/>
      <c r="T877" s="184"/>
      <c r="AT877" s="180" t="s">
        <v>150</v>
      </c>
      <c r="AU877" s="180" t="s">
        <v>83</v>
      </c>
      <c r="AV877" s="11" t="s">
        <v>23</v>
      </c>
      <c r="AW877" s="11" t="s">
        <v>38</v>
      </c>
      <c r="AX877" s="11" t="s">
        <v>75</v>
      </c>
      <c r="AY877" s="180" t="s">
        <v>141</v>
      </c>
    </row>
    <row r="878" spans="2:51" s="12" customFormat="1" ht="22.5" customHeight="1">
      <c r="B878" s="185"/>
      <c r="D878" s="177" t="s">
        <v>150</v>
      </c>
      <c r="E878" s="186" t="s">
        <v>22</v>
      </c>
      <c r="F878" s="187" t="s">
        <v>1264</v>
      </c>
      <c r="H878" s="188">
        <v>0.171</v>
      </c>
      <c r="I878" s="189"/>
      <c r="L878" s="185"/>
      <c r="M878" s="190"/>
      <c r="N878" s="191"/>
      <c r="O878" s="191"/>
      <c r="P878" s="191"/>
      <c r="Q878" s="191"/>
      <c r="R878" s="191"/>
      <c r="S878" s="191"/>
      <c r="T878" s="192"/>
      <c r="AT878" s="186" t="s">
        <v>150</v>
      </c>
      <c r="AU878" s="186" t="s">
        <v>83</v>
      </c>
      <c r="AV878" s="12" t="s">
        <v>83</v>
      </c>
      <c r="AW878" s="12" t="s">
        <v>38</v>
      </c>
      <c r="AX878" s="12" t="s">
        <v>75</v>
      </c>
      <c r="AY878" s="186" t="s">
        <v>141</v>
      </c>
    </row>
    <row r="879" spans="2:51" s="13" customFormat="1" ht="22.5" customHeight="1">
      <c r="B879" s="193"/>
      <c r="D879" s="194" t="s">
        <v>150</v>
      </c>
      <c r="E879" s="195" t="s">
        <v>22</v>
      </c>
      <c r="F879" s="196" t="s">
        <v>154</v>
      </c>
      <c r="H879" s="197">
        <v>0.171</v>
      </c>
      <c r="I879" s="198"/>
      <c r="L879" s="193"/>
      <c r="M879" s="199"/>
      <c r="N879" s="200"/>
      <c r="O879" s="200"/>
      <c r="P879" s="200"/>
      <c r="Q879" s="200"/>
      <c r="R879" s="200"/>
      <c r="S879" s="200"/>
      <c r="T879" s="201"/>
      <c r="AT879" s="202" t="s">
        <v>150</v>
      </c>
      <c r="AU879" s="202" t="s">
        <v>83</v>
      </c>
      <c r="AV879" s="13" t="s">
        <v>148</v>
      </c>
      <c r="AW879" s="13" t="s">
        <v>38</v>
      </c>
      <c r="AX879" s="13" t="s">
        <v>23</v>
      </c>
      <c r="AY879" s="202" t="s">
        <v>141</v>
      </c>
    </row>
    <row r="880" spans="2:65" s="1" customFormat="1" ht="22.5" customHeight="1">
      <c r="B880" s="163"/>
      <c r="C880" s="164" t="s">
        <v>1265</v>
      </c>
      <c r="D880" s="164" t="s">
        <v>143</v>
      </c>
      <c r="E880" s="165" t="s">
        <v>1266</v>
      </c>
      <c r="F880" s="166" t="s">
        <v>1267</v>
      </c>
      <c r="G880" s="167" t="s">
        <v>756</v>
      </c>
      <c r="H880" s="219"/>
      <c r="I880" s="169"/>
      <c r="J880" s="170">
        <f>ROUND(I880*H880,2)</f>
        <v>0</v>
      </c>
      <c r="K880" s="166" t="s">
        <v>147</v>
      </c>
      <c r="L880" s="34"/>
      <c r="M880" s="171" t="s">
        <v>22</v>
      </c>
      <c r="N880" s="172" t="s">
        <v>46</v>
      </c>
      <c r="O880" s="35"/>
      <c r="P880" s="173">
        <f>O880*H880</f>
        <v>0</v>
      </c>
      <c r="Q880" s="173">
        <v>0</v>
      </c>
      <c r="R880" s="173">
        <f>Q880*H880</f>
        <v>0</v>
      </c>
      <c r="S880" s="173">
        <v>0</v>
      </c>
      <c r="T880" s="174">
        <f>S880*H880</f>
        <v>0</v>
      </c>
      <c r="AR880" s="17" t="s">
        <v>240</v>
      </c>
      <c r="AT880" s="17" t="s">
        <v>143</v>
      </c>
      <c r="AU880" s="17" t="s">
        <v>83</v>
      </c>
      <c r="AY880" s="17" t="s">
        <v>141</v>
      </c>
      <c r="BE880" s="175">
        <f>IF(N880="základní",J880,0)</f>
        <v>0</v>
      </c>
      <c r="BF880" s="175">
        <f>IF(N880="snížená",J880,0)</f>
        <v>0</v>
      </c>
      <c r="BG880" s="175">
        <f>IF(N880="zákl. přenesená",J880,0)</f>
        <v>0</v>
      </c>
      <c r="BH880" s="175">
        <f>IF(N880="sníž. přenesená",J880,0)</f>
        <v>0</v>
      </c>
      <c r="BI880" s="175">
        <f>IF(N880="nulová",J880,0)</f>
        <v>0</v>
      </c>
      <c r="BJ880" s="17" t="s">
        <v>23</v>
      </c>
      <c r="BK880" s="175">
        <f>ROUND(I880*H880,2)</f>
        <v>0</v>
      </c>
      <c r="BL880" s="17" t="s">
        <v>240</v>
      </c>
      <c r="BM880" s="17" t="s">
        <v>1268</v>
      </c>
    </row>
    <row r="881" spans="2:65" s="1" customFormat="1" ht="22.5" customHeight="1">
      <c r="B881" s="163"/>
      <c r="C881" s="164" t="s">
        <v>1269</v>
      </c>
      <c r="D881" s="164" t="s">
        <v>143</v>
      </c>
      <c r="E881" s="165" t="s">
        <v>1270</v>
      </c>
      <c r="F881" s="166" t="s">
        <v>1271</v>
      </c>
      <c r="G881" s="167" t="s">
        <v>756</v>
      </c>
      <c r="H881" s="219"/>
      <c r="I881" s="169"/>
      <c r="J881" s="170">
        <f>ROUND(I881*H881,2)</f>
        <v>0</v>
      </c>
      <c r="K881" s="166" t="s">
        <v>147</v>
      </c>
      <c r="L881" s="34"/>
      <c r="M881" s="171" t="s">
        <v>22</v>
      </c>
      <c r="N881" s="172" t="s">
        <v>46</v>
      </c>
      <c r="O881" s="35"/>
      <c r="P881" s="173">
        <f>O881*H881</f>
        <v>0</v>
      </c>
      <c r="Q881" s="173">
        <v>0</v>
      </c>
      <c r="R881" s="173">
        <f>Q881*H881</f>
        <v>0</v>
      </c>
      <c r="S881" s="173">
        <v>0</v>
      </c>
      <c r="T881" s="174">
        <f>S881*H881</f>
        <v>0</v>
      </c>
      <c r="AR881" s="17" t="s">
        <v>240</v>
      </c>
      <c r="AT881" s="17" t="s">
        <v>143</v>
      </c>
      <c r="AU881" s="17" t="s">
        <v>83</v>
      </c>
      <c r="AY881" s="17" t="s">
        <v>141</v>
      </c>
      <c r="BE881" s="175">
        <f>IF(N881="základní",J881,0)</f>
        <v>0</v>
      </c>
      <c r="BF881" s="175">
        <f>IF(N881="snížená",J881,0)</f>
        <v>0</v>
      </c>
      <c r="BG881" s="175">
        <f>IF(N881="zákl. přenesená",J881,0)</f>
        <v>0</v>
      </c>
      <c r="BH881" s="175">
        <f>IF(N881="sníž. přenesená",J881,0)</f>
        <v>0</v>
      </c>
      <c r="BI881" s="175">
        <f>IF(N881="nulová",J881,0)</f>
        <v>0</v>
      </c>
      <c r="BJ881" s="17" t="s">
        <v>23</v>
      </c>
      <c r="BK881" s="175">
        <f>ROUND(I881*H881,2)</f>
        <v>0</v>
      </c>
      <c r="BL881" s="17" t="s">
        <v>240</v>
      </c>
      <c r="BM881" s="17" t="s">
        <v>1272</v>
      </c>
    </row>
    <row r="882" spans="2:63" s="10" customFormat="1" ht="29.25" customHeight="1">
      <c r="B882" s="149"/>
      <c r="D882" s="160" t="s">
        <v>74</v>
      </c>
      <c r="E882" s="161" t="s">
        <v>1273</v>
      </c>
      <c r="F882" s="161" t="s">
        <v>1274</v>
      </c>
      <c r="I882" s="152"/>
      <c r="J882" s="162">
        <f>BK882</f>
        <v>0</v>
      </c>
      <c r="L882" s="149"/>
      <c r="M882" s="154"/>
      <c r="N882" s="155"/>
      <c r="O882" s="155"/>
      <c r="P882" s="156">
        <f>SUM(P883:P910)</f>
        <v>0</v>
      </c>
      <c r="Q882" s="155"/>
      <c r="R882" s="156">
        <f>SUM(R883:R910)</f>
        <v>0.09807516999999999</v>
      </c>
      <c r="S882" s="155"/>
      <c r="T882" s="157">
        <f>SUM(T883:T910)</f>
        <v>0</v>
      </c>
      <c r="AR882" s="150" t="s">
        <v>83</v>
      </c>
      <c r="AT882" s="158" t="s">
        <v>74</v>
      </c>
      <c r="AU882" s="158" t="s">
        <v>23</v>
      </c>
      <c r="AY882" s="150" t="s">
        <v>141</v>
      </c>
      <c r="BK882" s="159">
        <f>SUM(BK883:BK910)</f>
        <v>0</v>
      </c>
    </row>
    <row r="883" spans="2:65" s="1" customFormat="1" ht="22.5" customHeight="1">
      <c r="B883" s="163"/>
      <c r="C883" s="164" t="s">
        <v>1275</v>
      </c>
      <c r="D883" s="164" t="s">
        <v>143</v>
      </c>
      <c r="E883" s="165" t="s">
        <v>1276</v>
      </c>
      <c r="F883" s="166" t="s">
        <v>1277</v>
      </c>
      <c r="G883" s="167" t="s">
        <v>146</v>
      </c>
      <c r="H883" s="168">
        <v>0.175</v>
      </c>
      <c r="I883" s="169"/>
      <c r="J883" s="170">
        <f>ROUND(I883*H883,2)</f>
        <v>0</v>
      </c>
      <c r="K883" s="166" t="s">
        <v>147</v>
      </c>
      <c r="L883" s="34"/>
      <c r="M883" s="171" t="s">
        <v>22</v>
      </c>
      <c r="N883" s="172" t="s">
        <v>46</v>
      </c>
      <c r="O883" s="35"/>
      <c r="P883" s="173">
        <f>O883*H883</f>
        <v>0</v>
      </c>
      <c r="Q883" s="173">
        <v>0.00024</v>
      </c>
      <c r="R883" s="173">
        <f>Q883*H883</f>
        <v>4.2E-05</v>
      </c>
      <c r="S883" s="173">
        <v>0</v>
      </c>
      <c r="T883" s="174">
        <f>S883*H883</f>
        <v>0</v>
      </c>
      <c r="AR883" s="17" t="s">
        <v>240</v>
      </c>
      <c r="AT883" s="17" t="s">
        <v>143</v>
      </c>
      <c r="AU883" s="17" t="s">
        <v>83</v>
      </c>
      <c r="AY883" s="17" t="s">
        <v>141</v>
      </c>
      <c r="BE883" s="175">
        <f>IF(N883="základní",J883,0)</f>
        <v>0</v>
      </c>
      <c r="BF883" s="175">
        <f>IF(N883="snížená",J883,0)</f>
        <v>0</v>
      </c>
      <c r="BG883" s="175">
        <f>IF(N883="zákl. přenesená",J883,0)</f>
        <v>0</v>
      </c>
      <c r="BH883" s="175">
        <f>IF(N883="sníž. přenesená",J883,0)</f>
        <v>0</v>
      </c>
      <c r="BI883" s="175">
        <f>IF(N883="nulová",J883,0)</f>
        <v>0</v>
      </c>
      <c r="BJ883" s="17" t="s">
        <v>23</v>
      </c>
      <c r="BK883" s="175">
        <f>ROUND(I883*H883,2)</f>
        <v>0</v>
      </c>
      <c r="BL883" s="17" t="s">
        <v>240</v>
      </c>
      <c r="BM883" s="17" t="s">
        <v>1278</v>
      </c>
    </row>
    <row r="884" spans="2:51" s="11" customFormat="1" ht="22.5" customHeight="1">
      <c r="B884" s="176"/>
      <c r="D884" s="177" t="s">
        <v>150</v>
      </c>
      <c r="E884" s="178" t="s">
        <v>22</v>
      </c>
      <c r="F884" s="179" t="s">
        <v>1279</v>
      </c>
      <c r="H884" s="180" t="s">
        <v>22</v>
      </c>
      <c r="I884" s="181"/>
      <c r="L884" s="176"/>
      <c r="M884" s="182"/>
      <c r="N884" s="183"/>
      <c r="O884" s="183"/>
      <c r="P884" s="183"/>
      <c r="Q884" s="183"/>
      <c r="R884" s="183"/>
      <c r="S884" s="183"/>
      <c r="T884" s="184"/>
      <c r="AT884" s="180" t="s">
        <v>150</v>
      </c>
      <c r="AU884" s="180" t="s">
        <v>83</v>
      </c>
      <c r="AV884" s="11" t="s">
        <v>23</v>
      </c>
      <c r="AW884" s="11" t="s">
        <v>38</v>
      </c>
      <c r="AX884" s="11" t="s">
        <v>75</v>
      </c>
      <c r="AY884" s="180" t="s">
        <v>141</v>
      </c>
    </row>
    <row r="885" spans="2:51" s="12" customFormat="1" ht="22.5" customHeight="1">
      <c r="B885" s="185"/>
      <c r="D885" s="177" t="s">
        <v>150</v>
      </c>
      <c r="E885" s="186" t="s">
        <v>22</v>
      </c>
      <c r="F885" s="187" t="s">
        <v>1280</v>
      </c>
      <c r="H885" s="188">
        <v>0.175</v>
      </c>
      <c r="I885" s="189"/>
      <c r="L885" s="185"/>
      <c r="M885" s="190"/>
      <c r="N885" s="191"/>
      <c r="O885" s="191"/>
      <c r="P885" s="191"/>
      <c r="Q885" s="191"/>
      <c r="R885" s="191"/>
      <c r="S885" s="191"/>
      <c r="T885" s="192"/>
      <c r="AT885" s="186" t="s">
        <v>150</v>
      </c>
      <c r="AU885" s="186" t="s">
        <v>83</v>
      </c>
      <c r="AV885" s="12" t="s">
        <v>83</v>
      </c>
      <c r="AW885" s="12" t="s">
        <v>38</v>
      </c>
      <c r="AX885" s="12" t="s">
        <v>75</v>
      </c>
      <c r="AY885" s="186" t="s">
        <v>141</v>
      </c>
    </row>
    <row r="886" spans="2:51" s="13" customFormat="1" ht="22.5" customHeight="1">
      <c r="B886" s="193"/>
      <c r="D886" s="194" t="s">
        <v>150</v>
      </c>
      <c r="E886" s="195" t="s">
        <v>22</v>
      </c>
      <c r="F886" s="196" t="s">
        <v>154</v>
      </c>
      <c r="H886" s="197">
        <v>0.175</v>
      </c>
      <c r="I886" s="198"/>
      <c r="L886" s="193"/>
      <c r="M886" s="199"/>
      <c r="N886" s="200"/>
      <c r="O886" s="200"/>
      <c r="P886" s="200"/>
      <c r="Q886" s="200"/>
      <c r="R886" s="200"/>
      <c r="S886" s="200"/>
      <c r="T886" s="201"/>
      <c r="AT886" s="202" t="s">
        <v>150</v>
      </c>
      <c r="AU886" s="202" t="s">
        <v>83</v>
      </c>
      <c r="AV886" s="13" t="s">
        <v>148</v>
      </c>
      <c r="AW886" s="13" t="s">
        <v>38</v>
      </c>
      <c r="AX886" s="13" t="s">
        <v>23</v>
      </c>
      <c r="AY886" s="202" t="s">
        <v>141</v>
      </c>
    </row>
    <row r="887" spans="2:65" s="1" customFormat="1" ht="22.5" customHeight="1">
      <c r="B887" s="163"/>
      <c r="C887" s="164" t="s">
        <v>1281</v>
      </c>
      <c r="D887" s="164" t="s">
        <v>143</v>
      </c>
      <c r="E887" s="165" t="s">
        <v>1282</v>
      </c>
      <c r="F887" s="166" t="s">
        <v>1283</v>
      </c>
      <c r="G887" s="167" t="s">
        <v>146</v>
      </c>
      <c r="H887" s="168">
        <v>64.654</v>
      </c>
      <c r="I887" s="169"/>
      <c r="J887" s="170">
        <f>ROUND(I887*H887,2)</f>
        <v>0</v>
      </c>
      <c r="K887" s="166" t="s">
        <v>147</v>
      </c>
      <c r="L887" s="34"/>
      <c r="M887" s="171" t="s">
        <v>22</v>
      </c>
      <c r="N887" s="172" t="s">
        <v>46</v>
      </c>
      <c r="O887" s="35"/>
      <c r="P887" s="173">
        <f>O887*H887</f>
        <v>0</v>
      </c>
      <c r="Q887" s="173">
        <v>8E-05</v>
      </c>
      <c r="R887" s="173">
        <f>Q887*H887</f>
        <v>0.00517232</v>
      </c>
      <c r="S887" s="173">
        <v>0</v>
      </c>
      <c r="T887" s="174">
        <f>S887*H887</f>
        <v>0</v>
      </c>
      <c r="AR887" s="17" t="s">
        <v>240</v>
      </c>
      <c r="AT887" s="17" t="s">
        <v>143</v>
      </c>
      <c r="AU887" s="17" t="s">
        <v>83</v>
      </c>
      <c r="AY887" s="17" t="s">
        <v>141</v>
      </c>
      <c r="BE887" s="175">
        <f>IF(N887="základní",J887,0)</f>
        <v>0</v>
      </c>
      <c r="BF887" s="175">
        <f>IF(N887="snížená",J887,0)</f>
        <v>0</v>
      </c>
      <c r="BG887" s="175">
        <f>IF(N887="zákl. přenesená",J887,0)</f>
        <v>0</v>
      </c>
      <c r="BH887" s="175">
        <f>IF(N887="sníž. přenesená",J887,0)</f>
        <v>0</v>
      </c>
      <c r="BI887" s="175">
        <f>IF(N887="nulová",J887,0)</f>
        <v>0</v>
      </c>
      <c r="BJ887" s="17" t="s">
        <v>23</v>
      </c>
      <c r="BK887" s="175">
        <f>ROUND(I887*H887,2)</f>
        <v>0</v>
      </c>
      <c r="BL887" s="17" t="s">
        <v>240</v>
      </c>
      <c r="BM887" s="17" t="s">
        <v>1284</v>
      </c>
    </row>
    <row r="888" spans="2:51" s="11" customFormat="1" ht="22.5" customHeight="1">
      <c r="B888" s="176"/>
      <c r="D888" s="177" t="s">
        <v>150</v>
      </c>
      <c r="E888" s="178" t="s">
        <v>22</v>
      </c>
      <c r="F888" s="179" t="s">
        <v>1285</v>
      </c>
      <c r="H888" s="180" t="s">
        <v>22</v>
      </c>
      <c r="I888" s="181"/>
      <c r="L888" s="176"/>
      <c r="M888" s="182"/>
      <c r="N888" s="183"/>
      <c r="O888" s="183"/>
      <c r="P888" s="183"/>
      <c r="Q888" s="183"/>
      <c r="R888" s="183"/>
      <c r="S888" s="183"/>
      <c r="T888" s="184"/>
      <c r="AT888" s="180" t="s">
        <v>150</v>
      </c>
      <c r="AU888" s="180" t="s">
        <v>83</v>
      </c>
      <c r="AV888" s="11" t="s">
        <v>23</v>
      </c>
      <c r="AW888" s="11" t="s">
        <v>38</v>
      </c>
      <c r="AX888" s="11" t="s">
        <v>75</v>
      </c>
      <c r="AY888" s="180" t="s">
        <v>141</v>
      </c>
    </row>
    <row r="889" spans="2:51" s="12" customFormat="1" ht="22.5" customHeight="1">
      <c r="B889" s="185"/>
      <c r="D889" s="177" t="s">
        <v>150</v>
      </c>
      <c r="E889" s="186" t="s">
        <v>22</v>
      </c>
      <c r="F889" s="187" t="s">
        <v>1286</v>
      </c>
      <c r="H889" s="188">
        <v>63.819</v>
      </c>
      <c r="I889" s="189"/>
      <c r="L889" s="185"/>
      <c r="M889" s="190"/>
      <c r="N889" s="191"/>
      <c r="O889" s="191"/>
      <c r="P889" s="191"/>
      <c r="Q889" s="191"/>
      <c r="R889" s="191"/>
      <c r="S889" s="191"/>
      <c r="T889" s="192"/>
      <c r="AT889" s="186" t="s">
        <v>150</v>
      </c>
      <c r="AU889" s="186" t="s">
        <v>83</v>
      </c>
      <c r="AV889" s="12" t="s">
        <v>83</v>
      </c>
      <c r="AW889" s="12" t="s">
        <v>38</v>
      </c>
      <c r="AX889" s="12" t="s">
        <v>75</v>
      </c>
      <c r="AY889" s="186" t="s">
        <v>141</v>
      </c>
    </row>
    <row r="890" spans="2:51" s="11" customFormat="1" ht="22.5" customHeight="1">
      <c r="B890" s="176"/>
      <c r="D890" s="177" t="s">
        <v>150</v>
      </c>
      <c r="E890" s="178" t="s">
        <v>22</v>
      </c>
      <c r="F890" s="179" t="s">
        <v>1287</v>
      </c>
      <c r="H890" s="180" t="s">
        <v>22</v>
      </c>
      <c r="I890" s="181"/>
      <c r="L890" s="176"/>
      <c r="M890" s="182"/>
      <c r="N890" s="183"/>
      <c r="O890" s="183"/>
      <c r="P890" s="183"/>
      <c r="Q890" s="183"/>
      <c r="R890" s="183"/>
      <c r="S890" s="183"/>
      <c r="T890" s="184"/>
      <c r="AT890" s="180" t="s">
        <v>150</v>
      </c>
      <c r="AU890" s="180" t="s">
        <v>83</v>
      </c>
      <c r="AV890" s="11" t="s">
        <v>23</v>
      </c>
      <c r="AW890" s="11" t="s">
        <v>38</v>
      </c>
      <c r="AX890" s="11" t="s">
        <v>75</v>
      </c>
      <c r="AY890" s="180" t="s">
        <v>141</v>
      </c>
    </row>
    <row r="891" spans="2:51" s="12" customFormat="1" ht="22.5" customHeight="1">
      <c r="B891" s="185"/>
      <c r="D891" s="177" t="s">
        <v>150</v>
      </c>
      <c r="E891" s="186" t="s">
        <v>22</v>
      </c>
      <c r="F891" s="187" t="s">
        <v>1288</v>
      </c>
      <c r="H891" s="188">
        <v>0.835</v>
      </c>
      <c r="I891" s="189"/>
      <c r="L891" s="185"/>
      <c r="M891" s="190"/>
      <c r="N891" s="191"/>
      <c r="O891" s="191"/>
      <c r="P891" s="191"/>
      <c r="Q891" s="191"/>
      <c r="R891" s="191"/>
      <c r="S891" s="191"/>
      <c r="T891" s="192"/>
      <c r="AT891" s="186" t="s">
        <v>150</v>
      </c>
      <c r="AU891" s="186" t="s">
        <v>83</v>
      </c>
      <c r="AV891" s="12" t="s">
        <v>83</v>
      </c>
      <c r="AW891" s="12" t="s">
        <v>38</v>
      </c>
      <c r="AX891" s="12" t="s">
        <v>75</v>
      </c>
      <c r="AY891" s="186" t="s">
        <v>141</v>
      </c>
    </row>
    <row r="892" spans="2:51" s="13" customFormat="1" ht="22.5" customHeight="1">
      <c r="B892" s="193"/>
      <c r="D892" s="194" t="s">
        <v>150</v>
      </c>
      <c r="E892" s="195" t="s">
        <v>22</v>
      </c>
      <c r="F892" s="196" t="s">
        <v>154</v>
      </c>
      <c r="H892" s="197">
        <v>64.654</v>
      </c>
      <c r="I892" s="198"/>
      <c r="L892" s="193"/>
      <c r="M892" s="199"/>
      <c r="N892" s="200"/>
      <c r="O892" s="200"/>
      <c r="P892" s="200"/>
      <c r="Q892" s="200"/>
      <c r="R892" s="200"/>
      <c r="S892" s="200"/>
      <c r="T892" s="201"/>
      <c r="AT892" s="202" t="s">
        <v>150</v>
      </c>
      <c r="AU892" s="202" t="s">
        <v>83</v>
      </c>
      <c r="AV892" s="13" t="s">
        <v>148</v>
      </c>
      <c r="AW892" s="13" t="s">
        <v>38</v>
      </c>
      <c r="AX892" s="13" t="s">
        <v>23</v>
      </c>
      <c r="AY892" s="202" t="s">
        <v>141</v>
      </c>
    </row>
    <row r="893" spans="2:65" s="1" customFormat="1" ht="22.5" customHeight="1">
      <c r="B893" s="163"/>
      <c r="C893" s="164" t="s">
        <v>1289</v>
      </c>
      <c r="D893" s="164" t="s">
        <v>143</v>
      </c>
      <c r="E893" s="165" t="s">
        <v>1290</v>
      </c>
      <c r="F893" s="166" t="s">
        <v>1291</v>
      </c>
      <c r="G893" s="167" t="s">
        <v>146</v>
      </c>
      <c r="H893" s="168">
        <v>56.293</v>
      </c>
      <c r="I893" s="169"/>
      <c r="J893" s="170">
        <f>ROUND(I893*H893,2)</f>
        <v>0</v>
      </c>
      <c r="K893" s="166" t="s">
        <v>147</v>
      </c>
      <c r="L893" s="34"/>
      <c r="M893" s="171" t="s">
        <v>22</v>
      </c>
      <c r="N893" s="172" t="s">
        <v>46</v>
      </c>
      <c r="O893" s="35"/>
      <c r="P893" s="173">
        <f>O893*H893</f>
        <v>0</v>
      </c>
      <c r="Q893" s="173">
        <v>0.00011</v>
      </c>
      <c r="R893" s="173">
        <f>Q893*H893</f>
        <v>0.00619223</v>
      </c>
      <c r="S893" s="173">
        <v>0</v>
      </c>
      <c r="T893" s="174">
        <f>S893*H893</f>
        <v>0</v>
      </c>
      <c r="AR893" s="17" t="s">
        <v>240</v>
      </c>
      <c r="AT893" s="17" t="s">
        <v>143</v>
      </c>
      <c r="AU893" s="17" t="s">
        <v>83</v>
      </c>
      <c r="AY893" s="17" t="s">
        <v>141</v>
      </c>
      <c r="BE893" s="175">
        <f>IF(N893="základní",J893,0)</f>
        <v>0</v>
      </c>
      <c r="BF893" s="175">
        <f>IF(N893="snížená",J893,0)</f>
        <v>0</v>
      </c>
      <c r="BG893" s="175">
        <f>IF(N893="zákl. přenesená",J893,0)</f>
        <v>0</v>
      </c>
      <c r="BH893" s="175">
        <f>IF(N893="sníž. přenesená",J893,0)</f>
        <v>0</v>
      </c>
      <c r="BI893" s="175">
        <f>IF(N893="nulová",J893,0)</f>
        <v>0</v>
      </c>
      <c r="BJ893" s="17" t="s">
        <v>23</v>
      </c>
      <c r="BK893" s="175">
        <f>ROUND(I893*H893,2)</f>
        <v>0</v>
      </c>
      <c r="BL893" s="17" t="s">
        <v>240</v>
      </c>
      <c r="BM893" s="17" t="s">
        <v>1292</v>
      </c>
    </row>
    <row r="894" spans="2:51" s="11" customFormat="1" ht="22.5" customHeight="1">
      <c r="B894" s="176"/>
      <c r="D894" s="177" t="s">
        <v>150</v>
      </c>
      <c r="E894" s="178" t="s">
        <v>22</v>
      </c>
      <c r="F894" s="179" t="s">
        <v>1293</v>
      </c>
      <c r="H894" s="180" t="s">
        <v>22</v>
      </c>
      <c r="I894" s="181"/>
      <c r="L894" s="176"/>
      <c r="M894" s="182"/>
      <c r="N894" s="183"/>
      <c r="O894" s="183"/>
      <c r="P894" s="183"/>
      <c r="Q894" s="183"/>
      <c r="R894" s="183"/>
      <c r="S894" s="183"/>
      <c r="T894" s="184"/>
      <c r="AT894" s="180" t="s">
        <v>150</v>
      </c>
      <c r="AU894" s="180" t="s">
        <v>83</v>
      </c>
      <c r="AV894" s="11" t="s">
        <v>23</v>
      </c>
      <c r="AW894" s="11" t="s">
        <v>38</v>
      </c>
      <c r="AX894" s="11" t="s">
        <v>75</v>
      </c>
      <c r="AY894" s="180" t="s">
        <v>141</v>
      </c>
    </row>
    <row r="895" spans="2:51" s="12" customFormat="1" ht="22.5" customHeight="1">
      <c r="B895" s="185"/>
      <c r="D895" s="177" t="s">
        <v>150</v>
      </c>
      <c r="E895" s="186" t="s">
        <v>22</v>
      </c>
      <c r="F895" s="187" t="s">
        <v>1294</v>
      </c>
      <c r="H895" s="188">
        <v>56.293</v>
      </c>
      <c r="I895" s="189"/>
      <c r="L895" s="185"/>
      <c r="M895" s="190"/>
      <c r="N895" s="191"/>
      <c r="O895" s="191"/>
      <c r="P895" s="191"/>
      <c r="Q895" s="191"/>
      <c r="R895" s="191"/>
      <c r="S895" s="191"/>
      <c r="T895" s="192"/>
      <c r="AT895" s="186" t="s">
        <v>150</v>
      </c>
      <c r="AU895" s="186" t="s">
        <v>83</v>
      </c>
      <c r="AV895" s="12" t="s">
        <v>83</v>
      </c>
      <c r="AW895" s="12" t="s">
        <v>38</v>
      </c>
      <c r="AX895" s="12" t="s">
        <v>75</v>
      </c>
      <c r="AY895" s="186" t="s">
        <v>141</v>
      </c>
    </row>
    <row r="896" spans="2:51" s="13" customFormat="1" ht="22.5" customHeight="1">
      <c r="B896" s="193"/>
      <c r="D896" s="194" t="s">
        <v>150</v>
      </c>
      <c r="E896" s="195" t="s">
        <v>22</v>
      </c>
      <c r="F896" s="196" t="s">
        <v>154</v>
      </c>
      <c r="H896" s="197">
        <v>56.293</v>
      </c>
      <c r="I896" s="198"/>
      <c r="L896" s="193"/>
      <c r="M896" s="199"/>
      <c r="N896" s="200"/>
      <c r="O896" s="200"/>
      <c r="P896" s="200"/>
      <c r="Q896" s="200"/>
      <c r="R896" s="200"/>
      <c r="S896" s="200"/>
      <c r="T896" s="201"/>
      <c r="AT896" s="202" t="s">
        <v>150</v>
      </c>
      <c r="AU896" s="202" t="s">
        <v>83</v>
      </c>
      <c r="AV896" s="13" t="s">
        <v>148</v>
      </c>
      <c r="AW896" s="13" t="s">
        <v>38</v>
      </c>
      <c r="AX896" s="13" t="s">
        <v>23</v>
      </c>
      <c r="AY896" s="202" t="s">
        <v>141</v>
      </c>
    </row>
    <row r="897" spans="2:65" s="1" customFormat="1" ht="31.5" customHeight="1">
      <c r="B897" s="163"/>
      <c r="C897" s="164" t="s">
        <v>1295</v>
      </c>
      <c r="D897" s="164" t="s">
        <v>143</v>
      </c>
      <c r="E897" s="165" t="s">
        <v>1296</v>
      </c>
      <c r="F897" s="166" t="s">
        <v>1297</v>
      </c>
      <c r="G897" s="167" t="s">
        <v>146</v>
      </c>
      <c r="H897" s="168">
        <v>64.654</v>
      </c>
      <c r="I897" s="169"/>
      <c r="J897" s="170">
        <f>ROUND(I897*H897,2)</f>
        <v>0</v>
      </c>
      <c r="K897" s="166" t="s">
        <v>147</v>
      </c>
      <c r="L897" s="34"/>
      <c r="M897" s="171" t="s">
        <v>22</v>
      </c>
      <c r="N897" s="172" t="s">
        <v>46</v>
      </c>
      <c r="O897" s="35"/>
      <c r="P897" s="173">
        <f>O897*H897</f>
        <v>0</v>
      </c>
      <c r="Q897" s="173">
        <v>0.00017</v>
      </c>
      <c r="R897" s="173">
        <f>Q897*H897</f>
        <v>0.01099118</v>
      </c>
      <c r="S897" s="173">
        <v>0</v>
      </c>
      <c r="T897" s="174">
        <f>S897*H897</f>
        <v>0</v>
      </c>
      <c r="AR897" s="17" t="s">
        <v>240</v>
      </c>
      <c r="AT897" s="17" t="s">
        <v>143</v>
      </c>
      <c r="AU897" s="17" t="s">
        <v>83</v>
      </c>
      <c r="AY897" s="17" t="s">
        <v>141</v>
      </c>
      <c r="BE897" s="175">
        <f>IF(N897="základní",J897,0)</f>
        <v>0</v>
      </c>
      <c r="BF897" s="175">
        <f>IF(N897="snížená",J897,0)</f>
        <v>0</v>
      </c>
      <c r="BG897" s="175">
        <f>IF(N897="zákl. přenesená",J897,0)</f>
        <v>0</v>
      </c>
      <c r="BH897" s="175">
        <f>IF(N897="sníž. přenesená",J897,0)</f>
        <v>0</v>
      </c>
      <c r="BI897" s="175">
        <f>IF(N897="nulová",J897,0)</f>
        <v>0</v>
      </c>
      <c r="BJ897" s="17" t="s">
        <v>23</v>
      </c>
      <c r="BK897" s="175">
        <f>ROUND(I897*H897,2)</f>
        <v>0</v>
      </c>
      <c r="BL897" s="17" t="s">
        <v>240</v>
      </c>
      <c r="BM897" s="17" t="s">
        <v>1298</v>
      </c>
    </row>
    <row r="898" spans="2:65" s="1" customFormat="1" ht="22.5" customHeight="1">
      <c r="B898" s="163"/>
      <c r="C898" s="164" t="s">
        <v>1299</v>
      </c>
      <c r="D898" s="164" t="s">
        <v>143</v>
      </c>
      <c r="E898" s="165" t="s">
        <v>1300</v>
      </c>
      <c r="F898" s="166" t="s">
        <v>1301</v>
      </c>
      <c r="G898" s="167" t="s">
        <v>146</v>
      </c>
      <c r="H898" s="168">
        <v>64.654</v>
      </c>
      <c r="I898" s="169"/>
      <c r="J898" s="170">
        <f>ROUND(I898*H898,2)</f>
        <v>0</v>
      </c>
      <c r="K898" s="166" t="s">
        <v>147</v>
      </c>
      <c r="L898" s="34"/>
      <c r="M898" s="171" t="s">
        <v>22</v>
      </c>
      <c r="N898" s="172" t="s">
        <v>46</v>
      </c>
      <c r="O898" s="35"/>
      <c r="P898" s="173">
        <f>O898*H898</f>
        <v>0</v>
      </c>
      <c r="Q898" s="173">
        <v>0.00012</v>
      </c>
      <c r="R898" s="173">
        <f>Q898*H898</f>
        <v>0.00775848</v>
      </c>
      <c r="S898" s="173">
        <v>0</v>
      </c>
      <c r="T898" s="174">
        <f>S898*H898</f>
        <v>0</v>
      </c>
      <c r="AR898" s="17" t="s">
        <v>240</v>
      </c>
      <c r="AT898" s="17" t="s">
        <v>143</v>
      </c>
      <c r="AU898" s="17" t="s">
        <v>83</v>
      </c>
      <c r="AY898" s="17" t="s">
        <v>141</v>
      </c>
      <c r="BE898" s="175">
        <f>IF(N898="základní",J898,0)</f>
        <v>0</v>
      </c>
      <c r="BF898" s="175">
        <f>IF(N898="snížená",J898,0)</f>
        <v>0</v>
      </c>
      <c r="BG898" s="175">
        <f>IF(N898="zákl. přenesená",J898,0)</f>
        <v>0</v>
      </c>
      <c r="BH898" s="175">
        <f>IF(N898="sníž. přenesená",J898,0)</f>
        <v>0</v>
      </c>
      <c r="BI898" s="175">
        <f>IF(N898="nulová",J898,0)</f>
        <v>0</v>
      </c>
      <c r="BJ898" s="17" t="s">
        <v>23</v>
      </c>
      <c r="BK898" s="175">
        <f>ROUND(I898*H898,2)</f>
        <v>0</v>
      </c>
      <c r="BL898" s="17" t="s">
        <v>240</v>
      </c>
      <c r="BM898" s="17" t="s">
        <v>1302</v>
      </c>
    </row>
    <row r="899" spans="2:65" s="1" customFormat="1" ht="22.5" customHeight="1">
      <c r="B899" s="163"/>
      <c r="C899" s="164" t="s">
        <v>1303</v>
      </c>
      <c r="D899" s="164" t="s">
        <v>143</v>
      </c>
      <c r="E899" s="165" t="s">
        <v>1304</v>
      </c>
      <c r="F899" s="166" t="s">
        <v>1305</v>
      </c>
      <c r="G899" s="167" t="s">
        <v>146</v>
      </c>
      <c r="H899" s="168">
        <v>129.308</v>
      </c>
      <c r="I899" s="169"/>
      <c r="J899" s="170">
        <f>ROUND(I899*H899,2)</f>
        <v>0</v>
      </c>
      <c r="K899" s="166" t="s">
        <v>147</v>
      </c>
      <c r="L899" s="34"/>
      <c r="M899" s="171" t="s">
        <v>22</v>
      </c>
      <c r="N899" s="172" t="s">
        <v>46</v>
      </c>
      <c r="O899" s="35"/>
      <c r="P899" s="173">
        <f>O899*H899</f>
        <v>0</v>
      </c>
      <c r="Q899" s="173">
        <v>0.00012</v>
      </c>
      <c r="R899" s="173">
        <f>Q899*H899</f>
        <v>0.01551696</v>
      </c>
      <c r="S899" s="173">
        <v>0</v>
      </c>
      <c r="T899" s="174">
        <f>S899*H899</f>
        <v>0</v>
      </c>
      <c r="AR899" s="17" t="s">
        <v>240</v>
      </c>
      <c r="AT899" s="17" t="s">
        <v>143</v>
      </c>
      <c r="AU899" s="17" t="s">
        <v>83</v>
      </c>
      <c r="AY899" s="17" t="s">
        <v>141</v>
      </c>
      <c r="BE899" s="175">
        <f>IF(N899="základní",J899,0)</f>
        <v>0</v>
      </c>
      <c r="BF899" s="175">
        <f>IF(N899="snížená",J899,0)</f>
        <v>0</v>
      </c>
      <c r="BG899" s="175">
        <f>IF(N899="zákl. přenesená",J899,0)</f>
        <v>0</v>
      </c>
      <c r="BH899" s="175">
        <f>IF(N899="sníž. přenesená",J899,0)</f>
        <v>0</v>
      </c>
      <c r="BI899" s="175">
        <f>IF(N899="nulová",J899,0)</f>
        <v>0</v>
      </c>
      <c r="BJ899" s="17" t="s">
        <v>23</v>
      </c>
      <c r="BK899" s="175">
        <f>ROUND(I899*H899,2)</f>
        <v>0</v>
      </c>
      <c r="BL899" s="17" t="s">
        <v>240</v>
      </c>
      <c r="BM899" s="17" t="s">
        <v>1306</v>
      </c>
    </row>
    <row r="900" spans="2:51" s="11" customFormat="1" ht="22.5" customHeight="1">
      <c r="B900" s="176"/>
      <c r="D900" s="177" t="s">
        <v>150</v>
      </c>
      <c r="E900" s="178" t="s">
        <v>22</v>
      </c>
      <c r="F900" s="179" t="s">
        <v>1307</v>
      </c>
      <c r="H900" s="180" t="s">
        <v>22</v>
      </c>
      <c r="I900" s="181"/>
      <c r="L900" s="176"/>
      <c r="M900" s="182"/>
      <c r="N900" s="183"/>
      <c r="O900" s="183"/>
      <c r="P900" s="183"/>
      <c r="Q900" s="183"/>
      <c r="R900" s="183"/>
      <c r="S900" s="183"/>
      <c r="T900" s="184"/>
      <c r="AT900" s="180" t="s">
        <v>150</v>
      </c>
      <c r="AU900" s="180" t="s">
        <v>83</v>
      </c>
      <c r="AV900" s="11" t="s">
        <v>23</v>
      </c>
      <c r="AW900" s="11" t="s">
        <v>38</v>
      </c>
      <c r="AX900" s="11" t="s">
        <v>75</v>
      </c>
      <c r="AY900" s="180" t="s">
        <v>141</v>
      </c>
    </row>
    <row r="901" spans="2:51" s="12" customFormat="1" ht="22.5" customHeight="1">
      <c r="B901" s="185"/>
      <c r="D901" s="177" t="s">
        <v>150</v>
      </c>
      <c r="E901" s="186" t="s">
        <v>22</v>
      </c>
      <c r="F901" s="187" t="s">
        <v>1308</v>
      </c>
      <c r="H901" s="188">
        <v>129.308</v>
      </c>
      <c r="I901" s="189"/>
      <c r="L901" s="185"/>
      <c r="M901" s="190"/>
      <c r="N901" s="191"/>
      <c r="O901" s="191"/>
      <c r="P901" s="191"/>
      <c r="Q901" s="191"/>
      <c r="R901" s="191"/>
      <c r="S901" s="191"/>
      <c r="T901" s="192"/>
      <c r="AT901" s="186" t="s">
        <v>150</v>
      </c>
      <c r="AU901" s="186" t="s">
        <v>83</v>
      </c>
      <c r="AV901" s="12" t="s">
        <v>83</v>
      </c>
      <c r="AW901" s="12" t="s">
        <v>38</v>
      </c>
      <c r="AX901" s="12" t="s">
        <v>75</v>
      </c>
      <c r="AY901" s="186" t="s">
        <v>141</v>
      </c>
    </row>
    <row r="902" spans="2:51" s="13" customFormat="1" ht="22.5" customHeight="1">
      <c r="B902" s="193"/>
      <c r="D902" s="194" t="s">
        <v>150</v>
      </c>
      <c r="E902" s="195" t="s">
        <v>22</v>
      </c>
      <c r="F902" s="196" t="s">
        <v>154</v>
      </c>
      <c r="H902" s="197">
        <v>129.308</v>
      </c>
      <c r="I902" s="198"/>
      <c r="L902" s="193"/>
      <c r="M902" s="199"/>
      <c r="N902" s="200"/>
      <c r="O902" s="200"/>
      <c r="P902" s="200"/>
      <c r="Q902" s="200"/>
      <c r="R902" s="200"/>
      <c r="S902" s="200"/>
      <c r="T902" s="201"/>
      <c r="AT902" s="202" t="s">
        <v>150</v>
      </c>
      <c r="AU902" s="202" t="s">
        <v>83</v>
      </c>
      <c r="AV902" s="13" t="s">
        <v>148</v>
      </c>
      <c r="AW902" s="13" t="s">
        <v>38</v>
      </c>
      <c r="AX902" s="13" t="s">
        <v>23</v>
      </c>
      <c r="AY902" s="202" t="s">
        <v>141</v>
      </c>
    </row>
    <row r="903" spans="2:65" s="1" customFormat="1" ht="22.5" customHeight="1">
      <c r="B903" s="163"/>
      <c r="C903" s="164" t="s">
        <v>1309</v>
      </c>
      <c r="D903" s="164" t="s">
        <v>143</v>
      </c>
      <c r="E903" s="165" t="s">
        <v>1310</v>
      </c>
      <c r="F903" s="166" t="s">
        <v>1311</v>
      </c>
      <c r="G903" s="167" t="s">
        <v>146</v>
      </c>
      <c r="H903" s="168">
        <v>2.34</v>
      </c>
      <c r="I903" s="169"/>
      <c r="J903" s="170">
        <f>ROUND(I903*H903,2)</f>
        <v>0</v>
      </c>
      <c r="K903" s="166" t="s">
        <v>147</v>
      </c>
      <c r="L903" s="34"/>
      <c r="M903" s="171" t="s">
        <v>22</v>
      </c>
      <c r="N903" s="172" t="s">
        <v>46</v>
      </c>
      <c r="O903" s="35"/>
      <c r="P903" s="173">
        <f>O903*H903</f>
        <v>0</v>
      </c>
      <c r="Q903" s="173">
        <v>0.02156</v>
      </c>
      <c r="R903" s="173">
        <f>Q903*H903</f>
        <v>0.05045039999999999</v>
      </c>
      <c r="S903" s="173">
        <v>0</v>
      </c>
      <c r="T903" s="174">
        <f>S903*H903</f>
        <v>0</v>
      </c>
      <c r="AR903" s="17" t="s">
        <v>240</v>
      </c>
      <c r="AT903" s="17" t="s">
        <v>143</v>
      </c>
      <c r="AU903" s="17" t="s">
        <v>83</v>
      </c>
      <c r="AY903" s="17" t="s">
        <v>141</v>
      </c>
      <c r="BE903" s="175">
        <f>IF(N903="základní",J903,0)</f>
        <v>0</v>
      </c>
      <c r="BF903" s="175">
        <f>IF(N903="snížená",J903,0)</f>
        <v>0</v>
      </c>
      <c r="BG903" s="175">
        <f>IF(N903="zákl. přenesená",J903,0)</f>
        <v>0</v>
      </c>
      <c r="BH903" s="175">
        <f>IF(N903="sníž. přenesená",J903,0)</f>
        <v>0</v>
      </c>
      <c r="BI903" s="175">
        <f>IF(N903="nulová",J903,0)</f>
        <v>0</v>
      </c>
      <c r="BJ903" s="17" t="s">
        <v>23</v>
      </c>
      <c r="BK903" s="175">
        <f>ROUND(I903*H903,2)</f>
        <v>0</v>
      </c>
      <c r="BL903" s="17" t="s">
        <v>240</v>
      </c>
      <c r="BM903" s="17" t="s">
        <v>1312</v>
      </c>
    </row>
    <row r="904" spans="2:51" s="11" customFormat="1" ht="22.5" customHeight="1">
      <c r="B904" s="176"/>
      <c r="D904" s="177" t="s">
        <v>150</v>
      </c>
      <c r="E904" s="178" t="s">
        <v>22</v>
      </c>
      <c r="F904" s="179" t="s">
        <v>559</v>
      </c>
      <c r="H904" s="180" t="s">
        <v>22</v>
      </c>
      <c r="I904" s="181"/>
      <c r="L904" s="176"/>
      <c r="M904" s="182"/>
      <c r="N904" s="183"/>
      <c r="O904" s="183"/>
      <c r="P904" s="183"/>
      <c r="Q904" s="183"/>
      <c r="R904" s="183"/>
      <c r="S904" s="183"/>
      <c r="T904" s="184"/>
      <c r="AT904" s="180" t="s">
        <v>150</v>
      </c>
      <c r="AU904" s="180" t="s">
        <v>83</v>
      </c>
      <c r="AV904" s="11" t="s">
        <v>23</v>
      </c>
      <c r="AW904" s="11" t="s">
        <v>38</v>
      </c>
      <c r="AX904" s="11" t="s">
        <v>75</v>
      </c>
      <c r="AY904" s="180" t="s">
        <v>141</v>
      </c>
    </row>
    <row r="905" spans="2:51" s="12" customFormat="1" ht="22.5" customHeight="1">
      <c r="B905" s="185"/>
      <c r="D905" s="177" t="s">
        <v>150</v>
      </c>
      <c r="E905" s="186" t="s">
        <v>22</v>
      </c>
      <c r="F905" s="187" t="s">
        <v>1313</v>
      </c>
      <c r="H905" s="188">
        <v>2.34</v>
      </c>
      <c r="I905" s="189"/>
      <c r="L905" s="185"/>
      <c r="M905" s="190"/>
      <c r="N905" s="191"/>
      <c r="O905" s="191"/>
      <c r="P905" s="191"/>
      <c r="Q905" s="191"/>
      <c r="R905" s="191"/>
      <c r="S905" s="191"/>
      <c r="T905" s="192"/>
      <c r="AT905" s="186" t="s">
        <v>150</v>
      </c>
      <c r="AU905" s="186" t="s">
        <v>83</v>
      </c>
      <c r="AV905" s="12" t="s">
        <v>83</v>
      </c>
      <c r="AW905" s="12" t="s">
        <v>38</v>
      </c>
      <c r="AX905" s="12" t="s">
        <v>75</v>
      </c>
      <c r="AY905" s="186" t="s">
        <v>141</v>
      </c>
    </row>
    <row r="906" spans="2:51" s="13" customFormat="1" ht="22.5" customHeight="1">
      <c r="B906" s="193"/>
      <c r="D906" s="194" t="s">
        <v>150</v>
      </c>
      <c r="E906" s="195" t="s">
        <v>22</v>
      </c>
      <c r="F906" s="196" t="s">
        <v>154</v>
      </c>
      <c r="H906" s="197">
        <v>2.34</v>
      </c>
      <c r="I906" s="198"/>
      <c r="L906" s="193"/>
      <c r="M906" s="199"/>
      <c r="N906" s="200"/>
      <c r="O906" s="200"/>
      <c r="P906" s="200"/>
      <c r="Q906" s="200"/>
      <c r="R906" s="200"/>
      <c r="S906" s="200"/>
      <c r="T906" s="201"/>
      <c r="AT906" s="202" t="s">
        <v>150</v>
      </c>
      <c r="AU906" s="202" t="s">
        <v>83</v>
      </c>
      <c r="AV906" s="13" t="s">
        <v>148</v>
      </c>
      <c r="AW906" s="13" t="s">
        <v>38</v>
      </c>
      <c r="AX906" s="13" t="s">
        <v>23</v>
      </c>
      <c r="AY906" s="202" t="s">
        <v>141</v>
      </c>
    </row>
    <row r="907" spans="2:65" s="1" customFormat="1" ht="22.5" customHeight="1">
      <c r="B907" s="163"/>
      <c r="C907" s="164" t="s">
        <v>1314</v>
      </c>
      <c r="D907" s="164" t="s">
        <v>143</v>
      </c>
      <c r="E907" s="165" t="s">
        <v>1315</v>
      </c>
      <c r="F907" s="166" t="s">
        <v>1316</v>
      </c>
      <c r="G907" s="167" t="s">
        <v>146</v>
      </c>
      <c r="H907" s="168">
        <v>11.48</v>
      </c>
      <c r="I907" s="169"/>
      <c r="J907" s="170">
        <f>ROUND(I907*H907,2)</f>
        <v>0</v>
      </c>
      <c r="K907" s="166" t="s">
        <v>147</v>
      </c>
      <c r="L907" s="34"/>
      <c r="M907" s="171" t="s">
        <v>22</v>
      </c>
      <c r="N907" s="172" t="s">
        <v>46</v>
      </c>
      <c r="O907" s="35"/>
      <c r="P907" s="173">
        <f>O907*H907</f>
        <v>0</v>
      </c>
      <c r="Q907" s="173">
        <v>0.00017</v>
      </c>
      <c r="R907" s="173">
        <f>Q907*H907</f>
        <v>0.0019516000000000002</v>
      </c>
      <c r="S907" s="173">
        <v>0</v>
      </c>
      <c r="T907" s="174">
        <f>S907*H907</f>
        <v>0</v>
      </c>
      <c r="AR907" s="17" t="s">
        <v>240</v>
      </c>
      <c r="AT907" s="17" t="s">
        <v>143</v>
      </c>
      <c r="AU907" s="17" t="s">
        <v>83</v>
      </c>
      <c r="AY907" s="17" t="s">
        <v>141</v>
      </c>
      <c r="BE907" s="175">
        <f>IF(N907="základní",J907,0)</f>
        <v>0</v>
      </c>
      <c r="BF907" s="175">
        <f>IF(N907="snížená",J907,0)</f>
        <v>0</v>
      </c>
      <c r="BG907" s="175">
        <f>IF(N907="zákl. přenesená",J907,0)</f>
        <v>0</v>
      </c>
      <c r="BH907" s="175">
        <f>IF(N907="sníž. přenesená",J907,0)</f>
        <v>0</v>
      </c>
      <c r="BI907" s="175">
        <f>IF(N907="nulová",J907,0)</f>
        <v>0</v>
      </c>
      <c r="BJ907" s="17" t="s">
        <v>23</v>
      </c>
      <c r="BK907" s="175">
        <f>ROUND(I907*H907,2)</f>
        <v>0</v>
      </c>
      <c r="BL907" s="17" t="s">
        <v>240</v>
      </c>
      <c r="BM907" s="17" t="s">
        <v>1317</v>
      </c>
    </row>
    <row r="908" spans="2:51" s="11" customFormat="1" ht="22.5" customHeight="1">
      <c r="B908" s="176"/>
      <c r="D908" s="177" t="s">
        <v>150</v>
      </c>
      <c r="E908" s="178" t="s">
        <v>22</v>
      </c>
      <c r="F908" s="179" t="s">
        <v>559</v>
      </c>
      <c r="H908" s="180" t="s">
        <v>22</v>
      </c>
      <c r="I908" s="181"/>
      <c r="L908" s="176"/>
      <c r="M908" s="182"/>
      <c r="N908" s="183"/>
      <c r="O908" s="183"/>
      <c r="P908" s="183"/>
      <c r="Q908" s="183"/>
      <c r="R908" s="183"/>
      <c r="S908" s="183"/>
      <c r="T908" s="184"/>
      <c r="AT908" s="180" t="s">
        <v>150</v>
      </c>
      <c r="AU908" s="180" t="s">
        <v>83</v>
      </c>
      <c r="AV908" s="11" t="s">
        <v>23</v>
      </c>
      <c r="AW908" s="11" t="s">
        <v>38</v>
      </c>
      <c r="AX908" s="11" t="s">
        <v>75</v>
      </c>
      <c r="AY908" s="180" t="s">
        <v>141</v>
      </c>
    </row>
    <row r="909" spans="2:51" s="12" customFormat="1" ht="22.5" customHeight="1">
      <c r="B909" s="185"/>
      <c r="D909" s="177" t="s">
        <v>150</v>
      </c>
      <c r="E909" s="186" t="s">
        <v>22</v>
      </c>
      <c r="F909" s="187" t="s">
        <v>560</v>
      </c>
      <c r="H909" s="188">
        <v>11.48</v>
      </c>
      <c r="I909" s="189"/>
      <c r="L909" s="185"/>
      <c r="M909" s="190"/>
      <c r="N909" s="191"/>
      <c r="O909" s="191"/>
      <c r="P909" s="191"/>
      <c r="Q909" s="191"/>
      <c r="R909" s="191"/>
      <c r="S909" s="191"/>
      <c r="T909" s="192"/>
      <c r="AT909" s="186" t="s">
        <v>150</v>
      </c>
      <c r="AU909" s="186" t="s">
        <v>83</v>
      </c>
      <c r="AV909" s="12" t="s">
        <v>83</v>
      </c>
      <c r="AW909" s="12" t="s">
        <v>38</v>
      </c>
      <c r="AX909" s="12" t="s">
        <v>75</v>
      </c>
      <c r="AY909" s="186" t="s">
        <v>141</v>
      </c>
    </row>
    <row r="910" spans="2:51" s="13" customFormat="1" ht="22.5" customHeight="1">
      <c r="B910" s="193"/>
      <c r="D910" s="177" t="s">
        <v>150</v>
      </c>
      <c r="E910" s="215" t="s">
        <v>22</v>
      </c>
      <c r="F910" s="216" t="s">
        <v>154</v>
      </c>
      <c r="H910" s="217">
        <v>11.48</v>
      </c>
      <c r="I910" s="198"/>
      <c r="L910" s="193"/>
      <c r="M910" s="199"/>
      <c r="N910" s="200"/>
      <c r="O910" s="200"/>
      <c r="P910" s="200"/>
      <c r="Q910" s="200"/>
      <c r="R910" s="200"/>
      <c r="S910" s="200"/>
      <c r="T910" s="201"/>
      <c r="AT910" s="202" t="s">
        <v>150</v>
      </c>
      <c r="AU910" s="202" t="s">
        <v>83</v>
      </c>
      <c r="AV910" s="13" t="s">
        <v>148</v>
      </c>
      <c r="AW910" s="13" t="s">
        <v>38</v>
      </c>
      <c r="AX910" s="13" t="s">
        <v>23</v>
      </c>
      <c r="AY910" s="202" t="s">
        <v>141</v>
      </c>
    </row>
    <row r="911" spans="2:63" s="10" customFormat="1" ht="29.25" customHeight="1">
      <c r="B911" s="149"/>
      <c r="D911" s="160" t="s">
        <v>74</v>
      </c>
      <c r="E911" s="161" t="s">
        <v>1318</v>
      </c>
      <c r="F911" s="161" t="s">
        <v>1319</v>
      </c>
      <c r="I911" s="152"/>
      <c r="J911" s="162">
        <f>BK911</f>
        <v>0</v>
      </c>
      <c r="L911" s="149"/>
      <c r="M911" s="154"/>
      <c r="N911" s="155"/>
      <c r="O911" s="155"/>
      <c r="P911" s="156">
        <f>SUM(P912:P919)</f>
        <v>0</v>
      </c>
      <c r="Q911" s="155"/>
      <c r="R911" s="156">
        <f>SUM(R912:R919)</f>
        <v>0.06276933999999999</v>
      </c>
      <c r="S911" s="155"/>
      <c r="T911" s="157">
        <f>SUM(T912:T919)</f>
        <v>0</v>
      </c>
      <c r="AR911" s="150" t="s">
        <v>83</v>
      </c>
      <c r="AT911" s="158" t="s">
        <v>74</v>
      </c>
      <c r="AU911" s="158" t="s">
        <v>23</v>
      </c>
      <c r="AY911" s="150" t="s">
        <v>141</v>
      </c>
      <c r="BK911" s="159">
        <f>SUM(BK912:BK919)</f>
        <v>0</v>
      </c>
    </row>
    <row r="912" spans="2:65" s="1" customFormat="1" ht="31.5" customHeight="1">
      <c r="B912" s="163"/>
      <c r="C912" s="164" t="s">
        <v>1320</v>
      </c>
      <c r="D912" s="164" t="s">
        <v>143</v>
      </c>
      <c r="E912" s="165" t="s">
        <v>1321</v>
      </c>
      <c r="F912" s="166" t="s">
        <v>1322</v>
      </c>
      <c r="G912" s="167" t="s">
        <v>146</v>
      </c>
      <c r="H912" s="168">
        <v>216.446</v>
      </c>
      <c r="I912" s="169"/>
      <c r="J912" s="170">
        <f>ROUND(I912*H912,2)</f>
        <v>0</v>
      </c>
      <c r="K912" s="166" t="s">
        <v>147</v>
      </c>
      <c r="L912" s="34"/>
      <c r="M912" s="171" t="s">
        <v>22</v>
      </c>
      <c r="N912" s="172" t="s">
        <v>46</v>
      </c>
      <c r="O912" s="35"/>
      <c r="P912" s="173">
        <f>O912*H912</f>
        <v>0</v>
      </c>
      <c r="Q912" s="173">
        <v>0.00029</v>
      </c>
      <c r="R912" s="173">
        <f>Q912*H912</f>
        <v>0.06276933999999999</v>
      </c>
      <c r="S912" s="173">
        <v>0</v>
      </c>
      <c r="T912" s="174">
        <f>S912*H912</f>
        <v>0</v>
      </c>
      <c r="AR912" s="17" t="s">
        <v>240</v>
      </c>
      <c r="AT912" s="17" t="s">
        <v>143</v>
      </c>
      <c r="AU912" s="17" t="s">
        <v>83</v>
      </c>
      <c r="AY912" s="17" t="s">
        <v>141</v>
      </c>
      <c r="BE912" s="175">
        <f>IF(N912="základní",J912,0)</f>
        <v>0</v>
      </c>
      <c r="BF912" s="175">
        <f>IF(N912="snížená",J912,0)</f>
        <v>0</v>
      </c>
      <c r="BG912" s="175">
        <f>IF(N912="zákl. přenesená",J912,0)</f>
        <v>0</v>
      </c>
      <c r="BH912" s="175">
        <f>IF(N912="sníž. přenesená",J912,0)</f>
        <v>0</v>
      </c>
      <c r="BI912" s="175">
        <f>IF(N912="nulová",J912,0)</f>
        <v>0</v>
      </c>
      <c r="BJ912" s="17" t="s">
        <v>23</v>
      </c>
      <c r="BK912" s="175">
        <f>ROUND(I912*H912,2)</f>
        <v>0</v>
      </c>
      <c r="BL912" s="17" t="s">
        <v>240</v>
      </c>
      <c r="BM912" s="17" t="s">
        <v>1323</v>
      </c>
    </row>
    <row r="913" spans="2:51" s="11" customFormat="1" ht="22.5" customHeight="1">
      <c r="B913" s="176"/>
      <c r="D913" s="177" t="s">
        <v>150</v>
      </c>
      <c r="E913" s="178" t="s">
        <v>22</v>
      </c>
      <c r="F913" s="179" t="s">
        <v>274</v>
      </c>
      <c r="H913" s="180" t="s">
        <v>22</v>
      </c>
      <c r="I913" s="181"/>
      <c r="L913" s="176"/>
      <c r="M913" s="182"/>
      <c r="N913" s="183"/>
      <c r="O913" s="183"/>
      <c r="P913" s="183"/>
      <c r="Q913" s="183"/>
      <c r="R913" s="183"/>
      <c r="S913" s="183"/>
      <c r="T913" s="184"/>
      <c r="AT913" s="180" t="s">
        <v>150</v>
      </c>
      <c r="AU913" s="180" t="s">
        <v>83</v>
      </c>
      <c r="AV913" s="11" t="s">
        <v>23</v>
      </c>
      <c r="AW913" s="11" t="s">
        <v>38</v>
      </c>
      <c r="AX913" s="11" t="s">
        <v>75</v>
      </c>
      <c r="AY913" s="180" t="s">
        <v>141</v>
      </c>
    </row>
    <row r="914" spans="2:51" s="12" customFormat="1" ht="22.5" customHeight="1">
      <c r="B914" s="185"/>
      <c r="D914" s="177" t="s">
        <v>150</v>
      </c>
      <c r="E914" s="186" t="s">
        <v>22</v>
      </c>
      <c r="F914" s="187" t="s">
        <v>275</v>
      </c>
      <c r="H914" s="188">
        <v>2.76</v>
      </c>
      <c r="I914" s="189"/>
      <c r="L914" s="185"/>
      <c r="M914" s="190"/>
      <c r="N914" s="191"/>
      <c r="O914" s="191"/>
      <c r="P914" s="191"/>
      <c r="Q914" s="191"/>
      <c r="R914" s="191"/>
      <c r="S914" s="191"/>
      <c r="T914" s="192"/>
      <c r="AT914" s="186" t="s">
        <v>150</v>
      </c>
      <c r="AU914" s="186" t="s">
        <v>83</v>
      </c>
      <c r="AV914" s="12" t="s">
        <v>83</v>
      </c>
      <c r="AW914" s="12" t="s">
        <v>38</v>
      </c>
      <c r="AX914" s="12" t="s">
        <v>75</v>
      </c>
      <c r="AY914" s="186" t="s">
        <v>141</v>
      </c>
    </row>
    <row r="915" spans="2:51" s="11" customFormat="1" ht="22.5" customHeight="1">
      <c r="B915" s="176"/>
      <c r="D915" s="177" t="s">
        <v>150</v>
      </c>
      <c r="E915" s="178" t="s">
        <v>22</v>
      </c>
      <c r="F915" s="179" t="s">
        <v>328</v>
      </c>
      <c r="H915" s="180" t="s">
        <v>22</v>
      </c>
      <c r="I915" s="181"/>
      <c r="L915" s="176"/>
      <c r="M915" s="182"/>
      <c r="N915" s="183"/>
      <c r="O915" s="183"/>
      <c r="P915" s="183"/>
      <c r="Q915" s="183"/>
      <c r="R915" s="183"/>
      <c r="S915" s="183"/>
      <c r="T915" s="184"/>
      <c r="AT915" s="180" t="s">
        <v>150</v>
      </c>
      <c r="AU915" s="180" t="s">
        <v>83</v>
      </c>
      <c r="AV915" s="11" t="s">
        <v>23</v>
      </c>
      <c r="AW915" s="11" t="s">
        <v>38</v>
      </c>
      <c r="AX915" s="11" t="s">
        <v>75</v>
      </c>
      <c r="AY915" s="180" t="s">
        <v>141</v>
      </c>
    </row>
    <row r="916" spans="2:51" s="12" customFormat="1" ht="22.5" customHeight="1">
      <c r="B916" s="185"/>
      <c r="D916" s="177" t="s">
        <v>150</v>
      </c>
      <c r="E916" s="186" t="s">
        <v>22</v>
      </c>
      <c r="F916" s="187" t="s">
        <v>329</v>
      </c>
      <c r="H916" s="188">
        <v>136.097</v>
      </c>
      <c r="I916" s="189"/>
      <c r="L916" s="185"/>
      <c r="M916" s="190"/>
      <c r="N916" s="191"/>
      <c r="O916" s="191"/>
      <c r="P916" s="191"/>
      <c r="Q916" s="191"/>
      <c r="R916" s="191"/>
      <c r="S916" s="191"/>
      <c r="T916" s="192"/>
      <c r="AT916" s="186" t="s">
        <v>150</v>
      </c>
      <c r="AU916" s="186" t="s">
        <v>83</v>
      </c>
      <c r="AV916" s="12" t="s">
        <v>83</v>
      </c>
      <c r="AW916" s="12" t="s">
        <v>38</v>
      </c>
      <c r="AX916" s="12" t="s">
        <v>75</v>
      </c>
      <c r="AY916" s="186" t="s">
        <v>141</v>
      </c>
    </row>
    <row r="917" spans="2:51" s="12" customFormat="1" ht="22.5" customHeight="1">
      <c r="B917" s="185"/>
      <c r="D917" s="177" t="s">
        <v>150</v>
      </c>
      <c r="E917" s="186" t="s">
        <v>22</v>
      </c>
      <c r="F917" s="187" t="s">
        <v>330</v>
      </c>
      <c r="H917" s="188">
        <v>49.765</v>
      </c>
      <c r="I917" s="189"/>
      <c r="L917" s="185"/>
      <c r="M917" s="190"/>
      <c r="N917" s="191"/>
      <c r="O917" s="191"/>
      <c r="P917" s="191"/>
      <c r="Q917" s="191"/>
      <c r="R917" s="191"/>
      <c r="S917" s="191"/>
      <c r="T917" s="192"/>
      <c r="AT917" s="186" t="s">
        <v>150</v>
      </c>
      <c r="AU917" s="186" t="s">
        <v>83</v>
      </c>
      <c r="AV917" s="12" t="s">
        <v>83</v>
      </c>
      <c r="AW917" s="12" t="s">
        <v>38</v>
      </c>
      <c r="AX917" s="12" t="s">
        <v>75</v>
      </c>
      <c r="AY917" s="186" t="s">
        <v>141</v>
      </c>
    </row>
    <row r="918" spans="2:51" s="12" customFormat="1" ht="22.5" customHeight="1">
      <c r="B918" s="185"/>
      <c r="D918" s="177" t="s">
        <v>150</v>
      </c>
      <c r="E918" s="186" t="s">
        <v>22</v>
      </c>
      <c r="F918" s="187" t="s">
        <v>331</v>
      </c>
      <c r="H918" s="188">
        <v>27.824</v>
      </c>
      <c r="I918" s="189"/>
      <c r="L918" s="185"/>
      <c r="M918" s="190"/>
      <c r="N918" s="191"/>
      <c r="O918" s="191"/>
      <c r="P918" s="191"/>
      <c r="Q918" s="191"/>
      <c r="R918" s="191"/>
      <c r="S918" s="191"/>
      <c r="T918" s="192"/>
      <c r="AT918" s="186" t="s">
        <v>150</v>
      </c>
      <c r="AU918" s="186" t="s">
        <v>83</v>
      </c>
      <c r="AV918" s="12" t="s">
        <v>83</v>
      </c>
      <c r="AW918" s="12" t="s">
        <v>38</v>
      </c>
      <c r="AX918" s="12" t="s">
        <v>75</v>
      </c>
      <c r="AY918" s="186" t="s">
        <v>141</v>
      </c>
    </row>
    <row r="919" spans="2:51" s="13" customFormat="1" ht="22.5" customHeight="1">
      <c r="B919" s="193"/>
      <c r="D919" s="177" t="s">
        <v>150</v>
      </c>
      <c r="E919" s="215" t="s">
        <v>22</v>
      </c>
      <c r="F919" s="216" t="s">
        <v>154</v>
      </c>
      <c r="H919" s="217">
        <v>216.446</v>
      </c>
      <c r="I919" s="198"/>
      <c r="L919" s="193"/>
      <c r="M919" s="199"/>
      <c r="N919" s="200"/>
      <c r="O919" s="200"/>
      <c r="P919" s="200"/>
      <c r="Q919" s="200"/>
      <c r="R919" s="200"/>
      <c r="S919" s="200"/>
      <c r="T919" s="201"/>
      <c r="AT919" s="202" t="s">
        <v>150</v>
      </c>
      <c r="AU919" s="202" t="s">
        <v>83</v>
      </c>
      <c r="AV919" s="13" t="s">
        <v>148</v>
      </c>
      <c r="AW919" s="13" t="s">
        <v>38</v>
      </c>
      <c r="AX919" s="13" t="s">
        <v>23</v>
      </c>
      <c r="AY919" s="202" t="s">
        <v>141</v>
      </c>
    </row>
    <row r="920" spans="2:63" s="10" customFormat="1" ht="29.25" customHeight="1">
      <c r="B920" s="149"/>
      <c r="D920" s="160" t="s">
        <v>74</v>
      </c>
      <c r="E920" s="161" t="s">
        <v>1324</v>
      </c>
      <c r="F920" s="161" t="s">
        <v>1325</v>
      </c>
      <c r="I920" s="152"/>
      <c r="J920" s="162">
        <f>BK920</f>
        <v>0</v>
      </c>
      <c r="L920" s="149"/>
      <c r="M920" s="154"/>
      <c r="N920" s="155"/>
      <c r="O920" s="155"/>
      <c r="P920" s="156">
        <f>P921</f>
        <v>0</v>
      </c>
      <c r="Q920" s="155"/>
      <c r="R920" s="156">
        <f>R921</f>
        <v>0</v>
      </c>
      <c r="S920" s="155"/>
      <c r="T920" s="157">
        <f>T921</f>
        <v>0</v>
      </c>
      <c r="AR920" s="150" t="s">
        <v>83</v>
      </c>
      <c r="AT920" s="158" t="s">
        <v>74</v>
      </c>
      <c r="AU920" s="158" t="s">
        <v>23</v>
      </c>
      <c r="AY920" s="150" t="s">
        <v>141</v>
      </c>
      <c r="BK920" s="159">
        <f>BK921</f>
        <v>0</v>
      </c>
    </row>
    <row r="921" spans="2:65" s="1" customFormat="1" ht="22.5" customHeight="1">
      <c r="B921" s="163"/>
      <c r="C921" s="164" t="s">
        <v>1326</v>
      </c>
      <c r="D921" s="164" t="s">
        <v>143</v>
      </c>
      <c r="E921" s="165" t="s">
        <v>1327</v>
      </c>
      <c r="F921" s="166" t="s">
        <v>1325</v>
      </c>
      <c r="G921" s="167" t="s">
        <v>730</v>
      </c>
      <c r="H921" s="168">
        <v>1</v>
      </c>
      <c r="I921" s="169"/>
      <c r="J921" s="170">
        <f>ROUND(I921*H921,2)</f>
        <v>0</v>
      </c>
      <c r="K921" s="166" t="s">
        <v>22</v>
      </c>
      <c r="L921" s="34"/>
      <c r="M921" s="171" t="s">
        <v>22</v>
      </c>
      <c r="N921" s="172" t="s">
        <v>46</v>
      </c>
      <c r="O921" s="35"/>
      <c r="P921" s="173">
        <f>O921*H921</f>
        <v>0</v>
      </c>
      <c r="Q921" s="173">
        <v>0</v>
      </c>
      <c r="R921" s="173">
        <f>Q921*H921</f>
        <v>0</v>
      </c>
      <c r="S921" s="173">
        <v>0</v>
      </c>
      <c r="T921" s="174">
        <f>S921*H921</f>
        <v>0</v>
      </c>
      <c r="AR921" s="17" t="s">
        <v>240</v>
      </c>
      <c r="AT921" s="17" t="s">
        <v>143</v>
      </c>
      <c r="AU921" s="17" t="s">
        <v>83</v>
      </c>
      <c r="AY921" s="17" t="s">
        <v>141</v>
      </c>
      <c r="BE921" s="175">
        <f>IF(N921="základní",J921,0)</f>
        <v>0</v>
      </c>
      <c r="BF921" s="175">
        <f>IF(N921="snížená",J921,0)</f>
        <v>0</v>
      </c>
      <c r="BG921" s="175">
        <f>IF(N921="zákl. přenesená",J921,0)</f>
        <v>0</v>
      </c>
      <c r="BH921" s="175">
        <f>IF(N921="sníž. přenesená",J921,0)</f>
        <v>0</v>
      </c>
      <c r="BI921" s="175">
        <f>IF(N921="nulová",J921,0)</f>
        <v>0</v>
      </c>
      <c r="BJ921" s="17" t="s">
        <v>23</v>
      </c>
      <c r="BK921" s="175">
        <f>ROUND(I921*H921,2)</f>
        <v>0</v>
      </c>
      <c r="BL921" s="17" t="s">
        <v>240</v>
      </c>
      <c r="BM921" s="17" t="s">
        <v>1328</v>
      </c>
    </row>
    <row r="922" spans="2:63" s="10" customFormat="1" ht="36.75" customHeight="1">
      <c r="B922" s="149"/>
      <c r="D922" s="150" t="s">
        <v>74</v>
      </c>
      <c r="E922" s="151" t="s">
        <v>258</v>
      </c>
      <c r="F922" s="151" t="s">
        <v>1329</v>
      </c>
      <c r="I922" s="152"/>
      <c r="J922" s="153">
        <f>BK922</f>
        <v>0</v>
      </c>
      <c r="L922" s="149"/>
      <c r="M922" s="154"/>
      <c r="N922" s="155"/>
      <c r="O922" s="155"/>
      <c r="P922" s="156">
        <f>P923+P929</f>
        <v>0</v>
      </c>
      <c r="Q922" s="155"/>
      <c r="R922" s="156">
        <f>R923+R929</f>
        <v>0</v>
      </c>
      <c r="S922" s="155"/>
      <c r="T922" s="157">
        <f>T923+T929</f>
        <v>0</v>
      </c>
      <c r="AR922" s="150" t="s">
        <v>160</v>
      </c>
      <c r="AT922" s="158" t="s">
        <v>74</v>
      </c>
      <c r="AU922" s="158" t="s">
        <v>75</v>
      </c>
      <c r="AY922" s="150" t="s">
        <v>141</v>
      </c>
      <c r="BK922" s="159">
        <f>BK923+BK929</f>
        <v>0</v>
      </c>
    </row>
    <row r="923" spans="2:63" s="10" customFormat="1" ht="19.5" customHeight="1">
      <c r="B923" s="149"/>
      <c r="D923" s="160" t="s">
        <v>74</v>
      </c>
      <c r="E923" s="161" t="s">
        <v>1330</v>
      </c>
      <c r="F923" s="161" t="s">
        <v>1331</v>
      </c>
      <c r="I923" s="152"/>
      <c r="J923" s="162">
        <f>BK923</f>
        <v>0</v>
      </c>
      <c r="L923" s="149"/>
      <c r="M923" s="154"/>
      <c r="N923" s="155"/>
      <c r="O923" s="155"/>
      <c r="P923" s="156">
        <f>SUM(P924:P928)</f>
        <v>0</v>
      </c>
      <c r="Q923" s="155"/>
      <c r="R923" s="156">
        <f>SUM(R924:R928)</f>
        <v>0</v>
      </c>
      <c r="S923" s="155"/>
      <c r="T923" s="157">
        <f>SUM(T924:T928)</f>
        <v>0</v>
      </c>
      <c r="AR923" s="150" t="s">
        <v>160</v>
      </c>
      <c r="AT923" s="158" t="s">
        <v>74</v>
      </c>
      <c r="AU923" s="158" t="s">
        <v>23</v>
      </c>
      <c r="AY923" s="150" t="s">
        <v>141</v>
      </c>
      <c r="BK923" s="159">
        <f>SUM(BK924:BK928)</f>
        <v>0</v>
      </c>
    </row>
    <row r="924" spans="2:65" s="1" customFormat="1" ht="22.5" customHeight="1">
      <c r="B924" s="163"/>
      <c r="C924" s="164" t="s">
        <v>1332</v>
      </c>
      <c r="D924" s="164" t="s">
        <v>143</v>
      </c>
      <c r="E924" s="165" t="s">
        <v>1333</v>
      </c>
      <c r="F924" s="166" t="s">
        <v>1334</v>
      </c>
      <c r="G924" s="167" t="s">
        <v>317</v>
      </c>
      <c r="H924" s="168">
        <v>4</v>
      </c>
      <c r="I924" s="169"/>
      <c r="J924" s="170">
        <f>ROUND(I924*H924,2)</f>
        <v>0</v>
      </c>
      <c r="K924" s="166" t="s">
        <v>22</v>
      </c>
      <c r="L924" s="34"/>
      <c r="M924" s="171" t="s">
        <v>22</v>
      </c>
      <c r="N924" s="172" t="s">
        <v>46</v>
      </c>
      <c r="O924" s="35"/>
      <c r="P924" s="173">
        <f>O924*H924</f>
        <v>0</v>
      </c>
      <c r="Q924" s="173">
        <v>0</v>
      </c>
      <c r="R924" s="173">
        <f>Q924*H924</f>
        <v>0</v>
      </c>
      <c r="S924" s="173">
        <v>0</v>
      </c>
      <c r="T924" s="174">
        <f>S924*H924</f>
        <v>0</v>
      </c>
      <c r="AR924" s="17" t="s">
        <v>580</v>
      </c>
      <c r="AT924" s="17" t="s">
        <v>143</v>
      </c>
      <c r="AU924" s="17" t="s">
        <v>83</v>
      </c>
      <c r="AY924" s="17" t="s">
        <v>141</v>
      </c>
      <c r="BE924" s="175">
        <f>IF(N924="základní",J924,0)</f>
        <v>0</v>
      </c>
      <c r="BF924" s="175">
        <f>IF(N924="snížená",J924,0)</f>
        <v>0</v>
      </c>
      <c r="BG924" s="175">
        <f>IF(N924="zákl. přenesená",J924,0)</f>
        <v>0</v>
      </c>
      <c r="BH924" s="175">
        <f>IF(N924="sníž. přenesená",J924,0)</f>
        <v>0</v>
      </c>
      <c r="BI924" s="175">
        <f>IF(N924="nulová",J924,0)</f>
        <v>0</v>
      </c>
      <c r="BJ924" s="17" t="s">
        <v>23</v>
      </c>
      <c r="BK924" s="175">
        <f>ROUND(I924*H924,2)</f>
        <v>0</v>
      </c>
      <c r="BL924" s="17" t="s">
        <v>580</v>
      </c>
      <c r="BM924" s="17" t="s">
        <v>1335</v>
      </c>
    </row>
    <row r="925" spans="2:51" s="12" customFormat="1" ht="22.5" customHeight="1">
      <c r="B925" s="185"/>
      <c r="D925" s="177" t="s">
        <v>150</v>
      </c>
      <c r="E925" s="186" t="s">
        <v>22</v>
      </c>
      <c r="F925" s="187" t="s">
        <v>1336</v>
      </c>
      <c r="H925" s="188">
        <v>1</v>
      </c>
      <c r="I925" s="189"/>
      <c r="L925" s="185"/>
      <c r="M925" s="190"/>
      <c r="N925" s="191"/>
      <c r="O925" s="191"/>
      <c r="P925" s="191"/>
      <c r="Q925" s="191"/>
      <c r="R925" s="191"/>
      <c r="S925" s="191"/>
      <c r="T925" s="192"/>
      <c r="AT925" s="186" t="s">
        <v>150</v>
      </c>
      <c r="AU925" s="186" t="s">
        <v>83</v>
      </c>
      <c r="AV925" s="12" t="s">
        <v>83</v>
      </c>
      <c r="AW925" s="12" t="s">
        <v>38</v>
      </c>
      <c r="AX925" s="12" t="s">
        <v>75</v>
      </c>
      <c r="AY925" s="186" t="s">
        <v>141</v>
      </c>
    </row>
    <row r="926" spans="2:51" s="12" customFormat="1" ht="22.5" customHeight="1">
      <c r="B926" s="185"/>
      <c r="D926" s="177" t="s">
        <v>150</v>
      </c>
      <c r="E926" s="186" t="s">
        <v>22</v>
      </c>
      <c r="F926" s="187" t="s">
        <v>1337</v>
      </c>
      <c r="H926" s="188">
        <v>1</v>
      </c>
      <c r="I926" s="189"/>
      <c r="L926" s="185"/>
      <c r="M926" s="190"/>
      <c r="N926" s="191"/>
      <c r="O926" s="191"/>
      <c r="P926" s="191"/>
      <c r="Q926" s="191"/>
      <c r="R926" s="191"/>
      <c r="S926" s="191"/>
      <c r="T926" s="192"/>
      <c r="AT926" s="186" t="s">
        <v>150</v>
      </c>
      <c r="AU926" s="186" t="s">
        <v>83</v>
      </c>
      <c r="AV926" s="12" t="s">
        <v>83</v>
      </c>
      <c r="AW926" s="12" t="s">
        <v>38</v>
      </c>
      <c r="AX926" s="12" t="s">
        <v>75</v>
      </c>
      <c r="AY926" s="186" t="s">
        <v>141</v>
      </c>
    </row>
    <row r="927" spans="2:51" s="12" customFormat="1" ht="22.5" customHeight="1">
      <c r="B927" s="185"/>
      <c r="D927" s="177" t="s">
        <v>150</v>
      </c>
      <c r="E927" s="186" t="s">
        <v>22</v>
      </c>
      <c r="F927" s="187" t="s">
        <v>1338</v>
      </c>
      <c r="H927" s="188">
        <v>2</v>
      </c>
      <c r="I927" s="189"/>
      <c r="L927" s="185"/>
      <c r="M927" s="190"/>
      <c r="N927" s="191"/>
      <c r="O927" s="191"/>
      <c r="P927" s="191"/>
      <c r="Q927" s="191"/>
      <c r="R927" s="191"/>
      <c r="S927" s="191"/>
      <c r="T927" s="192"/>
      <c r="AT927" s="186" t="s">
        <v>150</v>
      </c>
      <c r="AU927" s="186" t="s">
        <v>83</v>
      </c>
      <c r="AV927" s="12" t="s">
        <v>83</v>
      </c>
      <c r="AW927" s="12" t="s">
        <v>38</v>
      </c>
      <c r="AX927" s="12" t="s">
        <v>75</v>
      </c>
      <c r="AY927" s="186" t="s">
        <v>141</v>
      </c>
    </row>
    <row r="928" spans="2:51" s="13" customFormat="1" ht="22.5" customHeight="1">
      <c r="B928" s="193"/>
      <c r="D928" s="177" t="s">
        <v>150</v>
      </c>
      <c r="E928" s="215" t="s">
        <v>22</v>
      </c>
      <c r="F928" s="216" t="s">
        <v>154</v>
      </c>
      <c r="H928" s="217">
        <v>4</v>
      </c>
      <c r="I928" s="198"/>
      <c r="L928" s="193"/>
      <c r="M928" s="199"/>
      <c r="N928" s="200"/>
      <c r="O928" s="200"/>
      <c r="P928" s="200"/>
      <c r="Q928" s="200"/>
      <c r="R928" s="200"/>
      <c r="S928" s="200"/>
      <c r="T928" s="201"/>
      <c r="AT928" s="202" t="s">
        <v>150</v>
      </c>
      <c r="AU928" s="202" t="s">
        <v>83</v>
      </c>
      <c r="AV928" s="13" t="s">
        <v>148</v>
      </c>
      <c r="AW928" s="13" t="s">
        <v>38</v>
      </c>
      <c r="AX928" s="13" t="s">
        <v>23</v>
      </c>
      <c r="AY928" s="202" t="s">
        <v>141</v>
      </c>
    </row>
    <row r="929" spans="2:63" s="10" customFormat="1" ht="29.25" customHeight="1">
      <c r="B929" s="149"/>
      <c r="D929" s="160" t="s">
        <v>74</v>
      </c>
      <c r="E929" s="161" t="s">
        <v>1339</v>
      </c>
      <c r="F929" s="161" t="s">
        <v>1340</v>
      </c>
      <c r="I929" s="152"/>
      <c r="J929" s="162">
        <f>BK929</f>
        <v>0</v>
      </c>
      <c r="L929" s="149"/>
      <c r="M929" s="154"/>
      <c r="N929" s="155"/>
      <c r="O929" s="155"/>
      <c r="P929" s="156">
        <f>SUM(P930:P933)</f>
        <v>0</v>
      </c>
      <c r="Q929" s="155"/>
      <c r="R929" s="156">
        <f>SUM(R930:R933)</f>
        <v>0</v>
      </c>
      <c r="S929" s="155"/>
      <c r="T929" s="157">
        <f>SUM(T930:T933)</f>
        <v>0</v>
      </c>
      <c r="AR929" s="150" t="s">
        <v>160</v>
      </c>
      <c r="AT929" s="158" t="s">
        <v>74</v>
      </c>
      <c r="AU929" s="158" t="s">
        <v>23</v>
      </c>
      <c r="AY929" s="150" t="s">
        <v>141</v>
      </c>
      <c r="BK929" s="159">
        <f>SUM(BK930:BK933)</f>
        <v>0</v>
      </c>
    </row>
    <row r="930" spans="2:65" s="1" customFormat="1" ht="22.5" customHeight="1">
      <c r="B930" s="163"/>
      <c r="C930" s="164" t="s">
        <v>1341</v>
      </c>
      <c r="D930" s="164" t="s">
        <v>143</v>
      </c>
      <c r="E930" s="165" t="s">
        <v>1342</v>
      </c>
      <c r="F930" s="166" t="s">
        <v>1343</v>
      </c>
      <c r="G930" s="167" t="s">
        <v>317</v>
      </c>
      <c r="H930" s="168">
        <v>1</v>
      </c>
      <c r="I930" s="169"/>
      <c r="J930" s="170">
        <f>ROUND(I930*H930,2)</f>
        <v>0</v>
      </c>
      <c r="K930" s="166" t="s">
        <v>22</v>
      </c>
      <c r="L930" s="34"/>
      <c r="M930" s="171" t="s">
        <v>22</v>
      </c>
      <c r="N930" s="172" t="s">
        <v>46</v>
      </c>
      <c r="O930" s="35"/>
      <c r="P930" s="173">
        <f>O930*H930</f>
        <v>0</v>
      </c>
      <c r="Q930" s="173">
        <v>0</v>
      </c>
      <c r="R930" s="173">
        <f>Q930*H930</f>
        <v>0</v>
      </c>
      <c r="S930" s="173">
        <v>0</v>
      </c>
      <c r="T930" s="174">
        <f>S930*H930</f>
        <v>0</v>
      </c>
      <c r="AR930" s="17" t="s">
        <v>580</v>
      </c>
      <c r="AT930" s="17" t="s">
        <v>143</v>
      </c>
      <c r="AU930" s="17" t="s">
        <v>83</v>
      </c>
      <c r="AY930" s="17" t="s">
        <v>141</v>
      </c>
      <c r="BE930" s="175">
        <f>IF(N930="základní",J930,0)</f>
        <v>0</v>
      </c>
      <c r="BF930" s="175">
        <f>IF(N930="snížená",J930,0)</f>
        <v>0</v>
      </c>
      <c r="BG930" s="175">
        <f>IF(N930="zákl. přenesená",J930,0)</f>
        <v>0</v>
      </c>
      <c r="BH930" s="175">
        <f>IF(N930="sníž. přenesená",J930,0)</f>
        <v>0</v>
      </c>
      <c r="BI930" s="175">
        <f>IF(N930="nulová",J930,0)</f>
        <v>0</v>
      </c>
      <c r="BJ930" s="17" t="s">
        <v>23</v>
      </c>
      <c r="BK930" s="175">
        <f>ROUND(I930*H930,2)</f>
        <v>0</v>
      </c>
      <c r="BL930" s="17" t="s">
        <v>580</v>
      </c>
      <c r="BM930" s="17" t="s">
        <v>1344</v>
      </c>
    </row>
    <row r="931" spans="2:51" s="11" customFormat="1" ht="22.5" customHeight="1">
      <c r="B931" s="176"/>
      <c r="D931" s="177" t="s">
        <v>150</v>
      </c>
      <c r="E931" s="178" t="s">
        <v>22</v>
      </c>
      <c r="F931" s="179" t="s">
        <v>1345</v>
      </c>
      <c r="H931" s="180" t="s">
        <v>22</v>
      </c>
      <c r="I931" s="181"/>
      <c r="L931" s="176"/>
      <c r="M931" s="182"/>
      <c r="N931" s="183"/>
      <c r="O931" s="183"/>
      <c r="P931" s="183"/>
      <c r="Q931" s="183"/>
      <c r="R931" s="183"/>
      <c r="S931" s="183"/>
      <c r="T931" s="184"/>
      <c r="AT931" s="180" t="s">
        <v>150</v>
      </c>
      <c r="AU931" s="180" t="s">
        <v>83</v>
      </c>
      <c r="AV931" s="11" t="s">
        <v>23</v>
      </c>
      <c r="AW931" s="11" t="s">
        <v>38</v>
      </c>
      <c r="AX931" s="11" t="s">
        <v>75</v>
      </c>
      <c r="AY931" s="180" t="s">
        <v>141</v>
      </c>
    </row>
    <row r="932" spans="2:51" s="12" customFormat="1" ht="22.5" customHeight="1">
      <c r="B932" s="185"/>
      <c r="D932" s="177" t="s">
        <v>150</v>
      </c>
      <c r="E932" s="186" t="s">
        <v>22</v>
      </c>
      <c r="F932" s="187" t="s">
        <v>904</v>
      </c>
      <c r="H932" s="188">
        <v>1</v>
      </c>
      <c r="I932" s="189"/>
      <c r="L932" s="185"/>
      <c r="M932" s="190"/>
      <c r="N932" s="191"/>
      <c r="O932" s="191"/>
      <c r="P932" s="191"/>
      <c r="Q932" s="191"/>
      <c r="R932" s="191"/>
      <c r="S932" s="191"/>
      <c r="T932" s="192"/>
      <c r="AT932" s="186" t="s">
        <v>150</v>
      </c>
      <c r="AU932" s="186" t="s">
        <v>83</v>
      </c>
      <c r="AV932" s="12" t="s">
        <v>83</v>
      </c>
      <c r="AW932" s="12" t="s">
        <v>38</v>
      </c>
      <c r="AX932" s="12" t="s">
        <v>75</v>
      </c>
      <c r="AY932" s="186" t="s">
        <v>141</v>
      </c>
    </row>
    <row r="933" spans="2:51" s="13" customFormat="1" ht="22.5" customHeight="1">
      <c r="B933" s="193"/>
      <c r="D933" s="177" t="s">
        <v>150</v>
      </c>
      <c r="E933" s="215" t="s">
        <v>22</v>
      </c>
      <c r="F933" s="216" t="s">
        <v>154</v>
      </c>
      <c r="H933" s="217">
        <v>1</v>
      </c>
      <c r="I933" s="198"/>
      <c r="L933" s="193"/>
      <c r="M933" s="220"/>
      <c r="N933" s="221"/>
      <c r="O933" s="221"/>
      <c r="P933" s="221"/>
      <c r="Q933" s="221"/>
      <c r="R933" s="221"/>
      <c r="S933" s="221"/>
      <c r="T933" s="222"/>
      <c r="AT933" s="202" t="s">
        <v>150</v>
      </c>
      <c r="AU933" s="202" t="s">
        <v>83</v>
      </c>
      <c r="AV933" s="13" t="s">
        <v>148</v>
      </c>
      <c r="AW933" s="13" t="s">
        <v>38</v>
      </c>
      <c r="AX933" s="13" t="s">
        <v>23</v>
      </c>
      <c r="AY933" s="202" t="s">
        <v>141</v>
      </c>
    </row>
    <row r="934" spans="2:12" s="1" customFormat="1" ht="6.75" customHeight="1">
      <c r="B934" s="49"/>
      <c r="C934" s="50"/>
      <c r="D934" s="50"/>
      <c r="E934" s="50"/>
      <c r="F934" s="50"/>
      <c r="G934" s="50"/>
      <c r="H934" s="50"/>
      <c r="I934" s="115"/>
      <c r="J934" s="50"/>
      <c r="K934" s="50"/>
      <c r="L934" s="34"/>
    </row>
    <row r="935" ht="13.5">
      <c r="AT935" s="223"/>
    </row>
  </sheetData>
  <sheetProtection password="CC35" sheet="1" objects="1" scenarios="1" formatColumns="0" formatRows="0" sort="0" autoFilter="0"/>
  <autoFilter ref="C104:K104"/>
  <mergeCells count="9">
    <mergeCell ref="E97:H97"/>
    <mergeCell ref="G1:H1"/>
    <mergeCell ref="L2:V2"/>
    <mergeCell ref="E7:H7"/>
    <mergeCell ref="E9:H9"/>
    <mergeCell ref="E24:H24"/>
    <mergeCell ref="E45:H45"/>
    <mergeCell ref="E47:H47"/>
    <mergeCell ref="E95:H95"/>
  </mergeCells>
  <hyperlinks>
    <hyperlink ref="F1:G1" location="C2" tooltip="Krycí list soupisu" display="1) Krycí list soupisu"/>
    <hyperlink ref="G1:H1" location="C54" tooltip="Rekapitulace" display="2) Rekapitulace"/>
    <hyperlink ref="J1" location="C10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3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1"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31"/>
      <c r="C1" s="231"/>
      <c r="D1" s="230" t="s">
        <v>1</v>
      </c>
      <c r="E1" s="231"/>
      <c r="F1" s="232" t="s">
        <v>1390</v>
      </c>
      <c r="G1" s="356" t="s">
        <v>1391</v>
      </c>
      <c r="H1" s="356"/>
      <c r="I1" s="237"/>
      <c r="J1" s="232" t="s">
        <v>1392</v>
      </c>
      <c r="K1" s="230" t="s">
        <v>87</v>
      </c>
      <c r="L1" s="232" t="s">
        <v>1393</v>
      </c>
      <c r="M1" s="232"/>
      <c r="N1" s="232"/>
      <c r="O1" s="232"/>
      <c r="P1" s="232"/>
      <c r="Q1" s="232"/>
      <c r="R1" s="232"/>
      <c r="S1" s="232"/>
      <c r="T1" s="232"/>
      <c r="U1" s="228"/>
      <c r="V1" s="228"/>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320"/>
      <c r="M2" s="320"/>
      <c r="N2" s="320"/>
      <c r="O2" s="320"/>
      <c r="P2" s="320"/>
      <c r="Q2" s="320"/>
      <c r="R2" s="320"/>
      <c r="S2" s="320"/>
      <c r="T2" s="320"/>
      <c r="U2" s="320"/>
      <c r="V2" s="320"/>
      <c r="AT2" s="17" t="s">
        <v>86</v>
      </c>
    </row>
    <row r="3" spans="2:46" ht="6.75" customHeight="1">
      <c r="B3" s="18"/>
      <c r="C3" s="19"/>
      <c r="D3" s="19"/>
      <c r="E3" s="19"/>
      <c r="F3" s="19"/>
      <c r="G3" s="19"/>
      <c r="H3" s="19"/>
      <c r="I3" s="92"/>
      <c r="J3" s="19"/>
      <c r="K3" s="20"/>
      <c r="AT3" s="17" t="s">
        <v>83</v>
      </c>
    </row>
    <row r="4" spans="2:46" ht="36.75" customHeight="1">
      <c r="B4" s="21"/>
      <c r="C4" s="22"/>
      <c r="D4" s="23" t="s">
        <v>88</v>
      </c>
      <c r="E4" s="22"/>
      <c r="F4" s="22"/>
      <c r="G4" s="22"/>
      <c r="H4" s="22"/>
      <c r="I4" s="93"/>
      <c r="J4" s="22"/>
      <c r="K4" s="24"/>
      <c r="M4" s="25" t="s">
        <v>10</v>
      </c>
      <c r="AT4" s="17" t="s">
        <v>4</v>
      </c>
    </row>
    <row r="5" spans="2:11" ht="6.75" customHeight="1">
      <c r="B5" s="21"/>
      <c r="C5" s="22"/>
      <c r="D5" s="22"/>
      <c r="E5" s="22"/>
      <c r="F5" s="22"/>
      <c r="G5" s="22"/>
      <c r="H5" s="22"/>
      <c r="I5" s="93"/>
      <c r="J5" s="22"/>
      <c r="K5" s="24"/>
    </row>
    <row r="6" spans="2:11" ht="15">
      <c r="B6" s="21"/>
      <c r="C6" s="22"/>
      <c r="D6" s="30" t="s">
        <v>16</v>
      </c>
      <c r="E6" s="22"/>
      <c r="F6" s="22"/>
      <c r="G6" s="22"/>
      <c r="H6" s="22"/>
      <c r="I6" s="93"/>
      <c r="J6" s="22"/>
      <c r="K6" s="24"/>
    </row>
    <row r="7" spans="2:11" ht="22.5" customHeight="1">
      <c r="B7" s="21"/>
      <c r="C7" s="22"/>
      <c r="D7" s="22"/>
      <c r="E7" s="357" t="str">
        <f>'Rekapitulace stavby'!K6</f>
        <v>Zateplení ZŠ U Školské Zahrady, U Školské Zahrady 1030/4, Praha 8, k.ú. Kobylisy</v>
      </c>
      <c r="F7" s="349"/>
      <c r="G7" s="349"/>
      <c r="H7" s="349"/>
      <c r="I7" s="93"/>
      <c r="J7" s="22"/>
      <c r="K7" s="24"/>
    </row>
    <row r="8" spans="2:11" s="1" customFormat="1" ht="15">
      <c r="B8" s="34"/>
      <c r="C8" s="35"/>
      <c r="D8" s="30" t="s">
        <v>89</v>
      </c>
      <c r="E8" s="35"/>
      <c r="F8" s="35"/>
      <c r="G8" s="35"/>
      <c r="H8" s="35"/>
      <c r="I8" s="94"/>
      <c r="J8" s="35"/>
      <c r="K8" s="38"/>
    </row>
    <row r="9" spans="2:11" s="1" customFormat="1" ht="36.75" customHeight="1">
      <c r="B9" s="34"/>
      <c r="C9" s="35"/>
      <c r="D9" s="35"/>
      <c r="E9" s="358" t="s">
        <v>1346</v>
      </c>
      <c r="F9" s="342"/>
      <c r="G9" s="342"/>
      <c r="H9" s="342"/>
      <c r="I9" s="94"/>
      <c r="J9" s="35"/>
      <c r="K9" s="38"/>
    </row>
    <row r="10" spans="2:11" s="1" customFormat="1" ht="13.5">
      <c r="B10" s="34"/>
      <c r="C10" s="35"/>
      <c r="D10" s="35"/>
      <c r="E10" s="35"/>
      <c r="F10" s="35"/>
      <c r="G10" s="35"/>
      <c r="H10" s="35"/>
      <c r="I10" s="94"/>
      <c r="J10" s="35"/>
      <c r="K10" s="38"/>
    </row>
    <row r="11" spans="2:11" s="1" customFormat="1" ht="14.25" customHeight="1">
      <c r="B11" s="34"/>
      <c r="C11" s="35"/>
      <c r="D11" s="30" t="s">
        <v>19</v>
      </c>
      <c r="E11" s="35"/>
      <c r="F11" s="28" t="s">
        <v>22</v>
      </c>
      <c r="G11" s="35"/>
      <c r="H11" s="35"/>
      <c r="I11" s="95" t="s">
        <v>21</v>
      </c>
      <c r="J11" s="28" t="s">
        <v>22</v>
      </c>
      <c r="K11" s="38"/>
    </row>
    <row r="12" spans="2:11" s="1" customFormat="1" ht="14.25" customHeight="1">
      <c r="B12" s="34"/>
      <c r="C12" s="35"/>
      <c r="D12" s="30" t="s">
        <v>24</v>
      </c>
      <c r="E12" s="35"/>
      <c r="F12" s="28" t="s">
        <v>25</v>
      </c>
      <c r="G12" s="35"/>
      <c r="H12" s="35"/>
      <c r="I12" s="95" t="s">
        <v>26</v>
      </c>
      <c r="J12" s="96" t="str">
        <f>'Rekapitulace stavby'!AN8</f>
        <v>15. 7. 2016</v>
      </c>
      <c r="K12" s="38"/>
    </row>
    <row r="13" spans="2:11" s="1" customFormat="1" ht="10.5" customHeight="1">
      <c r="B13" s="34"/>
      <c r="C13" s="35"/>
      <c r="D13" s="35"/>
      <c r="E13" s="35"/>
      <c r="F13" s="35"/>
      <c r="G13" s="35"/>
      <c r="H13" s="35"/>
      <c r="I13" s="94"/>
      <c r="J13" s="35"/>
      <c r="K13" s="38"/>
    </row>
    <row r="14" spans="2:11" s="1" customFormat="1" ht="14.25" customHeight="1">
      <c r="B14" s="34"/>
      <c r="C14" s="35"/>
      <c r="D14" s="30" t="s">
        <v>30</v>
      </c>
      <c r="E14" s="35"/>
      <c r="F14" s="35"/>
      <c r="G14" s="35"/>
      <c r="H14" s="35"/>
      <c r="I14" s="95" t="s">
        <v>31</v>
      </c>
      <c r="J14" s="28" t="s">
        <v>22</v>
      </c>
      <c r="K14" s="38"/>
    </row>
    <row r="15" spans="2:11" s="1" customFormat="1" ht="18" customHeight="1">
      <c r="B15" s="34"/>
      <c r="C15" s="35"/>
      <c r="D15" s="35"/>
      <c r="E15" s="28" t="s">
        <v>32</v>
      </c>
      <c r="F15" s="35"/>
      <c r="G15" s="35"/>
      <c r="H15" s="35"/>
      <c r="I15" s="95" t="s">
        <v>33</v>
      </c>
      <c r="J15" s="28" t="s">
        <v>22</v>
      </c>
      <c r="K15" s="38"/>
    </row>
    <row r="16" spans="2:11" s="1" customFormat="1" ht="6.75" customHeight="1">
      <c r="B16" s="34"/>
      <c r="C16" s="35"/>
      <c r="D16" s="35"/>
      <c r="E16" s="35"/>
      <c r="F16" s="35"/>
      <c r="G16" s="35"/>
      <c r="H16" s="35"/>
      <c r="I16" s="94"/>
      <c r="J16" s="35"/>
      <c r="K16" s="38"/>
    </row>
    <row r="17" spans="2:11" s="1" customFormat="1" ht="14.25" customHeight="1">
      <c r="B17" s="34"/>
      <c r="C17" s="35"/>
      <c r="D17" s="30" t="s">
        <v>34</v>
      </c>
      <c r="E17" s="35"/>
      <c r="F17" s="35"/>
      <c r="G17" s="35"/>
      <c r="H17" s="35"/>
      <c r="I17" s="95"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5" t="s">
        <v>33</v>
      </c>
      <c r="J18" s="28">
        <f>IF('Rekapitulace stavby'!AN14="Vyplň údaj","",IF('Rekapitulace stavby'!AN14="","",'Rekapitulace stavby'!AN14))</f>
      </c>
      <c r="K18" s="38"/>
    </row>
    <row r="19" spans="2:11" s="1" customFormat="1" ht="6.75" customHeight="1">
      <c r="B19" s="34"/>
      <c r="C19" s="35"/>
      <c r="D19" s="35"/>
      <c r="E19" s="35"/>
      <c r="F19" s="35"/>
      <c r="G19" s="35"/>
      <c r="H19" s="35"/>
      <c r="I19" s="94"/>
      <c r="J19" s="35"/>
      <c r="K19" s="38"/>
    </row>
    <row r="20" spans="2:11" s="1" customFormat="1" ht="14.25" customHeight="1">
      <c r="B20" s="34"/>
      <c r="C20" s="35"/>
      <c r="D20" s="30" t="s">
        <v>36</v>
      </c>
      <c r="E20" s="35"/>
      <c r="F20" s="35"/>
      <c r="G20" s="35"/>
      <c r="H20" s="35"/>
      <c r="I20" s="95" t="s">
        <v>31</v>
      </c>
      <c r="J20" s="28" t="s">
        <v>22</v>
      </c>
      <c r="K20" s="38"/>
    </row>
    <row r="21" spans="2:11" s="1" customFormat="1" ht="18" customHeight="1">
      <c r="B21" s="34"/>
      <c r="C21" s="35"/>
      <c r="D21" s="35"/>
      <c r="E21" s="28" t="s">
        <v>37</v>
      </c>
      <c r="F21" s="35"/>
      <c r="G21" s="35"/>
      <c r="H21" s="35"/>
      <c r="I21" s="95" t="s">
        <v>33</v>
      </c>
      <c r="J21" s="28" t="s">
        <v>22</v>
      </c>
      <c r="K21" s="38"/>
    </row>
    <row r="22" spans="2:11" s="1" customFormat="1" ht="6.75" customHeight="1">
      <c r="B22" s="34"/>
      <c r="C22" s="35"/>
      <c r="D22" s="35"/>
      <c r="E22" s="35"/>
      <c r="F22" s="35"/>
      <c r="G22" s="35"/>
      <c r="H22" s="35"/>
      <c r="I22" s="94"/>
      <c r="J22" s="35"/>
      <c r="K22" s="38"/>
    </row>
    <row r="23" spans="2:11" s="1" customFormat="1" ht="14.25" customHeight="1">
      <c r="B23" s="34"/>
      <c r="C23" s="35"/>
      <c r="D23" s="30" t="s">
        <v>39</v>
      </c>
      <c r="E23" s="35"/>
      <c r="F23" s="35"/>
      <c r="G23" s="35"/>
      <c r="H23" s="35"/>
      <c r="I23" s="94"/>
      <c r="J23" s="35"/>
      <c r="K23" s="38"/>
    </row>
    <row r="24" spans="2:11" s="6" customFormat="1" ht="22.5" customHeight="1">
      <c r="B24" s="97"/>
      <c r="C24" s="98"/>
      <c r="D24" s="98"/>
      <c r="E24" s="352" t="s">
        <v>22</v>
      </c>
      <c r="F24" s="359"/>
      <c r="G24" s="359"/>
      <c r="H24" s="359"/>
      <c r="I24" s="99"/>
      <c r="J24" s="98"/>
      <c r="K24" s="100"/>
    </row>
    <row r="25" spans="2:11" s="1" customFormat="1" ht="6.75" customHeight="1">
      <c r="B25" s="34"/>
      <c r="C25" s="35"/>
      <c r="D25" s="35"/>
      <c r="E25" s="35"/>
      <c r="F25" s="35"/>
      <c r="G25" s="35"/>
      <c r="H25" s="35"/>
      <c r="I25" s="94"/>
      <c r="J25" s="35"/>
      <c r="K25" s="38"/>
    </row>
    <row r="26" spans="2:11" s="1" customFormat="1" ht="6.75" customHeight="1">
      <c r="B26" s="34"/>
      <c r="C26" s="35"/>
      <c r="D26" s="61"/>
      <c r="E26" s="61"/>
      <c r="F26" s="61"/>
      <c r="G26" s="61"/>
      <c r="H26" s="61"/>
      <c r="I26" s="101"/>
      <c r="J26" s="61"/>
      <c r="K26" s="102"/>
    </row>
    <row r="27" spans="2:11" s="1" customFormat="1" ht="24.75" customHeight="1">
      <c r="B27" s="34"/>
      <c r="C27" s="35"/>
      <c r="D27" s="103" t="s">
        <v>41</v>
      </c>
      <c r="E27" s="35"/>
      <c r="F27" s="35"/>
      <c r="G27" s="35"/>
      <c r="H27" s="35"/>
      <c r="I27" s="94"/>
      <c r="J27" s="104">
        <f>ROUND(J82,2)</f>
        <v>0</v>
      </c>
      <c r="K27" s="38"/>
    </row>
    <row r="28" spans="2:11" s="1" customFormat="1" ht="6.75" customHeight="1">
      <c r="B28" s="34"/>
      <c r="C28" s="35"/>
      <c r="D28" s="61"/>
      <c r="E28" s="61"/>
      <c r="F28" s="61"/>
      <c r="G28" s="61"/>
      <c r="H28" s="61"/>
      <c r="I28" s="101"/>
      <c r="J28" s="61"/>
      <c r="K28" s="102"/>
    </row>
    <row r="29" spans="2:11" s="1" customFormat="1" ht="14.25" customHeight="1">
      <c r="B29" s="34"/>
      <c r="C29" s="35"/>
      <c r="D29" s="35"/>
      <c r="E29" s="35"/>
      <c r="F29" s="39" t="s">
        <v>43</v>
      </c>
      <c r="G29" s="35"/>
      <c r="H29" s="35"/>
      <c r="I29" s="105" t="s">
        <v>42</v>
      </c>
      <c r="J29" s="39" t="s">
        <v>44</v>
      </c>
      <c r="K29" s="38"/>
    </row>
    <row r="30" spans="2:11" s="1" customFormat="1" ht="14.25" customHeight="1">
      <c r="B30" s="34"/>
      <c r="C30" s="35"/>
      <c r="D30" s="42" t="s">
        <v>45</v>
      </c>
      <c r="E30" s="42" t="s">
        <v>46</v>
      </c>
      <c r="F30" s="106">
        <f>ROUND(SUM(BE82:BE95),2)</f>
        <v>0</v>
      </c>
      <c r="G30" s="35"/>
      <c r="H30" s="35"/>
      <c r="I30" s="107">
        <v>0.21</v>
      </c>
      <c r="J30" s="106">
        <f>ROUND(ROUND((SUM(BE82:BE95)),2)*I30,2)</f>
        <v>0</v>
      </c>
      <c r="K30" s="38"/>
    </row>
    <row r="31" spans="2:11" s="1" customFormat="1" ht="14.25" customHeight="1">
      <c r="B31" s="34"/>
      <c r="C31" s="35"/>
      <c r="D31" s="35"/>
      <c r="E31" s="42" t="s">
        <v>47</v>
      </c>
      <c r="F31" s="106">
        <f>ROUND(SUM(BF82:BF95),2)</f>
        <v>0</v>
      </c>
      <c r="G31" s="35"/>
      <c r="H31" s="35"/>
      <c r="I31" s="107">
        <v>0.15</v>
      </c>
      <c r="J31" s="106">
        <f>ROUND(ROUND((SUM(BF82:BF95)),2)*I31,2)</f>
        <v>0</v>
      </c>
      <c r="K31" s="38"/>
    </row>
    <row r="32" spans="2:11" s="1" customFormat="1" ht="14.25" customHeight="1" hidden="1">
      <c r="B32" s="34"/>
      <c r="C32" s="35"/>
      <c r="D32" s="35"/>
      <c r="E32" s="42" t="s">
        <v>48</v>
      </c>
      <c r="F32" s="106">
        <f>ROUND(SUM(BG82:BG95),2)</f>
        <v>0</v>
      </c>
      <c r="G32" s="35"/>
      <c r="H32" s="35"/>
      <c r="I32" s="107">
        <v>0.21</v>
      </c>
      <c r="J32" s="106">
        <v>0</v>
      </c>
      <c r="K32" s="38"/>
    </row>
    <row r="33" spans="2:11" s="1" customFormat="1" ht="14.25" customHeight="1" hidden="1">
      <c r="B33" s="34"/>
      <c r="C33" s="35"/>
      <c r="D33" s="35"/>
      <c r="E33" s="42" t="s">
        <v>49</v>
      </c>
      <c r="F33" s="106">
        <f>ROUND(SUM(BH82:BH95),2)</f>
        <v>0</v>
      </c>
      <c r="G33" s="35"/>
      <c r="H33" s="35"/>
      <c r="I33" s="107">
        <v>0.15</v>
      </c>
      <c r="J33" s="106">
        <v>0</v>
      </c>
      <c r="K33" s="38"/>
    </row>
    <row r="34" spans="2:11" s="1" customFormat="1" ht="14.25" customHeight="1" hidden="1">
      <c r="B34" s="34"/>
      <c r="C34" s="35"/>
      <c r="D34" s="35"/>
      <c r="E34" s="42" t="s">
        <v>50</v>
      </c>
      <c r="F34" s="106">
        <f>ROUND(SUM(BI82:BI95),2)</f>
        <v>0</v>
      </c>
      <c r="G34" s="35"/>
      <c r="H34" s="35"/>
      <c r="I34" s="107">
        <v>0</v>
      </c>
      <c r="J34" s="106">
        <v>0</v>
      </c>
      <c r="K34" s="38"/>
    </row>
    <row r="35" spans="2:11" s="1" customFormat="1" ht="6.75" customHeight="1">
      <c r="B35" s="34"/>
      <c r="C35" s="35"/>
      <c r="D35" s="35"/>
      <c r="E35" s="35"/>
      <c r="F35" s="35"/>
      <c r="G35" s="35"/>
      <c r="H35" s="35"/>
      <c r="I35" s="94"/>
      <c r="J35" s="35"/>
      <c r="K35" s="38"/>
    </row>
    <row r="36" spans="2:11" s="1" customFormat="1" ht="24.75" customHeight="1">
      <c r="B36" s="34"/>
      <c r="C36" s="108"/>
      <c r="D36" s="109" t="s">
        <v>51</v>
      </c>
      <c r="E36" s="64"/>
      <c r="F36" s="64"/>
      <c r="G36" s="110" t="s">
        <v>52</v>
      </c>
      <c r="H36" s="111" t="s">
        <v>53</v>
      </c>
      <c r="I36" s="112"/>
      <c r="J36" s="113">
        <f>SUM(J27:J34)</f>
        <v>0</v>
      </c>
      <c r="K36" s="114"/>
    </row>
    <row r="37" spans="2:11" s="1" customFormat="1" ht="14.25" customHeight="1">
      <c r="B37" s="49"/>
      <c r="C37" s="50"/>
      <c r="D37" s="50"/>
      <c r="E37" s="50"/>
      <c r="F37" s="50"/>
      <c r="G37" s="50"/>
      <c r="H37" s="50"/>
      <c r="I37" s="115"/>
      <c r="J37" s="50"/>
      <c r="K37" s="51"/>
    </row>
    <row r="41" spans="2:11" s="1" customFormat="1" ht="6.75" customHeight="1">
      <c r="B41" s="52"/>
      <c r="C41" s="53"/>
      <c r="D41" s="53"/>
      <c r="E41" s="53"/>
      <c r="F41" s="53"/>
      <c r="G41" s="53"/>
      <c r="H41" s="53"/>
      <c r="I41" s="116"/>
      <c r="J41" s="53"/>
      <c r="K41" s="117"/>
    </row>
    <row r="42" spans="2:11" s="1" customFormat="1" ht="36.75" customHeight="1">
      <c r="B42" s="34"/>
      <c r="C42" s="23" t="s">
        <v>91</v>
      </c>
      <c r="D42" s="35"/>
      <c r="E42" s="35"/>
      <c r="F42" s="35"/>
      <c r="G42" s="35"/>
      <c r="H42" s="35"/>
      <c r="I42" s="94"/>
      <c r="J42" s="35"/>
      <c r="K42" s="38"/>
    </row>
    <row r="43" spans="2:11" s="1" customFormat="1" ht="6.75" customHeight="1">
      <c r="B43" s="34"/>
      <c r="C43" s="35"/>
      <c r="D43" s="35"/>
      <c r="E43" s="35"/>
      <c r="F43" s="35"/>
      <c r="G43" s="35"/>
      <c r="H43" s="35"/>
      <c r="I43" s="94"/>
      <c r="J43" s="35"/>
      <c r="K43" s="38"/>
    </row>
    <row r="44" spans="2:11" s="1" customFormat="1" ht="14.25" customHeight="1">
      <c r="B44" s="34"/>
      <c r="C44" s="30" t="s">
        <v>16</v>
      </c>
      <c r="D44" s="35"/>
      <c r="E44" s="35"/>
      <c r="F44" s="35"/>
      <c r="G44" s="35"/>
      <c r="H44" s="35"/>
      <c r="I44" s="94"/>
      <c r="J44" s="35"/>
      <c r="K44" s="38"/>
    </row>
    <row r="45" spans="2:11" s="1" customFormat="1" ht="22.5" customHeight="1">
      <c r="B45" s="34"/>
      <c r="C45" s="35"/>
      <c r="D45" s="35"/>
      <c r="E45" s="357" t="str">
        <f>E7</f>
        <v>Zateplení ZŠ U Školské Zahrady, U Školské Zahrady 1030/4, Praha 8, k.ú. Kobylisy</v>
      </c>
      <c r="F45" s="342"/>
      <c r="G45" s="342"/>
      <c r="H45" s="342"/>
      <c r="I45" s="94"/>
      <c r="J45" s="35"/>
      <c r="K45" s="38"/>
    </row>
    <row r="46" spans="2:11" s="1" customFormat="1" ht="14.25" customHeight="1">
      <c r="B46" s="34"/>
      <c r="C46" s="30" t="s">
        <v>89</v>
      </c>
      <c r="D46" s="35"/>
      <c r="E46" s="35"/>
      <c r="F46" s="35"/>
      <c r="G46" s="35"/>
      <c r="H46" s="35"/>
      <c r="I46" s="94"/>
      <c r="J46" s="35"/>
      <c r="K46" s="38"/>
    </row>
    <row r="47" spans="2:11" s="1" customFormat="1" ht="23.25" customHeight="1">
      <c r="B47" s="34"/>
      <c r="C47" s="35"/>
      <c r="D47" s="35"/>
      <c r="E47" s="358" t="str">
        <f>E9</f>
        <v>VON - VRN+ON</v>
      </c>
      <c r="F47" s="342"/>
      <c r="G47" s="342"/>
      <c r="H47" s="342"/>
      <c r="I47" s="94"/>
      <c r="J47" s="35"/>
      <c r="K47" s="38"/>
    </row>
    <row r="48" spans="2:11" s="1" customFormat="1" ht="6.75" customHeight="1">
      <c r="B48" s="34"/>
      <c r="C48" s="35"/>
      <c r="D48" s="35"/>
      <c r="E48" s="35"/>
      <c r="F48" s="35"/>
      <c r="G48" s="35"/>
      <c r="H48" s="35"/>
      <c r="I48" s="94"/>
      <c r="J48" s="35"/>
      <c r="K48" s="38"/>
    </row>
    <row r="49" spans="2:11" s="1" customFormat="1" ht="18" customHeight="1">
      <c r="B49" s="34"/>
      <c r="C49" s="30" t="s">
        <v>24</v>
      </c>
      <c r="D49" s="35"/>
      <c r="E49" s="35"/>
      <c r="F49" s="28" t="str">
        <f>F12</f>
        <v> </v>
      </c>
      <c r="G49" s="35"/>
      <c r="H49" s="35"/>
      <c r="I49" s="95" t="s">
        <v>26</v>
      </c>
      <c r="J49" s="96" t="str">
        <f>IF(J12="","",J12)</f>
        <v>15. 7. 2016</v>
      </c>
      <c r="K49" s="38"/>
    </row>
    <row r="50" spans="2:11" s="1" customFormat="1" ht="6.75" customHeight="1">
      <c r="B50" s="34"/>
      <c r="C50" s="35"/>
      <c r="D50" s="35"/>
      <c r="E50" s="35"/>
      <c r="F50" s="35"/>
      <c r="G50" s="35"/>
      <c r="H50" s="35"/>
      <c r="I50" s="94"/>
      <c r="J50" s="35"/>
      <c r="K50" s="38"/>
    </row>
    <row r="51" spans="2:11" s="1" customFormat="1" ht="15">
      <c r="B51" s="34"/>
      <c r="C51" s="30" t="s">
        <v>30</v>
      </c>
      <c r="D51" s="35"/>
      <c r="E51" s="35"/>
      <c r="F51" s="28" t="str">
        <f>E15</f>
        <v>Servisní stř. pro správu sv. majetku, MČ Praha 8</v>
      </c>
      <c r="G51" s="35"/>
      <c r="H51" s="35"/>
      <c r="I51" s="95" t="s">
        <v>36</v>
      </c>
      <c r="J51" s="28" t="str">
        <f>E21</f>
        <v>SKLOPROJEKT spol. s.r.o.</v>
      </c>
      <c r="K51" s="38"/>
    </row>
    <row r="52" spans="2:11" s="1" customFormat="1" ht="14.25" customHeight="1">
      <c r="B52" s="34"/>
      <c r="C52" s="30" t="s">
        <v>34</v>
      </c>
      <c r="D52" s="35"/>
      <c r="E52" s="35"/>
      <c r="F52" s="28">
        <f>IF(E18="","",E18)</f>
      </c>
      <c r="G52" s="35"/>
      <c r="H52" s="35"/>
      <c r="I52" s="94"/>
      <c r="J52" s="35"/>
      <c r="K52" s="38"/>
    </row>
    <row r="53" spans="2:11" s="1" customFormat="1" ht="9.75" customHeight="1">
      <c r="B53" s="34"/>
      <c r="C53" s="35"/>
      <c r="D53" s="35"/>
      <c r="E53" s="35"/>
      <c r="F53" s="35"/>
      <c r="G53" s="35"/>
      <c r="H53" s="35"/>
      <c r="I53" s="94"/>
      <c r="J53" s="35"/>
      <c r="K53" s="38"/>
    </row>
    <row r="54" spans="2:11" s="1" customFormat="1" ht="29.25" customHeight="1">
      <c r="B54" s="34"/>
      <c r="C54" s="118" t="s">
        <v>92</v>
      </c>
      <c r="D54" s="108"/>
      <c r="E54" s="108"/>
      <c r="F54" s="108"/>
      <c r="G54" s="108"/>
      <c r="H54" s="108"/>
      <c r="I54" s="119"/>
      <c r="J54" s="120" t="s">
        <v>93</v>
      </c>
      <c r="K54" s="121"/>
    </row>
    <row r="55" spans="2:11" s="1" customFormat="1" ht="9.75" customHeight="1">
      <c r="B55" s="34"/>
      <c r="C55" s="35"/>
      <c r="D55" s="35"/>
      <c r="E55" s="35"/>
      <c r="F55" s="35"/>
      <c r="G55" s="35"/>
      <c r="H55" s="35"/>
      <c r="I55" s="94"/>
      <c r="J55" s="35"/>
      <c r="K55" s="38"/>
    </row>
    <row r="56" spans="2:47" s="1" customFormat="1" ht="29.25" customHeight="1">
      <c r="B56" s="34"/>
      <c r="C56" s="122" t="s">
        <v>94</v>
      </c>
      <c r="D56" s="35"/>
      <c r="E56" s="35"/>
      <c r="F56" s="35"/>
      <c r="G56" s="35"/>
      <c r="H56" s="35"/>
      <c r="I56" s="94"/>
      <c r="J56" s="104">
        <f>J82</f>
        <v>0</v>
      </c>
      <c r="K56" s="38"/>
      <c r="AU56" s="17" t="s">
        <v>95</v>
      </c>
    </row>
    <row r="57" spans="2:11" s="7" customFormat="1" ht="24.75" customHeight="1">
      <c r="B57" s="123"/>
      <c r="C57" s="124"/>
      <c r="D57" s="125" t="s">
        <v>1347</v>
      </c>
      <c r="E57" s="126"/>
      <c r="F57" s="126"/>
      <c r="G57" s="126"/>
      <c r="H57" s="126"/>
      <c r="I57" s="127"/>
      <c r="J57" s="128">
        <f>J83</f>
        <v>0</v>
      </c>
      <c r="K57" s="129"/>
    </row>
    <row r="58" spans="2:11" s="8" customFormat="1" ht="19.5" customHeight="1">
      <c r="B58" s="130"/>
      <c r="C58" s="131"/>
      <c r="D58" s="132" t="s">
        <v>1348</v>
      </c>
      <c r="E58" s="133"/>
      <c r="F58" s="133"/>
      <c r="G58" s="133"/>
      <c r="H58" s="133"/>
      <c r="I58" s="134"/>
      <c r="J58" s="135">
        <f>J84</f>
        <v>0</v>
      </c>
      <c r="K58" s="136"/>
    </row>
    <row r="59" spans="2:11" s="8" customFormat="1" ht="19.5" customHeight="1">
      <c r="B59" s="130"/>
      <c r="C59" s="131"/>
      <c r="D59" s="132" t="s">
        <v>1349</v>
      </c>
      <c r="E59" s="133"/>
      <c r="F59" s="133"/>
      <c r="G59" s="133"/>
      <c r="H59" s="133"/>
      <c r="I59" s="134"/>
      <c r="J59" s="135">
        <f>J86</f>
        <v>0</v>
      </c>
      <c r="K59" s="136"/>
    </row>
    <row r="60" spans="2:11" s="8" customFormat="1" ht="19.5" customHeight="1">
      <c r="B60" s="130"/>
      <c r="C60" s="131"/>
      <c r="D60" s="132" t="s">
        <v>1350</v>
      </c>
      <c r="E60" s="133"/>
      <c r="F60" s="133"/>
      <c r="G60" s="133"/>
      <c r="H60" s="133"/>
      <c r="I60" s="134"/>
      <c r="J60" s="135">
        <f>J88</f>
        <v>0</v>
      </c>
      <c r="K60" s="136"/>
    </row>
    <row r="61" spans="2:11" s="8" customFormat="1" ht="19.5" customHeight="1">
      <c r="B61" s="130"/>
      <c r="C61" s="131"/>
      <c r="D61" s="132" t="s">
        <v>1351</v>
      </c>
      <c r="E61" s="133"/>
      <c r="F61" s="133"/>
      <c r="G61" s="133"/>
      <c r="H61" s="133"/>
      <c r="I61" s="134"/>
      <c r="J61" s="135">
        <f>J91</f>
        <v>0</v>
      </c>
      <c r="K61" s="136"/>
    </row>
    <row r="62" spans="2:11" s="8" customFormat="1" ht="19.5" customHeight="1">
      <c r="B62" s="130"/>
      <c r="C62" s="131"/>
      <c r="D62" s="132" t="s">
        <v>1352</v>
      </c>
      <c r="E62" s="133"/>
      <c r="F62" s="133"/>
      <c r="G62" s="133"/>
      <c r="H62" s="133"/>
      <c r="I62" s="134"/>
      <c r="J62" s="135">
        <f>J93</f>
        <v>0</v>
      </c>
      <c r="K62" s="136"/>
    </row>
    <row r="63" spans="2:11" s="1" customFormat="1" ht="21.75" customHeight="1">
      <c r="B63" s="34"/>
      <c r="C63" s="35"/>
      <c r="D63" s="35"/>
      <c r="E63" s="35"/>
      <c r="F63" s="35"/>
      <c r="G63" s="35"/>
      <c r="H63" s="35"/>
      <c r="I63" s="94"/>
      <c r="J63" s="35"/>
      <c r="K63" s="38"/>
    </row>
    <row r="64" spans="2:11" s="1" customFormat="1" ht="6.75" customHeight="1">
      <c r="B64" s="49"/>
      <c r="C64" s="50"/>
      <c r="D64" s="50"/>
      <c r="E64" s="50"/>
      <c r="F64" s="50"/>
      <c r="G64" s="50"/>
      <c r="H64" s="50"/>
      <c r="I64" s="115"/>
      <c r="J64" s="50"/>
      <c r="K64" s="51"/>
    </row>
    <row r="68" spans="2:12" s="1" customFormat="1" ht="6.75" customHeight="1">
      <c r="B68" s="52"/>
      <c r="C68" s="53"/>
      <c r="D68" s="53"/>
      <c r="E68" s="53"/>
      <c r="F68" s="53"/>
      <c r="G68" s="53"/>
      <c r="H68" s="53"/>
      <c r="I68" s="116"/>
      <c r="J68" s="53"/>
      <c r="K68" s="53"/>
      <c r="L68" s="34"/>
    </row>
    <row r="69" spans="2:12" s="1" customFormat="1" ht="36.75" customHeight="1">
      <c r="B69" s="34"/>
      <c r="C69" s="54" t="s">
        <v>125</v>
      </c>
      <c r="I69" s="137"/>
      <c r="L69" s="34"/>
    </row>
    <row r="70" spans="2:12" s="1" customFormat="1" ht="6.75" customHeight="1">
      <c r="B70" s="34"/>
      <c r="I70" s="137"/>
      <c r="L70" s="34"/>
    </row>
    <row r="71" spans="2:12" s="1" customFormat="1" ht="14.25" customHeight="1">
      <c r="B71" s="34"/>
      <c r="C71" s="56" t="s">
        <v>16</v>
      </c>
      <c r="I71" s="137"/>
      <c r="L71" s="34"/>
    </row>
    <row r="72" spans="2:12" s="1" customFormat="1" ht="22.5" customHeight="1">
      <c r="B72" s="34"/>
      <c r="E72" s="360" t="str">
        <f>E7</f>
        <v>Zateplení ZŠ U Školské Zahrady, U Školské Zahrady 1030/4, Praha 8, k.ú. Kobylisy</v>
      </c>
      <c r="F72" s="337"/>
      <c r="G72" s="337"/>
      <c r="H72" s="337"/>
      <c r="I72" s="137"/>
      <c r="L72" s="34"/>
    </row>
    <row r="73" spans="2:12" s="1" customFormat="1" ht="14.25" customHeight="1">
      <c r="B73" s="34"/>
      <c r="C73" s="56" t="s">
        <v>89</v>
      </c>
      <c r="I73" s="137"/>
      <c r="L73" s="34"/>
    </row>
    <row r="74" spans="2:12" s="1" customFormat="1" ht="23.25" customHeight="1">
      <c r="B74" s="34"/>
      <c r="E74" s="334" t="str">
        <f>E9</f>
        <v>VON - VRN+ON</v>
      </c>
      <c r="F74" s="337"/>
      <c r="G74" s="337"/>
      <c r="H74" s="337"/>
      <c r="I74" s="137"/>
      <c r="L74" s="34"/>
    </row>
    <row r="75" spans="2:12" s="1" customFormat="1" ht="6.75" customHeight="1">
      <c r="B75" s="34"/>
      <c r="I75" s="137"/>
      <c r="L75" s="34"/>
    </row>
    <row r="76" spans="2:12" s="1" customFormat="1" ht="18" customHeight="1">
      <c r="B76" s="34"/>
      <c r="C76" s="56" t="s">
        <v>24</v>
      </c>
      <c r="F76" s="138" t="str">
        <f>F12</f>
        <v> </v>
      </c>
      <c r="I76" s="139" t="s">
        <v>26</v>
      </c>
      <c r="J76" s="60" t="str">
        <f>IF(J12="","",J12)</f>
        <v>15. 7. 2016</v>
      </c>
      <c r="L76" s="34"/>
    </row>
    <row r="77" spans="2:12" s="1" customFormat="1" ht="6.75" customHeight="1">
      <c r="B77" s="34"/>
      <c r="I77" s="137"/>
      <c r="L77" s="34"/>
    </row>
    <row r="78" spans="2:12" s="1" customFormat="1" ht="15">
      <c r="B78" s="34"/>
      <c r="C78" s="56" t="s">
        <v>30</v>
      </c>
      <c r="F78" s="138" t="str">
        <f>E15</f>
        <v>Servisní stř. pro správu sv. majetku, MČ Praha 8</v>
      </c>
      <c r="I78" s="139" t="s">
        <v>36</v>
      </c>
      <c r="J78" s="138" t="str">
        <f>E21</f>
        <v>SKLOPROJEKT spol. s.r.o.</v>
      </c>
      <c r="L78" s="34"/>
    </row>
    <row r="79" spans="2:12" s="1" customFormat="1" ht="14.25" customHeight="1">
      <c r="B79" s="34"/>
      <c r="C79" s="56" t="s">
        <v>34</v>
      </c>
      <c r="F79" s="138">
        <f>IF(E18="","",E18)</f>
      </c>
      <c r="I79" s="137"/>
      <c r="L79" s="34"/>
    </row>
    <row r="80" spans="2:12" s="1" customFormat="1" ht="9.75" customHeight="1">
      <c r="B80" s="34"/>
      <c r="I80" s="137"/>
      <c r="L80" s="34"/>
    </row>
    <row r="81" spans="2:20" s="9" customFormat="1" ht="29.25" customHeight="1">
      <c r="B81" s="140"/>
      <c r="C81" s="141" t="s">
        <v>126</v>
      </c>
      <c r="D81" s="142" t="s">
        <v>60</v>
      </c>
      <c r="E81" s="142" t="s">
        <v>56</v>
      </c>
      <c r="F81" s="142" t="s">
        <v>127</v>
      </c>
      <c r="G81" s="142" t="s">
        <v>128</v>
      </c>
      <c r="H81" s="142" t="s">
        <v>129</v>
      </c>
      <c r="I81" s="143" t="s">
        <v>130</v>
      </c>
      <c r="J81" s="142" t="s">
        <v>93</v>
      </c>
      <c r="K81" s="144" t="s">
        <v>131</v>
      </c>
      <c r="L81" s="140"/>
      <c r="M81" s="66" t="s">
        <v>132</v>
      </c>
      <c r="N81" s="67" t="s">
        <v>45</v>
      </c>
      <c r="O81" s="67" t="s">
        <v>133</v>
      </c>
      <c r="P81" s="67" t="s">
        <v>134</v>
      </c>
      <c r="Q81" s="67" t="s">
        <v>135</v>
      </c>
      <c r="R81" s="67" t="s">
        <v>136</v>
      </c>
      <c r="S81" s="67" t="s">
        <v>137</v>
      </c>
      <c r="T81" s="68" t="s">
        <v>138</v>
      </c>
    </row>
    <row r="82" spans="2:63" s="1" customFormat="1" ht="29.25" customHeight="1">
      <c r="B82" s="34"/>
      <c r="C82" s="70" t="s">
        <v>94</v>
      </c>
      <c r="I82" s="137"/>
      <c r="J82" s="145">
        <f>BK82</f>
        <v>0</v>
      </c>
      <c r="L82" s="34"/>
      <c r="M82" s="69"/>
      <c r="N82" s="61"/>
      <c r="O82" s="61"/>
      <c r="P82" s="146">
        <f>P83</f>
        <v>0</v>
      </c>
      <c r="Q82" s="61"/>
      <c r="R82" s="146">
        <f>R83</f>
        <v>0</v>
      </c>
      <c r="S82" s="61"/>
      <c r="T82" s="147">
        <f>T83</f>
        <v>0</v>
      </c>
      <c r="AT82" s="17" t="s">
        <v>74</v>
      </c>
      <c r="AU82" s="17" t="s">
        <v>95</v>
      </c>
      <c r="BK82" s="148">
        <f>BK83</f>
        <v>0</v>
      </c>
    </row>
    <row r="83" spans="2:63" s="10" customFormat="1" ht="36.75" customHeight="1">
      <c r="B83" s="149"/>
      <c r="D83" s="150" t="s">
        <v>74</v>
      </c>
      <c r="E83" s="151" t="s">
        <v>1353</v>
      </c>
      <c r="F83" s="151" t="s">
        <v>1354</v>
      </c>
      <c r="I83" s="152"/>
      <c r="J83" s="153">
        <f>BK83</f>
        <v>0</v>
      </c>
      <c r="L83" s="149"/>
      <c r="M83" s="154"/>
      <c r="N83" s="155"/>
      <c r="O83" s="155"/>
      <c r="P83" s="156">
        <f>P84+P86+P88+P91+P93</f>
        <v>0</v>
      </c>
      <c r="Q83" s="155"/>
      <c r="R83" s="156">
        <f>R84+R86+R88+R91+R93</f>
        <v>0</v>
      </c>
      <c r="S83" s="155"/>
      <c r="T83" s="157">
        <f>T84+T86+T88+T91+T93</f>
        <v>0</v>
      </c>
      <c r="AR83" s="150" t="s">
        <v>169</v>
      </c>
      <c r="AT83" s="158" t="s">
        <v>74</v>
      </c>
      <c r="AU83" s="158" t="s">
        <v>75</v>
      </c>
      <c r="AY83" s="150" t="s">
        <v>141</v>
      </c>
      <c r="BK83" s="159">
        <f>BK84+BK86+BK88+BK91+BK93</f>
        <v>0</v>
      </c>
    </row>
    <row r="84" spans="2:63" s="10" customFormat="1" ht="19.5" customHeight="1">
      <c r="B84" s="149"/>
      <c r="D84" s="160" t="s">
        <v>74</v>
      </c>
      <c r="E84" s="161" t="s">
        <v>1355</v>
      </c>
      <c r="F84" s="161" t="s">
        <v>1356</v>
      </c>
      <c r="I84" s="152"/>
      <c r="J84" s="162">
        <f>BK84</f>
        <v>0</v>
      </c>
      <c r="L84" s="149"/>
      <c r="M84" s="154"/>
      <c r="N84" s="155"/>
      <c r="O84" s="155"/>
      <c r="P84" s="156">
        <f>P85</f>
        <v>0</v>
      </c>
      <c r="Q84" s="155"/>
      <c r="R84" s="156">
        <f>R85</f>
        <v>0</v>
      </c>
      <c r="S84" s="155"/>
      <c r="T84" s="157">
        <f>T85</f>
        <v>0</v>
      </c>
      <c r="AR84" s="150" t="s">
        <v>169</v>
      </c>
      <c r="AT84" s="158" t="s">
        <v>74</v>
      </c>
      <c r="AU84" s="158" t="s">
        <v>23</v>
      </c>
      <c r="AY84" s="150" t="s">
        <v>141</v>
      </c>
      <c r="BK84" s="159">
        <f>BK85</f>
        <v>0</v>
      </c>
    </row>
    <row r="85" spans="2:65" s="1" customFormat="1" ht="22.5" customHeight="1">
      <c r="B85" s="163"/>
      <c r="C85" s="164" t="s">
        <v>23</v>
      </c>
      <c r="D85" s="164" t="s">
        <v>143</v>
      </c>
      <c r="E85" s="165" t="s">
        <v>1357</v>
      </c>
      <c r="F85" s="166" t="s">
        <v>1358</v>
      </c>
      <c r="G85" s="167" t="s">
        <v>1359</v>
      </c>
      <c r="H85" s="168">
        <v>1</v>
      </c>
      <c r="I85" s="169"/>
      <c r="J85" s="170">
        <f>ROUND(I85*H85,2)</f>
        <v>0</v>
      </c>
      <c r="K85" s="166" t="s">
        <v>147</v>
      </c>
      <c r="L85" s="34"/>
      <c r="M85" s="171" t="s">
        <v>22</v>
      </c>
      <c r="N85" s="172" t="s">
        <v>46</v>
      </c>
      <c r="O85" s="35"/>
      <c r="P85" s="173">
        <f>O85*H85</f>
        <v>0</v>
      </c>
      <c r="Q85" s="173">
        <v>0</v>
      </c>
      <c r="R85" s="173">
        <f>Q85*H85</f>
        <v>0</v>
      </c>
      <c r="S85" s="173">
        <v>0</v>
      </c>
      <c r="T85" s="174">
        <f>S85*H85</f>
        <v>0</v>
      </c>
      <c r="AR85" s="17" t="s">
        <v>1360</v>
      </c>
      <c r="AT85" s="17" t="s">
        <v>143</v>
      </c>
      <c r="AU85" s="17" t="s">
        <v>83</v>
      </c>
      <c r="AY85" s="17" t="s">
        <v>141</v>
      </c>
      <c r="BE85" s="175">
        <f>IF(N85="základní",J85,0)</f>
        <v>0</v>
      </c>
      <c r="BF85" s="175">
        <f>IF(N85="snížená",J85,0)</f>
        <v>0</v>
      </c>
      <c r="BG85" s="175">
        <f>IF(N85="zákl. přenesená",J85,0)</f>
        <v>0</v>
      </c>
      <c r="BH85" s="175">
        <f>IF(N85="sníž. přenesená",J85,0)</f>
        <v>0</v>
      </c>
      <c r="BI85" s="175">
        <f>IF(N85="nulová",J85,0)</f>
        <v>0</v>
      </c>
      <c r="BJ85" s="17" t="s">
        <v>23</v>
      </c>
      <c r="BK85" s="175">
        <f>ROUND(I85*H85,2)</f>
        <v>0</v>
      </c>
      <c r="BL85" s="17" t="s">
        <v>1360</v>
      </c>
      <c r="BM85" s="17" t="s">
        <v>1361</v>
      </c>
    </row>
    <row r="86" spans="2:63" s="10" customFormat="1" ht="29.25" customHeight="1">
      <c r="B86" s="149"/>
      <c r="D86" s="160" t="s">
        <v>74</v>
      </c>
      <c r="E86" s="161" t="s">
        <v>1362</v>
      </c>
      <c r="F86" s="161" t="s">
        <v>1363</v>
      </c>
      <c r="I86" s="152"/>
      <c r="J86" s="162">
        <f>BK86</f>
        <v>0</v>
      </c>
      <c r="L86" s="149"/>
      <c r="M86" s="154"/>
      <c r="N86" s="155"/>
      <c r="O86" s="155"/>
      <c r="P86" s="156">
        <f>P87</f>
        <v>0</v>
      </c>
      <c r="Q86" s="155"/>
      <c r="R86" s="156">
        <f>R87</f>
        <v>0</v>
      </c>
      <c r="S86" s="155"/>
      <c r="T86" s="157">
        <f>T87</f>
        <v>0</v>
      </c>
      <c r="AR86" s="150" t="s">
        <v>169</v>
      </c>
      <c r="AT86" s="158" t="s">
        <v>74</v>
      </c>
      <c r="AU86" s="158" t="s">
        <v>23</v>
      </c>
      <c r="AY86" s="150" t="s">
        <v>141</v>
      </c>
      <c r="BK86" s="159">
        <f>BK87</f>
        <v>0</v>
      </c>
    </row>
    <row r="87" spans="2:65" s="1" customFormat="1" ht="22.5" customHeight="1">
      <c r="B87" s="163"/>
      <c r="C87" s="164" t="s">
        <v>83</v>
      </c>
      <c r="D87" s="164" t="s">
        <v>143</v>
      </c>
      <c r="E87" s="165" t="s">
        <v>1364</v>
      </c>
      <c r="F87" s="166" t="s">
        <v>1363</v>
      </c>
      <c r="G87" s="167" t="s">
        <v>1359</v>
      </c>
      <c r="H87" s="168">
        <v>1</v>
      </c>
      <c r="I87" s="169"/>
      <c r="J87" s="170">
        <f>ROUND(I87*H87,2)</f>
        <v>0</v>
      </c>
      <c r="K87" s="166" t="s">
        <v>147</v>
      </c>
      <c r="L87" s="34"/>
      <c r="M87" s="171" t="s">
        <v>22</v>
      </c>
      <c r="N87" s="172" t="s">
        <v>46</v>
      </c>
      <c r="O87" s="35"/>
      <c r="P87" s="173">
        <f>O87*H87</f>
        <v>0</v>
      </c>
      <c r="Q87" s="173">
        <v>0</v>
      </c>
      <c r="R87" s="173">
        <f>Q87*H87</f>
        <v>0</v>
      </c>
      <c r="S87" s="173">
        <v>0</v>
      </c>
      <c r="T87" s="174">
        <f>S87*H87</f>
        <v>0</v>
      </c>
      <c r="AR87" s="17" t="s">
        <v>1360</v>
      </c>
      <c r="AT87" s="17" t="s">
        <v>143</v>
      </c>
      <c r="AU87" s="17" t="s">
        <v>83</v>
      </c>
      <c r="AY87" s="17" t="s">
        <v>141</v>
      </c>
      <c r="BE87" s="175">
        <f>IF(N87="základní",J87,0)</f>
        <v>0</v>
      </c>
      <c r="BF87" s="175">
        <f>IF(N87="snížená",J87,0)</f>
        <v>0</v>
      </c>
      <c r="BG87" s="175">
        <f>IF(N87="zákl. přenesená",J87,0)</f>
        <v>0</v>
      </c>
      <c r="BH87" s="175">
        <f>IF(N87="sníž. přenesená",J87,0)</f>
        <v>0</v>
      </c>
      <c r="BI87" s="175">
        <f>IF(N87="nulová",J87,0)</f>
        <v>0</v>
      </c>
      <c r="BJ87" s="17" t="s">
        <v>23</v>
      </c>
      <c r="BK87" s="175">
        <f>ROUND(I87*H87,2)</f>
        <v>0</v>
      </c>
      <c r="BL87" s="17" t="s">
        <v>1360</v>
      </c>
      <c r="BM87" s="17" t="s">
        <v>1365</v>
      </c>
    </row>
    <row r="88" spans="2:63" s="10" customFormat="1" ht="29.25" customHeight="1">
      <c r="B88" s="149"/>
      <c r="D88" s="160" t="s">
        <v>74</v>
      </c>
      <c r="E88" s="161" t="s">
        <v>1366</v>
      </c>
      <c r="F88" s="161" t="s">
        <v>1367</v>
      </c>
      <c r="I88" s="152"/>
      <c r="J88" s="162">
        <f>BK88</f>
        <v>0</v>
      </c>
      <c r="L88" s="149"/>
      <c r="M88" s="154"/>
      <c r="N88" s="155"/>
      <c r="O88" s="155"/>
      <c r="P88" s="156">
        <f>SUM(P89:P90)</f>
        <v>0</v>
      </c>
      <c r="Q88" s="155"/>
      <c r="R88" s="156">
        <f>SUM(R89:R90)</f>
        <v>0</v>
      </c>
      <c r="S88" s="155"/>
      <c r="T88" s="157">
        <f>SUM(T89:T90)</f>
        <v>0</v>
      </c>
      <c r="AR88" s="150" t="s">
        <v>169</v>
      </c>
      <c r="AT88" s="158" t="s">
        <v>74</v>
      </c>
      <c r="AU88" s="158" t="s">
        <v>23</v>
      </c>
      <c r="AY88" s="150" t="s">
        <v>141</v>
      </c>
      <c r="BK88" s="159">
        <f>SUM(BK89:BK90)</f>
        <v>0</v>
      </c>
    </row>
    <row r="89" spans="2:65" s="1" customFormat="1" ht="22.5" customHeight="1">
      <c r="B89" s="163"/>
      <c r="C89" s="164" t="s">
        <v>160</v>
      </c>
      <c r="D89" s="164" t="s">
        <v>143</v>
      </c>
      <c r="E89" s="165" t="s">
        <v>1368</v>
      </c>
      <c r="F89" s="166" t="s">
        <v>1369</v>
      </c>
      <c r="G89" s="167" t="s">
        <v>1359</v>
      </c>
      <c r="H89" s="168">
        <v>1</v>
      </c>
      <c r="I89" s="169"/>
      <c r="J89" s="170">
        <f>ROUND(I89*H89,2)</f>
        <v>0</v>
      </c>
      <c r="K89" s="166" t="s">
        <v>147</v>
      </c>
      <c r="L89" s="34"/>
      <c r="M89" s="171" t="s">
        <v>22</v>
      </c>
      <c r="N89" s="172" t="s">
        <v>46</v>
      </c>
      <c r="O89" s="35"/>
      <c r="P89" s="173">
        <f>O89*H89</f>
        <v>0</v>
      </c>
      <c r="Q89" s="173">
        <v>0</v>
      </c>
      <c r="R89" s="173">
        <f>Q89*H89</f>
        <v>0</v>
      </c>
      <c r="S89" s="173">
        <v>0</v>
      </c>
      <c r="T89" s="174">
        <f>S89*H89</f>
        <v>0</v>
      </c>
      <c r="AR89" s="17" t="s">
        <v>1360</v>
      </c>
      <c r="AT89" s="17" t="s">
        <v>143</v>
      </c>
      <c r="AU89" s="17" t="s">
        <v>83</v>
      </c>
      <c r="AY89" s="17" t="s">
        <v>141</v>
      </c>
      <c r="BE89" s="175">
        <f>IF(N89="základní",J89,0)</f>
        <v>0</v>
      </c>
      <c r="BF89" s="175">
        <f>IF(N89="snížená",J89,0)</f>
        <v>0</v>
      </c>
      <c r="BG89" s="175">
        <f>IF(N89="zákl. přenesená",J89,0)</f>
        <v>0</v>
      </c>
      <c r="BH89" s="175">
        <f>IF(N89="sníž. přenesená",J89,0)</f>
        <v>0</v>
      </c>
      <c r="BI89" s="175">
        <f>IF(N89="nulová",J89,0)</f>
        <v>0</v>
      </c>
      <c r="BJ89" s="17" t="s">
        <v>23</v>
      </c>
      <c r="BK89" s="175">
        <f>ROUND(I89*H89,2)</f>
        <v>0</v>
      </c>
      <c r="BL89" s="17" t="s">
        <v>1360</v>
      </c>
      <c r="BM89" s="17" t="s">
        <v>1370</v>
      </c>
    </row>
    <row r="90" spans="2:65" s="1" customFormat="1" ht="22.5" customHeight="1">
      <c r="B90" s="163"/>
      <c r="C90" s="164" t="s">
        <v>148</v>
      </c>
      <c r="D90" s="164" t="s">
        <v>143</v>
      </c>
      <c r="E90" s="165" t="s">
        <v>1371</v>
      </c>
      <c r="F90" s="166" t="s">
        <v>1372</v>
      </c>
      <c r="G90" s="167" t="s">
        <v>1359</v>
      </c>
      <c r="H90" s="168">
        <v>1</v>
      </c>
      <c r="I90" s="169"/>
      <c r="J90" s="170">
        <f>ROUND(I90*H90,2)</f>
        <v>0</v>
      </c>
      <c r="K90" s="166" t="s">
        <v>147</v>
      </c>
      <c r="L90" s="34"/>
      <c r="M90" s="171" t="s">
        <v>22</v>
      </c>
      <c r="N90" s="172" t="s">
        <v>46</v>
      </c>
      <c r="O90" s="35"/>
      <c r="P90" s="173">
        <f>O90*H90</f>
        <v>0</v>
      </c>
      <c r="Q90" s="173">
        <v>0</v>
      </c>
      <c r="R90" s="173">
        <f>Q90*H90</f>
        <v>0</v>
      </c>
      <c r="S90" s="173">
        <v>0</v>
      </c>
      <c r="T90" s="174">
        <f>S90*H90</f>
        <v>0</v>
      </c>
      <c r="AR90" s="17" t="s">
        <v>1360</v>
      </c>
      <c r="AT90" s="17" t="s">
        <v>143</v>
      </c>
      <c r="AU90" s="17" t="s">
        <v>83</v>
      </c>
      <c r="AY90" s="17" t="s">
        <v>141</v>
      </c>
      <c r="BE90" s="175">
        <f>IF(N90="základní",J90,0)</f>
        <v>0</v>
      </c>
      <c r="BF90" s="175">
        <f>IF(N90="snížená",J90,0)</f>
        <v>0</v>
      </c>
      <c r="BG90" s="175">
        <f>IF(N90="zákl. přenesená",J90,0)</f>
        <v>0</v>
      </c>
      <c r="BH90" s="175">
        <f>IF(N90="sníž. přenesená",J90,0)</f>
        <v>0</v>
      </c>
      <c r="BI90" s="175">
        <f>IF(N90="nulová",J90,0)</f>
        <v>0</v>
      </c>
      <c r="BJ90" s="17" t="s">
        <v>23</v>
      </c>
      <c r="BK90" s="175">
        <f>ROUND(I90*H90,2)</f>
        <v>0</v>
      </c>
      <c r="BL90" s="17" t="s">
        <v>1360</v>
      </c>
      <c r="BM90" s="17" t="s">
        <v>1373</v>
      </c>
    </row>
    <row r="91" spans="2:63" s="10" customFormat="1" ht="29.25" customHeight="1">
      <c r="B91" s="149"/>
      <c r="D91" s="160" t="s">
        <v>74</v>
      </c>
      <c r="E91" s="161" t="s">
        <v>1374</v>
      </c>
      <c r="F91" s="161" t="s">
        <v>1375</v>
      </c>
      <c r="I91" s="152"/>
      <c r="J91" s="162">
        <f>BK91</f>
        <v>0</v>
      </c>
      <c r="L91" s="149"/>
      <c r="M91" s="154"/>
      <c r="N91" s="155"/>
      <c r="O91" s="155"/>
      <c r="P91" s="156">
        <f>P92</f>
        <v>0</v>
      </c>
      <c r="Q91" s="155"/>
      <c r="R91" s="156">
        <f>R92</f>
        <v>0</v>
      </c>
      <c r="S91" s="155"/>
      <c r="T91" s="157">
        <f>T92</f>
        <v>0</v>
      </c>
      <c r="AR91" s="150" t="s">
        <v>169</v>
      </c>
      <c r="AT91" s="158" t="s">
        <v>74</v>
      </c>
      <c r="AU91" s="158" t="s">
        <v>23</v>
      </c>
      <c r="AY91" s="150" t="s">
        <v>141</v>
      </c>
      <c r="BK91" s="159">
        <f>BK92</f>
        <v>0</v>
      </c>
    </row>
    <row r="92" spans="2:65" s="1" customFormat="1" ht="22.5" customHeight="1">
      <c r="B92" s="163"/>
      <c r="C92" s="164" t="s">
        <v>169</v>
      </c>
      <c r="D92" s="164" t="s">
        <v>143</v>
      </c>
      <c r="E92" s="165" t="s">
        <v>1376</v>
      </c>
      <c r="F92" s="166" t="s">
        <v>1377</v>
      </c>
      <c r="G92" s="167" t="s">
        <v>1359</v>
      </c>
      <c r="H92" s="168">
        <v>1</v>
      </c>
      <c r="I92" s="169"/>
      <c r="J92" s="170">
        <f>ROUND(I92*H92,2)</f>
        <v>0</v>
      </c>
      <c r="K92" s="166" t="s">
        <v>535</v>
      </c>
      <c r="L92" s="34"/>
      <c r="M92" s="171" t="s">
        <v>22</v>
      </c>
      <c r="N92" s="172" t="s">
        <v>46</v>
      </c>
      <c r="O92" s="35"/>
      <c r="P92" s="173">
        <f>O92*H92</f>
        <v>0</v>
      </c>
      <c r="Q92" s="173">
        <v>0</v>
      </c>
      <c r="R92" s="173">
        <f>Q92*H92</f>
        <v>0</v>
      </c>
      <c r="S92" s="173">
        <v>0</v>
      </c>
      <c r="T92" s="174">
        <f>S92*H92</f>
        <v>0</v>
      </c>
      <c r="AR92" s="17" t="s">
        <v>1360</v>
      </c>
      <c r="AT92" s="17" t="s">
        <v>143</v>
      </c>
      <c r="AU92" s="17" t="s">
        <v>83</v>
      </c>
      <c r="AY92" s="17" t="s">
        <v>141</v>
      </c>
      <c r="BE92" s="175">
        <f>IF(N92="základní",J92,0)</f>
        <v>0</v>
      </c>
      <c r="BF92" s="175">
        <f>IF(N92="snížená",J92,0)</f>
        <v>0</v>
      </c>
      <c r="BG92" s="175">
        <f>IF(N92="zákl. přenesená",J92,0)</f>
        <v>0</v>
      </c>
      <c r="BH92" s="175">
        <f>IF(N92="sníž. přenesená",J92,0)</f>
        <v>0</v>
      </c>
      <c r="BI92" s="175">
        <f>IF(N92="nulová",J92,0)</f>
        <v>0</v>
      </c>
      <c r="BJ92" s="17" t="s">
        <v>23</v>
      </c>
      <c r="BK92" s="175">
        <f>ROUND(I92*H92,2)</f>
        <v>0</v>
      </c>
      <c r="BL92" s="17" t="s">
        <v>1360</v>
      </c>
      <c r="BM92" s="17" t="s">
        <v>1378</v>
      </c>
    </row>
    <row r="93" spans="2:63" s="10" customFormat="1" ht="29.25" customHeight="1">
      <c r="B93" s="149"/>
      <c r="D93" s="160" t="s">
        <v>74</v>
      </c>
      <c r="E93" s="161" t="s">
        <v>1379</v>
      </c>
      <c r="F93" s="161" t="s">
        <v>1380</v>
      </c>
      <c r="I93" s="152"/>
      <c r="J93" s="162">
        <f>BK93</f>
        <v>0</v>
      </c>
      <c r="L93" s="149"/>
      <c r="M93" s="154"/>
      <c r="N93" s="155"/>
      <c r="O93" s="155"/>
      <c r="P93" s="156">
        <f>SUM(P94:P95)</f>
        <v>0</v>
      </c>
      <c r="Q93" s="155"/>
      <c r="R93" s="156">
        <f>SUM(R94:R95)</f>
        <v>0</v>
      </c>
      <c r="S93" s="155"/>
      <c r="T93" s="157">
        <f>SUM(T94:T95)</f>
        <v>0</v>
      </c>
      <c r="AR93" s="150" t="s">
        <v>169</v>
      </c>
      <c r="AT93" s="158" t="s">
        <v>74</v>
      </c>
      <c r="AU93" s="158" t="s">
        <v>23</v>
      </c>
      <c r="AY93" s="150" t="s">
        <v>141</v>
      </c>
      <c r="BK93" s="159">
        <f>SUM(BK94:BK95)</f>
        <v>0</v>
      </c>
    </row>
    <row r="94" spans="2:65" s="1" customFormat="1" ht="22.5" customHeight="1">
      <c r="B94" s="163"/>
      <c r="C94" s="164" t="s">
        <v>184</v>
      </c>
      <c r="D94" s="164" t="s">
        <v>143</v>
      </c>
      <c r="E94" s="165" t="s">
        <v>1381</v>
      </c>
      <c r="F94" s="166" t="s">
        <v>1382</v>
      </c>
      <c r="G94" s="167" t="s">
        <v>317</v>
      </c>
      <c r="H94" s="168">
        <v>1</v>
      </c>
      <c r="I94" s="169"/>
      <c r="J94" s="170">
        <f>ROUND(I94*H94,2)</f>
        <v>0</v>
      </c>
      <c r="K94" s="166" t="s">
        <v>147</v>
      </c>
      <c r="L94" s="34"/>
      <c r="M94" s="171" t="s">
        <v>22</v>
      </c>
      <c r="N94" s="172" t="s">
        <v>46</v>
      </c>
      <c r="O94" s="35"/>
      <c r="P94" s="173">
        <f>O94*H94</f>
        <v>0</v>
      </c>
      <c r="Q94" s="173">
        <v>0</v>
      </c>
      <c r="R94" s="173">
        <f>Q94*H94</f>
        <v>0</v>
      </c>
      <c r="S94" s="173">
        <v>0</v>
      </c>
      <c r="T94" s="174">
        <f>S94*H94</f>
        <v>0</v>
      </c>
      <c r="AR94" s="17" t="s">
        <v>1360</v>
      </c>
      <c r="AT94" s="17" t="s">
        <v>143</v>
      </c>
      <c r="AU94" s="17" t="s">
        <v>83</v>
      </c>
      <c r="AY94" s="17" t="s">
        <v>141</v>
      </c>
      <c r="BE94" s="175">
        <f>IF(N94="základní",J94,0)</f>
        <v>0</v>
      </c>
      <c r="BF94" s="175">
        <f>IF(N94="snížená",J94,0)</f>
        <v>0</v>
      </c>
      <c r="BG94" s="175">
        <f>IF(N94="zákl. přenesená",J94,0)</f>
        <v>0</v>
      </c>
      <c r="BH94" s="175">
        <f>IF(N94="sníž. přenesená",J94,0)</f>
        <v>0</v>
      </c>
      <c r="BI94" s="175">
        <f>IF(N94="nulová",J94,0)</f>
        <v>0</v>
      </c>
      <c r="BJ94" s="17" t="s">
        <v>23</v>
      </c>
      <c r="BK94" s="175">
        <f>ROUND(I94*H94,2)</f>
        <v>0</v>
      </c>
      <c r="BL94" s="17" t="s">
        <v>1360</v>
      </c>
      <c r="BM94" s="17" t="s">
        <v>1383</v>
      </c>
    </row>
    <row r="95" spans="2:65" s="1" customFormat="1" ht="22.5" customHeight="1">
      <c r="B95" s="163"/>
      <c r="C95" s="164" t="s">
        <v>177</v>
      </c>
      <c r="D95" s="164" t="s">
        <v>143</v>
      </c>
      <c r="E95" s="165" t="s">
        <v>1384</v>
      </c>
      <c r="F95" s="166" t="s">
        <v>1385</v>
      </c>
      <c r="G95" s="167" t="s">
        <v>1359</v>
      </c>
      <c r="H95" s="168">
        <v>1</v>
      </c>
      <c r="I95" s="169"/>
      <c r="J95" s="170">
        <f>ROUND(I95*H95,2)</f>
        <v>0</v>
      </c>
      <c r="K95" s="166" t="s">
        <v>147</v>
      </c>
      <c r="L95" s="34"/>
      <c r="M95" s="171" t="s">
        <v>22</v>
      </c>
      <c r="N95" s="224" t="s">
        <v>46</v>
      </c>
      <c r="O95" s="225"/>
      <c r="P95" s="226">
        <f>O95*H95</f>
        <v>0</v>
      </c>
      <c r="Q95" s="226">
        <v>0</v>
      </c>
      <c r="R95" s="226">
        <f>Q95*H95</f>
        <v>0</v>
      </c>
      <c r="S95" s="226">
        <v>0</v>
      </c>
      <c r="T95" s="227">
        <f>S95*H95</f>
        <v>0</v>
      </c>
      <c r="AR95" s="17" t="s">
        <v>1360</v>
      </c>
      <c r="AT95" s="17" t="s">
        <v>143</v>
      </c>
      <c r="AU95" s="17" t="s">
        <v>83</v>
      </c>
      <c r="AY95" s="17" t="s">
        <v>141</v>
      </c>
      <c r="BE95" s="175">
        <f>IF(N95="základní",J95,0)</f>
        <v>0</v>
      </c>
      <c r="BF95" s="175">
        <f>IF(N95="snížená",J95,0)</f>
        <v>0</v>
      </c>
      <c r="BG95" s="175">
        <f>IF(N95="zákl. přenesená",J95,0)</f>
        <v>0</v>
      </c>
      <c r="BH95" s="175">
        <f>IF(N95="sníž. přenesená",J95,0)</f>
        <v>0</v>
      </c>
      <c r="BI95" s="175">
        <f>IF(N95="nulová",J95,0)</f>
        <v>0</v>
      </c>
      <c r="BJ95" s="17" t="s">
        <v>23</v>
      </c>
      <c r="BK95" s="175">
        <f>ROUND(I95*H95,2)</f>
        <v>0</v>
      </c>
      <c r="BL95" s="17" t="s">
        <v>1360</v>
      </c>
      <c r="BM95" s="17" t="s">
        <v>1386</v>
      </c>
    </row>
    <row r="96" spans="2:12" s="1" customFormat="1" ht="6.75" customHeight="1">
      <c r="B96" s="49"/>
      <c r="C96" s="50"/>
      <c r="D96" s="50"/>
      <c r="E96" s="50"/>
      <c r="F96" s="50"/>
      <c r="G96" s="50"/>
      <c r="H96" s="50"/>
      <c r="I96" s="115"/>
      <c r="J96" s="50"/>
      <c r="K96" s="50"/>
      <c r="L96" s="34"/>
    </row>
    <row r="935" ht="13.5">
      <c r="AT935" s="223"/>
    </row>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38" customWidth="1"/>
    <col min="2" max="2" width="1.421875" style="238" customWidth="1"/>
    <col min="3" max="4" width="4.28125" style="238" customWidth="1"/>
    <col min="5" max="5" width="10.00390625" style="238" customWidth="1"/>
    <col min="6" max="6" width="7.8515625" style="238" customWidth="1"/>
    <col min="7" max="7" width="4.28125" style="238" customWidth="1"/>
    <col min="8" max="8" width="66.7109375" style="238" customWidth="1"/>
    <col min="9" max="10" width="17.140625" style="238" customWidth="1"/>
    <col min="11" max="11" width="1.421875" style="238" customWidth="1"/>
    <col min="12" max="16384" width="9.140625" style="238" customWidth="1"/>
  </cols>
  <sheetData>
    <row r="1" ht="37.5" customHeight="1"/>
    <row r="2" spans="2:11" ht="7.5" customHeight="1">
      <c r="B2" s="239"/>
      <c r="C2" s="240"/>
      <c r="D2" s="240"/>
      <c r="E2" s="240"/>
      <c r="F2" s="240"/>
      <c r="G2" s="240"/>
      <c r="H2" s="240"/>
      <c r="I2" s="240"/>
      <c r="J2" s="240"/>
      <c r="K2" s="241"/>
    </row>
    <row r="3" spans="2:11" s="244" customFormat="1" ht="45" customHeight="1">
      <c r="B3" s="242"/>
      <c r="C3" s="363" t="s">
        <v>1394</v>
      </c>
      <c r="D3" s="363"/>
      <c r="E3" s="363"/>
      <c r="F3" s="363"/>
      <c r="G3" s="363"/>
      <c r="H3" s="363"/>
      <c r="I3" s="363"/>
      <c r="J3" s="363"/>
      <c r="K3" s="243"/>
    </row>
    <row r="4" spans="2:11" ht="25.5" customHeight="1">
      <c r="B4" s="245"/>
      <c r="C4" s="368" t="s">
        <v>1395</v>
      </c>
      <c r="D4" s="368"/>
      <c r="E4" s="368"/>
      <c r="F4" s="368"/>
      <c r="G4" s="368"/>
      <c r="H4" s="368"/>
      <c r="I4" s="368"/>
      <c r="J4" s="368"/>
      <c r="K4" s="246"/>
    </row>
    <row r="5" spans="2:11" ht="5.25" customHeight="1">
      <c r="B5" s="245"/>
      <c r="C5" s="247"/>
      <c r="D5" s="247"/>
      <c r="E5" s="247"/>
      <c r="F5" s="247"/>
      <c r="G5" s="247"/>
      <c r="H5" s="247"/>
      <c r="I5" s="247"/>
      <c r="J5" s="247"/>
      <c r="K5" s="246"/>
    </row>
    <row r="6" spans="2:11" ht="15" customHeight="1">
      <c r="B6" s="245"/>
      <c r="C6" s="365" t="s">
        <v>1396</v>
      </c>
      <c r="D6" s="365"/>
      <c r="E6" s="365"/>
      <c r="F6" s="365"/>
      <c r="G6" s="365"/>
      <c r="H6" s="365"/>
      <c r="I6" s="365"/>
      <c r="J6" s="365"/>
      <c r="K6" s="246"/>
    </row>
    <row r="7" spans="2:11" ht="15" customHeight="1">
      <c r="B7" s="249"/>
      <c r="C7" s="365" t="s">
        <v>1397</v>
      </c>
      <c r="D7" s="365"/>
      <c r="E7" s="365"/>
      <c r="F7" s="365"/>
      <c r="G7" s="365"/>
      <c r="H7" s="365"/>
      <c r="I7" s="365"/>
      <c r="J7" s="365"/>
      <c r="K7" s="246"/>
    </row>
    <row r="8" spans="2:11" ht="12.75" customHeight="1">
      <c r="B8" s="249"/>
      <c r="C8" s="248"/>
      <c r="D8" s="248"/>
      <c r="E8" s="248"/>
      <c r="F8" s="248"/>
      <c r="G8" s="248"/>
      <c r="H8" s="248"/>
      <c r="I8" s="248"/>
      <c r="J8" s="248"/>
      <c r="K8" s="246"/>
    </row>
    <row r="9" spans="2:11" ht="15" customHeight="1">
      <c r="B9" s="249"/>
      <c r="C9" s="365" t="s">
        <v>1398</v>
      </c>
      <c r="D9" s="365"/>
      <c r="E9" s="365"/>
      <c r="F9" s="365"/>
      <c r="G9" s="365"/>
      <c r="H9" s="365"/>
      <c r="I9" s="365"/>
      <c r="J9" s="365"/>
      <c r="K9" s="246"/>
    </row>
    <row r="10" spans="2:11" ht="15" customHeight="1">
      <c r="B10" s="249"/>
      <c r="C10" s="248"/>
      <c r="D10" s="365" t="s">
        <v>1399</v>
      </c>
      <c r="E10" s="365"/>
      <c r="F10" s="365"/>
      <c r="G10" s="365"/>
      <c r="H10" s="365"/>
      <c r="I10" s="365"/>
      <c r="J10" s="365"/>
      <c r="K10" s="246"/>
    </row>
    <row r="11" spans="2:11" ht="15" customHeight="1">
      <c r="B11" s="249"/>
      <c r="C11" s="250"/>
      <c r="D11" s="365" t="s">
        <v>1400</v>
      </c>
      <c r="E11" s="365"/>
      <c r="F11" s="365"/>
      <c r="G11" s="365"/>
      <c r="H11" s="365"/>
      <c r="I11" s="365"/>
      <c r="J11" s="365"/>
      <c r="K11" s="246"/>
    </row>
    <row r="12" spans="2:11" ht="12.75" customHeight="1">
      <c r="B12" s="249"/>
      <c r="C12" s="250"/>
      <c r="D12" s="250"/>
      <c r="E12" s="250"/>
      <c r="F12" s="250"/>
      <c r="G12" s="250"/>
      <c r="H12" s="250"/>
      <c r="I12" s="250"/>
      <c r="J12" s="250"/>
      <c r="K12" s="246"/>
    </row>
    <row r="13" spans="2:11" ht="15" customHeight="1">
      <c r="B13" s="249"/>
      <c r="C13" s="250"/>
      <c r="D13" s="365" t="s">
        <v>1401</v>
      </c>
      <c r="E13" s="365"/>
      <c r="F13" s="365"/>
      <c r="G13" s="365"/>
      <c r="H13" s="365"/>
      <c r="I13" s="365"/>
      <c r="J13" s="365"/>
      <c r="K13" s="246"/>
    </row>
    <row r="14" spans="2:11" ht="15" customHeight="1">
      <c r="B14" s="249"/>
      <c r="C14" s="250"/>
      <c r="D14" s="365" t="s">
        <v>1402</v>
      </c>
      <c r="E14" s="365"/>
      <c r="F14" s="365"/>
      <c r="G14" s="365"/>
      <c r="H14" s="365"/>
      <c r="I14" s="365"/>
      <c r="J14" s="365"/>
      <c r="K14" s="246"/>
    </row>
    <row r="15" spans="2:11" ht="15" customHeight="1">
      <c r="B15" s="249"/>
      <c r="C15" s="250"/>
      <c r="D15" s="365" t="s">
        <v>1403</v>
      </c>
      <c r="E15" s="365"/>
      <c r="F15" s="365"/>
      <c r="G15" s="365"/>
      <c r="H15" s="365"/>
      <c r="I15" s="365"/>
      <c r="J15" s="365"/>
      <c r="K15" s="246"/>
    </row>
    <row r="16" spans="2:11" ht="15" customHeight="1">
      <c r="B16" s="249"/>
      <c r="C16" s="250"/>
      <c r="D16" s="250"/>
      <c r="E16" s="251" t="s">
        <v>81</v>
      </c>
      <c r="F16" s="365" t="s">
        <v>1404</v>
      </c>
      <c r="G16" s="365"/>
      <c r="H16" s="365"/>
      <c r="I16" s="365"/>
      <c r="J16" s="365"/>
      <c r="K16" s="246"/>
    </row>
    <row r="17" spans="2:11" ht="15" customHeight="1">
      <c r="B17" s="249"/>
      <c r="C17" s="250"/>
      <c r="D17" s="250"/>
      <c r="E17" s="251" t="s">
        <v>1405</v>
      </c>
      <c r="F17" s="365" t="s">
        <v>1406</v>
      </c>
      <c r="G17" s="365"/>
      <c r="H17" s="365"/>
      <c r="I17" s="365"/>
      <c r="J17" s="365"/>
      <c r="K17" s="246"/>
    </row>
    <row r="18" spans="2:11" ht="15" customHeight="1">
      <c r="B18" s="249"/>
      <c r="C18" s="250"/>
      <c r="D18" s="250"/>
      <c r="E18" s="251" t="s">
        <v>1407</v>
      </c>
      <c r="F18" s="365" t="s">
        <v>1408</v>
      </c>
      <c r="G18" s="365"/>
      <c r="H18" s="365"/>
      <c r="I18" s="365"/>
      <c r="J18" s="365"/>
      <c r="K18" s="246"/>
    </row>
    <row r="19" spans="2:11" ht="15" customHeight="1">
      <c r="B19" s="249"/>
      <c r="C19" s="250"/>
      <c r="D19" s="250"/>
      <c r="E19" s="251" t="s">
        <v>84</v>
      </c>
      <c r="F19" s="365" t="s">
        <v>1409</v>
      </c>
      <c r="G19" s="365"/>
      <c r="H19" s="365"/>
      <c r="I19" s="365"/>
      <c r="J19" s="365"/>
      <c r="K19" s="246"/>
    </row>
    <row r="20" spans="2:11" ht="15" customHeight="1">
      <c r="B20" s="249"/>
      <c r="C20" s="250"/>
      <c r="D20" s="250"/>
      <c r="E20" s="251" t="s">
        <v>1410</v>
      </c>
      <c r="F20" s="365" t="s">
        <v>1411</v>
      </c>
      <c r="G20" s="365"/>
      <c r="H20" s="365"/>
      <c r="I20" s="365"/>
      <c r="J20" s="365"/>
      <c r="K20" s="246"/>
    </row>
    <row r="21" spans="2:11" ht="15" customHeight="1">
      <c r="B21" s="249"/>
      <c r="C21" s="250"/>
      <c r="D21" s="250"/>
      <c r="E21" s="251" t="s">
        <v>1412</v>
      </c>
      <c r="F21" s="365" t="s">
        <v>1413</v>
      </c>
      <c r="G21" s="365"/>
      <c r="H21" s="365"/>
      <c r="I21" s="365"/>
      <c r="J21" s="365"/>
      <c r="K21" s="246"/>
    </row>
    <row r="22" spans="2:11" ht="12.75" customHeight="1">
      <c r="B22" s="249"/>
      <c r="C22" s="250"/>
      <c r="D22" s="250"/>
      <c r="E22" s="250"/>
      <c r="F22" s="250"/>
      <c r="G22" s="250"/>
      <c r="H22" s="250"/>
      <c r="I22" s="250"/>
      <c r="J22" s="250"/>
      <c r="K22" s="246"/>
    </row>
    <row r="23" spans="2:11" ht="15" customHeight="1">
      <c r="B23" s="249"/>
      <c r="C23" s="365" t="s">
        <v>1414</v>
      </c>
      <c r="D23" s="365"/>
      <c r="E23" s="365"/>
      <c r="F23" s="365"/>
      <c r="G23" s="365"/>
      <c r="H23" s="365"/>
      <c r="I23" s="365"/>
      <c r="J23" s="365"/>
      <c r="K23" s="246"/>
    </row>
    <row r="24" spans="2:11" ht="15" customHeight="1">
      <c r="B24" s="249"/>
      <c r="C24" s="365" t="s">
        <v>1415</v>
      </c>
      <c r="D24" s="365"/>
      <c r="E24" s="365"/>
      <c r="F24" s="365"/>
      <c r="G24" s="365"/>
      <c r="H24" s="365"/>
      <c r="I24" s="365"/>
      <c r="J24" s="365"/>
      <c r="K24" s="246"/>
    </row>
    <row r="25" spans="2:11" ht="15" customHeight="1">
      <c r="B25" s="249"/>
      <c r="C25" s="248"/>
      <c r="D25" s="365" t="s">
        <v>1416</v>
      </c>
      <c r="E25" s="365"/>
      <c r="F25" s="365"/>
      <c r="G25" s="365"/>
      <c r="H25" s="365"/>
      <c r="I25" s="365"/>
      <c r="J25" s="365"/>
      <c r="K25" s="246"/>
    </row>
    <row r="26" spans="2:11" ht="15" customHeight="1">
      <c r="B26" s="249"/>
      <c r="C26" s="250"/>
      <c r="D26" s="365" t="s">
        <v>1417</v>
      </c>
      <c r="E26" s="365"/>
      <c r="F26" s="365"/>
      <c r="G26" s="365"/>
      <c r="H26" s="365"/>
      <c r="I26" s="365"/>
      <c r="J26" s="365"/>
      <c r="K26" s="246"/>
    </row>
    <row r="27" spans="2:11" ht="12.75" customHeight="1">
      <c r="B27" s="249"/>
      <c r="C27" s="250"/>
      <c r="D27" s="250"/>
      <c r="E27" s="250"/>
      <c r="F27" s="250"/>
      <c r="G27" s="250"/>
      <c r="H27" s="250"/>
      <c r="I27" s="250"/>
      <c r="J27" s="250"/>
      <c r="K27" s="246"/>
    </row>
    <row r="28" spans="2:11" ht="15" customHeight="1">
      <c r="B28" s="249"/>
      <c r="C28" s="250"/>
      <c r="D28" s="365" t="s">
        <v>1418</v>
      </c>
      <c r="E28" s="365"/>
      <c r="F28" s="365"/>
      <c r="G28" s="365"/>
      <c r="H28" s="365"/>
      <c r="I28" s="365"/>
      <c r="J28" s="365"/>
      <c r="K28" s="246"/>
    </row>
    <row r="29" spans="2:11" ht="15" customHeight="1">
      <c r="B29" s="249"/>
      <c r="C29" s="250"/>
      <c r="D29" s="365" t="s">
        <v>1419</v>
      </c>
      <c r="E29" s="365"/>
      <c r="F29" s="365"/>
      <c r="G29" s="365"/>
      <c r="H29" s="365"/>
      <c r="I29" s="365"/>
      <c r="J29" s="365"/>
      <c r="K29" s="246"/>
    </row>
    <row r="30" spans="2:11" ht="12.75" customHeight="1">
      <c r="B30" s="249"/>
      <c r="C30" s="250"/>
      <c r="D30" s="250"/>
      <c r="E30" s="250"/>
      <c r="F30" s="250"/>
      <c r="G30" s="250"/>
      <c r="H30" s="250"/>
      <c r="I30" s="250"/>
      <c r="J30" s="250"/>
      <c r="K30" s="246"/>
    </row>
    <row r="31" spans="2:11" ht="15" customHeight="1">
      <c r="B31" s="249"/>
      <c r="C31" s="250"/>
      <c r="D31" s="365" t="s">
        <v>1420</v>
      </c>
      <c r="E31" s="365"/>
      <c r="F31" s="365"/>
      <c r="G31" s="365"/>
      <c r="H31" s="365"/>
      <c r="I31" s="365"/>
      <c r="J31" s="365"/>
      <c r="K31" s="246"/>
    </row>
    <row r="32" spans="2:11" ht="15" customHeight="1">
      <c r="B32" s="249"/>
      <c r="C32" s="250"/>
      <c r="D32" s="365" t="s">
        <v>1421</v>
      </c>
      <c r="E32" s="365"/>
      <c r="F32" s="365"/>
      <c r="G32" s="365"/>
      <c r="H32" s="365"/>
      <c r="I32" s="365"/>
      <c r="J32" s="365"/>
      <c r="K32" s="246"/>
    </row>
    <row r="33" spans="2:11" ht="15" customHeight="1">
      <c r="B33" s="249"/>
      <c r="C33" s="250"/>
      <c r="D33" s="365" t="s">
        <v>1422</v>
      </c>
      <c r="E33" s="365"/>
      <c r="F33" s="365"/>
      <c r="G33" s="365"/>
      <c r="H33" s="365"/>
      <c r="I33" s="365"/>
      <c r="J33" s="365"/>
      <c r="K33" s="246"/>
    </row>
    <row r="34" spans="2:11" ht="15" customHeight="1">
      <c r="B34" s="249"/>
      <c r="C34" s="250"/>
      <c r="D34" s="248"/>
      <c r="E34" s="252" t="s">
        <v>126</v>
      </c>
      <c r="F34" s="248"/>
      <c r="G34" s="365" t="s">
        <v>1423</v>
      </c>
      <c r="H34" s="365"/>
      <c r="I34" s="365"/>
      <c r="J34" s="365"/>
      <c r="K34" s="246"/>
    </row>
    <row r="35" spans="2:11" ht="30.75" customHeight="1">
      <c r="B35" s="249"/>
      <c r="C35" s="250"/>
      <c r="D35" s="248"/>
      <c r="E35" s="252" t="s">
        <v>1424</v>
      </c>
      <c r="F35" s="248"/>
      <c r="G35" s="365" t="s">
        <v>1425</v>
      </c>
      <c r="H35" s="365"/>
      <c r="I35" s="365"/>
      <c r="J35" s="365"/>
      <c r="K35" s="246"/>
    </row>
    <row r="36" spans="2:11" ht="15" customHeight="1">
      <c r="B36" s="249"/>
      <c r="C36" s="250"/>
      <c r="D36" s="248"/>
      <c r="E36" s="252" t="s">
        <v>56</v>
      </c>
      <c r="F36" s="248"/>
      <c r="G36" s="365" t="s">
        <v>1426</v>
      </c>
      <c r="H36" s="365"/>
      <c r="I36" s="365"/>
      <c r="J36" s="365"/>
      <c r="K36" s="246"/>
    </row>
    <row r="37" spans="2:11" ht="15" customHeight="1">
      <c r="B37" s="249"/>
      <c r="C37" s="250"/>
      <c r="D37" s="248"/>
      <c r="E37" s="252" t="s">
        <v>127</v>
      </c>
      <c r="F37" s="248"/>
      <c r="G37" s="365" t="s">
        <v>1427</v>
      </c>
      <c r="H37" s="365"/>
      <c r="I37" s="365"/>
      <c r="J37" s="365"/>
      <c r="K37" s="246"/>
    </row>
    <row r="38" spans="2:11" ht="15" customHeight="1">
      <c r="B38" s="249"/>
      <c r="C38" s="250"/>
      <c r="D38" s="248"/>
      <c r="E38" s="252" t="s">
        <v>128</v>
      </c>
      <c r="F38" s="248"/>
      <c r="G38" s="365" t="s">
        <v>1428</v>
      </c>
      <c r="H38" s="365"/>
      <c r="I38" s="365"/>
      <c r="J38" s="365"/>
      <c r="K38" s="246"/>
    </row>
    <row r="39" spans="2:11" ht="15" customHeight="1">
      <c r="B39" s="249"/>
      <c r="C39" s="250"/>
      <c r="D39" s="248"/>
      <c r="E39" s="252" t="s">
        <v>129</v>
      </c>
      <c r="F39" s="248"/>
      <c r="G39" s="365" t="s">
        <v>1429</v>
      </c>
      <c r="H39" s="365"/>
      <c r="I39" s="365"/>
      <c r="J39" s="365"/>
      <c r="K39" s="246"/>
    </row>
    <row r="40" spans="2:11" ht="15" customHeight="1">
      <c r="B40" s="249"/>
      <c r="C40" s="250"/>
      <c r="D40" s="248"/>
      <c r="E40" s="252" t="s">
        <v>1430</v>
      </c>
      <c r="F40" s="248"/>
      <c r="G40" s="365" t="s">
        <v>1431</v>
      </c>
      <c r="H40" s="365"/>
      <c r="I40" s="365"/>
      <c r="J40" s="365"/>
      <c r="K40" s="246"/>
    </row>
    <row r="41" spans="2:11" ht="15" customHeight="1">
      <c r="B41" s="249"/>
      <c r="C41" s="250"/>
      <c r="D41" s="248"/>
      <c r="E41" s="252"/>
      <c r="F41" s="248"/>
      <c r="G41" s="365" t="s">
        <v>1432</v>
      </c>
      <c r="H41" s="365"/>
      <c r="I41" s="365"/>
      <c r="J41" s="365"/>
      <c r="K41" s="246"/>
    </row>
    <row r="42" spans="2:11" ht="15" customHeight="1">
      <c r="B42" s="249"/>
      <c r="C42" s="250"/>
      <c r="D42" s="248"/>
      <c r="E42" s="252" t="s">
        <v>1433</v>
      </c>
      <c r="F42" s="248"/>
      <c r="G42" s="365" t="s">
        <v>1434</v>
      </c>
      <c r="H42" s="365"/>
      <c r="I42" s="365"/>
      <c r="J42" s="365"/>
      <c r="K42" s="246"/>
    </row>
    <row r="43" spans="2:11" ht="15" customHeight="1">
      <c r="B43" s="249"/>
      <c r="C43" s="250"/>
      <c r="D43" s="248"/>
      <c r="E43" s="252" t="s">
        <v>131</v>
      </c>
      <c r="F43" s="248"/>
      <c r="G43" s="365" t="s">
        <v>1435</v>
      </c>
      <c r="H43" s="365"/>
      <c r="I43" s="365"/>
      <c r="J43" s="365"/>
      <c r="K43" s="246"/>
    </row>
    <row r="44" spans="2:11" ht="12.75" customHeight="1">
      <c r="B44" s="249"/>
      <c r="C44" s="250"/>
      <c r="D44" s="248"/>
      <c r="E44" s="248"/>
      <c r="F44" s="248"/>
      <c r="G44" s="248"/>
      <c r="H44" s="248"/>
      <c r="I44" s="248"/>
      <c r="J44" s="248"/>
      <c r="K44" s="246"/>
    </row>
    <row r="45" spans="2:11" ht="15" customHeight="1">
      <c r="B45" s="249"/>
      <c r="C45" s="250"/>
      <c r="D45" s="365" t="s">
        <v>1436</v>
      </c>
      <c r="E45" s="365"/>
      <c r="F45" s="365"/>
      <c r="G45" s="365"/>
      <c r="H45" s="365"/>
      <c r="I45" s="365"/>
      <c r="J45" s="365"/>
      <c r="K45" s="246"/>
    </row>
    <row r="46" spans="2:11" ht="15" customHeight="1">
      <c r="B46" s="249"/>
      <c r="C46" s="250"/>
      <c r="D46" s="250"/>
      <c r="E46" s="365" t="s">
        <v>1437</v>
      </c>
      <c r="F46" s="365"/>
      <c r="G46" s="365"/>
      <c r="H46" s="365"/>
      <c r="I46" s="365"/>
      <c r="J46" s="365"/>
      <c r="K46" s="246"/>
    </row>
    <row r="47" spans="2:11" ht="15" customHeight="1">
      <c r="B47" s="249"/>
      <c r="C47" s="250"/>
      <c r="D47" s="250"/>
      <c r="E47" s="365" t="s">
        <v>1438</v>
      </c>
      <c r="F47" s="365"/>
      <c r="G47" s="365"/>
      <c r="H47" s="365"/>
      <c r="I47" s="365"/>
      <c r="J47" s="365"/>
      <c r="K47" s="246"/>
    </row>
    <row r="48" spans="2:11" ht="15" customHeight="1">
      <c r="B48" s="249"/>
      <c r="C48" s="250"/>
      <c r="D48" s="250"/>
      <c r="E48" s="365" t="s">
        <v>1439</v>
      </c>
      <c r="F48" s="365"/>
      <c r="G48" s="365"/>
      <c r="H48" s="365"/>
      <c r="I48" s="365"/>
      <c r="J48" s="365"/>
      <c r="K48" s="246"/>
    </row>
    <row r="49" spans="2:11" ht="15" customHeight="1">
      <c r="B49" s="249"/>
      <c r="C49" s="250"/>
      <c r="D49" s="365" t="s">
        <v>1440</v>
      </c>
      <c r="E49" s="365"/>
      <c r="F49" s="365"/>
      <c r="G49" s="365"/>
      <c r="H49" s="365"/>
      <c r="I49" s="365"/>
      <c r="J49" s="365"/>
      <c r="K49" s="246"/>
    </row>
    <row r="50" spans="2:11" ht="25.5" customHeight="1">
      <c r="B50" s="245"/>
      <c r="C50" s="368" t="s">
        <v>1441</v>
      </c>
      <c r="D50" s="368"/>
      <c r="E50" s="368"/>
      <c r="F50" s="368"/>
      <c r="G50" s="368"/>
      <c r="H50" s="368"/>
      <c r="I50" s="368"/>
      <c r="J50" s="368"/>
      <c r="K50" s="246"/>
    </row>
    <row r="51" spans="2:11" ht="5.25" customHeight="1">
      <c r="B51" s="245"/>
      <c r="C51" s="247"/>
      <c r="D51" s="247"/>
      <c r="E51" s="247"/>
      <c r="F51" s="247"/>
      <c r="G51" s="247"/>
      <c r="H51" s="247"/>
      <c r="I51" s="247"/>
      <c r="J51" s="247"/>
      <c r="K51" s="246"/>
    </row>
    <row r="52" spans="2:11" ht="15" customHeight="1">
      <c r="B52" s="245"/>
      <c r="C52" s="365" t="s">
        <v>1442</v>
      </c>
      <c r="D52" s="365"/>
      <c r="E52" s="365"/>
      <c r="F52" s="365"/>
      <c r="G52" s="365"/>
      <c r="H52" s="365"/>
      <c r="I52" s="365"/>
      <c r="J52" s="365"/>
      <c r="K52" s="246"/>
    </row>
    <row r="53" spans="2:11" ht="15" customHeight="1">
      <c r="B53" s="245"/>
      <c r="C53" s="365" t="s">
        <v>1443</v>
      </c>
      <c r="D53" s="365"/>
      <c r="E53" s="365"/>
      <c r="F53" s="365"/>
      <c r="G53" s="365"/>
      <c r="H53" s="365"/>
      <c r="I53" s="365"/>
      <c r="J53" s="365"/>
      <c r="K53" s="246"/>
    </row>
    <row r="54" spans="2:11" ht="12.75" customHeight="1">
      <c r="B54" s="245"/>
      <c r="C54" s="248"/>
      <c r="D54" s="248"/>
      <c r="E54" s="248"/>
      <c r="F54" s="248"/>
      <c r="G54" s="248"/>
      <c r="H54" s="248"/>
      <c r="I54" s="248"/>
      <c r="J54" s="248"/>
      <c r="K54" s="246"/>
    </row>
    <row r="55" spans="2:11" ht="15" customHeight="1">
      <c r="B55" s="245"/>
      <c r="C55" s="365" t="s">
        <v>1444</v>
      </c>
      <c r="D55" s="365"/>
      <c r="E55" s="365"/>
      <c r="F55" s="365"/>
      <c r="G55" s="365"/>
      <c r="H55" s="365"/>
      <c r="I55" s="365"/>
      <c r="J55" s="365"/>
      <c r="K55" s="246"/>
    </row>
    <row r="56" spans="2:11" ht="15" customHeight="1">
      <c r="B56" s="245"/>
      <c r="C56" s="250"/>
      <c r="D56" s="365" t="s">
        <v>1445</v>
      </c>
      <c r="E56" s="365"/>
      <c r="F56" s="365"/>
      <c r="G56" s="365"/>
      <c r="H56" s="365"/>
      <c r="I56" s="365"/>
      <c r="J56" s="365"/>
      <c r="K56" s="246"/>
    </row>
    <row r="57" spans="2:11" ht="15" customHeight="1">
      <c r="B57" s="245"/>
      <c r="C57" s="250"/>
      <c r="D57" s="365" t="s">
        <v>1446</v>
      </c>
      <c r="E57" s="365"/>
      <c r="F57" s="365"/>
      <c r="G57" s="365"/>
      <c r="H57" s="365"/>
      <c r="I57" s="365"/>
      <c r="J57" s="365"/>
      <c r="K57" s="246"/>
    </row>
    <row r="58" spans="2:11" ht="15" customHeight="1">
      <c r="B58" s="245"/>
      <c r="C58" s="250"/>
      <c r="D58" s="365" t="s">
        <v>1447</v>
      </c>
      <c r="E58" s="365"/>
      <c r="F58" s="365"/>
      <c r="G58" s="365"/>
      <c r="H58" s="365"/>
      <c r="I58" s="365"/>
      <c r="J58" s="365"/>
      <c r="K58" s="246"/>
    </row>
    <row r="59" spans="2:11" ht="15" customHeight="1">
      <c r="B59" s="245"/>
      <c r="C59" s="250"/>
      <c r="D59" s="365" t="s">
        <v>1448</v>
      </c>
      <c r="E59" s="365"/>
      <c r="F59" s="365"/>
      <c r="G59" s="365"/>
      <c r="H59" s="365"/>
      <c r="I59" s="365"/>
      <c r="J59" s="365"/>
      <c r="K59" s="246"/>
    </row>
    <row r="60" spans="2:11" ht="15" customHeight="1">
      <c r="B60" s="245"/>
      <c r="C60" s="250"/>
      <c r="D60" s="367" t="s">
        <v>1449</v>
      </c>
      <c r="E60" s="367"/>
      <c r="F60" s="367"/>
      <c r="G60" s="367"/>
      <c r="H60" s="367"/>
      <c r="I60" s="367"/>
      <c r="J60" s="367"/>
      <c r="K60" s="246"/>
    </row>
    <row r="61" spans="2:11" ht="15" customHeight="1">
      <c r="B61" s="245"/>
      <c r="C61" s="250"/>
      <c r="D61" s="365" t="s">
        <v>1450</v>
      </c>
      <c r="E61" s="365"/>
      <c r="F61" s="365"/>
      <c r="G61" s="365"/>
      <c r="H61" s="365"/>
      <c r="I61" s="365"/>
      <c r="J61" s="365"/>
      <c r="K61" s="246"/>
    </row>
    <row r="62" spans="2:11" ht="12.75" customHeight="1">
      <c r="B62" s="245"/>
      <c r="C62" s="250"/>
      <c r="D62" s="250"/>
      <c r="E62" s="253"/>
      <c r="F62" s="250"/>
      <c r="G62" s="250"/>
      <c r="H62" s="250"/>
      <c r="I62" s="250"/>
      <c r="J62" s="250"/>
      <c r="K62" s="246"/>
    </row>
    <row r="63" spans="2:11" ht="15" customHeight="1">
      <c r="B63" s="245"/>
      <c r="C63" s="250"/>
      <c r="D63" s="365" t="s">
        <v>1451</v>
      </c>
      <c r="E63" s="365"/>
      <c r="F63" s="365"/>
      <c r="G63" s="365"/>
      <c r="H63" s="365"/>
      <c r="I63" s="365"/>
      <c r="J63" s="365"/>
      <c r="K63" s="246"/>
    </row>
    <row r="64" spans="2:11" ht="15" customHeight="1">
      <c r="B64" s="245"/>
      <c r="C64" s="250"/>
      <c r="D64" s="367" t="s">
        <v>1452</v>
      </c>
      <c r="E64" s="367"/>
      <c r="F64" s="367"/>
      <c r="G64" s="367"/>
      <c r="H64" s="367"/>
      <c r="I64" s="367"/>
      <c r="J64" s="367"/>
      <c r="K64" s="246"/>
    </row>
    <row r="65" spans="2:11" ht="15" customHeight="1">
      <c r="B65" s="245"/>
      <c r="C65" s="250"/>
      <c r="D65" s="365" t="s">
        <v>1453</v>
      </c>
      <c r="E65" s="365"/>
      <c r="F65" s="365"/>
      <c r="G65" s="365"/>
      <c r="H65" s="365"/>
      <c r="I65" s="365"/>
      <c r="J65" s="365"/>
      <c r="K65" s="246"/>
    </row>
    <row r="66" spans="2:11" ht="15" customHeight="1">
      <c r="B66" s="245"/>
      <c r="C66" s="250"/>
      <c r="D66" s="365" t="s">
        <v>1454</v>
      </c>
      <c r="E66" s="365"/>
      <c r="F66" s="365"/>
      <c r="G66" s="365"/>
      <c r="H66" s="365"/>
      <c r="I66" s="365"/>
      <c r="J66" s="365"/>
      <c r="K66" s="246"/>
    </row>
    <row r="67" spans="2:11" ht="15" customHeight="1">
      <c r="B67" s="245"/>
      <c r="C67" s="250"/>
      <c r="D67" s="365" t="s">
        <v>1455</v>
      </c>
      <c r="E67" s="365"/>
      <c r="F67" s="365"/>
      <c r="G67" s="365"/>
      <c r="H67" s="365"/>
      <c r="I67" s="365"/>
      <c r="J67" s="365"/>
      <c r="K67" s="246"/>
    </row>
    <row r="68" spans="2:11" ht="15" customHeight="1">
      <c r="B68" s="245"/>
      <c r="C68" s="250"/>
      <c r="D68" s="365" t="s">
        <v>1456</v>
      </c>
      <c r="E68" s="365"/>
      <c r="F68" s="365"/>
      <c r="G68" s="365"/>
      <c r="H68" s="365"/>
      <c r="I68" s="365"/>
      <c r="J68" s="365"/>
      <c r="K68" s="246"/>
    </row>
    <row r="69" spans="2:11" ht="12.75" customHeight="1">
      <c r="B69" s="254"/>
      <c r="C69" s="255"/>
      <c r="D69" s="255"/>
      <c r="E69" s="255"/>
      <c r="F69" s="255"/>
      <c r="G69" s="255"/>
      <c r="H69" s="255"/>
      <c r="I69" s="255"/>
      <c r="J69" s="255"/>
      <c r="K69" s="256"/>
    </row>
    <row r="70" spans="2:11" ht="18.75" customHeight="1">
      <c r="B70" s="257"/>
      <c r="C70" s="257"/>
      <c r="D70" s="257"/>
      <c r="E70" s="257"/>
      <c r="F70" s="257"/>
      <c r="G70" s="257"/>
      <c r="H70" s="257"/>
      <c r="I70" s="257"/>
      <c r="J70" s="257"/>
      <c r="K70" s="258"/>
    </row>
    <row r="71" spans="2:11" ht="18.75" customHeight="1">
      <c r="B71" s="258"/>
      <c r="C71" s="258"/>
      <c r="D71" s="258"/>
      <c r="E71" s="258"/>
      <c r="F71" s="258"/>
      <c r="G71" s="258"/>
      <c r="H71" s="258"/>
      <c r="I71" s="258"/>
      <c r="J71" s="258"/>
      <c r="K71" s="258"/>
    </row>
    <row r="72" spans="2:11" ht="7.5" customHeight="1">
      <c r="B72" s="259"/>
      <c r="C72" s="260"/>
      <c r="D72" s="260"/>
      <c r="E72" s="260"/>
      <c r="F72" s="260"/>
      <c r="G72" s="260"/>
      <c r="H72" s="260"/>
      <c r="I72" s="260"/>
      <c r="J72" s="260"/>
      <c r="K72" s="261"/>
    </row>
    <row r="73" spans="2:11" ht="45" customHeight="1">
      <c r="B73" s="262"/>
      <c r="C73" s="366" t="s">
        <v>1393</v>
      </c>
      <c r="D73" s="366"/>
      <c r="E73" s="366"/>
      <c r="F73" s="366"/>
      <c r="G73" s="366"/>
      <c r="H73" s="366"/>
      <c r="I73" s="366"/>
      <c r="J73" s="366"/>
      <c r="K73" s="263"/>
    </row>
    <row r="74" spans="2:11" ht="17.25" customHeight="1">
      <c r="B74" s="262"/>
      <c r="C74" s="264" t="s">
        <v>1457</v>
      </c>
      <c r="D74" s="264"/>
      <c r="E74" s="264"/>
      <c r="F74" s="264" t="s">
        <v>1458</v>
      </c>
      <c r="G74" s="265"/>
      <c r="H74" s="264" t="s">
        <v>127</v>
      </c>
      <c r="I74" s="264" t="s">
        <v>60</v>
      </c>
      <c r="J74" s="264" t="s">
        <v>1459</v>
      </c>
      <c r="K74" s="263"/>
    </row>
    <row r="75" spans="2:11" ht="17.25" customHeight="1">
      <c r="B75" s="262"/>
      <c r="C75" s="266" t="s">
        <v>1460</v>
      </c>
      <c r="D75" s="266"/>
      <c r="E75" s="266"/>
      <c r="F75" s="267" t="s">
        <v>1461</v>
      </c>
      <c r="G75" s="268"/>
      <c r="H75" s="266"/>
      <c r="I75" s="266"/>
      <c r="J75" s="266" t="s">
        <v>1462</v>
      </c>
      <c r="K75" s="263"/>
    </row>
    <row r="76" spans="2:11" ht="5.25" customHeight="1">
      <c r="B76" s="262"/>
      <c r="C76" s="269"/>
      <c r="D76" s="269"/>
      <c r="E76" s="269"/>
      <c r="F76" s="269"/>
      <c r="G76" s="270"/>
      <c r="H76" s="269"/>
      <c r="I76" s="269"/>
      <c r="J76" s="269"/>
      <c r="K76" s="263"/>
    </row>
    <row r="77" spans="2:11" ht="15" customHeight="1">
      <c r="B77" s="262"/>
      <c r="C77" s="252" t="s">
        <v>56</v>
      </c>
      <c r="D77" s="269"/>
      <c r="E77" s="269"/>
      <c r="F77" s="271" t="s">
        <v>1463</v>
      </c>
      <c r="G77" s="270"/>
      <c r="H77" s="252" t="s">
        <v>1464</v>
      </c>
      <c r="I77" s="252" t="s">
        <v>1465</v>
      </c>
      <c r="J77" s="252">
        <v>20</v>
      </c>
      <c r="K77" s="263"/>
    </row>
    <row r="78" spans="2:11" ht="15" customHeight="1">
      <c r="B78" s="262"/>
      <c r="C78" s="252" t="s">
        <v>1466</v>
      </c>
      <c r="D78" s="252"/>
      <c r="E78" s="252"/>
      <c r="F78" s="271" t="s">
        <v>1463</v>
      </c>
      <c r="G78" s="270"/>
      <c r="H78" s="252" t="s">
        <v>1467</v>
      </c>
      <c r="I78" s="252" t="s">
        <v>1465</v>
      </c>
      <c r="J78" s="252">
        <v>120</v>
      </c>
      <c r="K78" s="263"/>
    </row>
    <row r="79" spans="2:11" ht="15" customHeight="1">
      <c r="B79" s="272"/>
      <c r="C79" s="252" t="s">
        <v>1468</v>
      </c>
      <c r="D79" s="252"/>
      <c r="E79" s="252"/>
      <c r="F79" s="271" t="s">
        <v>1469</v>
      </c>
      <c r="G79" s="270"/>
      <c r="H79" s="252" t="s">
        <v>1470</v>
      </c>
      <c r="I79" s="252" t="s">
        <v>1465</v>
      </c>
      <c r="J79" s="252">
        <v>50</v>
      </c>
      <c r="K79" s="263"/>
    </row>
    <row r="80" spans="2:11" ht="15" customHeight="1">
      <c r="B80" s="272"/>
      <c r="C80" s="252" t="s">
        <v>1471</v>
      </c>
      <c r="D80" s="252"/>
      <c r="E80" s="252"/>
      <c r="F80" s="271" t="s">
        <v>1463</v>
      </c>
      <c r="G80" s="270"/>
      <c r="H80" s="252" t="s">
        <v>1472</v>
      </c>
      <c r="I80" s="252" t="s">
        <v>1473</v>
      </c>
      <c r="J80" s="252"/>
      <c r="K80" s="263"/>
    </row>
    <row r="81" spans="2:11" ht="15" customHeight="1">
      <c r="B81" s="272"/>
      <c r="C81" s="273" t="s">
        <v>1474</v>
      </c>
      <c r="D81" s="273"/>
      <c r="E81" s="273"/>
      <c r="F81" s="274" t="s">
        <v>1469</v>
      </c>
      <c r="G81" s="273"/>
      <c r="H81" s="273" t="s">
        <v>1475</v>
      </c>
      <c r="I81" s="273" t="s">
        <v>1465</v>
      </c>
      <c r="J81" s="273">
        <v>15</v>
      </c>
      <c r="K81" s="263"/>
    </row>
    <row r="82" spans="2:11" ht="15" customHeight="1">
      <c r="B82" s="272"/>
      <c r="C82" s="273" t="s">
        <v>1476</v>
      </c>
      <c r="D82" s="273"/>
      <c r="E82" s="273"/>
      <c r="F82" s="274" t="s">
        <v>1469</v>
      </c>
      <c r="G82" s="273"/>
      <c r="H82" s="273" t="s">
        <v>1477</v>
      </c>
      <c r="I82" s="273" t="s">
        <v>1465</v>
      </c>
      <c r="J82" s="273">
        <v>15</v>
      </c>
      <c r="K82" s="263"/>
    </row>
    <row r="83" spans="2:11" ht="15" customHeight="1">
      <c r="B83" s="272"/>
      <c r="C83" s="273" t="s">
        <v>1478</v>
      </c>
      <c r="D83" s="273"/>
      <c r="E83" s="273"/>
      <c r="F83" s="274" t="s">
        <v>1469</v>
      </c>
      <c r="G83" s="273"/>
      <c r="H83" s="273" t="s">
        <v>1479</v>
      </c>
      <c r="I83" s="273" t="s">
        <v>1465</v>
      </c>
      <c r="J83" s="273">
        <v>20</v>
      </c>
      <c r="K83" s="263"/>
    </row>
    <row r="84" spans="2:11" ht="15" customHeight="1">
      <c r="B84" s="272"/>
      <c r="C84" s="273" t="s">
        <v>1480</v>
      </c>
      <c r="D84" s="273"/>
      <c r="E84" s="273"/>
      <c r="F84" s="274" t="s">
        <v>1469</v>
      </c>
      <c r="G84" s="273"/>
      <c r="H84" s="273" t="s">
        <v>1481</v>
      </c>
      <c r="I84" s="273" t="s">
        <v>1465</v>
      </c>
      <c r="J84" s="273">
        <v>20</v>
      </c>
      <c r="K84" s="263"/>
    </row>
    <row r="85" spans="2:11" ht="15" customHeight="1">
      <c r="B85" s="272"/>
      <c r="C85" s="252" t="s">
        <v>1482</v>
      </c>
      <c r="D85" s="252"/>
      <c r="E85" s="252"/>
      <c r="F85" s="271" t="s">
        <v>1469</v>
      </c>
      <c r="G85" s="270"/>
      <c r="H85" s="252" t="s">
        <v>1483</v>
      </c>
      <c r="I85" s="252" t="s">
        <v>1465</v>
      </c>
      <c r="J85" s="252">
        <v>50</v>
      </c>
      <c r="K85" s="263"/>
    </row>
    <row r="86" spans="2:11" ht="15" customHeight="1">
      <c r="B86" s="272"/>
      <c r="C86" s="252" t="s">
        <v>1484</v>
      </c>
      <c r="D86" s="252"/>
      <c r="E86" s="252"/>
      <c r="F86" s="271" t="s">
        <v>1469</v>
      </c>
      <c r="G86" s="270"/>
      <c r="H86" s="252" t="s">
        <v>1485</v>
      </c>
      <c r="I86" s="252" t="s">
        <v>1465</v>
      </c>
      <c r="J86" s="252">
        <v>20</v>
      </c>
      <c r="K86" s="263"/>
    </row>
    <row r="87" spans="2:11" ht="15" customHeight="1">
      <c r="B87" s="272"/>
      <c r="C87" s="252" t="s">
        <v>1486</v>
      </c>
      <c r="D87" s="252"/>
      <c r="E87" s="252"/>
      <c r="F87" s="271" t="s">
        <v>1469</v>
      </c>
      <c r="G87" s="270"/>
      <c r="H87" s="252" t="s">
        <v>1487</v>
      </c>
      <c r="I87" s="252" t="s">
        <v>1465</v>
      </c>
      <c r="J87" s="252">
        <v>20</v>
      </c>
      <c r="K87" s="263"/>
    </row>
    <row r="88" spans="2:11" ht="15" customHeight="1">
      <c r="B88" s="272"/>
      <c r="C88" s="252" t="s">
        <v>1488</v>
      </c>
      <c r="D88" s="252"/>
      <c r="E88" s="252"/>
      <c r="F88" s="271" t="s">
        <v>1469</v>
      </c>
      <c r="G88" s="270"/>
      <c r="H88" s="252" t="s">
        <v>1489</v>
      </c>
      <c r="I88" s="252" t="s">
        <v>1465</v>
      </c>
      <c r="J88" s="252">
        <v>50</v>
      </c>
      <c r="K88" s="263"/>
    </row>
    <row r="89" spans="2:11" ht="15" customHeight="1">
      <c r="B89" s="272"/>
      <c r="C89" s="252" t="s">
        <v>1490</v>
      </c>
      <c r="D89" s="252"/>
      <c r="E89" s="252"/>
      <c r="F89" s="271" t="s">
        <v>1469</v>
      </c>
      <c r="G89" s="270"/>
      <c r="H89" s="252" t="s">
        <v>1490</v>
      </c>
      <c r="I89" s="252" t="s">
        <v>1465</v>
      </c>
      <c r="J89" s="252">
        <v>50</v>
      </c>
      <c r="K89" s="263"/>
    </row>
    <row r="90" spans="2:11" ht="15" customHeight="1">
      <c r="B90" s="272"/>
      <c r="C90" s="252" t="s">
        <v>132</v>
      </c>
      <c r="D90" s="252"/>
      <c r="E90" s="252"/>
      <c r="F90" s="271" t="s">
        <v>1469</v>
      </c>
      <c r="G90" s="270"/>
      <c r="H90" s="252" t="s">
        <v>1491</v>
      </c>
      <c r="I90" s="252" t="s">
        <v>1465</v>
      </c>
      <c r="J90" s="252">
        <v>255</v>
      </c>
      <c r="K90" s="263"/>
    </row>
    <row r="91" spans="2:11" ht="15" customHeight="1">
      <c r="B91" s="272"/>
      <c r="C91" s="252" t="s">
        <v>1492</v>
      </c>
      <c r="D91" s="252"/>
      <c r="E91" s="252"/>
      <c r="F91" s="271" t="s">
        <v>1463</v>
      </c>
      <c r="G91" s="270"/>
      <c r="H91" s="252" t="s">
        <v>1493</v>
      </c>
      <c r="I91" s="252" t="s">
        <v>1494</v>
      </c>
      <c r="J91" s="252"/>
      <c r="K91" s="263"/>
    </row>
    <row r="92" spans="2:11" ht="15" customHeight="1">
      <c r="B92" s="272"/>
      <c r="C92" s="252" t="s">
        <v>1495</v>
      </c>
      <c r="D92" s="252"/>
      <c r="E92" s="252"/>
      <c r="F92" s="271" t="s">
        <v>1463</v>
      </c>
      <c r="G92" s="270"/>
      <c r="H92" s="252" t="s">
        <v>1496</v>
      </c>
      <c r="I92" s="252" t="s">
        <v>1497</v>
      </c>
      <c r="J92" s="252"/>
      <c r="K92" s="263"/>
    </row>
    <row r="93" spans="2:11" ht="15" customHeight="1">
      <c r="B93" s="272"/>
      <c r="C93" s="252" t="s">
        <v>1498</v>
      </c>
      <c r="D93" s="252"/>
      <c r="E93" s="252"/>
      <c r="F93" s="271" t="s">
        <v>1463</v>
      </c>
      <c r="G93" s="270"/>
      <c r="H93" s="252" t="s">
        <v>1498</v>
      </c>
      <c r="I93" s="252" t="s">
        <v>1497</v>
      </c>
      <c r="J93" s="252"/>
      <c r="K93" s="263"/>
    </row>
    <row r="94" spans="2:11" ht="15" customHeight="1">
      <c r="B94" s="272"/>
      <c r="C94" s="252" t="s">
        <v>41</v>
      </c>
      <c r="D94" s="252"/>
      <c r="E94" s="252"/>
      <c r="F94" s="271" t="s">
        <v>1463</v>
      </c>
      <c r="G94" s="270"/>
      <c r="H94" s="252" t="s">
        <v>1499</v>
      </c>
      <c r="I94" s="252" t="s">
        <v>1497</v>
      </c>
      <c r="J94" s="252"/>
      <c r="K94" s="263"/>
    </row>
    <row r="95" spans="2:11" ht="15" customHeight="1">
      <c r="B95" s="272"/>
      <c r="C95" s="252" t="s">
        <v>51</v>
      </c>
      <c r="D95" s="252"/>
      <c r="E95" s="252"/>
      <c r="F95" s="271" t="s">
        <v>1463</v>
      </c>
      <c r="G95" s="270"/>
      <c r="H95" s="252" t="s">
        <v>1500</v>
      </c>
      <c r="I95" s="252" t="s">
        <v>1497</v>
      </c>
      <c r="J95" s="252"/>
      <c r="K95" s="263"/>
    </row>
    <row r="96" spans="2:11" ht="15" customHeight="1">
      <c r="B96" s="275"/>
      <c r="C96" s="276"/>
      <c r="D96" s="276"/>
      <c r="E96" s="276"/>
      <c r="F96" s="276"/>
      <c r="G96" s="276"/>
      <c r="H96" s="276"/>
      <c r="I96" s="276"/>
      <c r="J96" s="276"/>
      <c r="K96" s="277"/>
    </row>
    <row r="97" spans="2:11" ht="18.75" customHeight="1">
      <c r="B97" s="278"/>
      <c r="C97" s="279"/>
      <c r="D97" s="279"/>
      <c r="E97" s="279"/>
      <c r="F97" s="279"/>
      <c r="G97" s="279"/>
      <c r="H97" s="279"/>
      <c r="I97" s="279"/>
      <c r="J97" s="279"/>
      <c r="K97" s="278"/>
    </row>
    <row r="98" spans="2:11" ht="18.75" customHeight="1">
      <c r="B98" s="258"/>
      <c r="C98" s="258"/>
      <c r="D98" s="258"/>
      <c r="E98" s="258"/>
      <c r="F98" s="258"/>
      <c r="G98" s="258"/>
      <c r="H98" s="258"/>
      <c r="I98" s="258"/>
      <c r="J98" s="258"/>
      <c r="K98" s="258"/>
    </row>
    <row r="99" spans="2:11" ht="7.5" customHeight="1">
      <c r="B99" s="259"/>
      <c r="C99" s="260"/>
      <c r="D99" s="260"/>
      <c r="E99" s="260"/>
      <c r="F99" s="260"/>
      <c r="G99" s="260"/>
      <c r="H99" s="260"/>
      <c r="I99" s="260"/>
      <c r="J99" s="260"/>
      <c r="K99" s="261"/>
    </row>
    <row r="100" spans="2:11" ht="45" customHeight="1">
      <c r="B100" s="262"/>
      <c r="C100" s="366" t="s">
        <v>1501</v>
      </c>
      <c r="D100" s="366"/>
      <c r="E100" s="366"/>
      <c r="F100" s="366"/>
      <c r="G100" s="366"/>
      <c r="H100" s="366"/>
      <c r="I100" s="366"/>
      <c r="J100" s="366"/>
      <c r="K100" s="263"/>
    </row>
    <row r="101" spans="2:11" ht="17.25" customHeight="1">
      <c r="B101" s="262"/>
      <c r="C101" s="264" t="s">
        <v>1457</v>
      </c>
      <c r="D101" s="264"/>
      <c r="E101" s="264"/>
      <c r="F101" s="264" t="s">
        <v>1458</v>
      </c>
      <c r="G101" s="265"/>
      <c r="H101" s="264" t="s">
        <v>127</v>
      </c>
      <c r="I101" s="264" t="s">
        <v>60</v>
      </c>
      <c r="J101" s="264" t="s">
        <v>1459</v>
      </c>
      <c r="K101" s="263"/>
    </row>
    <row r="102" spans="2:11" ht="17.25" customHeight="1">
      <c r="B102" s="262"/>
      <c r="C102" s="266" t="s">
        <v>1460</v>
      </c>
      <c r="D102" s="266"/>
      <c r="E102" s="266"/>
      <c r="F102" s="267" t="s">
        <v>1461</v>
      </c>
      <c r="G102" s="268"/>
      <c r="H102" s="266"/>
      <c r="I102" s="266"/>
      <c r="J102" s="266" t="s">
        <v>1462</v>
      </c>
      <c r="K102" s="263"/>
    </row>
    <row r="103" spans="2:11" ht="5.25" customHeight="1">
      <c r="B103" s="262"/>
      <c r="C103" s="264"/>
      <c r="D103" s="264"/>
      <c r="E103" s="264"/>
      <c r="F103" s="264"/>
      <c r="G103" s="280"/>
      <c r="H103" s="264"/>
      <c r="I103" s="264"/>
      <c r="J103" s="264"/>
      <c r="K103" s="263"/>
    </row>
    <row r="104" spans="2:11" ht="15" customHeight="1">
      <c r="B104" s="262"/>
      <c r="C104" s="252" t="s">
        <v>56</v>
      </c>
      <c r="D104" s="269"/>
      <c r="E104" s="269"/>
      <c r="F104" s="271" t="s">
        <v>1463</v>
      </c>
      <c r="G104" s="280"/>
      <c r="H104" s="252" t="s">
        <v>1502</v>
      </c>
      <c r="I104" s="252" t="s">
        <v>1465</v>
      </c>
      <c r="J104" s="252">
        <v>20</v>
      </c>
      <c r="K104" s="263"/>
    </row>
    <row r="105" spans="2:11" ht="15" customHeight="1">
      <c r="B105" s="262"/>
      <c r="C105" s="252" t="s">
        <v>1466</v>
      </c>
      <c r="D105" s="252"/>
      <c r="E105" s="252"/>
      <c r="F105" s="271" t="s">
        <v>1463</v>
      </c>
      <c r="G105" s="252"/>
      <c r="H105" s="252" t="s">
        <v>1502</v>
      </c>
      <c r="I105" s="252" t="s">
        <v>1465</v>
      </c>
      <c r="J105" s="252">
        <v>120</v>
      </c>
      <c r="K105" s="263"/>
    </row>
    <row r="106" spans="2:11" ht="15" customHeight="1">
      <c r="B106" s="272"/>
      <c r="C106" s="252" t="s">
        <v>1468</v>
      </c>
      <c r="D106" s="252"/>
      <c r="E106" s="252"/>
      <c r="F106" s="271" t="s">
        <v>1469</v>
      </c>
      <c r="G106" s="252"/>
      <c r="H106" s="252" t="s">
        <v>1502</v>
      </c>
      <c r="I106" s="252" t="s">
        <v>1465</v>
      </c>
      <c r="J106" s="252">
        <v>50</v>
      </c>
      <c r="K106" s="263"/>
    </row>
    <row r="107" spans="2:11" ht="15" customHeight="1">
      <c r="B107" s="272"/>
      <c r="C107" s="252" t="s">
        <v>1471</v>
      </c>
      <c r="D107" s="252"/>
      <c r="E107" s="252"/>
      <c r="F107" s="271" t="s">
        <v>1463</v>
      </c>
      <c r="G107" s="252"/>
      <c r="H107" s="252" t="s">
        <v>1502</v>
      </c>
      <c r="I107" s="252" t="s">
        <v>1473</v>
      </c>
      <c r="J107" s="252"/>
      <c r="K107" s="263"/>
    </row>
    <row r="108" spans="2:11" ht="15" customHeight="1">
      <c r="B108" s="272"/>
      <c r="C108" s="252" t="s">
        <v>1482</v>
      </c>
      <c r="D108" s="252"/>
      <c r="E108" s="252"/>
      <c r="F108" s="271" t="s">
        <v>1469</v>
      </c>
      <c r="G108" s="252"/>
      <c r="H108" s="252" t="s">
        <v>1502</v>
      </c>
      <c r="I108" s="252" t="s">
        <v>1465</v>
      </c>
      <c r="J108" s="252">
        <v>50</v>
      </c>
      <c r="K108" s="263"/>
    </row>
    <row r="109" spans="2:11" ht="15" customHeight="1">
      <c r="B109" s="272"/>
      <c r="C109" s="252" t="s">
        <v>1490</v>
      </c>
      <c r="D109" s="252"/>
      <c r="E109" s="252"/>
      <c r="F109" s="271" t="s">
        <v>1469</v>
      </c>
      <c r="G109" s="252"/>
      <c r="H109" s="252" t="s">
        <v>1502</v>
      </c>
      <c r="I109" s="252" t="s">
        <v>1465</v>
      </c>
      <c r="J109" s="252">
        <v>50</v>
      </c>
      <c r="K109" s="263"/>
    </row>
    <row r="110" spans="2:11" ht="15" customHeight="1">
      <c r="B110" s="272"/>
      <c r="C110" s="252" t="s">
        <v>1488</v>
      </c>
      <c r="D110" s="252"/>
      <c r="E110" s="252"/>
      <c r="F110" s="271" t="s">
        <v>1469</v>
      </c>
      <c r="G110" s="252"/>
      <c r="H110" s="252" t="s">
        <v>1502</v>
      </c>
      <c r="I110" s="252" t="s">
        <v>1465</v>
      </c>
      <c r="J110" s="252">
        <v>50</v>
      </c>
      <c r="K110" s="263"/>
    </row>
    <row r="111" spans="2:11" ht="15" customHeight="1">
      <c r="B111" s="272"/>
      <c r="C111" s="252" t="s">
        <v>56</v>
      </c>
      <c r="D111" s="252"/>
      <c r="E111" s="252"/>
      <c r="F111" s="271" t="s">
        <v>1463</v>
      </c>
      <c r="G111" s="252"/>
      <c r="H111" s="252" t="s">
        <v>1503</v>
      </c>
      <c r="I111" s="252" t="s">
        <v>1465</v>
      </c>
      <c r="J111" s="252">
        <v>20</v>
      </c>
      <c r="K111" s="263"/>
    </row>
    <row r="112" spans="2:11" ht="15" customHeight="1">
      <c r="B112" s="272"/>
      <c r="C112" s="252" t="s">
        <v>1504</v>
      </c>
      <c r="D112" s="252"/>
      <c r="E112" s="252"/>
      <c r="F112" s="271" t="s">
        <v>1463</v>
      </c>
      <c r="G112" s="252"/>
      <c r="H112" s="252" t="s">
        <v>1505</v>
      </c>
      <c r="I112" s="252" t="s">
        <v>1465</v>
      </c>
      <c r="J112" s="252">
        <v>120</v>
      </c>
      <c r="K112" s="263"/>
    </row>
    <row r="113" spans="2:11" ht="15" customHeight="1">
      <c r="B113" s="272"/>
      <c r="C113" s="252" t="s">
        <v>41</v>
      </c>
      <c r="D113" s="252"/>
      <c r="E113" s="252"/>
      <c r="F113" s="271" t="s">
        <v>1463</v>
      </c>
      <c r="G113" s="252"/>
      <c r="H113" s="252" t="s">
        <v>1506</v>
      </c>
      <c r="I113" s="252" t="s">
        <v>1497</v>
      </c>
      <c r="J113" s="252"/>
      <c r="K113" s="263"/>
    </row>
    <row r="114" spans="2:11" ht="15" customHeight="1">
      <c r="B114" s="272"/>
      <c r="C114" s="252" t="s">
        <v>51</v>
      </c>
      <c r="D114" s="252"/>
      <c r="E114" s="252"/>
      <c r="F114" s="271" t="s">
        <v>1463</v>
      </c>
      <c r="G114" s="252"/>
      <c r="H114" s="252" t="s">
        <v>1507</v>
      </c>
      <c r="I114" s="252" t="s">
        <v>1497</v>
      </c>
      <c r="J114" s="252"/>
      <c r="K114" s="263"/>
    </row>
    <row r="115" spans="2:11" ht="15" customHeight="1">
      <c r="B115" s="272"/>
      <c r="C115" s="252" t="s">
        <v>60</v>
      </c>
      <c r="D115" s="252"/>
      <c r="E115" s="252"/>
      <c r="F115" s="271" t="s">
        <v>1463</v>
      </c>
      <c r="G115" s="252"/>
      <c r="H115" s="252" t="s">
        <v>1508</v>
      </c>
      <c r="I115" s="252" t="s">
        <v>1509</v>
      </c>
      <c r="J115" s="252"/>
      <c r="K115" s="263"/>
    </row>
    <row r="116" spans="2:11" ht="15" customHeight="1">
      <c r="B116" s="275"/>
      <c r="C116" s="281"/>
      <c r="D116" s="281"/>
      <c r="E116" s="281"/>
      <c r="F116" s="281"/>
      <c r="G116" s="281"/>
      <c r="H116" s="281"/>
      <c r="I116" s="281"/>
      <c r="J116" s="281"/>
      <c r="K116" s="277"/>
    </row>
    <row r="117" spans="2:11" ht="18.75" customHeight="1">
      <c r="B117" s="282"/>
      <c r="C117" s="248"/>
      <c r="D117" s="248"/>
      <c r="E117" s="248"/>
      <c r="F117" s="283"/>
      <c r="G117" s="248"/>
      <c r="H117" s="248"/>
      <c r="I117" s="248"/>
      <c r="J117" s="248"/>
      <c r="K117" s="282"/>
    </row>
    <row r="118" spans="2:11" ht="18.75" customHeight="1">
      <c r="B118" s="258"/>
      <c r="C118" s="258"/>
      <c r="D118" s="258"/>
      <c r="E118" s="258"/>
      <c r="F118" s="258"/>
      <c r="G118" s="258"/>
      <c r="H118" s="258"/>
      <c r="I118" s="258"/>
      <c r="J118" s="258"/>
      <c r="K118" s="258"/>
    </row>
    <row r="119" spans="2:11" ht="7.5" customHeight="1">
      <c r="B119" s="284"/>
      <c r="C119" s="285"/>
      <c r="D119" s="285"/>
      <c r="E119" s="285"/>
      <c r="F119" s="285"/>
      <c r="G119" s="285"/>
      <c r="H119" s="285"/>
      <c r="I119" s="285"/>
      <c r="J119" s="285"/>
      <c r="K119" s="286"/>
    </row>
    <row r="120" spans="2:11" ht="45" customHeight="1">
      <c r="B120" s="287"/>
      <c r="C120" s="363" t="s">
        <v>1510</v>
      </c>
      <c r="D120" s="363"/>
      <c r="E120" s="363"/>
      <c r="F120" s="363"/>
      <c r="G120" s="363"/>
      <c r="H120" s="363"/>
      <c r="I120" s="363"/>
      <c r="J120" s="363"/>
      <c r="K120" s="288"/>
    </row>
    <row r="121" spans="2:11" ht="17.25" customHeight="1">
      <c r="B121" s="289"/>
      <c r="C121" s="264" t="s">
        <v>1457</v>
      </c>
      <c r="D121" s="264"/>
      <c r="E121" s="264"/>
      <c r="F121" s="264" t="s">
        <v>1458</v>
      </c>
      <c r="G121" s="265"/>
      <c r="H121" s="264" t="s">
        <v>127</v>
      </c>
      <c r="I121" s="264" t="s">
        <v>60</v>
      </c>
      <c r="J121" s="264" t="s">
        <v>1459</v>
      </c>
      <c r="K121" s="290"/>
    </row>
    <row r="122" spans="2:11" ht="17.25" customHeight="1">
      <c r="B122" s="289"/>
      <c r="C122" s="266" t="s">
        <v>1460</v>
      </c>
      <c r="D122" s="266"/>
      <c r="E122" s="266"/>
      <c r="F122" s="267" t="s">
        <v>1461</v>
      </c>
      <c r="G122" s="268"/>
      <c r="H122" s="266"/>
      <c r="I122" s="266"/>
      <c r="J122" s="266" t="s">
        <v>1462</v>
      </c>
      <c r="K122" s="290"/>
    </row>
    <row r="123" spans="2:11" ht="5.25" customHeight="1">
      <c r="B123" s="291"/>
      <c r="C123" s="269"/>
      <c r="D123" s="269"/>
      <c r="E123" s="269"/>
      <c r="F123" s="269"/>
      <c r="G123" s="252"/>
      <c r="H123" s="269"/>
      <c r="I123" s="269"/>
      <c r="J123" s="269"/>
      <c r="K123" s="292"/>
    </row>
    <row r="124" spans="2:11" ht="15" customHeight="1">
      <c r="B124" s="291"/>
      <c r="C124" s="252" t="s">
        <v>1466</v>
      </c>
      <c r="D124" s="269"/>
      <c r="E124" s="269"/>
      <c r="F124" s="271" t="s">
        <v>1463</v>
      </c>
      <c r="G124" s="252"/>
      <c r="H124" s="252" t="s">
        <v>1502</v>
      </c>
      <c r="I124" s="252" t="s">
        <v>1465</v>
      </c>
      <c r="J124" s="252">
        <v>120</v>
      </c>
      <c r="K124" s="293"/>
    </row>
    <row r="125" spans="2:11" ht="15" customHeight="1">
      <c r="B125" s="291"/>
      <c r="C125" s="252" t="s">
        <v>1511</v>
      </c>
      <c r="D125" s="252"/>
      <c r="E125" s="252"/>
      <c r="F125" s="271" t="s">
        <v>1463</v>
      </c>
      <c r="G125" s="252"/>
      <c r="H125" s="252" t="s">
        <v>1512</v>
      </c>
      <c r="I125" s="252" t="s">
        <v>1465</v>
      </c>
      <c r="J125" s="252" t="s">
        <v>1513</v>
      </c>
      <c r="K125" s="293"/>
    </row>
    <row r="126" spans="2:11" ht="15" customHeight="1">
      <c r="B126" s="291"/>
      <c r="C126" s="252" t="s">
        <v>1412</v>
      </c>
      <c r="D126" s="252"/>
      <c r="E126" s="252"/>
      <c r="F126" s="271" t="s">
        <v>1463</v>
      </c>
      <c r="G126" s="252"/>
      <c r="H126" s="252" t="s">
        <v>1514</v>
      </c>
      <c r="I126" s="252" t="s">
        <v>1465</v>
      </c>
      <c r="J126" s="252" t="s">
        <v>1513</v>
      </c>
      <c r="K126" s="293"/>
    </row>
    <row r="127" spans="2:11" ht="15" customHeight="1">
      <c r="B127" s="291"/>
      <c r="C127" s="252" t="s">
        <v>1474</v>
      </c>
      <c r="D127" s="252"/>
      <c r="E127" s="252"/>
      <c r="F127" s="271" t="s">
        <v>1469</v>
      </c>
      <c r="G127" s="252"/>
      <c r="H127" s="252" t="s">
        <v>1475</v>
      </c>
      <c r="I127" s="252" t="s">
        <v>1465</v>
      </c>
      <c r="J127" s="252">
        <v>15</v>
      </c>
      <c r="K127" s="293"/>
    </row>
    <row r="128" spans="2:11" ht="15" customHeight="1">
      <c r="B128" s="291"/>
      <c r="C128" s="273" t="s">
        <v>1476</v>
      </c>
      <c r="D128" s="273"/>
      <c r="E128" s="273"/>
      <c r="F128" s="274" t="s">
        <v>1469</v>
      </c>
      <c r="G128" s="273"/>
      <c r="H128" s="273" t="s">
        <v>1477</v>
      </c>
      <c r="I128" s="273" t="s">
        <v>1465</v>
      </c>
      <c r="J128" s="273">
        <v>15</v>
      </c>
      <c r="K128" s="293"/>
    </row>
    <row r="129" spans="2:11" ht="15" customHeight="1">
      <c r="B129" s="291"/>
      <c r="C129" s="273" t="s">
        <v>1478</v>
      </c>
      <c r="D129" s="273"/>
      <c r="E129" s="273"/>
      <c r="F129" s="274" t="s">
        <v>1469</v>
      </c>
      <c r="G129" s="273"/>
      <c r="H129" s="273" t="s">
        <v>1479</v>
      </c>
      <c r="I129" s="273" t="s">
        <v>1465</v>
      </c>
      <c r="J129" s="273">
        <v>20</v>
      </c>
      <c r="K129" s="293"/>
    </row>
    <row r="130" spans="2:11" ht="15" customHeight="1">
      <c r="B130" s="291"/>
      <c r="C130" s="273" t="s">
        <v>1480</v>
      </c>
      <c r="D130" s="273"/>
      <c r="E130" s="273"/>
      <c r="F130" s="274" t="s">
        <v>1469</v>
      </c>
      <c r="G130" s="273"/>
      <c r="H130" s="273" t="s">
        <v>1481</v>
      </c>
      <c r="I130" s="273" t="s">
        <v>1465</v>
      </c>
      <c r="J130" s="273">
        <v>20</v>
      </c>
      <c r="K130" s="293"/>
    </row>
    <row r="131" spans="2:11" ht="15" customHeight="1">
      <c r="B131" s="291"/>
      <c r="C131" s="252" t="s">
        <v>1468</v>
      </c>
      <c r="D131" s="252"/>
      <c r="E131" s="252"/>
      <c r="F131" s="271" t="s">
        <v>1469</v>
      </c>
      <c r="G131" s="252"/>
      <c r="H131" s="252" t="s">
        <v>1502</v>
      </c>
      <c r="I131" s="252" t="s">
        <v>1465</v>
      </c>
      <c r="J131" s="252">
        <v>50</v>
      </c>
      <c r="K131" s="293"/>
    </row>
    <row r="132" spans="2:11" ht="15" customHeight="1">
      <c r="B132" s="291"/>
      <c r="C132" s="252" t="s">
        <v>1482</v>
      </c>
      <c r="D132" s="252"/>
      <c r="E132" s="252"/>
      <c r="F132" s="271" t="s">
        <v>1469</v>
      </c>
      <c r="G132" s="252"/>
      <c r="H132" s="252" t="s">
        <v>1502</v>
      </c>
      <c r="I132" s="252" t="s">
        <v>1465</v>
      </c>
      <c r="J132" s="252">
        <v>50</v>
      </c>
      <c r="K132" s="293"/>
    </row>
    <row r="133" spans="2:11" ht="15" customHeight="1">
      <c r="B133" s="291"/>
      <c r="C133" s="252" t="s">
        <v>1488</v>
      </c>
      <c r="D133" s="252"/>
      <c r="E133" s="252"/>
      <c r="F133" s="271" t="s">
        <v>1469</v>
      </c>
      <c r="G133" s="252"/>
      <c r="H133" s="252" t="s">
        <v>1502</v>
      </c>
      <c r="I133" s="252" t="s">
        <v>1465</v>
      </c>
      <c r="J133" s="252">
        <v>50</v>
      </c>
      <c r="K133" s="293"/>
    </row>
    <row r="134" spans="2:11" ht="15" customHeight="1">
      <c r="B134" s="291"/>
      <c r="C134" s="252" t="s">
        <v>1490</v>
      </c>
      <c r="D134" s="252"/>
      <c r="E134" s="252"/>
      <c r="F134" s="271" t="s">
        <v>1469</v>
      </c>
      <c r="G134" s="252"/>
      <c r="H134" s="252" t="s">
        <v>1502</v>
      </c>
      <c r="I134" s="252" t="s">
        <v>1465</v>
      </c>
      <c r="J134" s="252">
        <v>50</v>
      </c>
      <c r="K134" s="293"/>
    </row>
    <row r="135" spans="2:11" ht="15" customHeight="1">
      <c r="B135" s="291"/>
      <c r="C135" s="252" t="s">
        <v>132</v>
      </c>
      <c r="D135" s="252"/>
      <c r="E135" s="252"/>
      <c r="F135" s="271" t="s">
        <v>1469</v>
      </c>
      <c r="G135" s="252"/>
      <c r="H135" s="252" t="s">
        <v>1515</v>
      </c>
      <c r="I135" s="252" t="s">
        <v>1465</v>
      </c>
      <c r="J135" s="252">
        <v>255</v>
      </c>
      <c r="K135" s="293"/>
    </row>
    <row r="136" spans="2:11" ht="15" customHeight="1">
      <c r="B136" s="291"/>
      <c r="C136" s="252" t="s">
        <v>1492</v>
      </c>
      <c r="D136" s="252"/>
      <c r="E136" s="252"/>
      <c r="F136" s="271" t="s">
        <v>1463</v>
      </c>
      <c r="G136" s="252"/>
      <c r="H136" s="252" t="s">
        <v>1516</v>
      </c>
      <c r="I136" s="252" t="s">
        <v>1494</v>
      </c>
      <c r="J136" s="252"/>
      <c r="K136" s="293"/>
    </row>
    <row r="137" spans="2:11" ht="15" customHeight="1">
      <c r="B137" s="291"/>
      <c r="C137" s="252" t="s">
        <v>1495</v>
      </c>
      <c r="D137" s="252"/>
      <c r="E137" s="252"/>
      <c r="F137" s="271" t="s">
        <v>1463</v>
      </c>
      <c r="G137" s="252"/>
      <c r="H137" s="252" t="s">
        <v>1517</v>
      </c>
      <c r="I137" s="252" t="s">
        <v>1497</v>
      </c>
      <c r="J137" s="252"/>
      <c r="K137" s="293"/>
    </row>
    <row r="138" spans="2:11" ht="15" customHeight="1">
      <c r="B138" s="291"/>
      <c r="C138" s="252" t="s">
        <v>1498</v>
      </c>
      <c r="D138" s="252"/>
      <c r="E138" s="252"/>
      <c r="F138" s="271" t="s">
        <v>1463</v>
      </c>
      <c r="G138" s="252"/>
      <c r="H138" s="252" t="s">
        <v>1498</v>
      </c>
      <c r="I138" s="252" t="s">
        <v>1497</v>
      </c>
      <c r="J138" s="252"/>
      <c r="K138" s="293"/>
    </row>
    <row r="139" spans="2:11" ht="15" customHeight="1">
      <c r="B139" s="291"/>
      <c r="C139" s="252" t="s">
        <v>41</v>
      </c>
      <c r="D139" s="252"/>
      <c r="E139" s="252"/>
      <c r="F139" s="271" t="s">
        <v>1463</v>
      </c>
      <c r="G139" s="252"/>
      <c r="H139" s="252" t="s">
        <v>1518</v>
      </c>
      <c r="I139" s="252" t="s">
        <v>1497</v>
      </c>
      <c r="J139" s="252"/>
      <c r="K139" s="293"/>
    </row>
    <row r="140" spans="2:11" ht="15" customHeight="1">
      <c r="B140" s="291"/>
      <c r="C140" s="252" t="s">
        <v>1519</v>
      </c>
      <c r="D140" s="252"/>
      <c r="E140" s="252"/>
      <c r="F140" s="271" t="s">
        <v>1463</v>
      </c>
      <c r="G140" s="252"/>
      <c r="H140" s="252" t="s">
        <v>1520</v>
      </c>
      <c r="I140" s="252" t="s">
        <v>1497</v>
      </c>
      <c r="J140" s="252"/>
      <c r="K140" s="293"/>
    </row>
    <row r="141" spans="2:11" ht="15" customHeight="1">
      <c r="B141" s="294"/>
      <c r="C141" s="295"/>
      <c r="D141" s="295"/>
      <c r="E141" s="295"/>
      <c r="F141" s="295"/>
      <c r="G141" s="295"/>
      <c r="H141" s="295"/>
      <c r="I141" s="295"/>
      <c r="J141" s="295"/>
      <c r="K141" s="296"/>
    </row>
    <row r="142" spans="2:11" ht="18.75" customHeight="1">
      <c r="B142" s="248"/>
      <c r="C142" s="248"/>
      <c r="D142" s="248"/>
      <c r="E142" s="248"/>
      <c r="F142" s="283"/>
      <c r="G142" s="248"/>
      <c r="H142" s="248"/>
      <c r="I142" s="248"/>
      <c r="J142" s="248"/>
      <c r="K142" s="248"/>
    </row>
    <row r="143" spans="2:11" ht="18.75" customHeight="1">
      <c r="B143" s="258"/>
      <c r="C143" s="258"/>
      <c r="D143" s="258"/>
      <c r="E143" s="258"/>
      <c r="F143" s="258"/>
      <c r="G143" s="258"/>
      <c r="H143" s="258"/>
      <c r="I143" s="258"/>
      <c r="J143" s="258"/>
      <c r="K143" s="258"/>
    </row>
    <row r="144" spans="2:11" ht="7.5" customHeight="1">
      <c r="B144" s="259"/>
      <c r="C144" s="260"/>
      <c r="D144" s="260"/>
      <c r="E144" s="260"/>
      <c r="F144" s="260"/>
      <c r="G144" s="260"/>
      <c r="H144" s="260"/>
      <c r="I144" s="260"/>
      <c r="J144" s="260"/>
      <c r="K144" s="261"/>
    </row>
    <row r="145" spans="2:11" ht="45" customHeight="1">
      <c r="B145" s="262"/>
      <c r="C145" s="366" t="s">
        <v>1521</v>
      </c>
      <c r="D145" s="366"/>
      <c r="E145" s="366"/>
      <c r="F145" s="366"/>
      <c r="G145" s="366"/>
      <c r="H145" s="366"/>
      <c r="I145" s="366"/>
      <c r="J145" s="366"/>
      <c r="K145" s="263"/>
    </row>
    <row r="146" spans="2:11" ht="17.25" customHeight="1">
      <c r="B146" s="262"/>
      <c r="C146" s="264" t="s">
        <v>1457</v>
      </c>
      <c r="D146" s="264"/>
      <c r="E146" s="264"/>
      <c r="F146" s="264" t="s">
        <v>1458</v>
      </c>
      <c r="G146" s="265"/>
      <c r="H146" s="264" t="s">
        <v>127</v>
      </c>
      <c r="I146" s="264" t="s">
        <v>60</v>
      </c>
      <c r="J146" s="264" t="s">
        <v>1459</v>
      </c>
      <c r="K146" s="263"/>
    </row>
    <row r="147" spans="2:11" ht="17.25" customHeight="1">
      <c r="B147" s="262"/>
      <c r="C147" s="266" t="s">
        <v>1460</v>
      </c>
      <c r="D147" s="266"/>
      <c r="E147" s="266"/>
      <c r="F147" s="267" t="s">
        <v>1461</v>
      </c>
      <c r="G147" s="268"/>
      <c r="H147" s="266"/>
      <c r="I147" s="266"/>
      <c r="J147" s="266" t="s">
        <v>1462</v>
      </c>
      <c r="K147" s="263"/>
    </row>
    <row r="148" spans="2:11" ht="5.25" customHeight="1">
      <c r="B148" s="272"/>
      <c r="C148" s="269"/>
      <c r="D148" s="269"/>
      <c r="E148" s="269"/>
      <c r="F148" s="269"/>
      <c r="G148" s="270"/>
      <c r="H148" s="269"/>
      <c r="I148" s="269"/>
      <c r="J148" s="269"/>
      <c r="K148" s="293"/>
    </row>
    <row r="149" spans="2:11" ht="15" customHeight="1">
      <c r="B149" s="272"/>
      <c r="C149" s="297" t="s">
        <v>1466</v>
      </c>
      <c r="D149" s="252"/>
      <c r="E149" s="252"/>
      <c r="F149" s="298" t="s">
        <v>1463</v>
      </c>
      <c r="G149" s="252"/>
      <c r="H149" s="297" t="s">
        <v>1502</v>
      </c>
      <c r="I149" s="297" t="s">
        <v>1465</v>
      </c>
      <c r="J149" s="297">
        <v>120</v>
      </c>
      <c r="K149" s="293"/>
    </row>
    <row r="150" spans="2:11" ht="15" customHeight="1">
      <c r="B150" s="272"/>
      <c r="C150" s="297" t="s">
        <v>1511</v>
      </c>
      <c r="D150" s="252"/>
      <c r="E150" s="252"/>
      <c r="F150" s="298" t="s">
        <v>1463</v>
      </c>
      <c r="G150" s="252"/>
      <c r="H150" s="297" t="s">
        <v>1522</v>
      </c>
      <c r="I150" s="297" t="s">
        <v>1465</v>
      </c>
      <c r="J150" s="297" t="s">
        <v>1513</v>
      </c>
      <c r="K150" s="293"/>
    </row>
    <row r="151" spans="2:11" ht="15" customHeight="1">
      <c r="B151" s="272"/>
      <c r="C151" s="297" t="s">
        <v>1412</v>
      </c>
      <c r="D151" s="252"/>
      <c r="E151" s="252"/>
      <c r="F151" s="298" t="s">
        <v>1463</v>
      </c>
      <c r="G151" s="252"/>
      <c r="H151" s="297" t="s">
        <v>1523</v>
      </c>
      <c r="I151" s="297" t="s">
        <v>1465</v>
      </c>
      <c r="J151" s="297" t="s">
        <v>1513</v>
      </c>
      <c r="K151" s="293"/>
    </row>
    <row r="152" spans="2:11" ht="15" customHeight="1">
      <c r="B152" s="272"/>
      <c r="C152" s="297" t="s">
        <v>1468</v>
      </c>
      <c r="D152" s="252"/>
      <c r="E152" s="252"/>
      <c r="F152" s="298" t="s">
        <v>1469</v>
      </c>
      <c r="G152" s="252"/>
      <c r="H152" s="297" t="s">
        <v>1502</v>
      </c>
      <c r="I152" s="297" t="s">
        <v>1465</v>
      </c>
      <c r="J152" s="297">
        <v>50</v>
      </c>
      <c r="K152" s="293"/>
    </row>
    <row r="153" spans="2:11" ht="15" customHeight="1">
      <c r="B153" s="272"/>
      <c r="C153" s="297" t="s">
        <v>1471</v>
      </c>
      <c r="D153" s="252"/>
      <c r="E153" s="252"/>
      <c r="F153" s="298" t="s">
        <v>1463</v>
      </c>
      <c r="G153" s="252"/>
      <c r="H153" s="297" t="s">
        <v>1502</v>
      </c>
      <c r="I153" s="297" t="s">
        <v>1473</v>
      </c>
      <c r="J153" s="297"/>
      <c r="K153" s="293"/>
    </row>
    <row r="154" spans="2:11" ht="15" customHeight="1">
      <c r="B154" s="272"/>
      <c r="C154" s="297" t="s">
        <v>1482</v>
      </c>
      <c r="D154" s="252"/>
      <c r="E154" s="252"/>
      <c r="F154" s="298" t="s">
        <v>1469</v>
      </c>
      <c r="G154" s="252"/>
      <c r="H154" s="297" t="s">
        <v>1502</v>
      </c>
      <c r="I154" s="297" t="s">
        <v>1465</v>
      </c>
      <c r="J154" s="297">
        <v>50</v>
      </c>
      <c r="K154" s="293"/>
    </row>
    <row r="155" spans="2:11" ht="15" customHeight="1">
      <c r="B155" s="272"/>
      <c r="C155" s="297" t="s">
        <v>1490</v>
      </c>
      <c r="D155" s="252"/>
      <c r="E155" s="252"/>
      <c r="F155" s="298" t="s">
        <v>1469</v>
      </c>
      <c r="G155" s="252"/>
      <c r="H155" s="297" t="s">
        <v>1502</v>
      </c>
      <c r="I155" s="297" t="s">
        <v>1465</v>
      </c>
      <c r="J155" s="297">
        <v>50</v>
      </c>
      <c r="K155" s="293"/>
    </row>
    <row r="156" spans="2:11" ht="15" customHeight="1">
      <c r="B156" s="272"/>
      <c r="C156" s="297" t="s">
        <v>1488</v>
      </c>
      <c r="D156" s="252"/>
      <c r="E156" s="252"/>
      <c r="F156" s="298" t="s">
        <v>1469</v>
      </c>
      <c r="G156" s="252"/>
      <c r="H156" s="297" t="s">
        <v>1502</v>
      </c>
      <c r="I156" s="297" t="s">
        <v>1465</v>
      </c>
      <c r="J156" s="297">
        <v>50</v>
      </c>
      <c r="K156" s="293"/>
    </row>
    <row r="157" spans="2:11" ht="15" customHeight="1">
      <c r="B157" s="272"/>
      <c r="C157" s="297" t="s">
        <v>92</v>
      </c>
      <c r="D157" s="252"/>
      <c r="E157" s="252"/>
      <c r="F157" s="298" t="s">
        <v>1463</v>
      </c>
      <c r="G157" s="252"/>
      <c r="H157" s="297" t="s">
        <v>1524</v>
      </c>
      <c r="I157" s="297" t="s">
        <v>1465</v>
      </c>
      <c r="J157" s="297" t="s">
        <v>1525</v>
      </c>
      <c r="K157" s="293"/>
    </row>
    <row r="158" spans="2:11" ht="15" customHeight="1">
      <c r="B158" s="272"/>
      <c r="C158" s="297" t="s">
        <v>1526</v>
      </c>
      <c r="D158" s="252"/>
      <c r="E158" s="252"/>
      <c r="F158" s="298" t="s">
        <v>1463</v>
      </c>
      <c r="G158" s="252"/>
      <c r="H158" s="297" t="s">
        <v>1527</v>
      </c>
      <c r="I158" s="297" t="s">
        <v>1497</v>
      </c>
      <c r="J158" s="297"/>
      <c r="K158" s="293"/>
    </row>
    <row r="159" spans="2:11" ht="15" customHeight="1">
      <c r="B159" s="299"/>
      <c r="C159" s="281"/>
      <c r="D159" s="281"/>
      <c r="E159" s="281"/>
      <c r="F159" s="281"/>
      <c r="G159" s="281"/>
      <c r="H159" s="281"/>
      <c r="I159" s="281"/>
      <c r="J159" s="281"/>
      <c r="K159" s="300"/>
    </row>
    <row r="160" spans="2:11" ht="18.75" customHeight="1">
      <c r="B160" s="248"/>
      <c r="C160" s="252"/>
      <c r="D160" s="252"/>
      <c r="E160" s="252"/>
      <c r="F160" s="271"/>
      <c r="G160" s="252"/>
      <c r="H160" s="252"/>
      <c r="I160" s="252"/>
      <c r="J160" s="252"/>
      <c r="K160" s="248"/>
    </row>
    <row r="161" spans="2:11" ht="18.75" customHeight="1">
      <c r="B161" s="258"/>
      <c r="C161" s="258"/>
      <c r="D161" s="258"/>
      <c r="E161" s="258"/>
      <c r="F161" s="258"/>
      <c r="G161" s="258"/>
      <c r="H161" s="258"/>
      <c r="I161" s="258"/>
      <c r="J161" s="258"/>
      <c r="K161" s="258"/>
    </row>
    <row r="162" spans="2:11" ht="7.5" customHeight="1">
      <c r="B162" s="239"/>
      <c r="C162" s="240"/>
      <c r="D162" s="240"/>
      <c r="E162" s="240"/>
      <c r="F162" s="240"/>
      <c r="G162" s="240"/>
      <c r="H162" s="240"/>
      <c r="I162" s="240"/>
      <c r="J162" s="240"/>
      <c r="K162" s="241"/>
    </row>
    <row r="163" spans="2:11" ht="45" customHeight="1">
      <c r="B163" s="242"/>
      <c r="C163" s="363" t="s">
        <v>1528</v>
      </c>
      <c r="D163" s="363"/>
      <c r="E163" s="363"/>
      <c r="F163" s="363"/>
      <c r="G163" s="363"/>
      <c r="H163" s="363"/>
      <c r="I163" s="363"/>
      <c r="J163" s="363"/>
      <c r="K163" s="243"/>
    </row>
    <row r="164" spans="2:11" ht="17.25" customHeight="1">
      <c r="B164" s="242"/>
      <c r="C164" s="264" t="s">
        <v>1457</v>
      </c>
      <c r="D164" s="264"/>
      <c r="E164" s="264"/>
      <c r="F164" s="264" t="s">
        <v>1458</v>
      </c>
      <c r="G164" s="301"/>
      <c r="H164" s="302" t="s">
        <v>127</v>
      </c>
      <c r="I164" s="302" t="s">
        <v>60</v>
      </c>
      <c r="J164" s="264" t="s">
        <v>1459</v>
      </c>
      <c r="K164" s="243"/>
    </row>
    <row r="165" spans="2:11" ht="17.25" customHeight="1">
      <c r="B165" s="245"/>
      <c r="C165" s="266" t="s">
        <v>1460</v>
      </c>
      <c r="D165" s="266"/>
      <c r="E165" s="266"/>
      <c r="F165" s="267" t="s">
        <v>1461</v>
      </c>
      <c r="G165" s="303"/>
      <c r="H165" s="304"/>
      <c r="I165" s="304"/>
      <c r="J165" s="266" t="s">
        <v>1462</v>
      </c>
      <c r="K165" s="246"/>
    </row>
    <row r="166" spans="2:11" ht="5.25" customHeight="1">
      <c r="B166" s="272"/>
      <c r="C166" s="269"/>
      <c r="D166" s="269"/>
      <c r="E166" s="269"/>
      <c r="F166" s="269"/>
      <c r="G166" s="270"/>
      <c r="H166" s="269"/>
      <c r="I166" s="269"/>
      <c r="J166" s="269"/>
      <c r="K166" s="293"/>
    </row>
    <row r="167" spans="2:11" ht="15" customHeight="1">
      <c r="B167" s="272"/>
      <c r="C167" s="252" t="s">
        <v>1466</v>
      </c>
      <c r="D167" s="252"/>
      <c r="E167" s="252"/>
      <c r="F167" s="271" t="s">
        <v>1463</v>
      </c>
      <c r="G167" s="252"/>
      <c r="H167" s="252" t="s">
        <v>1502</v>
      </c>
      <c r="I167" s="252" t="s">
        <v>1465</v>
      </c>
      <c r="J167" s="252">
        <v>120</v>
      </c>
      <c r="K167" s="293"/>
    </row>
    <row r="168" spans="2:11" ht="15" customHeight="1">
      <c r="B168" s="272"/>
      <c r="C168" s="252" t="s">
        <v>1511</v>
      </c>
      <c r="D168" s="252"/>
      <c r="E168" s="252"/>
      <c r="F168" s="271" t="s">
        <v>1463</v>
      </c>
      <c r="G168" s="252"/>
      <c r="H168" s="252" t="s">
        <v>1512</v>
      </c>
      <c r="I168" s="252" t="s">
        <v>1465</v>
      </c>
      <c r="J168" s="252" t="s">
        <v>1513</v>
      </c>
      <c r="K168" s="293"/>
    </row>
    <row r="169" spans="2:11" ht="15" customHeight="1">
      <c r="B169" s="272"/>
      <c r="C169" s="252" t="s">
        <v>1412</v>
      </c>
      <c r="D169" s="252"/>
      <c r="E169" s="252"/>
      <c r="F169" s="271" t="s">
        <v>1463</v>
      </c>
      <c r="G169" s="252"/>
      <c r="H169" s="252" t="s">
        <v>1529</v>
      </c>
      <c r="I169" s="252" t="s">
        <v>1465</v>
      </c>
      <c r="J169" s="252" t="s">
        <v>1513</v>
      </c>
      <c r="K169" s="293"/>
    </row>
    <row r="170" spans="2:11" ht="15" customHeight="1">
      <c r="B170" s="272"/>
      <c r="C170" s="252" t="s">
        <v>1468</v>
      </c>
      <c r="D170" s="252"/>
      <c r="E170" s="252"/>
      <c r="F170" s="271" t="s">
        <v>1469</v>
      </c>
      <c r="G170" s="252"/>
      <c r="H170" s="252" t="s">
        <v>1529</v>
      </c>
      <c r="I170" s="252" t="s">
        <v>1465</v>
      </c>
      <c r="J170" s="252">
        <v>50</v>
      </c>
      <c r="K170" s="293"/>
    </row>
    <row r="171" spans="2:11" ht="15" customHeight="1">
      <c r="B171" s="272"/>
      <c r="C171" s="252" t="s">
        <v>1471</v>
      </c>
      <c r="D171" s="252"/>
      <c r="E171" s="252"/>
      <c r="F171" s="271" t="s">
        <v>1463</v>
      </c>
      <c r="G171" s="252"/>
      <c r="H171" s="252" t="s">
        <v>1529</v>
      </c>
      <c r="I171" s="252" t="s">
        <v>1473</v>
      </c>
      <c r="J171" s="252"/>
      <c r="K171" s="293"/>
    </row>
    <row r="172" spans="2:11" ht="15" customHeight="1">
      <c r="B172" s="272"/>
      <c r="C172" s="252" t="s">
        <v>1482</v>
      </c>
      <c r="D172" s="252"/>
      <c r="E172" s="252"/>
      <c r="F172" s="271" t="s">
        <v>1469</v>
      </c>
      <c r="G172" s="252"/>
      <c r="H172" s="252" t="s">
        <v>1529</v>
      </c>
      <c r="I172" s="252" t="s">
        <v>1465</v>
      </c>
      <c r="J172" s="252">
        <v>50</v>
      </c>
      <c r="K172" s="293"/>
    </row>
    <row r="173" spans="2:11" ht="15" customHeight="1">
      <c r="B173" s="272"/>
      <c r="C173" s="252" t="s">
        <v>1490</v>
      </c>
      <c r="D173" s="252"/>
      <c r="E173" s="252"/>
      <c r="F173" s="271" t="s">
        <v>1469</v>
      </c>
      <c r="G173" s="252"/>
      <c r="H173" s="252" t="s">
        <v>1529</v>
      </c>
      <c r="I173" s="252" t="s">
        <v>1465</v>
      </c>
      <c r="J173" s="252">
        <v>50</v>
      </c>
      <c r="K173" s="293"/>
    </row>
    <row r="174" spans="2:11" ht="15" customHeight="1">
      <c r="B174" s="272"/>
      <c r="C174" s="252" t="s">
        <v>1488</v>
      </c>
      <c r="D174" s="252"/>
      <c r="E174" s="252"/>
      <c r="F174" s="271" t="s">
        <v>1469</v>
      </c>
      <c r="G174" s="252"/>
      <c r="H174" s="252" t="s">
        <v>1529</v>
      </c>
      <c r="I174" s="252" t="s">
        <v>1465</v>
      </c>
      <c r="J174" s="252">
        <v>50</v>
      </c>
      <c r="K174" s="293"/>
    </row>
    <row r="175" spans="2:11" ht="15" customHeight="1">
      <c r="B175" s="272"/>
      <c r="C175" s="252" t="s">
        <v>126</v>
      </c>
      <c r="D175" s="252"/>
      <c r="E175" s="252"/>
      <c r="F175" s="271" t="s">
        <v>1463</v>
      </c>
      <c r="G175" s="252"/>
      <c r="H175" s="252" t="s">
        <v>1530</v>
      </c>
      <c r="I175" s="252" t="s">
        <v>1531</v>
      </c>
      <c r="J175" s="252"/>
      <c r="K175" s="293"/>
    </row>
    <row r="176" spans="2:11" ht="15" customHeight="1">
      <c r="B176" s="272"/>
      <c r="C176" s="252" t="s">
        <v>60</v>
      </c>
      <c r="D176" s="252"/>
      <c r="E176" s="252"/>
      <c r="F176" s="271" t="s">
        <v>1463</v>
      </c>
      <c r="G176" s="252"/>
      <c r="H176" s="252" t="s">
        <v>1532</v>
      </c>
      <c r="I176" s="252" t="s">
        <v>1533</v>
      </c>
      <c r="J176" s="252">
        <v>1</v>
      </c>
      <c r="K176" s="293"/>
    </row>
    <row r="177" spans="2:11" ht="15" customHeight="1">
      <c r="B177" s="272"/>
      <c r="C177" s="252" t="s">
        <v>56</v>
      </c>
      <c r="D177" s="252"/>
      <c r="E177" s="252"/>
      <c r="F177" s="271" t="s">
        <v>1463</v>
      </c>
      <c r="G177" s="252"/>
      <c r="H177" s="252" t="s">
        <v>1534</v>
      </c>
      <c r="I177" s="252" t="s">
        <v>1465</v>
      </c>
      <c r="J177" s="252">
        <v>20</v>
      </c>
      <c r="K177" s="293"/>
    </row>
    <row r="178" spans="2:11" ht="15" customHeight="1">
      <c r="B178" s="272"/>
      <c r="C178" s="252" t="s">
        <v>127</v>
      </c>
      <c r="D178" s="252"/>
      <c r="E178" s="252"/>
      <c r="F178" s="271" t="s">
        <v>1463</v>
      </c>
      <c r="G178" s="252"/>
      <c r="H178" s="252" t="s">
        <v>1535</v>
      </c>
      <c r="I178" s="252" t="s">
        <v>1465</v>
      </c>
      <c r="J178" s="252">
        <v>255</v>
      </c>
      <c r="K178" s="293"/>
    </row>
    <row r="179" spans="2:11" ht="15" customHeight="1">
      <c r="B179" s="272"/>
      <c r="C179" s="252" t="s">
        <v>128</v>
      </c>
      <c r="D179" s="252"/>
      <c r="E179" s="252"/>
      <c r="F179" s="271" t="s">
        <v>1463</v>
      </c>
      <c r="G179" s="252"/>
      <c r="H179" s="252" t="s">
        <v>1428</v>
      </c>
      <c r="I179" s="252" t="s">
        <v>1465</v>
      </c>
      <c r="J179" s="252">
        <v>10</v>
      </c>
      <c r="K179" s="293"/>
    </row>
    <row r="180" spans="2:11" ht="15" customHeight="1">
      <c r="B180" s="272"/>
      <c r="C180" s="252" t="s">
        <v>129</v>
      </c>
      <c r="D180" s="252"/>
      <c r="E180" s="252"/>
      <c r="F180" s="271" t="s">
        <v>1463</v>
      </c>
      <c r="G180" s="252"/>
      <c r="H180" s="252" t="s">
        <v>1536</v>
      </c>
      <c r="I180" s="252" t="s">
        <v>1497</v>
      </c>
      <c r="J180" s="252"/>
      <c r="K180" s="293"/>
    </row>
    <row r="181" spans="2:11" ht="15" customHeight="1">
      <c r="B181" s="272"/>
      <c r="C181" s="252" t="s">
        <v>1537</v>
      </c>
      <c r="D181" s="252"/>
      <c r="E181" s="252"/>
      <c r="F181" s="271" t="s">
        <v>1463</v>
      </c>
      <c r="G181" s="252"/>
      <c r="H181" s="252" t="s">
        <v>1538</v>
      </c>
      <c r="I181" s="252" t="s">
        <v>1497</v>
      </c>
      <c r="J181" s="252"/>
      <c r="K181" s="293"/>
    </row>
    <row r="182" spans="2:11" ht="15" customHeight="1">
      <c r="B182" s="272"/>
      <c r="C182" s="252" t="s">
        <v>1526</v>
      </c>
      <c r="D182" s="252"/>
      <c r="E182" s="252"/>
      <c r="F182" s="271" t="s">
        <v>1463</v>
      </c>
      <c r="G182" s="252"/>
      <c r="H182" s="252" t="s">
        <v>1539</v>
      </c>
      <c r="I182" s="252" t="s">
        <v>1497</v>
      </c>
      <c r="J182" s="252"/>
      <c r="K182" s="293"/>
    </row>
    <row r="183" spans="2:11" ht="15" customHeight="1">
      <c r="B183" s="272"/>
      <c r="C183" s="252" t="s">
        <v>131</v>
      </c>
      <c r="D183" s="252"/>
      <c r="E183" s="252"/>
      <c r="F183" s="271" t="s">
        <v>1469</v>
      </c>
      <c r="G183" s="252"/>
      <c r="H183" s="252" t="s">
        <v>1540</v>
      </c>
      <c r="I183" s="252" t="s">
        <v>1465</v>
      </c>
      <c r="J183" s="252">
        <v>50</v>
      </c>
      <c r="K183" s="293"/>
    </row>
    <row r="184" spans="2:11" ht="15" customHeight="1">
      <c r="B184" s="272"/>
      <c r="C184" s="252" t="s">
        <v>1541</v>
      </c>
      <c r="D184" s="252"/>
      <c r="E184" s="252"/>
      <c r="F184" s="271" t="s">
        <v>1469</v>
      </c>
      <c r="G184" s="252"/>
      <c r="H184" s="252" t="s">
        <v>1542</v>
      </c>
      <c r="I184" s="252" t="s">
        <v>1543</v>
      </c>
      <c r="J184" s="252"/>
      <c r="K184" s="293"/>
    </row>
    <row r="185" spans="2:11" ht="15" customHeight="1">
      <c r="B185" s="272"/>
      <c r="C185" s="252" t="s">
        <v>1544</v>
      </c>
      <c r="D185" s="252"/>
      <c r="E185" s="252"/>
      <c r="F185" s="271" t="s">
        <v>1469</v>
      </c>
      <c r="G185" s="252"/>
      <c r="H185" s="252" t="s">
        <v>1545</v>
      </c>
      <c r="I185" s="252" t="s">
        <v>1543</v>
      </c>
      <c r="J185" s="252"/>
      <c r="K185" s="293"/>
    </row>
    <row r="186" spans="2:11" ht="15" customHeight="1">
      <c r="B186" s="272"/>
      <c r="C186" s="252" t="s">
        <v>1546</v>
      </c>
      <c r="D186" s="252"/>
      <c r="E186" s="252"/>
      <c r="F186" s="271" t="s">
        <v>1469</v>
      </c>
      <c r="G186" s="252"/>
      <c r="H186" s="252" t="s">
        <v>1547</v>
      </c>
      <c r="I186" s="252" t="s">
        <v>1543</v>
      </c>
      <c r="J186" s="252"/>
      <c r="K186" s="293"/>
    </row>
    <row r="187" spans="2:11" ht="15" customHeight="1">
      <c r="B187" s="272"/>
      <c r="C187" s="305" t="s">
        <v>1548</v>
      </c>
      <c r="D187" s="252"/>
      <c r="E187" s="252"/>
      <c r="F187" s="271" t="s">
        <v>1469</v>
      </c>
      <c r="G187" s="252"/>
      <c r="H187" s="252" t="s">
        <v>1549</v>
      </c>
      <c r="I187" s="252" t="s">
        <v>1550</v>
      </c>
      <c r="J187" s="306" t="s">
        <v>1551</v>
      </c>
      <c r="K187" s="293"/>
    </row>
    <row r="188" spans="2:11" ht="15" customHeight="1">
      <c r="B188" s="299"/>
      <c r="C188" s="307"/>
      <c r="D188" s="281"/>
      <c r="E188" s="281"/>
      <c r="F188" s="281"/>
      <c r="G188" s="281"/>
      <c r="H188" s="281"/>
      <c r="I188" s="281"/>
      <c r="J188" s="281"/>
      <c r="K188" s="300"/>
    </row>
    <row r="189" spans="2:11" ht="18.75" customHeight="1">
      <c r="B189" s="308"/>
      <c r="C189" s="309"/>
      <c r="D189" s="309"/>
      <c r="E189" s="309"/>
      <c r="F189" s="310"/>
      <c r="G189" s="252"/>
      <c r="H189" s="252"/>
      <c r="I189" s="252"/>
      <c r="J189" s="252"/>
      <c r="K189" s="248"/>
    </row>
    <row r="190" spans="2:11" ht="18.75" customHeight="1">
      <c r="B190" s="248"/>
      <c r="C190" s="252"/>
      <c r="D190" s="252"/>
      <c r="E190" s="252"/>
      <c r="F190" s="271"/>
      <c r="G190" s="252"/>
      <c r="H190" s="252"/>
      <c r="I190" s="252"/>
      <c r="J190" s="252"/>
      <c r="K190" s="248"/>
    </row>
    <row r="191" spans="2:11" ht="18.75" customHeight="1">
      <c r="B191" s="258"/>
      <c r="C191" s="258"/>
      <c r="D191" s="258"/>
      <c r="E191" s="258"/>
      <c r="F191" s="258"/>
      <c r="G191" s="258"/>
      <c r="H191" s="258"/>
      <c r="I191" s="258"/>
      <c r="J191" s="258"/>
      <c r="K191" s="258"/>
    </row>
    <row r="192" spans="2:11" ht="13.5">
      <c r="B192" s="239"/>
      <c r="C192" s="240"/>
      <c r="D192" s="240"/>
      <c r="E192" s="240"/>
      <c r="F192" s="240"/>
      <c r="G192" s="240"/>
      <c r="H192" s="240"/>
      <c r="I192" s="240"/>
      <c r="J192" s="240"/>
      <c r="K192" s="241"/>
    </row>
    <row r="193" spans="2:11" ht="21">
      <c r="B193" s="242"/>
      <c r="C193" s="363" t="s">
        <v>1552</v>
      </c>
      <c r="D193" s="363"/>
      <c r="E193" s="363"/>
      <c r="F193" s="363"/>
      <c r="G193" s="363"/>
      <c r="H193" s="363"/>
      <c r="I193" s="363"/>
      <c r="J193" s="363"/>
      <c r="K193" s="243"/>
    </row>
    <row r="194" spans="2:11" ht="25.5" customHeight="1">
      <c r="B194" s="242"/>
      <c r="C194" s="311" t="s">
        <v>1553</v>
      </c>
      <c r="D194" s="311"/>
      <c r="E194" s="311"/>
      <c r="F194" s="311" t="s">
        <v>1554</v>
      </c>
      <c r="G194" s="312"/>
      <c r="H194" s="364" t="s">
        <v>1555</v>
      </c>
      <c r="I194" s="364"/>
      <c r="J194" s="364"/>
      <c r="K194" s="243"/>
    </row>
    <row r="195" spans="2:11" ht="5.25" customHeight="1">
      <c r="B195" s="272"/>
      <c r="C195" s="269"/>
      <c r="D195" s="269"/>
      <c r="E195" s="269"/>
      <c r="F195" s="269"/>
      <c r="G195" s="252"/>
      <c r="H195" s="269"/>
      <c r="I195" s="269"/>
      <c r="J195" s="269"/>
      <c r="K195" s="293"/>
    </row>
    <row r="196" spans="2:11" ht="15" customHeight="1">
      <c r="B196" s="272"/>
      <c r="C196" s="252" t="s">
        <v>1556</v>
      </c>
      <c r="D196" s="252"/>
      <c r="E196" s="252"/>
      <c r="F196" s="271" t="s">
        <v>46</v>
      </c>
      <c r="G196" s="252"/>
      <c r="H196" s="362" t="s">
        <v>1557</v>
      </c>
      <c r="I196" s="362"/>
      <c r="J196" s="362"/>
      <c r="K196" s="293"/>
    </row>
    <row r="197" spans="2:11" ht="15" customHeight="1">
      <c r="B197" s="272"/>
      <c r="C197" s="278"/>
      <c r="D197" s="252"/>
      <c r="E197" s="252"/>
      <c r="F197" s="271" t="s">
        <v>47</v>
      </c>
      <c r="G197" s="252"/>
      <c r="H197" s="362" t="s">
        <v>1558</v>
      </c>
      <c r="I197" s="362"/>
      <c r="J197" s="362"/>
      <c r="K197" s="293"/>
    </row>
    <row r="198" spans="2:11" ht="15" customHeight="1">
      <c r="B198" s="272"/>
      <c r="C198" s="278"/>
      <c r="D198" s="252"/>
      <c r="E198" s="252"/>
      <c r="F198" s="271" t="s">
        <v>50</v>
      </c>
      <c r="G198" s="252"/>
      <c r="H198" s="362" t="s">
        <v>1559</v>
      </c>
      <c r="I198" s="362"/>
      <c r="J198" s="362"/>
      <c r="K198" s="293"/>
    </row>
    <row r="199" spans="2:11" ht="15" customHeight="1">
      <c r="B199" s="272"/>
      <c r="C199" s="252"/>
      <c r="D199" s="252"/>
      <c r="E199" s="252"/>
      <c r="F199" s="271" t="s">
        <v>48</v>
      </c>
      <c r="G199" s="252"/>
      <c r="H199" s="362" t="s">
        <v>1560</v>
      </c>
      <c r="I199" s="362"/>
      <c r="J199" s="362"/>
      <c r="K199" s="293"/>
    </row>
    <row r="200" spans="2:11" ht="15" customHeight="1">
      <c r="B200" s="272"/>
      <c r="C200" s="252"/>
      <c r="D200" s="252"/>
      <c r="E200" s="252"/>
      <c r="F200" s="271" t="s">
        <v>49</v>
      </c>
      <c r="G200" s="252"/>
      <c r="H200" s="362" t="s">
        <v>1561</v>
      </c>
      <c r="I200" s="362"/>
      <c r="J200" s="362"/>
      <c r="K200" s="293"/>
    </row>
    <row r="201" spans="2:11" ht="15" customHeight="1">
      <c r="B201" s="272"/>
      <c r="C201" s="252"/>
      <c r="D201" s="252"/>
      <c r="E201" s="252"/>
      <c r="F201" s="271"/>
      <c r="G201" s="252"/>
      <c r="H201" s="252"/>
      <c r="I201" s="252"/>
      <c r="J201" s="252"/>
      <c r="K201" s="293"/>
    </row>
    <row r="202" spans="2:11" ht="15" customHeight="1">
      <c r="B202" s="272"/>
      <c r="C202" s="252" t="s">
        <v>1509</v>
      </c>
      <c r="D202" s="252"/>
      <c r="E202" s="252"/>
      <c r="F202" s="271" t="s">
        <v>81</v>
      </c>
      <c r="G202" s="252"/>
      <c r="H202" s="362" t="s">
        <v>1562</v>
      </c>
      <c r="I202" s="362"/>
      <c r="J202" s="362"/>
      <c r="K202" s="293"/>
    </row>
    <row r="203" spans="2:11" ht="15" customHeight="1">
      <c r="B203" s="272"/>
      <c r="C203" s="278"/>
      <c r="D203" s="252"/>
      <c r="E203" s="252"/>
      <c r="F203" s="271" t="s">
        <v>1407</v>
      </c>
      <c r="G203" s="252"/>
      <c r="H203" s="362" t="s">
        <v>1408</v>
      </c>
      <c r="I203" s="362"/>
      <c r="J203" s="362"/>
      <c r="K203" s="293"/>
    </row>
    <row r="204" spans="2:11" ht="15" customHeight="1">
      <c r="B204" s="272"/>
      <c r="C204" s="252"/>
      <c r="D204" s="252"/>
      <c r="E204" s="252"/>
      <c r="F204" s="271" t="s">
        <v>1405</v>
      </c>
      <c r="G204" s="252"/>
      <c r="H204" s="362" t="s">
        <v>1563</v>
      </c>
      <c r="I204" s="362"/>
      <c r="J204" s="362"/>
      <c r="K204" s="293"/>
    </row>
    <row r="205" spans="2:11" ht="15" customHeight="1">
      <c r="B205" s="313"/>
      <c r="C205" s="278"/>
      <c r="D205" s="278"/>
      <c r="E205" s="278"/>
      <c r="F205" s="271" t="s">
        <v>84</v>
      </c>
      <c r="G205" s="257"/>
      <c r="H205" s="361" t="s">
        <v>1409</v>
      </c>
      <c r="I205" s="361"/>
      <c r="J205" s="361"/>
      <c r="K205" s="314"/>
    </row>
    <row r="206" spans="2:11" ht="15" customHeight="1">
      <c r="B206" s="313"/>
      <c r="C206" s="278"/>
      <c r="D206" s="278"/>
      <c r="E206" s="278"/>
      <c r="F206" s="271" t="s">
        <v>1410</v>
      </c>
      <c r="G206" s="257"/>
      <c r="H206" s="361" t="s">
        <v>1380</v>
      </c>
      <c r="I206" s="361"/>
      <c r="J206" s="361"/>
      <c r="K206" s="314"/>
    </row>
    <row r="207" spans="2:11" ht="15" customHeight="1">
      <c r="B207" s="313"/>
      <c r="C207" s="278"/>
      <c r="D207" s="278"/>
      <c r="E207" s="278"/>
      <c r="F207" s="315"/>
      <c r="G207" s="257"/>
      <c r="H207" s="316"/>
      <c r="I207" s="316"/>
      <c r="J207" s="316"/>
      <c r="K207" s="314"/>
    </row>
    <row r="208" spans="2:11" ht="15" customHeight="1">
      <c r="B208" s="313"/>
      <c r="C208" s="252" t="s">
        <v>1533</v>
      </c>
      <c r="D208" s="278"/>
      <c r="E208" s="278"/>
      <c r="F208" s="271">
        <v>1</v>
      </c>
      <c r="G208" s="257"/>
      <c r="H208" s="361" t="s">
        <v>1564</v>
      </c>
      <c r="I208" s="361"/>
      <c r="J208" s="361"/>
      <c r="K208" s="314"/>
    </row>
    <row r="209" spans="2:11" ht="15" customHeight="1">
      <c r="B209" s="313"/>
      <c r="C209" s="278"/>
      <c r="D209" s="278"/>
      <c r="E209" s="278"/>
      <c r="F209" s="271">
        <v>2</v>
      </c>
      <c r="G209" s="257"/>
      <c r="H209" s="361" t="s">
        <v>1565</v>
      </c>
      <c r="I209" s="361"/>
      <c r="J209" s="361"/>
      <c r="K209" s="314"/>
    </row>
    <row r="210" spans="2:11" ht="15" customHeight="1">
      <c r="B210" s="313"/>
      <c r="C210" s="278"/>
      <c r="D210" s="278"/>
      <c r="E210" s="278"/>
      <c r="F210" s="271">
        <v>3</v>
      </c>
      <c r="G210" s="257"/>
      <c r="H210" s="361" t="s">
        <v>1566</v>
      </c>
      <c r="I210" s="361"/>
      <c r="J210" s="361"/>
      <c r="K210" s="314"/>
    </row>
    <row r="211" spans="2:11" ht="15" customHeight="1">
      <c r="B211" s="313"/>
      <c r="C211" s="278"/>
      <c r="D211" s="278"/>
      <c r="E211" s="278"/>
      <c r="F211" s="271">
        <v>4</v>
      </c>
      <c r="G211" s="257"/>
      <c r="H211" s="361" t="s">
        <v>1567</v>
      </c>
      <c r="I211" s="361"/>
      <c r="J211" s="361"/>
      <c r="K211" s="314"/>
    </row>
    <row r="212" spans="2:11" ht="12.75" customHeight="1">
      <c r="B212" s="317"/>
      <c r="C212" s="318"/>
      <c r="D212" s="318"/>
      <c r="E212" s="318"/>
      <c r="F212" s="318"/>
      <c r="G212" s="318"/>
      <c r="H212" s="318"/>
      <c r="I212" s="318"/>
      <c r="J212" s="318"/>
      <c r="K212" s="319"/>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MRWORK\Miloslav</dc:creator>
  <cp:keywords/>
  <dc:description/>
  <cp:lastModifiedBy>Vladislav Kejha</cp:lastModifiedBy>
  <dcterms:created xsi:type="dcterms:W3CDTF">2016-08-01T05:55:50Z</dcterms:created>
  <dcterms:modified xsi:type="dcterms:W3CDTF">2017-02-23T08:36:31Z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