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Blok 3,4,6" sheetId="2" r:id="rId2"/>
    <sheet name="2 - Blok 5" sheetId="3" r:id="rId3"/>
    <sheet name="3 - Blok 7,8" sheetId="4" r:id="rId4"/>
    <sheet name="4 - Blok 9" sheetId="5" r:id="rId5"/>
    <sheet name="5 - Elektromontáže" sheetId="6" r:id="rId6"/>
    <sheet name="6 - Záchytný systém" sheetId="7" r:id="rId7"/>
    <sheet name="VON - VRN+ON" sheetId="8" r:id="rId8"/>
    <sheet name="Pokyny pro vyplnění" sheetId="9" r:id="rId9"/>
  </sheets>
  <definedNames>
    <definedName name="_xlnm.Print_Area" localSheetId="0">'Rekapitulace stavby'!$D$4:$AO$33,'Rekapitulace stavby'!$C$39:$AQ$59</definedName>
    <definedName name="_xlnm._FilterDatabase" localSheetId="1" hidden="1">'1 - Blok 3,4,6'!$C$104:$K$1497</definedName>
    <definedName name="_xlnm.Print_Area" localSheetId="1">'1 - Blok 3,4,6'!$C$4:$J$36,'1 - Blok 3,4,6'!$C$42:$J$86,'1 - Blok 3,4,6'!$C$92:$K$1497</definedName>
    <definedName name="_xlnm._FilterDatabase" localSheetId="2" hidden="1">'2 - Blok 5'!$C$102:$K$843</definedName>
    <definedName name="_xlnm.Print_Area" localSheetId="2">'2 - Blok 5'!$C$4:$J$36,'2 - Blok 5'!$C$42:$J$84,'2 - Blok 5'!$C$90:$K$843</definedName>
    <definedName name="_xlnm._FilterDatabase" localSheetId="3" hidden="1">'3 - Blok 7,8'!$C$102:$K$1286</definedName>
    <definedName name="_xlnm.Print_Area" localSheetId="3">'3 - Blok 7,8'!$C$4:$J$36,'3 - Blok 7,8'!$C$42:$J$84,'3 - Blok 7,8'!$C$90:$K$1286</definedName>
    <definedName name="_xlnm._FilterDatabase" localSheetId="4" hidden="1">'4 - Blok 9'!$C$101:$K$687</definedName>
    <definedName name="_xlnm.Print_Area" localSheetId="4">'4 - Blok 9'!$C$4:$J$36,'4 - Blok 9'!$C$42:$J$83,'4 - Blok 9'!$C$89:$K$687</definedName>
    <definedName name="_xlnm._FilterDatabase" localSheetId="5" hidden="1">'5 - Elektromontáže'!$C$77:$K$123</definedName>
    <definedName name="_xlnm.Print_Area" localSheetId="5">'5 - Elektromontáže'!$C$4:$J$36,'5 - Elektromontáže'!$C$42:$J$59,'5 - Elektromontáže'!$C$65:$K$123</definedName>
    <definedName name="_xlnm._FilterDatabase" localSheetId="6" hidden="1">'6 - Záchytný systém'!$C$77:$K$81</definedName>
    <definedName name="_xlnm.Print_Area" localSheetId="6">'6 - Záchytný systém'!$C$4:$J$36,'6 - Záchytný systém'!$C$42:$J$59,'6 - Záchytný systém'!$C$65:$K$81</definedName>
    <definedName name="_xlnm._FilterDatabase" localSheetId="7" hidden="1">'VON - VRN+ON'!$C$80:$K$100</definedName>
    <definedName name="_xlnm.Print_Area" localSheetId="7">'VON - VRN+ON'!$C$4:$J$36,'VON - VRN+ON'!$C$42:$J$62,'VON - VRN+ON'!$C$68:$K$100</definedName>
    <definedName name="_xlnm.Print_Area" localSheetId="8">'Pokyny pro vyplnění'!$B$2:$K$69,'Pokyny pro vyplnění'!$B$72:$K$116,'Pokyny pro vyplnění'!$B$119:$K$188,'Pokyny pro vyplnění'!$B$196:$K$216</definedName>
    <definedName name="_xlnm.Print_Titles" localSheetId="0">'Rekapitulace stavby'!$49:$49</definedName>
    <definedName name="_xlnm.Print_Titles" localSheetId="2">'2 - Blok 5'!$102:$102</definedName>
    <definedName name="_xlnm.Print_Titles" localSheetId="4">'4 - Blok 9'!$101:$101</definedName>
    <definedName name="_xlnm.Print_Titles" localSheetId="5">'5 - Elektromontáže'!$77:$77</definedName>
    <definedName name="_xlnm.Print_Titles" localSheetId="6">'6 - Záchytný systém'!$77:$77</definedName>
    <definedName name="_xlnm.Print_Titles" localSheetId="7">'VON - VRN+ON'!$80:$80</definedName>
  </definedNames>
  <calcPr fullCalcOnLoad="1"/>
</workbook>
</file>

<file path=xl/sharedStrings.xml><?xml version="1.0" encoding="utf-8"?>
<sst xmlns="http://schemas.openxmlformats.org/spreadsheetml/2006/main" count="43023" uniqueCount="3872">
  <si>
    <t>Export VZ</t>
  </si>
  <si>
    <t>List obsahuje:</t>
  </si>
  <si>
    <t>1) Rekapitulace stavby</t>
  </si>
  <si>
    <t>2) Rekapitulace objektů stavby a soupisů prací</t>
  </si>
  <si>
    <t>3.0</t>
  </si>
  <si>
    <t/>
  </si>
  <si>
    <t>False</t>
  </si>
  <si>
    <t>{be27885c-dd37-4861-b45e-6828824e528d}</t>
  </si>
  <si>
    <t>&gt;&gt;  skryté sloupce  &lt;&lt;</t>
  </si>
  <si>
    <t>0,01</t>
  </si>
  <si>
    <t>21</t>
  </si>
  <si>
    <t>15</t>
  </si>
  <si>
    <t>REKAPITULACE STAVBY</t>
  </si>
  <si>
    <t>v ---  níže se nacházejí doplnkové a pomocné údaje k sestavám  --- v</t>
  </si>
  <si>
    <t>Návod na vyplnění</t>
  </si>
  <si>
    <t>0,001</t>
  </si>
  <si>
    <t>Kód:</t>
  </si>
  <si>
    <t>120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</si>
  <si>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</si>
  <si>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</si>
  <si>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Snižování spotřeby energie - Školský objekt Chabařovická</t>
  </si>
  <si>
    <t>KSO:</t>
  </si>
  <si>
    <t>801 32 1</t>
  </si>
  <si>
    <t>CC-CZ:</t>
  </si>
  <si>
    <t>Místo:</t>
  </si>
  <si>
    <t>Chabařovická 1125/4, Praha 8</t>
  </si>
  <si>
    <t>Datum:</t>
  </si>
  <si>
    <t>13.3.2018</t>
  </si>
  <si>
    <t>Zadavatel:</t>
  </si>
  <si>
    <t>IČ:</t>
  </si>
  <si>
    <t xml:space="preserve">Servisní středisko pro správu svěřeného majetku </t>
  </si>
  <si>
    <t>DIČ:</t>
  </si>
  <si>
    <t>Uchazeč:</t>
  </si>
  <si>
    <t>Vyplň údaj</t>
  </si>
  <si>
    <t>Projektant:</t>
  </si>
  <si>
    <t>Le Nut Group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</si>
  <si>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</si>
  <si>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</si>
  <si>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Nedílnou součástí VV je i realizační PD, na kterou výkaz výměr navazuje a položky výkazu výměr podrobněji specifikuje a určuje.</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</si>
  <si>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</si>
  <si>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</si>
  <si>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</si>
  <si>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</si>
  <si>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</si>
  <si>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</si>
  <si>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</si>
  <si>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</si>
  <si>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</si>
  <si>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</si>
  <si>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</si>
  <si>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</si>
  <si>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</si>
  <si>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</si>
  <si>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</si>
  <si>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</si>
  <si>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</si>
  <si>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</si>
  <si>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</si>
  <si>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</si>
  <si>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</si>
  <si>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</si>
  <si>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</si>
  <si>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</si>
  <si>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</si>
  <si>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</si>
  <si>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</si>
  <si>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</si>
  <si>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</si>
  <si>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</si>
  <si>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</si>
  <si>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</si>
  <si>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</si>
  <si>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</si>
  <si>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</si>
  <si>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</si>
  <si>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</si>
  <si>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</si>
  <si>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</si>
  <si>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</si>
  <si>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Blok 3,4,6</t>
  </si>
  <si>
    <t>STA</t>
  </si>
  <si>
    <t>{543f06c7-9f66-42d6-b85e-94733afbc3ee}</t>
  </si>
  <si>
    <t>2</t>
  </si>
  <si>
    <t>Blok 5</t>
  </si>
  <si>
    <t>{16b67212-cf28-4a50-8212-c77ef08aa359}</t>
  </si>
  <si>
    <t>3</t>
  </si>
  <si>
    <t>Blok 7,8</t>
  </si>
  <si>
    <t>{4f226d95-21ec-4a0a-bd45-0be0afe1d81a}</t>
  </si>
  <si>
    <t>4</t>
  </si>
  <si>
    <t>Blok 9</t>
  </si>
  <si>
    <t>{57626666-71b8-4b3e-b6d5-c66a9e271382}</t>
  </si>
  <si>
    <t>5</t>
  </si>
  <si>
    <t>Elektromontáže</t>
  </si>
  <si>
    <t>{3a90698a-86e5-4da0-b512-1d17acc6bf2b}</t>
  </si>
  <si>
    <t>6</t>
  </si>
  <si>
    <t>Záchytný systém</t>
  </si>
  <si>
    <t>{197ed96d-f550-4f9f-b086-b2333472d859}</t>
  </si>
  <si>
    <t>VON</t>
  </si>
  <si>
    <t>VRN+ON</t>
  </si>
  <si>
    <t>{e33091db-d2fc-47ba-b239-f265b575b307}</t>
  </si>
  <si>
    <t>1) Krycí list soupisu</t>
  </si>
  <si>
    <t>2) Rekapitulace</t>
  </si>
  <si>
    <t>3) Soupis prací</t>
  </si>
  <si>
    <t>Zpět na list:</t>
  </si>
  <si>
    <t>Rekapitulace stavby</t>
  </si>
  <si>
    <t>KRYCÍ LIST SOUPISU</t>
  </si>
  <si>
    <t>Objekt:</t>
  </si>
  <si>
    <t>1 - Blok 3,4,6</t>
  </si>
  <si>
    <t>Přesto, že tento výkaz výměr byl vypracován s nejvyšší péčí,  je na výhradní odpovědnosti nabízejícího zkontrolovat položky a výměry zde uvedené s výkresovou a textovou částí dokumentace a případně opravit či doplnit položky. Projektová dokumentace má přednost před rozpočtem. Rozpočet a výkaz výměr zpracovala společnost Rozpočtářka s.r.o.</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</si>
  <si>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</si>
  <si>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</si>
  <si>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</si>
  <si>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</si>
  <si>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</si>
  <si>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</si>
  <si>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</si>
  <si>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</si>
  <si>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5 - Komunikace pozemní</t>
  </si>
  <si>
    <t xml:space="preserve">    61 - Úprava povrchů vnitřních</t>
  </si>
  <si>
    <t xml:space="preserve">    62 - Úprava povrchů vnějších</t>
  </si>
  <si>
    <t xml:space="preserve">    63 - Podlahy a podlahové konstrukce</t>
  </si>
  <si>
    <t xml:space="preserve">    91 - Ostatní</t>
  </si>
  <si>
    <t xml:space="preserve">    94 - Lešení a stavební výtahy</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</si>
  <si>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</si>
  <si>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</si>
  <si>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</si>
  <si>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</si>
  <si>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</si>
  <si>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</si>
  <si>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</si>
  <si>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</si>
  <si>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740 - Elektromontáže</t>
  </si>
  <si>
    <t xml:space="preserve">    751 - Vzduchotechnika</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</si>
  <si>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</si>
  <si>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</si>
  <si>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</si>
  <si>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</si>
  <si>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</si>
  <si>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</si>
  <si>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783 - Dokončovací práce - nátěry</t>
  </si>
  <si>
    <t xml:space="preserve">    784 - Dokončovací práce - malby a tapety</t>
  </si>
  <si>
    <t xml:space="preserve">    786 - Dokončovací práce - čalounické úpravy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</si>
  <si>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</si>
  <si>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</si>
  <si>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</si>
  <si>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</si>
  <si>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</si>
  <si>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</si>
  <si>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</si>
  <si>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</si>
  <si>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</si>
  <si>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</si>
  <si>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</si>
  <si>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</si>
  <si>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</si>
  <si>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</si>
  <si>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</si>
  <si>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</si>
  <si>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</si>
  <si>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</si>
  <si>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</si>
  <si>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</si>
  <si>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</si>
  <si>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</si>
  <si>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2018 01</t>
  </si>
  <si>
    <t>-760850120</t>
  </si>
  <si>
    <t>VV</t>
  </si>
  <si>
    <t>demontáž okap. chodníčku</t>
  </si>
  <si>
    <t>2,0+17,5+5,5+5,5+6,5+38,0+1,0+3,0+25,0+14,0+21,0</t>
  </si>
  <si>
    <t>Součet</t>
  </si>
  <si>
    <t>113106123</t>
  </si>
  <si>
    <t>Rozebrání dlažeb komunikací pro pěší s přemístěním hmot na skládku na vzdálenost do 3 m nebo s naložením na dopravní prostředek s ložem z kameniva nebo živice a s jakoukoliv výplní spár ručně ze zámkové dlažby</t>
  </si>
  <si>
    <t>CS ÚRS 2018 02</t>
  </si>
  <si>
    <t>298783640</t>
  </si>
  <si>
    <t>2,5+13,5+5,0</t>
  </si>
  <si>
    <t>113107144</t>
  </si>
  <si>
    <t>Odstranění podkladů nebo krytů ručně s přemístěním hmot na skládku na vzdálenost do 3 m nebo s naložením na dopravní prostředek živičných, o tl. vrstvy přes 150 do 200 mm</t>
  </si>
  <si>
    <t>535785042</t>
  </si>
  <si>
    <t>pojížděné plochy</t>
  </si>
  <si>
    <t>4,0+3,5</t>
  </si>
  <si>
    <t>132201202</t>
  </si>
  <si>
    <t>Hloubení zapažených i nezapažených rýh šířky přes 600 do 2 000 mm s urovnáním dna do předepsaného profilu a spádu v hornině tř. 3 přes 100 do 1 000 m3</t>
  </si>
  <si>
    <t>m3</t>
  </si>
  <si>
    <t>-1177407268</t>
  </si>
  <si>
    <t>rýhy pro zateplení soklu</t>
  </si>
  <si>
    <t>š.700mm hl. 800mm</t>
  </si>
  <si>
    <t>(176,0+39,0+41,6)*0,8*0,7</t>
  </si>
  <si>
    <t>rýha pro zemnící pásku hromsvodu</t>
  </si>
  <si>
    <t>(178,0+36,5+89,0)*0,5*1,0</t>
  </si>
  <si>
    <t>-ručně</t>
  </si>
  <si>
    <t>-97,52</t>
  </si>
  <si>
    <t>132201209</t>
  </si>
  <si>
    <t>Hloubení zapažených i nezapažených rýh šířky přes 600 do 2 000 mm s urovnáním dna do předepsaného profilu a spádu v hornině tř. 3 Příplatek k cenám za lepivost horniny tř. 3</t>
  </si>
  <si>
    <t>-1183952616</t>
  </si>
  <si>
    <t>132212201</t>
  </si>
  <si>
    <t>Hloubení zapažených i nezapažených rýh šířky přes 600 do 2 000 mm ručním nebo pneumatickým nářadím s urovnáním dna do předepsaného profilu a spádu v horninách tř. 3 soudržných</t>
  </si>
  <si>
    <t>117071214</t>
  </si>
  <si>
    <t>atrium</t>
  </si>
  <si>
    <t>(92,0)*0,7*0,8</t>
  </si>
  <si>
    <t>(92,0)*0,5*1,0</t>
  </si>
  <si>
    <t>7</t>
  </si>
  <si>
    <t>132212209</t>
  </si>
  <si>
    <t>Hloubení zapažených i nezapažených rýh šířky přes 600 do 2 000 mm ručním nebo pneumatickým nářadím s urovnáním dna do předepsaného profilu a spádu v horninách tř. 3 Příplatek k cenám za lepivost horniny tř. 3</t>
  </si>
  <si>
    <t>-1167645178</t>
  </si>
  <si>
    <t>8</t>
  </si>
  <si>
    <t>162201211</t>
  </si>
  <si>
    <t>Vodorovné přemístění výkopku nebo sypaniny stavebním kolečkem s naložením a vyprázdněním kolečka na hromady nebo do dopravního prostředku na vzdálenost do 10 m z horniny tř. 1 až 4</t>
  </si>
  <si>
    <t>-2075163363</t>
  </si>
  <si>
    <t>odvoz na deponii v atriu</t>
  </si>
  <si>
    <t>97,52</t>
  </si>
  <si>
    <t>odvoz zpet do zasypu a na terenní úpravy</t>
  </si>
  <si>
    <t>9</t>
  </si>
  <si>
    <t>162201219</t>
  </si>
  <si>
    <t>Vodorovné přemístění výkopku nebo sypaniny stavebním kolečkem s naložením a vyprázdněním kolečka na hromady nebo do dopravního prostředku na vzdálenost do 10 m z horniny Příplatek k ceně za každých dalších 10 m</t>
  </si>
  <si>
    <t>-1474457931</t>
  </si>
  <si>
    <t>97,52*5 'Přepočtené koeficientem množství</t>
  </si>
  <si>
    <t>10</t>
  </si>
  <si>
    <t>162301101</t>
  </si>
  <si>
    <t>Vodorovné přemístění výkopku nebo sypaniny po suchu na obvyklém dopravním prostředku, bez naložení výkopku, avšak se složením bez rozhrnutí z horniny tř. 1 až 4 na vzdálenost přes 50 do 500 m</t>
  </si>
  <si>
    <t>1581903829</t>
  </si>
  <si>
    <t>odvoz na deponii na pozemku</t>
  </si>
  <si>
    <t>197,926</t>
  </si>
  <si>
    <t>odvoz do zásypů či pro terénní úpravy z deponie</t>
  </si>
  <si>
    <t>11</t>
  </si>
  <si>
    <t>167101101</t>
  </si>
  <si>
    <t>Nakládání, skládání a překládání neulehlého výkopku nebo sypaniny nakládání, množství do 100 m3, z hornin tř. 1 až 4</t>
  </si>
  <si>
    <t>1867848853</t>
  </si>
  <si>
    <t>naložení zeminy na deponii pro zpětný zásyp či terénní úpravy</t>
  </si>
  <si>
    <t>295,446</t>
  </si>
  <si>
    <t>12</t>
  </si>
  <si>
    <t>174101101</t>
  </si>
  <si>
    <t>Zásyp sypaninou z jakékoliv horniny s uložením výkopku ve vrstvách se zhutněním jam, šachet, rýh nebo kolem objektů v těchto vykopávkách</t>
  </si>
  <si>
    <t>912985739</t>
  </si>
  <si>
    <t>zpětný zásyp rýhy</t>
  </si>
  <si>
    <t>š.700mm  -tl. zateplení</t>
  </si>
  <si>
    <t>hl. 800mm -skladba okap. chodníku</t>
  </si>
  <si>
    <t>(176,0+39,0+41,6)*(0,7-0,14)*(0,8-0,05-0,04-0,135)</t>
  </si>
  <si>
    <t>13</t>
  </si>
  <si>
    <t>181411131</t>
  </si>
  <si>
    <t>Založení trávníku na půdě předem připravené plochy do 1000 m2 výsevem včetně utažení parkového v rovině nebo na svahu do 1:5</t>
  </si>
  <si>
    <t>1562782867</t>
  </si>
  <si>
    <t>po rýze pro zemnící pásku</t>
  </si>
  <si>
    <t>rýha pro zemnící pásku hromosvodu</t>
  </si>
  <si>
    <t>(178,0+36,5+89,0)*0,5</t>
  </si>
  <si>
    <t>14</t>
  </si>
  <si>
    <t>M</t>
  </si>
  <si>
    <t>00572410</t>
  </si>
  <si>
    <t>osivo směs travní parková</t>
  </si>
  <si>
    <t>kg</t>
  </si>
  <si>
    <t>-1608987320</t>
  </si>
  <si>
    <t>151,75*0,015 'Přepočtené koeficientem množství</t>
  </si>
  <si>
    <t>x123</t>
  </si>
  <si>
    <t>Případné kácení dřevin vč. likvidace</t>
  </si>
  <si>
    <t>Kč</t>
  </si>
  <si>
    <t>-2061156025</t>
  </si>
  <si>
    <t>16</t>
  </si>
  <si>
    <t>x983</t>
  </si>
  <si>
    <t>Terénní úpravy vytěženou zeminou nebo případný odvoz na skládku</t>
  </si>
  <si>
    <t>-104190334</t>
  </si>
  <si>
    <t>zbylá zemina</t>
  </si>
  <si>
    <t>rýhy- zásypy</t>
  </si>
  <si>
    <t>143,696-82,625</t>
  </si>
  <si>
    <t>Svislé a kompletní konstrukce</t>
  </si>
  <si>
    <t>17</t>
  </si>
  <si>
    <t>311113134</t>
  </si>
  <si>
    <t>Nadzákladové zdi z tvárnic ztraceného bednění hladkých, včetně výplně z betonu třídy C 16/20, tloušťky zdiva přes 250 do 300 mm</t>
  </si>
  <si>
    <t>-769400759</t>
  </si>
  <si>
    <t>nadezdívky atiky</t>
  </si>
  <si>
    <t>viz. pohledy</t>
  </si>
  <si>
    <t>střecha 4NP</t>
  </si>
  <si>
    <t>(12,7+12,7+11,2+11,2)*0,25</t>
  </si>
  <si>
    <t>(42,7+42,7+11,2+11,2)*0,25</t>
  </si>
  <si>
    <t>střecha 1NP</t>
  </si>
  <si>
    <t>(10,0+10,0+36,25+36,25)*0,25</t>
  </si>
  <si>
    <t>střecha 3NP</t>
  </si>
  <si>
    <t>(2,6+2,6+10,0+10,0)*0,25</t>
  </si>
  <si>
    <t>18</t>
  </si>
  <si>
    <t>311361821</t>
  </si>
  <si>
    <t>Výztuž nadzákladových zdí nosných svislých nebo odkloněných od svislice, rovných nebo oblých z betonářské oceli 10 505 (R) nebo BSt 500</t>
  </si>
  <si>
    <t>t</t>
  </si>
  <si>
    <t>-2051844558</t>
  </si>
  <si>
    <t>předpoklad 0,04t/m3</t>
  </si>
  <si>
    <t>74,625*0,3*0,04</t>
  </si>
  <si>
    <t>19</t>
  </si>
  <si>
    <t>342272622</t>
  </si>
  <si>
    <t>Stěny z přesných pórobetonových tvárnic výplňové a oddělovací pevné hladkých jakékoli pevnosti na tenké maltové lože, tloušťka stěny 250 mm, objemová hmotnost 500 kg/m3</t>
  </si>
  <si>
    <t>-1038872845</t>
  </si>
  <si>
    <t>východ</t>
  </si>
  <si>
    <t>14,5</t>
  </si>
  <si>
    <t>jižní</t>
  </si>
  <si>
    <t>1,5*6+3,0</t>
  </si>
  <si>
    <t>20</t>
  </si>
  <si>
    <t>K169</t>
  </si>
  <si>
    <t>Příplatek za ukotvení vyzdívky ke stávající konstrukci</t>
  </si>
  <si>
    <t>1958892313</t>
  </si>
  <si>
    <t>Komunikace pozemní</t>
  </si>
  <si>
    <t>5648x</t>
  </si>
  <si>
    <t>Podklad ze štěrkodrti ŠD s rozprostřením a zhutněním, po zhutnění tl. 135 mm</t>
  </si>
  <si>
    <t>-1141018780</t>
  </si>
  <si>
    <t>pod okapový chodník</t>
  </si>
  <si>
    <t>125,0*0,5</t>
  </si>
  <si>
    <t>22</t>
  </si>
  <si>
    <t>K068</t>
  </si>
  <si>
    <t>D+M prvku G08 betonový obrubník do lože z betonu
Popis: Betonový obrubník
 Betonový obrubník lemující okapový chodník
Rozměry:  B = 50 mm
 H = 100 mm
 L = 1000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</si>
  <si>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m</t>
  </si>
  <si>
    <t>105407199</t>
  </si>
  <si>
    <t>23</t>
  </si>
  <si>
    <t>x54</t>
  </si>
  <si>
    <t>D+M prvku G07 okapový chodníček
Popis: Okapový chodníček
 Betonové dlaždice o rozměru 500 x 500 mm, tl. 50 mm plnící funkci okapního a revizního chodníčku lemující celý obvod fasády s výjimkou jednotlivých vstupů do objektu
 Celková šířka okapového chodníčku včetně obrubníku je 550 mm.
Materiál:  Betonová dlažba
Povrchová úprava: Betonový povrch
Doplňky:  Včetně pískového lože
Podrobnější řešení je patrné z detailů, rozsah viz situace C_03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</si>
  <si>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1677812836</t>
  </si>
  <si>
    <t>24</t>
  </si>
  <si>
    <t>x631</t>
  </si>
  <si>
    <t>Doplnění skladby asfaltové zpevněné plochy (skladba dle stávající)</t>
  </si>
  <si>
    <t>-1357848682</t>
  </si>
  <si>
    <t>viz. bourání asfaltu</t>
  </si>
  <si>
    <t>7,5</t>
  </si>
  <si>
    <t>25</t>
  </si>
  <si>
    <t>x754</t>
  </si>
  <si>
    <t>Zpětná montáž zámkové dlažby vč. podkladních vstev a případné úpravy (řezání), cena zahrnuje i očištění dlažby před zpětnou montáží</t>
  </si>
  <si>
    <t>2000016857</t>
  </si>
  <si>
    <t>26</t>
  </si>
  <si>
    <t>x7554</t>
  </si>
  <si>
    <t>Zpětná montáž betonové dlažby vč. podkladních vstev a případné úpravy (řezání), cena zahrnuje i očištění dlažby před zpětnou montáží</t>
  </si>
  <si>
    <t>-1029231462</t>
  </si>
  <si>
    <t>40,0+7,0+13,5+15,0-21</t>
  </si>
  <si>
    <t>61</t>
  </si>
  <si>
    <t>Úprava povrchů vnitřních</t>
  </si>
  <si>
    <t>27</t>
  </si>
  <si>
    <t>622143004</t>
  </si>
  <si>
    <t>Montáž omítkových profilů plastových nebo pozinkovaných, upevněných vtlačením do podkladní vrstvy nebo přibitím začišťovacích samolepících pro vytvoření dilatujícího spoje s okenním rámem</t>
  </si>
  <si>
    <t>1198799977</t>
  </si>
  <si>
    <t>kolem sloupu u MIV</t>
  </si>
  <si>
    <t>(2,1+2,1)*(7+3+19+3+6+7+3+33+2+4+3+6+1+9+10+3)</t>
  </si>
  <si>
    <t>vnitřní ostění a nadpraží</t>
  </si>
  <si>
    <t>(5,45+3,0+3,0)*1</t>
  </si>
  <si>
    <t>(2,625+2,1+2,1)*50</t>
  </si>
  <si>
    <t>(1,5+2,1+2,1)*2</t>
  </si>
  <si>
    <t>(8,45+3,0+3,0)*3</t>
  </si>
  <si>
    <t>(3,0+2,1+2,1)*1</t>
  </si>
  <si>
    <t>(2,9+2,7+2,7)*3</t>
  </si>
  <si>
    <t>(6,25+2,1+2,1)*3</t>
  </si>
  <si>
    <t>(0,8+0,8+0,8)*1</t>
  </si>
  <si>
    <t>(1,0+2,05+2,05)*1</t>
  </si>
  <si>
    <t>(2,625+2,1+2,1)*79</t>
  </si>
  <si>
    <t>(2,6+1,25+1,25)*1</t>
  </si>
  <si>
    <t>(2,9+2,1+2,1)*3</t>
  </si>
  <si>
    <t>(2,825+2,1+2,1)*6</t>
  </si>
  <si>
    <t>(1,275+2,1+2,1)*3</t>
  </si>
  <si>
    <t>(0,9+0,9+0,9)*2</t>
  </si>
  <si>
    <t>(2,725+2,1+2,1)*1</t>
  </si>
  <si>
    <t>(1,5+3,0+3,0)*1</t>
  </si>
  <si>
    <t>(2,4+0,9+0,9)*1</t>
  </si>
  <si>
    <t>(3,6+0,9+0,9)*1</t>
  </si>
  <si>
    <t>(2,475+2,1+2,1)*6</t>
  </si>
  <si>
    <t>(2,625+3,0+3,0)*1</t>
  </si>
  <si>
    <t>(2,625+2,1+2,1)*20</t>
  </si>
  <si>
    <t>(1,05+2,7+2,7)*22</t>
  </si>
  <si>
    <t>(1,2+2,1+2,1)*6</t>
  </si>
  <si>
    <t>(1,5+2,1+2,1)*3</t>
  </si>
  <si>
    <t>(2,25+2,1+2,1)*12</t>
  </si>
  <si>
    <t>(0,9+0,9+0,9)*6</t>
  </si>
  <si>
    <t>(14,4+1,93+1,93)*1</t>
  </si>
  <si>
    <t>28</t>
  </si>
  <si>
    <t>590514760R</t>
  </si>
  <si>
    <t>profil okenní začišťovací se sklovláknitou armovací tkaninou 9 mm/2,4 m</t>
  </si>
  <si>
    <t>-2085609135</t>
  </si>
  <si>
    <t>2312,385*1,05 "Přepočtené koeficientem množství</t>
  </si>
  <si>
    <t>29</t>
  </si>
  <si>
    <t>622143003</t>
  </si>
  <si>
    <t>Montáž omítkových profilů plastových nebo pozinkovaných, upevněných vtlačením do podkladní vrstvy nebo přibitím rohových s tkaninou</t>
  </si>
  <si>
    <t>51484067</t>
  </si>
  <si>
    <t>30</t>
  </si>
  <si>
    <t>590514820</t>
  </si>
  <si>
    <t>lišta rohová Al ,10/15 cm s tkaninou bal. 2,5 m</t>
  </si>
  <si>
    <t>-1877008788</t>
  </si>
  <si>
    <t>1812,585*1,05 "Přepočtené koeficientem množství</t>
  </si>
  <si>
    <t>31</t>
  </si>
  <si>
    <t>629991011R</t>
  </si>
  <si>
    <t>Zakrytí vnějších ploch před znečištěním včetně pozdějšího odkrytí výplní otvorů a svislých ploch fólií přilepenou lepící páskou</t>
  </si>
  <si>
    <t>1520609185</t>
  </si>
  <si>
    <t>vnitřní</t>
  </si>
  <si>
    <t>(5,45*3,0)*1</t>
  </si>
  <si>
    <t>(2,625*2,1)*50</t>
  </si>
  <si>
    <t>(1,5*2,1)*2</t>
  </si>
  <si>
    <t>(8,45*3,0)*3</t>
  </si>
  <si>
    <t>(3,0*2,1)*1</t>
  </si>
  <si>
    <t>(2,9*2,7)*3</t>
  </si>
  <si>
    <t>(6,25*2,1)*3</t>
  </si>
  <si>
    <t>(0,8*0,8)*1</t>
  </si>
  <si>
    <t>(1,0*2,05)*1</t>
  </si>
  <si>
    <t>(2,625*2,1)*79</t>
  </si>
  <si>
    <t>(2,6*1,25)*1</t>
  </si>
  <si>
    <t>(2,9*2,1)*3</t>
  </si>
  <si>
    <t>(2,825*2,1)*6</t>
  </si>
  <si>
    <t>(1,275*2,1)*3</t>
  </si>
  <si>
    <t>(0,9*0,9)*2</t>
  </si>
  <si>
    <t>(2,725*2,1)*1</t>
  </si>
  <si>
    <t>(1,5*3,0)*1</t>
  </si>
  <si>
    <t>(2,4*0,9)*1</t>
  </si>
  <si>
    <t>(3,6*0,9)*1</t>
  </si>
  <si>
    <t>(2,475*2,1)*6</t>
  </si>
  <si>
    <t>(2,625*3,0)*1</t>
  </si>
  <si>
    <t>(2,625*2,1)*20</t>
  </si>
  <si>
    <t>(1,05*2,7)*22</t>
  </si>
  <si>
    <t>(1,2*2,1)*6</t>
  </si>
  <si>
    <t>(1,5*2,1)*3</t>
  </si>
  <si>
    <t>(2,25*2,1)*12</t>
  </si>
  <si>
    <t>(0,9*0,9)*6</t>
  </si>
  <si>
    <t>(14,4*1,93)*1</t>
  </si>
  <si>
    <t>32</t>
  </si>
  <si>
    <t>612325302R</t>
  </si>
  <si>
    <t>Vápenocementová omítka ostění nebo nadpraží štuková</t>
  </si>
  <si>
    <t>-264889571</t>
  </si>
  <si>
    <t>viz. rohové lišty</t>
  </si>
  <si>
    <t>předpoklad 0,3m</t>
  </si>
  <si>
    <t>1812,585*0,3</t>
  </si>
  <si>
    <t>33</t>
  </si>
  <si>
    <t>612341321</t>
  </si>
  <si>
    <t>Omítka sádrová nebo vápenosádrová vnitřních ploch nanášená strojně jednovrstvá, tloušťky do 10 mm hladká svislých konstrukcí stěn</t>
  </si>
  <si>
    <t>1871104692</t>
  </si>
  <si>
    <t>vyzdívky</t>
  </si>
  <si>
    <t>34</t>
  </si>
  <si>
    <t>612131111</t>
  </si>
  <si>
    <t>Podkladní a spojovací vrstva vnitřních omítaných ploch polymercementový spojovací můstek nanášený ručně stěn</t>
  </si>
  <si>
    <t>-2090764433</t>
  </si>
  <si>
    <t>62</t>
  </si>
  <si>
    <t>Úprava povrchů vnějších</t>
  </si>
  <si>
    <t>35</t>
  </si>
  <si>
    <t>621131121</t>
  </si>
  <si>
    <t>Penetrace akrylát-silikon vnějších podhledů nanášená ručně</t>
  </si>
  <si>
    <t>-1013070835</t>
  </si>
  <si>
    <t>příprava podkladu</t>
  </si>
  <si>
    <t>23,875+119,375+13,95</t>
  </si>
  <si>
    <t>36</t>
  </si>
  <si>
    <t>621221011R</t>
  </si>
  <si>
    <t>Montáž kontaktního zateplení z desek z minerální vlny s podélnou orientací vláken na vnější podhledy, tloušťky desek přes 40 do 80 mm
 V cenách jsou započteny náklady na:
a) upevnění desek lepením a talířovými hmoždinkami,
b) přestěrkování izolačních desek,
c) vložení sklovláknité výztužné tkaniny,
d) uzavření otvorů po kotvách lešení.</t>
  </si>
  <si>
    <t>-244904973</t>
  </si>
  <si>
    <t>viz. DET 409</t>
  </si>
  <si>
    <t>0,25*(15,4+20,1)</t>
  </si>
  <si>
    <t>0,25*60,0</t>
  </si>
  <si>
    <t>37</t>
  </si>
  <si>
    <t>631x123</t>
  </si>
  <si>
    <t>deska minerální izolační tl. 50 mm</t>
  </si>
  <si>
    <t>168089400</t>
  </si>
  <si>
    <t>22,7*1,05 "Přepočtené koeficientem množství</t>
  </si>
  <si>
    <t>38</t>
  </si>
  <si>
    <t>621221031R</t>
  </si>
  <si>
    <t>Montáž kontaktního zateplení z desek z minerální vlny s podélnou orientací vláken na vnější podhledy, tloušťky desek přes 120 do 160 mm
 V cenách jsou započteny náklady na:
a) upevnění desek lepením a talířovými hmoždinkami,
b) přestěrkování izolačních desek,
c) vložení sklovláknité výztužné tkaniny,
d) uzavření otvorů po kotvách lešení.</t>
  </si>
  <si>
    <t>1828241364</t>
  </si>
  <si>
    <t>1,25*(15,4+20,1)</t>
  </si>
  <si>
    <t>1,25*60,0</t>
  </si>
  <si>
    <t>39</t>
  </si>
  <si>
    <t>631x963</t>
  </si>
  <si>
    <t>deska minerální izolační tl. 150 mm</t>
  </si>
  <si>
    <t>1754912211</t>
  </si>
  <si>
    <t>119,375*1,05 "Přepočtené koeficientem množství</t>
  </si>
  <si>
    <t>40</t>
  </si>
  <si>
    <t>622221241R</t>
  </si>
  <si>
    <t>Montáž druhé vrstvy kontaktního zateplení na vnější stěny, z desek z minerální vlny, celkové tloušťky izolace přes 320 do 360 mm
 V cenách jsou započteny náklady na:
a) upevnění desek lepením a talířovými hmoždinkami,
b) přestěrkování izolačních desek,
c) vložení sklovláknité výztužné tkaniny,
d) uzavření otvorů po kotvách lešení.</t>
  </si>
  <si>
    <t>-960959553</t>
  </si>
  <si>
    <t>0,7*(15,4+20,1)</t>
  </si>
  <si>
    <t>0,7*60,0</t>
  </si>
  <si>
    <t>41</t>
  </si>
  <si>
    <t>631159</t>
  </si>
  <si>
    <t>deska minerální izolační tl. 200 mm</t>
  </si>
  <si>
    <t>-1436260283</t>
  </si>
  <si>
    <t>66,85*1,05 "Přepočtené koeficientem množství</t>
  </si>
  <si>
    <t>42</t>
  </si>
  <si>
    <t>621251105</t>
  </si>
  <si>
    <t>Montáž kontaktního zateplení Příplatek k cenám za zápustnou montáž kotev s použitím tepelněizolačních zátek na vnější podhledy z minerální vlny</t>
  </si>
  <si>
    <t>-1204655942</t>
  </si>
  <si>
    <t>23,875+119,375</t>
  </si>
  <si>
    <t>43</t>
  </si>
  <si>
    <t>621211031R</t>
  </si>
  <si>
    <t>Montáž kontaktního zateplení z polystyrenových desek nebo z kombinovaných desek na vnější podhledy, tloušťky desek přes 120 do 160 mm
 V cenách jsou započteny náklady na:
a) upevnění desek lepením a talířovými hmoždinkami,
b) přestěrkování izolačních desek,
c) vložení sklovláknité výztužné tkaniny,
d) uzavření otvorů po kotvách lešení.</t>
  </si>
  <si>
    <t>-125809811</t>
  </si>
  <si>
    <t>det 406- přesah střechy</t>
  </si>
  <si>
    <t>15,5*0,45*2</t>
  </si>
  <si>
    <t>44</t>
  </si>
  <si>
    <t>28375952x</t>
  </si>
  <si>
    <t>deska fasádní polystyrénová EPS tl. 160 mm</t>
  </si>
  <si>
    <t>-1060526793</t>
  </si>
  <si>
    <t>13,95*1,05 "Přepočtené koeficientem množství</t>
  </si>
  <si>
    <t>45</t>
  </si>
  <si>
    <t>621251101</t>
  </si>
  <si>
    <t>Montáž kontaktního zateplení Příplatek k cenám za zápustnou montáž kotev s použitím tepelněizolačních zátek na vnější podhledy z polystyrenu</t>
  </si>
  <si>
    <t>1408939005</t>
  </si>
  <si>
    <t>46</t>
  </si>
  <si>
    <t>622131121R</t>
  </si>
  <si>
    <t>Penetrace akrylát-silikon vnějších stěn nanášená ručně</t>
  </si>
  <si>
    <t>1949489033</t>
  </si>
  <si>
    <t>stěny</t>
  </si>
  <si>
    <t>stěny z EPS</t>
  </si>
  <si>
    <t>157,44+88,68+1756,4+85,33+247,99</t>
  </si>
  <si>
    <t>ostění a nadpraží</t>
  </si>
  <si>
    <t>1812,585*0,12</t>
  </si>
  <si>
    <t>parapet</t>
  </si>
  <si>
    <t>711,5*0,12</t>
  </si>
  <si>
    <t>47</t>
  </si>
  <si>
    <t>623131121R</t>
  </si>
  <si>
    <t>Penetrace akrylát-silikon vnějších pilířů nebo sloupů nanášená ručně</t>
  </si>
  <si>
    <t>692653759</t>
  </si>
  <si>
    <t>sloupy</t>
  </si>
  <si>
    <t>85,12+9,12</t>
  </si>
  <si>
    <t>48</t>
  </si>
  <si>
    <t>985312x</t>
  </si>
  <si>
    <t>Vyrovnání podkladu stávajících kontrukcí bez zateplení</t>
  </si>
  <si>
    <t>-497717814</t>
  </si>
  <si>
    <t>pozn4</t>
  </si>
  <si>
    <t>předpoklad</t>
  </si>
  <si>
    <t>(10,9+0,25+0,25)*6,0</t>
  </si>
  <si>
    <t>49</t>
  </si>
  <si>
    <t>622142001</t>
  </si>
  <si>
    <t>Potažení vnějších ploch pletivem v ploše nebo pruzích, na plném podkladu sklovláknitým vtlačením do tmelu stěn</t>
  </si>
  <si>
    <t>320906000</t>
  </si>
  <si>
    <t>50</t>
  </si>
  <si>
    <t>622211001R</t>
  </si>
  <si>
    <t>Montáž kontaktního zateplení z polystyrenových desek nebo z kombinovaných desek na vnější stěny, tloušťky desek do 40 mm
 V cenách jsou započteny náklady na:
a) upevnění desek lepením a talířovými hmoždinkami,
b) přestěrkování izolačních desek,
c) vložení sklovláknité výztužné tkaniny,
d) uzavření otvorů po kotvách lešení.</t>
  </si>
  <si>
    <t>-64928165</t>
  </si>
  <si>
    <t>profilace na fasádě</t>
  </si>
  <si>
    <t>0,8*12*2*8,2</t>
  </si>
  <si>
    <t>51</t>
  </si>
  <si>
    <t>283x99</t>
  </si>
  <si>
    <t>tepelná izolace PIR tl. 20 mm</t>
  </si>
  <si>
    <t>-1263916178</t>
  </si>
  <si>
    <t>157,44*1,1 "Přepočtené koeficientem množství</t>
  </si>
  <si>
    <t>52</t>
  </si>
  <si>
    <t>622211011R</t>
  </si>
  <si>
    <t>Montáž kontaktního zateplení z polystyrenových desek nebo z kombinovaných desek na vnější sloupy, tloušťky desek přes 40 do 80 mm
 V cenách jsou započteny náklady na:
a) upevnění desek lepením a talířovými hmoždinkami,
b) přestěrkování izolačních desek,
c) vložení sklovláknité výztužné tkaniny,
d) uzavření otvorů po kotvách lešení.</t>
  </si>
  <si>
    <t>-1014533559</t>
  </si>
  <si>
    <t>pozn 6</t>
  </si>
  <si>
    <t>betonové sloupy</t>
  </si>
  <si>
    <t>(0,4+0,4+0,4+0,4)*19*2,8</t>
  </si>
  <si>
    <t>53</t>
  </si>
  <si>
    <t>283x7892</t>
  </si>
  <si>
    <t>deska fasádní polystyrénová EPS tl. 50 mm</t>
  </si>
  <si>
    <t>-1308814741</t>
  </si>
  <si>
    <t>85,12*1,05 "Přepočtené koeficientem množství</t>
  </si>
  <si>
    <t>54</t>
  </si>
  <si>
    <t>-1003036739</t>
  </si>
  <si>
    <t>betonové sloupy sokl</t>
  </si>
  <si>
    <t>(0,4+0,4+0,4+0,4)*19*0,3</t>
  </si>
  <si>
    <t>55</t>
  </si>
  <si>
    <t>283x9</t>
  </si>
  <si>
    <t>polystyren extrudovaný tl.50 mm</t>
  </si>
  <si>
    <t>-1480240842</t>
  </si>
  <si>
    <t>9,12*1,05 "Přepočtené koeficientem množství</t>
  </si>
  <si>
    <t>56</t>
  </si>
  <si>
    <t>622211031R</t>
  </si>
  <si>
    <t>Montáž kontaktního zateplení z polystyrenových desek nebo z kombinovaných desek na vnější stěny, tloušťky desek přes 120 do 160 mm
 V cenách jsou započteny náklady na:
a) upevnění desek lepením a talířovými hmoždinkami,
b) přestěrkování izolačních desek,
c) vložení sklovláknité výztužné tkaniny,
d) uzavření otvorů po kotvách lešení.</t>
  </si>
  <si>
    <t>1790201097</t>
  </si>
  <si>
    <t>F02</t>
  </si>
  <si>
    <t>předpoklad pruh šířky 300mm</t>
  </si>
  <si>
    <t>(176,0+39,0+39,0+41,6)*0,3</t>
  </si>
  <si>
    <t>57</t>
  </si>
  <si>
    <t>283x963</t>
  </si>
  <si>
    <t>deska z extrudovaného polystyrénu tl.160 mm</t>
  </si>
  <si>
    <t>-557085945</t>
  </si>
  <si>
    <t>88,68*1,05 "Přepočtené koeficientem množství</t>
  </si>
  <si>
    <t>58</t>
  </si>
  <si>
    <t>1087601583</t>
  </si>
  <si>
    <t>pohled</t>
  </si>
  <si>
    <t>východní</t>
  </si>
  <si>
    <t>147,0</t>
  </si>
  <si>
    <t>455,0+1,5*9,8*2</t>
  </si>
  <si>
    <t>-otvory</t>
  </si>
  <si>
    <t>-72,0</t>
  </si>
  <si>
    <t>-(23,0+22,0*2+4,5*6+0,7*2+1,7+2,8+4,0+27,0+2,5*22)</t>
  </si>
  <si>
    <t>Mezisoučet</t>
  </si>
  <si>
    <t>západní</t>
  </si>
  <si>
    <t>151,0</t>
  </si>
  <si>
    <t>441,0+1,5*9,8*2+10,0*3+1,5*13,2*2</t>
  </si>
  <si>
    <t>-(0,6*6+54,0)</t>
  </si>
  <si>
    <t>-(4,5*6+2,5*22+2,2*6+2,8*3+0,5+1,8+23,5*3)</t>
  </si>
  <si>
    <t>severní</t>
  </si>
  <si>
    <t>925,0</t>
  </si>
  <si>
    <t>-(111,0+103,0+122,0+136,0)</t>
  </si>
  <si>
    <t>pohled jižní</t>
  </si>
  <si>
    <t>966,0</t>
  </si>
  <si>
    <t>-(113,0+125,0+134,0+17,0*6+5,5*2+2,8*2+2,5)</t>
  </si>
  <si>
    <t>59</t>
  </si>
  <si>
    <t>283759x55</t>
  </si>
  <si>
    <t>1800619615</t>
  </si>
  <si>
    <t>1756,4*1,02 "Přepočtené koeficientem množství</t>
  </si>
  <si>
    <t>60</t>
  </si>
  <si>
    <t>622211031</t>
  </si>
  <si>
    <t>860145373</t>
  </si>
  <si>
    <t>A01</t>
  </si>
  <si>
    <t>4NP</t>
  </si>
  <si>
    <t>136,0*0,35</t>
  </si>
  <si>
    <t>3NP</t>
  </si>
  <si>
    <t>3,3*0,35*2</t>
  </si>
  <si>
    <t>3,1*0,35*2</t>
  </si>
  <si>
    <t>1NP</t>
  </si>
  <si>
    <t>95,0*0,35</t>
  </si>
  <si>
    <t>283759ccx</t>
  </si>
  <si>
    <t>770850426</t>
  </si>
  <si>
    <t>85,33*1,05 "Přepočtené koeficientem množství</t>
  </si>
  <si>
    <t>622211011R6</t>
  </si>
  <si>
    <t>Montáž kontaktního zateplení z polystyrenových desek nebo z kombinovaných desek na vnější stěny, tloušťky desek přes 40 do 80 mm
 V cenách jsou započteny náklady na:
a) upevnění desek lepením a talířovými hmoždinkami,
b) přestěrkování izolačních desek,
c) vložení sklovláknité výztužné tkaniny,
d) uzavření otvorů po kotvách lešení.</t>
  </si>
  <si>
    <t>-409793285</t>
  </si>
  <si>
    <t>překrytí MIV</t>
  </si>
  <si>
    <t>(0,25+0,11)*2,1*25</t>
  </si>
  <si>
    <t>(0,52+0,11)*2,1*7</t>
  </si>
  <si>
    <t>(1,15+0,11)*2,1*3</t>
  </si>
  <si>
    <t>(0,6+0,11)*2,1*19</t>
  </si>
  <si>
    <t>(0,3+0,11)*2,1*3</t>
  </si>
  <si>
    <t>(0,75+0,75+0,11)*2,1*6</t>
  </si>
  <si>
    <t>(0,28+0,11)*2,1*43</t>
  </si>
  <si>
    <t>(0,535+0,11)*2,1*7</t>
  </si>
  <si>
    <t>(1,18+0,11)*2,1*3</t>
  </si>
  <si>
    <t>(0,63+0,11)*2,1*33</t>
  </si>
  <si>
    <t>(0,165+0,11)*2,1*2</t>
  </si>
  <si>
    <t>(0,75+0,75+0,11)*2,1*4</t>
  </si>
  <si>
    <t>(0,68+0,11)*2,1*3</t>
  </si>
  <si>
    <t>(0,78+0,11)*2,1*6</t>
  </si>
  <si>
    <t>(0,3+0,11)*2,1*1</t>
  </si>
  <si>
    <t>(0,63+0,11)*2,1*9</t>
  </si>
  <si>
    <t>(0,28+0,11)*2,1*10</t>
  </si>
  <si>
    <t>(0,315+0,11)*2,1*3</t>
  </si>
  <si>
    <t>63</t>
  </si>
  <si>
    <t>28375xx</t>
  </si>
  <si>
    <t>deska fasádní polystyrénová EPS tl. 80 mm</t>
  </si>
  <si>
    <t>-1984030051</t>
  </si>
  <si>
    <t>247,99*1,05 "Přepočtené koeficientem množství</t>
  </si>
  <si>
    <t>64</t>
  </si>
  <si>
    <t>622251101</t>
  </si>
  <si>
    <t>Montáž kontaktního zateplení Příplatek k cenám za zápustnou montáž kotev s použitím tepelněizolačních zátek na vnější stěny z polystyrenu</t>
  </si>
  <si>
    <t>-238364666</t>
  </si>
  <si>
    <t>157,44+85,12+9,12+88,68+1756,4+85,33+247,99</t>
  </si>
  <si>
    <t>65</t>
  </si>
  <si>
    <t>622212051</t>
  </si>
  <si>
    <t>Montáž kontaktního zateplení vnějšího ostění, nadpraží nebo parapetu z polystyrenových desek hloubky špalet přes 200 do 400 mm, tloušťky desek do 40 mm
1. V cenách jsou započteny náklady na:
a) upevnění desek celoplošným lepením,
b) přestěrkování izolačních desek,
c) vložení sklovláknité výztužné tkaniny,</t>
  </si>
  <si>
    <t>-118443968</t>
  </si>
  <si>
    <t>zateplení parapetu</t>
  </si>
  <si>
    <t>viz. parapet</t>
  </si>
  <si>
    <t>K03</t>
  </si>
  <si>
    <t>711,5</t>
  </si>
  <si>
    <t>66</t>
  </si>
  <si>
    <t>283x5</t>
  </si>
  <si>
    <t>polystyren extrudovaný tl. 30 mm</t>
  </si>
  <si>
    <t>-2037613357</t>
  </si>
  <si>
    <t>711,500*0,28</t>
  </si>
  <si>
    <t>67</t>
  </si>
  <si>
    <t>622212061</t>
  </si>
  <si>
    <t>Montáž kontaktního zateplení vnějšího ostění, nadpraží nebo parapetu z polystyrenových desek hloubky špalet přes 200 do 400 mm, tloušťky desek přes 40 do 80 mm
1. V cenách jsou započteny náklady na:
a) upevnění desek celoplošným lepením,
b) přestěrkování izolačních desek,
c) vložení sklovláknité výztužné tkaniny,</t>
  </si>
  <si>
    <t>-32992622</t>
  </si>
  <si>
    <t>nadpraží oken a dveří</t>
  </si>
  <si>
    <t>5,45*1</t>
  </si>
  <si>
    <t>2,625*50</t>
  </si>
  <si>
    <t>1,5*2</t>
  </si>
  <si>
    <t>8,45*3</t>
  </si>
  <si>
    <t>3,0*1</t>
  </si>
  <si>
    <t>2,9*3</t>
  </si>
  <si>
    <t>6,25*3</t>
  </si>
  <si>
    <t>0,8*1</t>
  </si>
  <si>
    <t>1,0*1</t>
  </si>
  <si>
    <t>2,625*79</t>
  </si>
  <si>
    <t>2,6*1</t>
  </si>
  <si>
    <t>2,825*6</t>
  </si>
  <si>
    <t>1,275*3</t>
  </si>
  <si>
    <t>0,9*2</t>
  </si>
  <si>
    <t>2,725*1</t>
  </si>
  <si>
    <t>1,5*1</t>
  </si>
  <si>
    <t>2,4*1</t>
  </si>
  <si>
    <t>3,6*1</t>
  </si>
  <si>
    <t>2,475*6</t>
  </si>
  <si>
    <t>2,625*1</t>
  </si>
  <si>
    <t>2,625*20</t>
  </si>
  <si>
    <t>1,05*22</t>
  </si>
  <si>
    <t>1,2*6</t>
  </si>
  <si>
    <t>1,5*3</t>
  </si>
  <si>
    <t>2,25*12</t>
  </si>
  <si>
    <t>0,9*6</t>
  </si>
  <si>
    <t>14,4*1</t>
  </si>
  <si>
    <t>ostění v místě kde není MIV</t>
  </si>
  <si>
    <t>2,1*(6+2+2+6)</t>
  </si>
  <si>
    <t>3,0*2</t>
  </si>
  <si>
    <t>0,9*8</t>
  </si>
  <si>
    <t>2,7*2*22</t>
  </si>
  <si>
    <t>západ</t>
  </si>
  <si>
    <t>2,1*(6+24+1)</t>
  </si>
  <si>
    <t>2,1*2</t>
  </si>
  <si>
    <t>0,9*(2+12)</t>
  </si>
  <si>
    <t>sever</t>
  </si>
  <si>
    <t>2,1*5</t>
  </si>
  <si>
    <t>1,0*4</t>
  </si>
  <si>
    <t>jih</t>
  </si>
  <si>
    <t>1,25*2</t>
  </si>
  <si>
    <t>2,1*18</t>
  </si>
  <si>
    <t>1,0*12</t>
  </si>
  <si>
    <t>68</t>
  </si>
  <si>
    <t>283x555</t>
  </si>
  <si>
    <t>1301193626</t>
  </si>
  <si>
    <t>1084,625*0,28</t>
  </si>
  <si>
    <t>69</t>
  </si>
  <si>
    <t>622143002</t>
  </si>
  <si>
    <t>Montáž omítkových profilů plastových nebo pozinkovaných, upevněných vtlačením do podkladní vrstvy nebo přibitím dilatačních s tkaninou</t>
  </si>
  <si>
    <t>177154448</t>
  </si>
  <si>
    <t>G04</t>
  </si>
  <si>
    <t>31,0</t>
  </si>
  <si>
    <t>G05</t>
  </si>
  <si>
    <t>rohová dilatace</t>
  </si>
  <si>
    <t>155,0</t>
  </si>
  <si>
    <t>stěnová dilatace</t>
  </si>
  <si>
    <t>35,0</t>
  </si>
  <si>
    <t>70</t>
  </si>
  <si>
    <t>553x1</t>
  </si>
  <si>
    <t>dilatační profil stěnový G04 vč. těsnícího provazce
Popis: Dilatace stěnová 
 Plastový dilatační profil s armovací síťkou pro dilatační spáru tl. 50 mm.  
Doplňky:  včetně všech kotevních , spojovacích a ostatních pomocných prvků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</si>
  <si>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1168599127</t>
  </si>
  <si>
    <t>71</t>
  </si>
  <si>
    <t>553x2</t>
  </si>
  <si>
    <t>dilatační profil stěnový G05 vč. těsnícího provazce
Popis: Dilatace stěnová 
 Plastový dilatační profil s armovací síťkou pro dilatační spáru tl. 50 mm.  
Doplňky:  včetně všech kotevních , spojovacích a ostatních pomocných prvků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</si>
  <si>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1701107742</t>
  </si>
  <si>
    <t>72</t>
  </si>
  <si>
    <t>x478</t>
  </si>
  <si>
    <t>dilatační profil rohový s perlinkou vč. těsnícího provazce</t>
  </si>
  <si>
    <t>795847178</t>
  </si>
  <si>
    <t>73</t>
  </si>
  <si>
    <t>x4781</t>
  </si>
  <si>
    <t>dilatační profil stěnový s perlinkou vč. těsnícího provazce</t>
  </si>
  <si>
    <t>1292956778</t>
  </si>
  <si>
    <t>74</t>
  </si>
  <si>
    <t>762739742</t>
  </si>
  <si>
    <t>vnější ostění a nadpraží</t>
  </si>
  <si>
    <t>75</t>
  </si>
  <si>
    <t>1798444602</t>
  </si>
  <si>
    <t>76</t>
  </si>
  <si>
    <t>712223991</t>
  </si>
  <si>
    <t>6,0*2</t>
  </si>
  <si>
    <t>viz. APU lišty</t>
  </si>
  <si>
    <t>1812,585</t>
  </si>
  <si>
    <t>8,2*24*2</t>
  </si>
  <si>
    <t>0,8*12*2</t>
  </si>
  <si>
    <t>rohy fasády</t>
  </si>
  <si>
    <t>9,8*2*2</t>
  </si>
  <si>
    <t>15,4*2</t>
  </si>
  <si>
    <t>1,5*4</t>
  </si>
  <si>
    <t>8,2*2*2</t>
  </si>
  <si>
    <t>15,4*4</t>
  </si>
  <si>
    <t>58,0*2</t>
  </si>
  <si>
    <t>3,3*4*19</t>
  </si>
  <si>
    <t>ostatní detaily - rezerva 10%</t>
  </si>
  <si>
    <t>277,4</t>
  </si>
  <si>
    <t>77</t>
  </si>
  <si>
    <t>-659168751</t>
  </si>
  <si>
    <t>3051,985*1,05 "Přepočtené koeficientem množství</t>
  </si>
  <si>
    <t>78</t>
  </si>
  <si>
    <t>622252002</t>
  </si>
  <si>
    <t>Montáž lišt kontaktního zateplení ostatních stěnových, dilatačních apod. lepených do tmelu</t>
  </si>
  <si>
    <t>-1207078496</t>
  </si>
  <si>
    <t>79</t>
  </si>
  <si>
    <t>590515120R</t>
  </si>
  <si>
    <t>profil parapetní se sklovláknitou armovací tkaninou PVC 2 m</t>
  </si>
  <si>
    <t>-350100014</t>
  </si>
  <si>
    <t>711,5*1,05 "Přepočtené koeficientem množství</t>
  </si>
  <si>
    <t>80</t>
  </si>
  <si>
    <t>570358907</t>
  </si>
  <si>
    <t>vnější</t>
  </si>
  <si>
    <t>81</t>
  </si>
  <si>
    <t>629995101</t>
  </si>
  <si>
    <t>Očištění vnějších ploch tlakovou vodou omytím</t>
  </si>
  <si>
    <t>585067378</t>
  </si>
  <si>
    <t>viz. omítka</t>
  </si>
  <si>
    <t>3163,204</t>
  </si>
  <si>
    <t>zateplení pod terénem</t>
  </si>
  <si>
    <t>205,28</t>
  </si>
  <si>
    <t>82</t>
  </si>
  <si>
    <t>x223</t>
  </si>
  <si>
    <t>Metalický nátěr nebo nátěr s opálovým efektem na silikonovou tenkovrstvou omítku, 4 odstíny dle barevného řešení - navržený stav</t>
  </si>
  <si>
    <t>-1968858921</t>
  </si>
  <si>
    <t>83</t>
  </si>
  <si>
    <t>x2237</t>
  </si>
  <si>
    <t>Fasádní silikonová omítka (stěn, sloupů a podhledů) tl. 2mm probarvená, vodovzdorná, paropropustná, voděodolná, odstín je
patrný na výkresech barevnosti části AST vč. mezinátěru</t>
  </si>
  <si>
    <t>1426401740</t>
  </si>
  <si>
    <t>podhledy zateplené</t>
  </si>
  <si>
    <t>119,375+23,875</t>
  </si>
  <si>
    <t>13,95</t>
  </si>
  <si>
    <t>podhledy nezateplené</t>
  </si>
  <si>
    <t>68,4</t>
  </si>
  <si>
    <t>1812,585*0,28</t>
  </si>
  <si>
    <t>84</t>
  </si>
  <si>
    <t>x4322</t>
  </si>
  <si>
    <t>Příplatek za použití min. 8ks/kotev na m2</t>
  </si>
  <si>
    <t>-1406596882</t>
  </si>
  <si>
    <t>85</t>
  </si>
  <si>
    <t>x87533</t>
  </si>
  <si>
    <t>Příplatek za provedení více barev na fasádě- dle návrhu barevného řešení</t>
  </si>
  <si>
    <t>580996650</t>
  </si>
  <si>
    <t>Podlahy a podlahové konstrukce</t>
  </si>
  <si>
    <t>86</t>
  </si>
  <si>
    <t>636311123</t>
  </si>
  <si>
    <t>Kladení dlažby z betonových dlaždic na sucho na terče z umělé hmoty o rozměru dlažby 50x50 cm, o výšce terče přes 70 do 100 mm</t>
  </si>
  <si>
    <t>1827532321</t>
  </si>
  <si>
    <t>terasy</t>
  </si>
  <si>
    <t>střecha 2NP</t>
  </si>
  <si>
    <t>(62,0)</t>
  </si>
  <si>
    <t>(128,0)</t>
  </si>
  <si>
    <t>(63,0)</t>
  </si>
  <si>
    <t>87</t>
  </si>
  <si>
    <t>592x9</t>
  </si>
  <si>
    <t>Dlaždice betonové dlažba desková betonová HBB 50 x 50 x 6 šedá</t>
  </si>
  <si>
    <t>1860666281</t>
  </si>
  <si>
    <t>253*1,02 "Přepočtené koeficientem množství</t>
  </si>
  <si>
    <t>88</t>
  </si>
  <si>
    <t>631342124</t>
  </si>
  <si>
    <t>Mazanina z betonu lehkého tepelně-izolačního polystyrénového tl. přes 80 do 120 mm, objemové hmotnosti 900 kg/m3</t>
  </si>
  <si>
    <t>-1379440001</t>
  </si>
  <si>
    <t>terasy- předpokládaná průměrná tl.80mm</t>
  </si>
  <si>
    <t>(62,0)*0,08</t>
  </si>
  <si>
    <t>(128,0)*0,08</t>
  </si>
  <si>
    <t>(63,0)*0,08</t>
  </si>
  <si>
    <t>89</t>
  </si>
  <si>
    <t>631362021</t>
  </si>
  <si>
    <t>Výztuž mazanin ze svařovaných sítí z drátů typu KARI</t>
  </si>
  <si>
    <t>-1038486396</t>
  </si>
  <si>
    <t>terasy- předpoklád 0,00303t/m2 +15% na přesahy</t>
  </si>
  <si>
    <t>(62,0)*0,00303*1,15</t>
  </si>
  <si>
    <t>(128,0)*0,00303*1,15</t>
  </si>
  <si>
    <t>(63,0)*0,00303*1,15</t>
  </si>
  <si>
    <t>91</t>
  </si>
  <si>
    <t>Ostatní</t>
  </si>
  <si>
    <t>90</t>
  </si>
  <si>
    <t>x4522</t>
  </si>
  <si>
    <t>D+M výstražných a bezpečnostních značek a tabulek všech technických zařízení v objektu- dle PBŘ
zejména označení
- hlavního vypínače elektrické energie
- přenosných hasicích přístrojů
- hlavního uzávěru plynu
- hlavního uzávěru vody
- únikových cest</t>
  </si>
  <si>
    <t>kpl</t>
  </si>
  <si>
    <t>-1616769139</t>
  </si>
  <si>
    <t>K168</t>
  </si>
  <si>
    <t>Úklid vnitřních prostor zasažených stavbou</t>
  </si>
  <si>
    <t>-915553087</t>
  </si>
  <si>
    <t>92</t>
  </si>
  <si>
    <t>985331211</t>
  </si>
  <si>
    <t>Dodatečné vlepování betonářské výztuže včetně vyvrtání a vyčištění otvoru chemickou maltou průměr výztuže 8 mm</t>
  </si>
  <si>
    <t>-1489640791</t>
  </si>
  <si>
    <t>provázání stropu a nadezdívky atiky</t>
  </si>
  <si>
    <t>přepoklad 5ks/m hl. 125mm</t>
  </si>
  <si>
    <t>(12,7+12,7+11,2+11,2)*5*0,125</t>
  </si>
  <si>
    <t>(42,7+42,7+11,2+11,2)*5*0,125</t>
  </si>
  <si>
    <t>(10,0+10,0+36,25+36,25)*5*0,125</t>
  </si>
  <si>
    <t>(2,6+2,6+10,0+10,0)*5*0,125</t>
  </si>
  <si>
    <t>93</t>
  </si>
  <si>
    <t>130210110</t>
  </si>
  <si>
    <t>tyč ocelová žebírková jakost BSt 500S výztuž do betonu D 8mm</t>
  </si>
  <si>
    <t>745789574</t>
  </si>
  <si>
    <t>d=0,0004 t/m</t>
  </si>
  <si>
    <t>(12,7+12,7+11,2+11,2)*5*(0,125+0,25)*0,0004</t>
  </si>
  <si>
    <t>(42,7+42,7+11,2+11,2)*5*(0,125+0,25)*0,0004</t>
  </si>
  <si>
    <t>(10,0+10,0+36,25+36,25)*5*(0,125+0,25)*0,0004</t>
  </si>
  <si>
    <t>(2,6+2,6+10,0+10,0)*5*(0,125+0,25)*0,0004</t>
  </si>
  <si>
    <t>0,224*1,08 "Přepočtené koeficientem množství</t>
  </si>
  <si>
    <t>94</t>
  </si>
  <si>
    <t>x2</t>
  </si>
  <si>
    <t>Demontáž a následná zpětná montáž antény vč. stojanu a 3x zátěžové dlažby</t>
  </si>
  <si>
    <t>kus</t>
  </si>
  <si>
    <t>-1961526708</t>
  </si>
  <si>
    <t>blok 3+4</t>
  </si>
  <si>
    <t>blok 6</t>
  </si>
  <si>
    <t>95</t>
  </si>
  <si>
    <t>x22</t>
  </si>
  <si>
    <t>Vyspravení stávajících betonových schodů a ramp</t>
  </si>
  <si>
    <t>150857622</t>
  </si>
  <si>
    <t>pozn.1</t>
  </si>
  <si>
    <t>2,1+0,8*1,2+4,0+5*1,2*0,2</t>
  </si>
  <si>
    <t>96</t>
  </si>
  <si>
    <t>x7</t>
  </si>
  <si>
    <t>Repase zděné kce na střeše</t>
  </si>
  <si>
    <t>179499682</t>
  </si>
  <si>
    <t>97</t>
  </si>
  <si>
    <t>x7523</t>
  </si>
  <si>
    <t>D+M nového polykarbonátového přístřešku na původní podezdívku 15,0x2,3m</t>
  </si>
  <si>
    <t>1821714008</t>
  </si>
  <si>
    <t>Lešení a stavební výtahy</t>
  </si>
  <si>
    <t>98</t>
  </si>
  <si>
    <t>941211112R</t>
  </si>
  <si>
    <t>Montáž lešení řadového rámového lehkého pracovního s podlahami s provozním zatížením tř. 3 do 200 kg/m2 šířky tř. SW06 přes 0,6 do 0,9 m, výšky přes 10 do 25 m</t>
  </si>
  <si>
    <t>-1039185451</t>
  </si>
  <si>
    <t>535,0+168,0</t>
  </si>
  <si>
    <t>522,0+173,0</t>
  </si>
  <si>
    <t>953,0</t>
  </si>
  <si>
    <t>995,0</t>
  </si>
  <si>
    <t>99</t>
  </si>
  <si>
    <t>941211211R</t>
  </si>
  <si>
    <t>Montáž lešení řadového rámového lehkého pracovního s podlahami s provozním zatížením tř. 3 do 200 kg/m2 Příplatek za první a každý další den použití lešení k ceně -1111 nebo -1112</t>
  </si>
  <si>
    <t>-2017585687</t>
  </si>
  <si>
    <t>dle TZ předpoklad 6 měsíců</t>
  </si>
  <si>
    <t>3346*6*31</t>
  </si>
  <si>
    <t>100</t>
  </si>
  <si>
    <t>941211812R</t>
  </si>
  <si>
    <t>Demontáž lešení řadového rámového lehkého pracovního s provozním zatížením tř. 3 do 200 kg/m2 šířky tř. SW06 přes 0,6 do 0,9 m, výšky přes 10 do 25 m</t>
  </si>
  <si>
    <t>2114413363</t>
  </si>
  <si>
    <t>101</t>
  </si>
  <si>
    <t>944511111R</t>
  </si>
  <si>
    <t>Montáž ochranné sítě zavěšené na konstrukci lešení z textilie z umělých vláken</t>
  </si>
  <si>
    <t>-1682038861</t>
  </si>
  <si>
    <t>102</t>
  </si>
  <si>
    <t>944511211R</t>
  </si>
  <si>
    <t>Montáž ochranné sítě Příplatek za první a každý další den použití sítě k ceně -1111</t>
  </si>
  <si>
    <t>-1205171270</t>
  </si>
  <si>
    <t>103</t>
  </si>
  <si>
    <t>944511811R</t>
  </si>
  <si>
    <t>Demontáž ochranné sítě zavěšené na konstrukci lešení z textilie z umělých vláken</t>
  </si>
  <si>
    <t>2110641563</t>
  </si>
  <si>
    <t>104</t>
  </si>
  <si>
    <t>949101112R</t>
  </si>
  <si>
    <t>Lešení pomocné pracovní pro objekty pozemních staveb pro zatížení do 150 kg/m2, o výšce lešeňové podlahy přes 1,9 do 3,5 m</t>
  </si>
  <si>
    <t>-31656509</t>
  </si>
  <si>
    <t>pomocné lešení pro vnitřní začištění</t>
  </si>
  <si>
    <t>850,0</t>
  </si>
  <si>
    <t>Bourání konstrukcí</t>
  </si>
  <si>
    <t>105</t>
  </si>
  <si>
    <t>919735114</t>
  </si>
  <si>
    <t>Řezání stávajícího živičného krytu nebo podkladu hloubky přes 150 do 200 mm</t>
  </si>
  <si>
    <t>1793054837</t>
  </si>
  <si>
    <t>7,8+5,0</t>
  </si>
  <si>
    <t>106</t>
  </si>
  <si>
    <t>965042141</t>
  </si>
  <si>
    <t>Bourání mazanin betonových nebo z litého asfaltu tl. do 100 mm, plochy přes 4 m2</t>
  </si>
  <si>
    <t>-900375326</t>
  </si>
  <si>
    <t>terasa</t>
  </si>
  <si>
    <t>(64,0+132,0+64,0)*(0,02+0,03+0,03)</t>
  </si>
  <si>
    <t>107</t>
  </si>
  <si>
    <t>965049111</t>
  </si>
  <si>
    <t>Bourání mazanin Příplatek k cenám za bourání mazanin betonových se svařovanou sítí, tl. do 100 mm</t>
  </si>
  <si>
    <t>-1711567148</t>
  </si>
  <si>
    <t>20,8</t>
  </si>
  <si>
    <t>108</t>
  </si>
  <si>
    <t>965081313</t>
  </si>
  <si>
    <t>Bourání podlah z dlaždic bez podkladního lože nebo mazaniny, s jakoukoliv výplní spár betonových, teracových nebo čedičových tl. do 20 mm, plochy přes 1 m2</t>
  </si>
  <si>
    <t>-1416637186</t>
  </si>
  <si>
    <t>dlažba na terase</t>
  </si>
  <si>
    <t>64,0+132,0+64,0</t>
  </si>
  <si>
    <t>109</t>
  </si>
  <si>
    <t>968082015</t>
  </si>
  <si>
    <t>Vybourání plastových rámů oken s křídly, dveřních zárubní, vrat rámu oken s křídly, plochy do 1 m2</t>
  </si>
  <si>
    <t>1591696880</t>
  </si>
  <si>
    <t>0,7</t>
  </si>
  <si>
    <t>0,8*6</t>
  </si>
  <si>
    <t>0,8*2</t>
  </si>
  <si>
    <t>110</t>
  </si>
  <si>
    <t>968082017</t>
  </si>
  <si>
    <t>Vybourání plastových rámů oken s křídly, dveřních zárubní, vrat rámu oken s křídly, plochy přes 2 do 4 m2</t>
  </si>
  <si>
    <t>-504094705</t>
  </si>
  <si>
    <t>3,2*(36+33+33+8+43)</t>
  </si>
  <si>
    <t>3,2*(36+36+4+36+12+30)</t>
  </si>
  <si>
    <t>2,6*1,25*2</t>
  </si>
  <si>
    <t>2,6*6</t>
  </si>
  <si>
    <t>3,2*3</t>
  </si>
  <si>
    <t>2,6*11*2</t>
  </si>
  <si>
    <t>3,2*18</t>
  </si>
  <si>
    <t>3,2*24</t>
  </si>
  <si>
    <t>3,2*7*3</t>
  </si>
  <si>
    <t>2,2</t>
  </si>
  <si>
    <t>111</t>
  </si>
  <si>
    <t>968082018</t>
  </si>
  <si>
    <t>Vybourání plastových rámů oken s křídly, dveřních zárubní, vrat rámu oken s křídly, plochy přes 4 m2</t>
  </si>
  <si>
    <t>676595081</t>
  </si>
  <si>
    <t>4,8*6</t>
  </si>
  <si>
    <t>16,0*3</t>
  </si>
  <si>
    <t>4,8*3*2</t>
  </si>
  <si>
    <t>3,3</t>
  </si>
  <si>
    <t>13,0*3</t>
  </si>
  <si>
    <t>112</t>
  </si>
  <si>
    <t>968082021</t>
  </si>
  <si>
    <t>Vybourání plastových rámů oken s křídly, dveřních zárubní, vrat dveřních zárubní, plochy do 2 m2</t>
  </si>
  <si>
    <t>1860219898</t>
  </si>
  <si>
    <t>2,0</t>
  </si>
  <si>
    <t>113</t>
  </si>
  <si>
    <t>968082022</t>
  </si>
  <si>
    <t>Vybourání plastových rámů oken s křídly, dveřních zárubní, vrat dveřních zárubní, plochy přes 2 do 4 m2</t>
  </si>
  <si>
    <t>308355359</t>
  </si>
  <si>
    <t>4,5*2</t>
  </si>
  <si>
    <t>4,5*12</t>
  </si>
  <si>
    <t>8,5*3</t>
  </si>
  <si>
    <t>4,5</t>
  </si>
  <si>
    <t>114</t>
  </si>
  <si>
    <t>978059361</t>
  </si>
  <si>
    <t>Odsekání obkladů stěn včetně otlučení podkladní omítky až na zdivo z mozaikových lepenců keramických nebo skleněných přes 1 m2</t>
  </si>
  <si>
    <t>1979205493</t>
  </si>
  <si>
    <t>14,5+185,5+140,0+42,0</t>
  </si>
  <si>
    <t>47,0+28,0</t>
  </si>
  <si>
    <t>-(22,0*2+4,7*3+0,8*2+2,2+3,3+4,5+2,4*22+4,7*3)</t>
  </si>
  <si>
    <t>228,0+40,0+16,0</t>
  </si>
  <si>
    <t>157,0</t>
  </si>
  <si>
    <t>-(2,4*22+4,7*6+2,5*6+3,0*3)</t>
  </si>
  <si>
    <t>-(0,8*6+53,0)</t>
  </si>
  <si>
    <t>67,0+88,0+10,0+76,0+112,0+62,0</t>
  </si>
  <si>
    <t>67,0+95,0+111,0+116,0+2,5*13+10,0+13,0</t>
  </si>
  <si>
    <t>115</t>
  </si>
  <si>
    <t>978059641</t>
  </si>
  <si>
    <t>Odsekání obkladů stěn včetně otlučení podkladní omítky až na zdivo z obkládaček vnějších, z jakýchkoliv materiálů, plochy přes 1 m2</t>
  </si>
  <si>
    <t>-1708880031</t>
  </si>
  <si>
    <t>sokl</t>
  </si>
  <si>
    <t>14,0</t>
  </si>
  <si>
    <t>5,0</t>
  </si>
  <si>
    <t>18,0</t>
  </si>
  <si>
    <t>1,5+1,0+1,0</t>
  </si>
  <si>
    <t>116</t>
  </si>
  <si>
    <t>x7823</t>
  </si>
  <si>
    <t>Bourání podkladů z plynosilikátových desek tl přes 100 mm pl přes 4 m2</t>
  </si>
  <si>
    <t>-1003962108</t>
  </si>
  <si>
    <t>(64,0+132,0+64,0)*0,15</t>
  </si>
  <si>
    <t>117</t>
  </si>
  <si>
    <t>x876</t>
  </si>
  <si>
    <t>Demontáž polykarbonátového přístřešku</t>
  </si>
  <si>
    <t>1449305300</t>
  </si>
  <si>
    <t>997</t>
  </si>
  <si>
    <t>Přesun sutě</t>
  </si>
  <si>
    <t>118</t>
  </si>
  <si>
    <t>997013215</t>
  </si>
  <si>
    <t>Vnitrostaveništní doprava suti a vybouraných hmot vodorovně do 50 m svisle ručně (nošením po schodech) pro budovy a haly výšky přes 15 do 18 m</t>
  </si>
  <si>
    <t>-1423763764</t>
  </si>
  <si>
    <t>119</t>
  </si>
  <si>
    <t>997013501</t>
  </si>
  <si>
    <t>Odvoz suti a vybouraných hmot na skládku nebo meziskládku se složením, na vzdálenost do 1 km</t>
  </si>
  <si>
    <t>-1576925143</t>
  </si>
  <si>
    <t>997013509</t>
  </si>
  <si>
    <t>Odvoz suti a vybouraných hmot na skládku nebo meziskládku se složením, na vzdálenost Příplatek k ceně za každý další i započatý 1 km přes 1 km</t>
  </si>
  <si>
    <t>356914047</t>
  </si>
  <si>
    <t>308,424*15 "Přepočtené koeficientem množství</t>
  </si>
  <si>
    <t>121</t>
  </si>
  <si>
    <t>997013831</t>
  </si>
  <si>
    <t>Poplatek za uložení stavebního odpadu na skládce (skládkovné) směsného stavebního a demoličního zatříděného do Katalogu odpadů pod kódem 170 904</t>
  </si>
  <si>
    <t>1476911623</t>
  </si>
  <si>
    <t>998</t>
  </si>
  <si>
    <t>Přesun hmot</t>
  </si>
  <si>
    <t>122</t>
  </si>
  <si>
    <t>998017003</t>
  </si>
  <si>
    <t>Přesun hmot pro budovy občanské výstavby, bydlení, výrobu a služby s omezením mechanizace vodorovná dopravní vzdálenost do 100 m pro budovy s jakoukoliv nosnou konstrukcí výšky přes 12 do 24 m</t>
  </si>
  <si>
    <t>1091391716</t>
  </si>
  <si>
    <t>PSV</t>
  </si>
  <si>
    <t>Práce a dodávky PSV</t>
  </si>
  <si>
    <t>711</t>
  </si>
  <si>
    <t>Izolace proti vodě, vlhkosti a plynům</t>
  </si>
  <si>
    <t>123</t>
  </si>
  <si>
    <t>711112001</t>
  </si>
  <si>
    <t>Provedení izolace proti zemní vlhkosti natěradly a tmely za studena na ploše svislé S nátěrem penetračním</t>
  </si>
  <si>
    <t>908353645</t>
  </si>
  <si>
    <t>F03</t>
  </si>
  <si>
    <t>předpoklad pruh šířky 800mm</t>
  </si>
  <si>
    <t>(176,0+39,0+41,6)*0,8</t>
  </si>
  <si>
    <t>124</t>
  </si>
  <si>
    <t>111631500</t>
  </si>
  <si>
    <t>lak asfaltový penetrační</t>
  </si>
  <si>
    <t>-571383836</t>
  </si>
  <si>
    <t>293,96*0,00035 "Přepočtené koeficientem množství</t>
  </si>
  <si>
    <t>125</t>
  </si>
  <si>
    <t>711142559</t>
  </si>
  <si>
    <t>Provedení izolace proti zemní vlhkosti pásy přitavením NAIP na ploše svislé S</t>
  </si>
  <si>
    <t>-910274786</t>
  </si>
  <si>
    <t>126</t>
  </si>
  <si>
    <t>628x523</t>
  </si>
  <si>
    <t>pás asfaltovaný modifikovaný</t>
  </si>
  <si>
    <t>2146560788</t>
  </si>
  <si>
    <t>293,96*1,15 "Přepočtené koeficientem množství</t>
  </si>
  <si>
    <t>127</t>
  </si>
  <si>
    <t>711161381</t>
  </si>
  <si>
    <t>Izolace proti zemní vlhkosti nopovými foliemi ukončení izolace lištou</t>
  </si>
  <si>
    <t>-778606922</t>
  </si>
  <si>
    <t>(176,0+39,0+41,6)</t>
  </si>
  <si>
    <t>128</t>
  </si>
  <si>
    <t>711x</t>
  </si>
  <si>
    <t>Izolace proti zemní vlhkosti stěn foliemi nopovými</t>
  </si>
  <si>
    <t>995946602</t>
  </si>
  <si>
    <t>(176,0+39,0+41,6)*1,0</t>
  </si>
  <si>
    <t>129</t>
  </si>
  <si>
    <t>998711103</t>
  </si>
  <si>
    <t>Přesun hmot pro izolace proti vodě, vlhkosti a plynům stanovený z hmotnosti přesunovaného materiálu vodorovná dopravní vzdálenost do 50 m v objektech výšky přes 12 do 60 m</t>
  </si>
  <si>
    <t>-1058181585</t>
  </si>
  <si>
    <t>712</t>
  </si>
  <si>
    <t>Povlakové krytiny</t>
  </si>
  <si>
    <t>130</t>
  </si>
  <si>
    <t>712300833R</t>
  </si>
  <si>
    <t>Odstranění ze střech plochých do 10° krytiny povlakové třívrstvé</t>
  </si>
  <si>
    <t>769756648</t>
  </si>
  <si>
    <t>odstraňovaná skladba blok 3+4</t>
  </si>
  <si>
    <t>(71,0+142,0+71,0)</t>
  </si>
  <si>
    <t>vytažení</t>
  </si>
  <si>
    <t>(34,0+46,0+34,0)*(0,5)</t>
  </si>
  <si>
    <t>131</t>
  </si>
  <si>
    <t>712311101R</t>
  </si>
  <si>
    <t>Provedení povlakové krytiny střech plochých do 10° natěradly a tmely za studena nátěrem lakem penetračním nebo asfaltovým</t>
  </si>
  <si>
    <t>-800312548</t>
  </si>
  <si>
    <t>vytažení na atiky a stěny předpoklad 0,5m</t>
  </si>
  <si>
    <t>(33,3+45,2+33,3)*0,5</t>
  </si>
  <si>
    <t>nové nadezdívky</t>
  </si>
  <si>
    <t>(12,7+12,7+11,2+11,2)*(0,25+0,3)</t>
  </si>
  <si>
    <t>(42,7+42,7+11,2+11,2)*(0,25+0,3)</t>
  </si>
  <si>
    <t>(10,0+10,0+36,25+36,25)*(0,25+0,3)</t>
  </si>
  <si>
    <t>(2,6+2,6+10,0+10,0)*(0,25+0,3)</t>
  </si>
  <si>
    <t>viz. detail 406</t>
  </si>
  <si>
    <t>15,5*0,75*2</t>
  </si>
  <si>
    <t>132</t>
  </si>
  <si>
    <t>-641546995</t>
  </si>
  <si>
    <t>503,325*0,0003 "Přepočtené koeficientem množství</t>
  </si>
  <si>
    <t>133</t>
  </si>
  <si>
    <t>712331111R</t>
  </si>
  <si>
    <t>Provedení povlakové krytiny střech plochých do 10° pásy na sucho podkladní samolepící asfaltový pás</t>
  </si>
  <si>
    <t>-319807503</t>
  </si>
  <si>
    <t>vodorovně k atice</t>
  </si>
  <si>
    <t>(62,0+332,0)</t>
  </si>
  <si>
    <t>(63,0+23,0+23,0)</t>
  </si>
  <si>
    <t>(203,0)</t>
  </si>
  <si>
    <t>střecha 5NP</t>
  </si>
  <si>
    <t>(131,0+462,0)</t>
  </si>
  <si>
    <t>vytažení na atiky- předpoklad 0,4m</t>
  </si>
  <si>
    <t>(91,0)*0,4</t>
  </si>
  <si>
    <t>(24,0+24,0)*0,4</t>
  </si>
  <si>
    <t>(46,0+106,0)*0,4</t>
  </si>
  <si>
    <t>u teras předpokládaná výška 0,6m</t>
  </si>
  <si>
    <t>(34,0+46,0+34,0)*0,6</t>
  </si>
  <si>
    <t>vodorovně na atiky</t>
  </si>
  <si>
    <t>(75,0-62,0)+(383,0-332,0)</t>
  </si>
  <si>
    <t>(76,0-63,0)+(33,0-23,0)+(33,0-23,0)</t>
  </si>
  <si>
    <t>(156,0-131,0)+(519,0-462,0)</t>
  </si>
  <si>
    <t>134</t>
  </si>
  <si>
    <t>628x2</t>
  </si>
  <si>
    <t>samolepící hydroizolační pás z SBS modifikovaného asfaltu s jemnozrnným posypem na horním povrchu</t>
  </si>
  <si>
    <t>-16617458</t>
  </si>
  <si>
    <t>1790,8*1,15 "Přepočtené koeficientem množství</t>
  </si>
  <si>
    <t>135</t>
  </si>
  <si>
    <t>712341559R</t>
  </si>
  <si>
    <t>Provedení povlakové krytiny střech plochých do 10° pásy přitavením NAIP v plné ploše</t>
  </si>
  <si>
    <t>-737450464</t>
  </si>
  <si>
    <t>viz. samolepící pás</t>
  </si>
  <si>
    <t>1790,8</t>
  </si>
  <si>
    <t>136</t>
  </si>
  <si>
    <t>628x3</t>
  </si>
  <si>
    <t>hydroizolační pás z SBS modifikovaného asfaltu s jemnozrnným s retardéry hoření a břidličným posypem na horním povrchu</t>
  </si>
  <si>
    <t>-1502757548</t>
  </si>
  <si>
    <t>137</t>
  </si>
  <si>
    <t>1246722017</t>
  </si>
  <si>
    <t>138</t>
  </si>
  <si>
    <t>628x777</t>
  </si>
  <si>
    <t>pás asfaltovaný modifikovaný SBS</t>
  </si>
  <si>
    <t>-659601818</t>
  </si>
  <si>
    <t>503,325*1,15 "Přepočtené koeficientem množství</t>
  </si>
  <si>
    <t>139</t>
  </si>
  <si>
    <t>712391171</t>
  </si>
  <si>
    <t>Provedení povlakové krytiny střech plochých do 10° -ostatní práce provedení vrstvy textilní podkladní</t>
  </si>
  <si>
    <t>-2119481709</t>
  </si>
  <si>
    <t>140</t>
  </si>
  <si>
    <t>693110640</t>
  </si>
  <si>
    <t>geotextilie</t>
  </si>
  <si>
    <t>-312178625</t>
  </si>
  <si>
    <t>253*1,1 "Přepočtené koeficientem množství</t>
  </si>
  <si>
    <t>141</t>
  </si>
  <si>
    <t>x1</t>
  </si>
  <si>
    <t>Případná oprava stávajících asfaltových pásů na střeše před kladením zateplení</t>
  </si>
  <si>
    <t>-559603989</t>
  </si>
  <si>
    <t>střecha blok 3+4</t>
  </si>
  <si>
    <t>151,0+505,0</t>
  </si>
  <si>
    <t>vytažení na atiky</t>
  </si>
  <si>
    <t>(47,0+107,0)*(0,3+0,25)</t>
  </si>
  <si>
    <t>střecha blok 6</t>
  </si>
  <si>
    <t>366,0+194,0+32,0+32,0</t>
  </si>
  <si>
    <t>(91,0+52,0+25,0+25,0)*(0,3+0,25)</t>
  </si>
  <si>
    <t>142</t>
  </si>
  <si>
    <t>998712103</t>
  </si>
  <si>
    <t>Přesun hmot pro povlakové krytiny stanovený z hmotnosti přesunovaného materiálu vodorovná dopravní vzdálenost do 50 m v objektech výšky přes 12 do 24 m</t>
  </si>
  <si>
    <t>-102849923</t>
  </si>
  <si>
    <t>713</t>
  </si>
  <si>
    <t>Izolace tepelné</t>
  </si>
  <si>
    <t>143</t>
  </si>
  <si>
    <t>713131141</t>
  </si>
  <si>
    <t>Montáž tepelné izolace stěn rohožemi, pásy, deskami, dílci, bloky (izolační materiál ve specifikaci) lepením celoplošně</t>
  </si>
  <si>
    <t>1317739564</t>
  </si>
  <si>
    <t>zateplení atiky</t>
  </si>
  <si>
    <t>předpokládaná výška 0,65m</t>
  </si>
  <si>
    <t>(91,0)*0,65</t>
  </si>
  <si>
    <t>(24,0+24,0)*0,65</t>
  </si>
  <si>
    <t>(46,0+106,0)*0,65</t>
  </si>
  <si>
    <t>u teras předpokládaná výška 1,0m</t>
  </si>
  <si>
    <t>(34,0+46,0+34,0)*1,0</t>
  </si>
  <si>
    <t>horní hrana atiky</t>
  </si>
  <si>
    <t>(12,7+12,7+11,2+11,2)*0,3</t>
  </si>
  <si>
    <t>(42,7+42,7+11,2+11,2)*0,3</t>
  </si>
  <si>
    <t>(10,0+10,0+36,25+36,25)*0,3</t>
  </si>
  <si>
    <t>(6,2+11,2+6,2)*0,3</t>
  </si>
  <si>
    <t>(2,6+2,6+10,0+10,0)*0,3</t>
  </si>
  <si>
    <t>(5,7+11,8+5,7)*0,3</t>
  </si>
  <si>
    <t>(12,1+11,2+12,1)*0,3</t>
  </si>
  <si>
    <t>144</t>
  </si>
  <si>
    <t>6315152x</t>
  </si>
  <si>
    <t>deska minerální izolační tl. 100 mm</t>
  </si>
  <si>
    <t>1870430739</t>
  </si>
  <si>
    <t>417,36*1,05 "Přepočtené koeficientem množství</t>
  </si>
  <si>
    <t>145</t>
  </si>
  <si>
    <t>1100255722</t>
  </si>
  <si>
    <t>146</t>
  </si>
  <si>
    <t>283x556</t>
  </si>
  <si>
    <t>deska z extrudovaného polystyrénu tl. 140 mm</t>
  </si>
  <si>
    <t>-606313146</t>
  </si>
  <si>
    <t>205,28*1,05 "Přepočtené koeficientem množství</t>
  </si>
  <si>
    <t>147</t>
  </si>
  <si>
    <t>713131151R</t>
  </si>
  <si>
    <t>Montáž tepelné izolace stěn rohožemi, pásy, deskami, dílci, bloky (izolační materiál ve specifikaci) vložením jednovrstvě</t>
  </si>
  <si>
    <t>1132459439</t>
  </si>
  <si>
    <t>prostor mezi atikami</t>
  </si>
  <si>
    <t>11,8*1,1</t>
  </si>
  <si>
    <t>148</t>
  </si>
  <si>
    <t>631x7782</t>
  </si>
  <si>
    <t>deska minerální střešní izolační tl. 50 mm</t>
  </si>
  <si>
    <t>-1372506679</t>
  </si>
  <si>
    <t>12,98*1,05 "Přepočtené koeficientem množství</t>
  </si>
  <si>
    <t>149</t>
  </si>
  <si>
    <t>713141135</t>
  </si>
  <si>
    <t>Montáž tepelné izolace střech plochých rohožemi, pásy, deskami, dílci, bloky (izolační materiál ve specifikaci) přilepenými za studena bodově, jednovrstvá</t>
  </si>
  <si>
    <t>957786476</t>
  </si>
  <si>
    <t>předpoklad kladeno ve dvou vrstvách</t>
  </si>
  <si>
    <t>(62,0+332,0)*2</t>
  </si>
  <si>
    <t>(128,0)*2</t>
  </si>
  <si>
    <t>(63,0+23,0+23,0)*2</t>
  </si>
  <si>
    <t>(203,0)*2</t>
  </si>
  <si>
    <t>-23,25*2</t>
  </si>
  <si>
    <t>(131,0+462,0)*2</t>
  </si>
  <si>
    <t>150</t>
  </si>
  <si>
    <t>283759x</t>
  </si>
  <si>
    <t>deska EPS 70 fasádní λ=0,039 tl 160mm</t>
  </si>
  <si>
    <t>1771695989</t>
  </si>
  <si>
    <t>(62,0+332,0)*0,3</t>
  </si>
  <si>
    <t>(128,0)*0,3</t>
  </si>
  <si>
    <t>(63,0+23,0+23,0)*0,3</t>
  </si>
  <si>
    <t>(203,0)*0,3</t>
  </si>
  <si>
    <t>-23,25*0,3</t>
  </si>
  <si>
    <t>(131,0+462,0)*0,3</t>
  </si>
  <si>
    <t>421,125*1,02 "Přepočtené koeficientem množství</t>
  </si>
  <si>
    <t>151</t>
  </si>
  <si>
    <t>713141211</t>
  </si>
  <si>
    <t>Montáž tepelné izolace střech plochých atikovými klíny kladenými volně</t>
  </si>
  <si>
    <t>871631547</t>
  </si>
  <si>
    <t>kolem atiky</t>
  </si>
  <si>
    <t>34,0+91,0</t>
  </si>
  <si>
    <t>46,0</t>
  </si>
  <si>
    <t>34,0+24,0+24,0</t>
  </si>
  <si>
    <t>46,0+106,0</t>
  </si>
  <si>
    <t>spodní asfaltový pás u teras</t>
  </si>
  <si>
    <t>(33,3+45,2+33,3)</t>
  </si>
  <si>
    <t>152</t>
  </si>
  <si>
    <t>631529080</t>
  </si>
  <si>
    <t>klín atikový přechodný tl.100 x100 mm</t>
  </si>
  <si>
    <t>-2055735202</t>
  </si>
  <si>
    <t>507,843137254902*1,02 "Přepočtené koeficientem množství</t>
  </si>
  <si>
    <t>153</t>
  </si>
  <si>
    <t>713190812R</t>
  </si>
  <si>
    <t>Odstranění tepelné izolace běžných stavebních konstrukcí – vrstvy, doplňky a konstrukční součásti izolační vrstvy lože škvárové průměrné tloušťky přes 50 do 100 mm</t>
  </si>
  <si>
    <t>-1377617728</t>
  </si>
  <si>
    <t>154</t>
  </si>
  <si>
    <t>x65</t>
  </si>
  <si>
    <t>D+M kotvení tepelné izolace do nosné kce- návrh provede dodavatel na základě výtažných zkoušek</t>
  </si>
  <si>
    <t>287433423</t>
  </si>
  <si>
    <t>(26,0+128,0)</t>
  </si>
  <si>
    <t>441,23</t>
  </si>
  <si>
    <t>155</t>
  </si>
  <si>
    <t>x78522</t>
  </si>
  <si>
    <t>D+M spádových desek EPS 100S</t>
  </si>
  <si>
    <t>-532539688</t>
  </si>
  <si>
    <t>156</t>
  </si>
  <si>
    <t>998713103</t>
  </si>
  <si>
    <t>Přesun hmot pro izolace tepelné stanovený z hmotnosti přesunovaného materiálu vodorovná dopravní vzdálenost do 50 m v objektech výšky přes 12 m do 24 m</t>
  </si>
  <si>
    <t>143476529</t>
  </si>
  <si>
    <t>721</t>
  </si>
  <si>
    <t>Zdravotechnika - vnitřní kanalizace</t>
  </si>
  <si>
    <t>157</t>
  </si>
  <si>
    <t>x16</t>
  </si>
  <si>
    <t>D+M prvku G03- svislá střešní vpusť
Popis: Svislá střešní vpust vyhřívaná
 Střešní vpust 110 BIT S
 Samoregulační vyhřívání: 230 V s připojovacím kabelem 
 Integrovaná bitumenová manžeta z modifikovaného asfaltového pásu pro napojení na hydroizolační souvrství střechy
 Součástí balení je ochranný koš 
Doplňky:  Včetně všech kotevních, spojovacích a ostatních pomocných prvků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</si>
  <si>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1387953154</t>
  </si>
  <si>
    <t>G03</t>
  </si>
  <si>
    <t>158</t>
  </si>
  <si>
    <t>x17</t>
  </si>
  <si>
    <t>D+M prvků G08- větrací komínem
Popis: Větrací komínek ploché střechy
 Větrací komínek ploché střechy - plastový větrací komínek pro ploché střechy,
 s manžetou pro napojení na hydroizolační asfaltové pásy ploché střechy
 výška komínku 300 mm nad rovinou střechy
Povrchová úprava: 
 Barva RAL 7005
Doplňky:  Včetně všech kotevních, spojovacích a ostatních pomocných prvků.
Poznámka: SCHÉMA PRVKU JE POUZE ILUSTRATIVNÍ!!!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</si>
  <si>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1345308964</t>
  </si>
  <si>
    <t>G08</t>
  </si>
  <si>
    <t>159</t>
  </si>
  <si>
    <t>x3</t>
  </si>
  <si>
    <t>Demontáž střešního prvku ozn. G- vpusť</t>
  </si>
  <si>
    <t>-1193454391</t>
  </si>
  <si>
    <t>ozn. G</t>
  </si>
  <si>
    <t>4+1+1+1</t>
  </si>
  <si>
    <t>1+1+1+3</t>
  </si>
  <si>
    <t>160</t>
  </si>
  <si>
    <t>x5</t>
  </si>
  <si>
    <t>Demontáž klempířského prvku na střeše ozn. K- komínek</t>
  </si>
  <si>
    <t>792623686</t>
  </si>
  <si>
    <t>2+1</t>
  </si>
  <si>
    <t>740</t>
  </si>
  <si>
    <t>161</t>
  </si>
  <si>
    <t>K060</t>
  </si>
  <si>
    <t>D+M prvku G06- venkovní svítidlo
Popis: Nástěnné venkovní svítidlo - nástěnná pouliční lampa
 Nástěnná pouliční lampa veřejného osvětlení (typový výrobek dle výběru investora)
 Standard: LED svítidlo Neo-Neol Lighting
 Barva světla - studená bílá
Materiál: hliník + bezpečnostní sklo 
Povrchová úprava: 
 barva - hliník
Doplňky:  Včetně všech kotevních , spojovacích a ostatních pomocných prvků.
 Napojení na stávající EL rozvod.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</si>
  <si>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679480532</t>
  </si>
  <si>
    <t>751</t>
  </si>
  <si>
    <t>Vzduchotechnika</t>
  </si>
  <si>
    <t>162</t>
  </si>
  <si>
    <t>x9</t>
  </si>
  <si>
    <t>Demontáž a zpětná montáž vzduchotechniky</t>
  </si>
  <si>
    <t>-1261479128</t>
  </si>
  <si>
    <t>blok3+4</t>
  </si>
  <si>
    <t>762</t>
  </si>
  <si>
    <t>Konstrukce tesařské</t>
  </si>
  <si>
    <t>163</t>
  </si>
  <si>
    <t>x9842</t>
  </si>
  <si>
    <t>D+M OSB desky tl. 25mm pod tepelnou izolaci přesahu střechy vč. kotvení do nosné konstrukce</t>
  </si>
  <si>
    <t>2003722102</t>
  </si>
  <si>
    <t>164</t>
  </si>
  <si>
    <t>998762203</t>
  </si>
  <si>
    <t>Přesun hmot pro konstrukce tesařské stanovený procentní sazbou (%) z ceny vodorovná dopravní vzdálenost do 50 m v objektech výšky přes 12 do 24 m</t>
  </si>
  <si>
    <t>%</t>
  </si>
  <si>
    <t>-533272569</t>
  </si>
  <si>
    <t>764</t>
  </si>
  <si>
    <t>Konstrukce klempířské</t>
  </si>
  <si>
    <t>165</t>
  </si>
  <si>
    <t>764002841</t>
  </si>
  <si>
    <t>Demontáž klempířských konstrukcí oplechování horních ploch zdí a nadezdívek do suti</t>
  </si>
  <si>
    <t>-1388634029</t>
  </si>
  <si>
    <t>49,1+109,0+24,0+35,8+23,7</t>
  </si>
  <si>
    <t>26,4+55,9+26,4+93,0</t>
  </si>
  <si>
    <t>166</t>
  </si>
  <si>
    <t>764002851</t>
  </si>
  <si>
    <t>Demontáž klempířských konstrukcí oplechování parapetů do suti</t>
  </si>
  <si>
    <t>-2078783641</t>
  </si>
  <si>
    <t>36,0+10,5*3+2,3*6+1,0*11*2+0,9*2+2,4+3,5</t>
  </si>
  <si>
    <t>0,9*6+27,0+2,3*6+1,0*11*2+1,2*6+1,5*3+10,6*3+0,8</t>
  </si>
  <si>
    <t>54,5+50,0+62,0+9,1+53,0+3,0</t>
  </si>
  <si>
    <t>54,5+60,5+72,5+1,5+3,0+1,5+1,5+3,0*5+1,5+1,5+3,0*5+4,5+2,5*2</t>
  </si>
  <si>
    <t>167</t>
  </si>
  <si>
    <t>764004801</t>
  </si>
  <si>
    <t>Demontáž klempířských konstrukcí žlabu podokapního do suti</t>
  </si>
  <si>
    <t>-753843231</t>
  </si>
  <si>
    <t>viz. nová soustava dešťových prvků</t>
  </si>
  <si>
    <t>37,0</t>
  </si>
  <si>
    <t>168</t>
  </si>
  <si>
    <t>764004861</t>
  </si>
  <si>
    <t>Demontáž klempířských konstrukcí svodu do suti</t>
  </si>
  <si>
    <t>-479921398</t>
  </si>
  <si>
    <t>169</t>
  </si>
  <si>
    <t>x6</t>
  </si>
  <si>
    <t>Demontáž klempířského prvku na střeše ozn. K-výlez</t>
  </si>
  <si>
    <t>-1743664729</t>
  </si>
  <si>
    <t>170</t>
  </si>
  <si>
    <t>M001</t>
  </si>
  <si>
    <t>D+M prvku K01 oplechování atiky rš940mm
Popis: Oplechování atiky
 Oplechování atiky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403.</t>
  </si>
  <si>
    <t>-1630491792</t>
  </si>
  <si>
    <t>K01</t>
  </si>
  <si>
    <t>328,7</t>
  </si>
  <si>
    <t>171</t>
  </si>
  <si>
    <t>M002</t>
  </si>
  <si>
    <t>D+M prvku K02 oplechování atiky navazující na svislou stěnu rš800mm
Popis: Oplechování atiky navazující na svislou stěnu
 Oplechování atiky navazující na svislou stěnu lakovaným pozinkovaným plechem s tmavošedou barvou. Tloušťka plechu 0,5 mm.
 Včetně strukturální separační provětrávací rohože AIR-Z, včetně dilatačních prvků a
 vyrovnání roztažnosti, spoje falcované (plochá vsuvná spojka-vodorovná část střechy a dvojitá stojatá drážka-svislá část střechy)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</si>
  <si>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-104666069</t>
  </si>
  <si>
    <t>K02</t>
  </si>
  <si>
    <t>47,5</t>
  </si>
  <si>
    <t>172</t>
  </si>
  <si>
    <t>M003</t>
  </si>
  <si>
    <t>D+M prvku K03 vnější parapetní desky rš350mm
Popis: Vnější parapetní deska
 Oplechování vnější parapetní desky lakovaným pozinkovaným plechem s
 tmavošedou barvou .
 Tloušťka plechu 0,5 mm.
Povrchová úprava: 
 Barva RAL 7005
 Ocelové prvky žárově zinkovány
Doplňky:  Včetně všech kotevních, spojovacích a ostatních pomocných prvků.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</si>
  <si>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825444797</t>
  </si>
  <si>
    <t>173</t>
  </si>
  <si>
    <t>M004</t>
  </si>
  <si>
    <t>D+M prvku K04 závětrné lišty rš380mm
Popis: Závětrná lišta - poplastovaná
 Zakončení atiky - poplastovaný pozinkovaný plech s tmavošedou barvou. 
 Tloušťka plechu 0,5 mm.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</si>
  <si>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-1885017367</t>
  </si>
  <si>
    <t>K04</t>
  </si>
  <si>
    <t>30,8</t>
  </si>
  <si>
    <t>174</t>
  </si>
  <si>
    <t>M005</t>
  </si>
  <si>
    <t>D+M prvku K05 sestava dešťových prvků
Popis: Sestava dešťových prvků
 Okapový žlab:
 Okapový žlab bude proveden lakovaným pozinkovaným plechem s tmavošedou barvou.
 Tloušťka plechu 0,5 mm.
 Včetně žlabových háků, čel a objímek.
 Celková délka žlabu: 37 m
 Žlabový kotlík:
 Žlabový kotlík bude proveden lakovaným pozinkovaným plechem s tmavošedou barvou.
 Tloušťka plechu 0,5 mm.
 Celkem: 2 ks 
 Dešťový svod:
 Dešťový svod bude proveden lakovaným pozinkovaným plechem s tmavošedou barvou.
 Tloušťka plechu 0,5 mm.
 Celkem: 2 ks, délka 6 m/ks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</si>
  <si>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867237471</t>
  </si>
  <si>
    <t>K05</t>
  </si>
  <si>
    <t>175</t>
  </si>
  <si>
    <t>M006</t>
  </si>
  <si>
    <t>D+M prvku K06 střešní výlez
Popis: Střešní výlez 600x600 mm - zateplený
 Plechový výlez na plechovém rámu - položen na vyzdívku ze ztraceného bednění š. 200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403.</t>
  </si>
  <si>
    <t>-1612886670</t>
  </si>
  <si>
    <t>K06</t>
  </si>
  <si>
    <t>176</t>
  </si>
  <si>
    <t>M007</t>
  </si>
  <si>
    <t>D+M prvku K07 fasádní zakládací profil rš340mm
Popis: Fasádní zakládací profil
 Fasádní zakládací profil pro ETICS, plech přírodní hliník.
 Tloušťka plechu 0,7 mm.
Povrchová úprava: 
 Barva přírodní hliník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</si>
  <si>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422957359</t>
  </si>
  <si>
    <t>K07</t>
  </si>
  <si>
    <t>293,6</t>
  </si>
  <si>
    <t>177</t>
  </si>
  <si>
    <t>M008</t>
  </si>
  <si>
    <t>D+M prvku K08 oplechování styku nosných stěn rš1400mm
Popis: Oplechování styku nosných stěn
 Oplechování styku nosných stěn jednotlivých bloků objektu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</si>
  <si>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574939331</t>
  </si>
  <si>
    <t>K08</t>
  </si>
  <si>
    <t>12,1</t>
  </si>
  <si>
    <t>178</t>
  </si>
  <si>
    <t>M009</t>
  </si>
  <si>
    <t>D+M prvku K09 oplechování atiky navazující na svislou stěnu rš600mm
Popis: Oplechování atiky navazující na svislou stěnu
 Oplechování atiky navazující na svislou stěnu bude provedeno lakovaným pozinkovaným plechem s tmavošedou barvou. Tloušťka plechu 0,5 mm.
 Včetně strukturální separační provětrávací rohože AIR-Z, včetně dilatačních prvků a
 vyrovnání roztažnosti, spoje falcované (plochá vsuvná spojka-vodorovná část střechy a dvojitá stojatá drážka-svislá část střechy)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</si>
  <si>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55851114</t>
  </si>
  <si>
    <t>K09</t>
  </si>
  <si>
    <t>28,0</t>
  </si>
  <si>
    <t>179</t>
  </si>
  <si>
    <t>M010</t>
  </si>
  <si>
    <t>D+M prvku K010 oplechování stříšky rš400mm
Popis: Oplechování stříšky
 Oplechování stříšky šachty lakovaným pouzinkovaným plechem s tmavošedou barvou.
 Tloušťka plechu 0,7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</si>
  <si>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1064448394</t>
  </si>
  <si>
    <t>K10</t>
  </si>
  <si>
    <t>180</t>
  </si>
  <si>
    <t>x7133</t>
  </si>
  <si>
    <t>D+M připojovací plechové lišty z TiZn plechu kotveného do OSB desky vruty</t>
  </si>
  <si>
    <t>396786604</t>
  </si>
  <si>
    <t>15,5*2</t>
  </si>
  <si>
    <t>181</t>
  </si>
  <si>
    <t>998764203</t>
  </si>
  <si>
    <t>Přesun hmot pro konstrukce klempířské stanovený procentní sazbou (%) z ceny vodorovná dopravní vzdálenost do 50 m v objektech výšky přes 12 do 24 m</t>
  </si>
  <si>
    <t>1613907323</t>
  </si>
  <si>
    <t>765</t>
  </si>
  <si>
    <t>Krytina skládaná</t>
  </si>
  <si>
    <t>182</t>
  </si>
  <si>
    <t>765192001R</t>
  </si>
  <si>
    <t>Nouzové zakrytí střechy plachtou</t>
  </si>
  <si>
    <t>-204930905</t>
  </si>
  <si>
    <t>(62,0)*1,2</t>
  </si>
  <si>
    <t>(128,0)*1,2</t>
  </si>
  <si>
    <t>(63,0)*1,2</t>
  </si>
  <si>
    <t>183</t>
  </si>
  <si>
    <t>998765103</t>
  </si>
  <si>
    <t>Přesun hmot pro krytiny skládané stanovený z hmotnosti přesunovaného materiálu vodorovná dopravní vzdálenost do 50 m na objektech výšky přes 12 do 24 m</t>
  </si>
  <si>
    <t>-1657668284</t>
  </si>
  <si>
    <t>766</t>
  </si>
  <si>
    <t>Konstrukce truhlářské</t>
  </si>
  <si>
    <t>184</t>
  </si>
  <si>
    <t>766441811</t>
  </si>
  <si>
    <t>Demontáž parapetních desek dřevěných nebo plastových šířky do 300 mm délky do 1m</t>
  </si>
  <si>
    <t>-913994189</t>
  </si>
  <si>
    <t>7+22</t>
  </si>
  <si>
    <t>2+22+10</t>
  </si>
  <si>
    <t>185</t>
  </si>
  <si>
    <t>766441821</t>
  </si>
  <si>
    <t>Demontáž parapetních desek dřevěných nebo plastových šířky do 300 mm délky přes 1m</t>
  </si>
  <si>
    <t>-1736075832</t>
  </si>
  <si>
    <t>(36+33+33+8+43)</t>
  </si>
  <si>
    <t>(36+36+4+36+12+30)</t>
  </si>
  <si>
    <t>6+7*3+24</t>
  </si>
  <si>
    <t>186</t>
  </si>
  <si>
    <t>K001</t>
  </si>
  <si>
    <t>D+M prvku T01 parapetní deska š.550mm
Popis: Vnitřní parapetní deska
 Parapetní dřevovláknitá deska typu MDF s nosem.
 Homogenní deska s hladkým povrchem a pevnými hranami.
 Desky MDF ve všech vlastnostech vyhovují normám EN622-1 a EN 622-5.
 Celková tloušťka 30mm. - ROZMĚRY VIZ SCHÉMA
 Deska kotvena pomocí dřevěných lišt ke sloupům (kpl)
Povrchová úprava:
 Barva RAL 8007, povrch lakovaný, s parapetním nosem, 
 bez napojení na pohledové čelní hraně parapetní desky, hrana s minimálním obloukem.
Doplňky:  Včetně všech kotevních , spojovacích a ostatních pomocných prvků.
 Součástí dodávky parapetů bude zabudování větrací mřížky vždy nad otopnými tělesy
 dle rozměrů otopného tělesa. Počet větracích mřížek- cca 210ks. Přesný počet bude
 upřesněn dle rozsahu a počtu otopných těles, alternativně dle požadavku nájemce.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</si>
  <si>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-819290048</t>
  </si>
  <si>
    <t>T01</t>
  </si>
  <si>
    <t>415,3</t>
  </si>
  <si>
    <t>187</t>
  </si>
  <si>
    <t>K002</t>
  </si>
  <si>
    <t>D+M prvku T02 parapetní deska š.125mm
Popis: Vnitřní parapetní deska
 Parapetní dřevovláknitá deska typu MDF s nosem.
 Homogenní deska s hladkým povrchem a pevnými hranami.
 Desky MDF ve všech vlastnostech vyhovují normám EN622-1 a EN 622-5.
 Celková tloušťka 30mm. - ROZMĚRY VIZ SCHÉMA
Povrchová úprava:
 Barva RAL 8007,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</si>
  <si>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133078224</t>
  </si>
  <si>
    <t>T02</t>
  </si>
  <si>
    <t>268,4</t>
  </si>
  <si>
    <t>188</t>
  </si>
  <si>
    <t>K003</t>
  </si>
  <si>
    <t>D+M prvku T03 parapetní deska š.250mm
Popis: Vnitřní parapetní deska
 Parapetní dřevovláknitá deska typu MDF s nosem.
 Homogenní deska s hladkým povrchem a pevnými hranami.
 Desky MDF ve všech vlastnostech vyhovují normám EN622-1 a EN 622-5.
 Celková tloušťka 30mm. - ROZMĚRY VIZ SCHÉMA
Povrchová úprava:
 Barva RAL 8007,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</si>
  <si>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1929632592</t>
  </si>
  <si>
    <t>T03</t>
  </si>
  <si>
    <t>0,8</t>
  </si>
  <si>
    <t>189</t>
  </si>
  <si>
    <t>K011</t>
  </si>
  <si>
    <t>D+M prvku 3.1.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 = 34 dB (se zasklením 4-16Ar-4-16Ar-33.2)
POŽÁRNÍ ODOLNOST:    -
BEZPEČNOSTNÍ OPATŘENÍ:   Jednostranná bezpečnostní fólie
SKLADEBNÝ ROZMĚR:   5450 / 3000 mm (viz schéma)
UPOZORNĚNÍ : PŘED ZAPOČETÍM VÝROBY JE NUTNO PŘEDLOŽIT VÝROBNÍ DOKUMENTACI K ODSOUHLASENÍ.
VŠECHNY ROZMĚRY OVĚŘIT NA STAVBĚ.
KÓTY VE SCHÉMATU PŘEDSTAVUJÍ SKLADEBNÝ ROZMĚR PRVKU .</t>
  </si>
  <si>
    <t>2075130567</t>
  </si>
  <si>
    <t>190</t>
  </si>
  <si>
    <t>K012</t>
  </si>
  <si>
    <t>D+M prvku 3.2.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2625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</si>
  <si>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-1403656938</t>
  </si>
  <si>
    <t>191</t>
  </si>
  <si>
    <t>K013</t>
  </si>
  <si>
    <t>D+M prvku 3.5.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9061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1500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</si>
  <si>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1659059705</t>
  </si>
  <si>
    <t>192</t>
  </si>
  <si>
    <t>K014</t>
  </si>
  <si>
    <t>D+M prvku 3.6.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 = 34 dB (se zasklením 4-16Ar-4-16Ar-33.2)
POŽÁRNÍ ODOLNOST:    -
BEZPEČNOSTNÍ OPATŘENÍ:   Jednostranná bezpečnostní fólie
SKLADEBNÝ ROZMĚR:   8450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</si>
  <si>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1275708081</t>
  </si>
  <si>
    <t>193</t>
  </si>
  <si>
    <t>K015</t>
  </si>
  <si>
    <t>D+M prvku 3.7.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
SKLADEBNÝ ROZMĚR:   3000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</si>
  <si>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1921102748</t>
  </si>
  <si>
    <t>194</t>
  </si>
  <si>
    <t>K016</t>
  </si>
  <si>
    <t>D+M prvku 3.8.
Popis: okenní sestava - okna fixní+ dveře jednokřídlé, prosklené s nadsvětlíkem
 Hliníkový okenní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kováníí v odstínu titan, přidaná ochrana každého 
  rohu křídla, vhodný rozestup bezpečnostních západek (5-ti bodový zámek), 
 klička odjímatelná v odstínu dle barvy rámu okna - barva bílá 
Zámek:  bezpečnostní vložkový zámek - rozvorový
Práh:  systémová prahová lišta
  včetně všech kotevních, spojovacích a ostatních pomocných prvků, barva dle okenních rámů
 součástí okna bude rozšiřovací profil v. 200 mm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Součástí dodávky budou veškeré kotevní prvky, ukončovací prvky, napojovací prvky na konstrukci, parotěsné napojení na konstrukci a zatěsnění. Kotvící prvky budou v provedení žárového pozinkování (min. tl. 230mm), kotvy do betonu v provedení nerez., součástí okna bude rozšiřovací profil v.200mm
TEPELNÁ PROPUSTNOST:  Uw,max = 0,9 W/m²K (okna), Ud,max = 1,2 W/m²K (dveře)
AKUSTICKÝ ÚTLUM:    Rw = 34 dB (se zasklením 4-16Ar-4-16Ar-33.2)
POŽÁRNÍ ODOLNOST:    -
BEZPEČNOSTNÍ OPATŘENÍ:   Jednostranná bezpečnostní fólie
SKLADEBNÝ ROZMĚR:   2900 / 2700 mm (viz schéma)
UPOZORNĚNÍ : PŘED ZAPOČETÍM VÝROBY JE NUTNO PŘEDLOŽIT VÝROBNÍ DOKUMENTACI K ODSOUHLASENÍ.
VŠECHNY ROZMĚRY OVĚŘIT NA STAVBĚ.
KÓTY VE SCHÉMATU PŘEDSTAVUJÍ SKLADEBNÝ ROZMĚR PRVKU .</t>
  </si>
  <si>
    <t>-251035195</t>
  </si>
  <si>
    <t>195</t>
  </si>
  <si>
    <t>K017</t>
  </si>
  <si>
    <t>D+M prvku 3.9.
Popis: okenní sestava - okna fixní a sklápěcí, se systémem mikroventilace 
 Plastový okenní a dveřní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v odstínu rámu
TEPELNÁ PROPUSTNOST:  Uw,max = 0,9 W/m?K (okna), Ud,max = 1,2 W/m?K (dveře)
AKUSTICKÝ ÚTLUM:    Rw = 34 dB (se zasklením 4-16Ar-4-16Ar-33.2)
POŽÁRNÍ ODOLNOST:    -
BEZPEČNOSTNÍ OPATŘENÍ jednostranná bezpečnostní folie
SKLADEBNÝ ROZMĚR:   6250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</si>
  <si>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1948286854</t>
  </si>
  <si>
    <t>196</t>
  </si>
  <si>
    <t>K018</t>
  </si>
  <si>
    <t>D+M prvku 3.10.
Popis: okno jednokřídlé otevíravé a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jedostranná bezpečnostní folie
SKLADEBNÝ ROZMĚR:   800 / 800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UPOZORNĚNÍ : PŘED ZAPOČETÍM VÝROBY JE NUTNO PŘEDLOŽIT VÝROBNÍ DOKUMENTACI K ODSOUHLASENÍ.
VŠECHNY ROZMĚRY OVĚŘIT NA STAVBĚ.
KÓTY VE SCHÉMATU PŘEDSTAVUJÍ SKLADEBNÝ ROZMĚR PRVKU .</t>
  </si>
  <si>
    <t>1737843453</t>
  </si>
  <si>
    <t>197</t>
  </si>
  <si>
    <t>K019</t>
  </si>
  <si>
    <t>D+M prvku 3.11.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</si>
  <si>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1407766009</t>
  </si>
  <si>
    <t>198</t>
  </si>
  <si>
    <t>K020</t>
  </si>
  <si>
    <t>D+M prvku 3.12.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</si>
  <si>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968231674</t>
  </si>
  <si>
    <t>199</t>
  </si>
  <si>
    <t>K021</t>
  </si>
  <si>
    <t>D+M prvku 3.13.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</si>
  <si>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2032859307</t>
  </si>
  <si>
    <t>200</t>
  </si>
  <si>
    <t>K022</t>
  </si>
  <si>
    <t>D+M prvku 3.14.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</si>
  <si>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-1982457538</t>
  </si>
  <si>
    <t>201</t>
  </si>
  <si>
    <t>K023</t>
  </si>
  <si>
    <t>D+M prvku 3.15.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</si>
  <si>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-154547169</t>
  </si>
  <si>
    <t>202</t>
  </si>
  <si>
    <t>K024</t>
  </si>
  <si>
    <t>D+M prvku 3.16.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</si>
  <si>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-1625483182</t>
  </si>
  <si>
    <t>203</t>
  </si>
  <si>
    <t>K025</t>
  </si>
  <si>
    <t>D+M prvku 3.17.
Popis: dveře jednokřídlové otevíravé, s plnou výplní
 Plastový dveřní systém 
Rám: 6-ti komorový se stavební hloubkou 82 mm 
Výplň: sendvičový panel - oboustranný plastový profil tl. 1,5 mm s jádrem z XPS
Povrchová úprava: vnější část rámu okna i křídlo včetně doplňků - barva bílá (plast)   
   vnitřní část rámu okna i křídlo včetně doplňků - barva bílá (plast) 
Kování:  tříbodová kotevní lišta s háky, klika - klika v odstínu bílé barvy, kování v odstínu titan
Zámek:  bezpečnostní vložkový zámek
Práh:  prahová lišta
TEPELNÁ PROPUSTNOST:  Uw,max = 0,9 W/m?K (okna), Ud,max = 1,2 W/m?K (dveře)
AKUSTICKÝ ÚTLUM:    Rw = 34 dB
POŽÁRNÍ ODOLNOST:    -
BEZPEČNOSTNÍ OPATŘENÍ:   oboustranné bezpečnostní zasklení oken, třída WK2
SKLADEBNÝ ROZMĚR:   1000 / 2050 mm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</si>
  <si>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2068198850</t>
  </si>
  <si>
    <t>204</t>
  </si>
  <si>
    <t>K026</t>
  </si>
  <si>
    <t>D+M prvku 4.1.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OPATŘENÍ:jednostranná bezpečnostní folie
SKLADEBNÝ ROZMĚR:   2625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</si>
  <si>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-827191475</t>
  </si>
  <si>
    <t>205</t>
  </si>
  <si>
    <t>K027</t>
  </si>
  <si>
    <t>D+M prvku 4.2.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 = 34 dB (se zasklením 4-16Ar-4-16Ar-33.2)
POŽÁRNÍ ODOLNOST:    -
BEZPEČNOSTNÍ OPATŘENÍ:   Jednostranná bezpečnostní fólie
SKLADEBNÝ ROZMĚR:   8450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</si>
  <si>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-285677627</t>
  </si>
  <si>
    <t>206</t>
  </si>
  <si>
    <t>K028</t>
  </si>
  <si>
    <t>D+M prvku 4.3.
Popis: okno trojkřídlé otevíravé a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Doplňky: 
 součástí okna bude rozšiřovací profil š. 100 mm
TEPELNÁ PROPUSTNOST:  Uw,max = 0,9 W/m?K (okna), Ud,max = 1,2 W/m?K (dveře)
AKUSTICKÝ ÚTLUM:    Rw = 34 dB (se zasklením 4-16Ar-4-16Ar-33.2)
POŽÁRNÍ ODOLNOST:    -
BEZPEČNOSTNÍ OPATŘENÍ:   jednostranná bezpečnostní folie
SKLADEBNÝ ROZMĚR:   2600 / 1250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</si>
  <si>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970298001</t>
  </si>
  <si>
    <t>207</t>
  </si>
  <si>
    <t>K029</t>
  </si>
  <si>
    <t>D+M prvku 4.4.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2900 / 2100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</si>
  <si>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-1754529147</t>
  </si>
  <si>
    <t>208</t>
  </si>
  <si>
    <t>K030</t>
  </si>
  <si>
    <t>D+M prvku 4.5.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uzamykatelná s ochranou proti 
 převrtání v odstínu barva bílá (obdobná jako rám okna) 
TEPELNÁ PROPUSTNOST:  Uw,max = 0,9 W/m?K (okna), Ud,max = 1,2 W/m?K (dveře)
AKUSTICKÝ ÚTLUM:    Rw = 34 dB (se zasklením 4-16Ar-4-16Ar-33.2)
POŽÁRNÍ ODOLNOST:    -
BEZPEČNOSTNÍ OPATŘENÍ:   jednostranná bezpečnostní folie SKLADEBNÝ ROZMĚR:   2825 / 2100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</si>
  <si>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-1396784392</t>
  </si>
  <si>
    <t>209</t>
  </si>
  <si>
    <t>K031</t>
  </si>
  <si>
    <t>D+M prvku 4.6.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uzamykatelná s ochranou proti 
 převrtání v odstínu barva bílá (obdobná jako rám okna) 
TEPELNÁ PROPUSTNOST:  Uw,max = 0,9 W/m?K (okna), Ud,max = 1,2 W/m?K (dveře)
AKUSTICKÝ ÚTLUM:    Rw = 34 dB (se zasklením 4-16Ar-4-16Ar-33.2)
POŽÁRNÍ ODOLNOST:    -
BEZPEČNOSTNÍ OPATŘENÍ:   jedostranná bezpečnostní folie
SKLADEBNÝ ROZMĚR:   1500 / 2100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</si>
  <si>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47462070</t>
  </si>
  <si>
    <t>210</t>
  </si>
  <si>
    <t>K032</t>
  </si>
  <si>
    <t>D+M prvku 4.7.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</si>
  <si>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-308512108</t>
  </si>
  <si>
    <t>211</t>
  </si>
  <si>
    <t>K033</t>
  </si>
  <si>
    <t>D+M prvku 4.8.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</si>
  <si>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2095327866</t>
  </si>
  <si>
    <t>212</t>
  </si>
  <si>
    <t>K034</t>
  </si>
  <si>
    <t>D+M prvku 4.9.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</si>
  <si>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1324991673</t>
  </si>
  <si>
    <t>213</t>
  </si>
  <si>
    <t>K035</t>
  </si>
  <si>
    <t>D+M prvku 4.10.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</si>
  <si>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-358972561</t>
  </si>
  <si>
    <t>214</t>
  </si>
  <si>
    <t>K036</t>
  </si>
  <si>
    <t>D+M prvku 4.11.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</si>
  <si>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1694896791</t>
  </si>
  <si>
    <t>215</t>
  </si>
  <si>
    <t>K037</t>
  </si>
  <si>
    <t>D+M prvku 4.12.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</si>
  <si>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-1613105489</t>
  </si>
  <si>
    <t>216</t>
  </si>
  <si>
    <t>K038</t>
  </si>
  <si>
    <t>D+M prvku 4.13.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</si>
  <si>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1564339829</t>
  </si>
  <si>
    <t>217</t>
  </si>
  <si>
    <t>K039</t>
  </si>
  <si>
    <t>D+M prvku 4.14.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</si>
  <si>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-2104083577</t>
  </si>
  <si>
    <t>218</t>
  </si>
  <si>
    <t>K040</t>
  </si>
  <si>
    <t>D+M prvku 4.15.
Popis: okno jednokřídlé otevíravé a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BEZPEČNOSTNÍ OPATŘENÍ:   jednostranná bezpečnostní folie
SKLADEBNÝ ROZMĚR:   900 / 900 mm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</si>
  <si>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-237722822</t>
  </si>
  <si>
    <t>219</t>
  </si>
  <si>
    <t>K041</t>
  </si>
  <si>
    <t>D+M prvku 4.16.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2725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</si>
  <si>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-598977004</t>
  </si>
  <si>
    <t>220</t>
  </si>
  <si>
    <t>K042</t>
  </si>
  <si>
    <t>D+M prvku 4.17.
Popis: vchodové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 = 34 dB (se zasklením 4-16Ar-4-16Ar-33.2)
POŽÁRNÍ ODOLNOST:    -
BEZPEČNOSTNÍ OPATŘENÍ:   Jednostranná bezpečnostní fólie
SKLADEBNÝ ROZMĚR:   1500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UPOZORNĚNÍ : PŘED ZAPOČETÍM VÝROBY JE NUTNO PŘEDLOŽIT VÝROBNÍ DOKUMENTACI K ODSOUHLASENÍ.
VŠECHNY ROZMĚRY OVĚŘIT NA STAVBĚ.
KÓTY VE SCHÉMATU PŘEDSTAVUJÍ SKLADEBNÝ ROZMĚR OKNA .</t>
  </si>
  <si>
    <t>-1739914549</t>
  </si>
  <si>
    <t>221</t>
  </si>
  <si>
    <t>K043</t>
  </si>
  <si>
    <t>D+M prvku 4.18.
Popis: okno dvoukřídlé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jednostrannáé bezpečnostní folie
SKLADEBNÝ ROZMĚR:   2400 / 900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</si>
  <si>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-1773295573</t>
  </si>
  <si>
    <t>222</t>
  </si>
  <si>
    <t>K044</t>
  </si>
  <si>
    <t>D+M prvku 4.19.
Popis: okno trojkřídlé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3600 / 900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UPOZORNĚNÍ : PŘED ZAPOČETÍM VÝROBY JE NUTNO PŘEDLOŽIT VÝROBNÍ DOKUMENTACI K ODSOUHLASENÍ.
VŠECHNY ROZMĚRY OVĚŘIT NA STAVBĚ.
KÓTY VE SCHÉMATU PŘEDSTAVUJÍ SKLADEBNÝ ROZMĚR OKNA .</t>
  </si>
  <si>
    <t>139451162</t>
  </si>
  <si>
    <t>223</t>
  </si>
  <si>
    <t>K045</t>
  </si>
  <si>
    <t>D+M prvku 4.20.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2475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</si>
  <si>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-1076817265</t>
  </si>
  <si>
    <t>224</t>
  </si>
  <si>
    <t>K046</t>
  </si>
  <si>
    <t>D+M prvku 4.21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</si>
  <si>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-312330068</t>
  </si>
  <si>
    <t>225</t>
  </si>
  <si>
    <t>K047</t>
  </si>
  <si>
    <t>D+M prvku 4.22.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dle barvy rámu okna - barva bílá 
Zámek:  bezpečnostní vložkový zámek - rozvorový
Práh:  systémová prahová lišta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 = 34 dB (se zasklením 4-16Ar-4-16Ar-33.2)
POŽÁRNÍ ODOLNOST:    -
BEZPEČNOSTNÍ OPATŘENÍ:   Jednostranná bezpečnostní fólie
SKLADEBNÝ ROZMĚR:   2625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</si>
  <si>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-1528587459</t>
  </si>
  <si>
    <t>226</t>
  </si>
  <si>
    <t>K048</t>
  </si>
  <si>
    <t>D+M prvku 6.1.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2625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</si>
  <si>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-472484057</t>
  </si>
  <si>
    <t>227</t>
  </si>
  <si>
    <t>K049</t>
  </si>
  <si>
    <t>D+M prvku 6.2.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kličkasnímatelná v odstínu barva bílá (obdobná jako rám okna) 
 Doplňky: 
 součástí okna bude 2x rozšiřovací profil š. 40 mm
TEPELNÁ PROPUSTNOST:  Uw,max = 0,9 W/m?K (okna), Ud,max = 1,2 W/m?K (dveře)
AKUSTICKÝ ÚTLUM:    Rw = 34 dB (se zasklením 4-16Ar-4-16Ar-33.2)
POŽÁRNÍ ODOLNOST:    -
BEZPEČNOSTNÍ OPATŘENÍ:  jednostranná bezpečnostní folie
SKLADEBNÝ ROZMĚR:   1050 / 2700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 Součást okna bude 2x rozšiřovací profil š.40mm
UPOZORNĚNÍ : PŘED ZAPOČETÍM VÝROBY JE NUTNO PŘEDLOŽIT VÝROBNÍ DOKUMENTACI K ODSOUHLASENÍ.
VŠECHNY ROZMĚRY OVĚŘIT NA STAVBĚ.
KÓTY VE SCHÉMATU PŘEDSTAVUJÍ SKLADEBNÝ ROZMĚR OKNA .</t>
  </si>
  <si>
    <t>-387150947</t>
  </si>
  <si>
    <t>228</t>
  </si>
  <si>
    <t>K050</t>
  </si>
  <si>
    <t>D+M prvku 6.3.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Doplňky:  
 součástí okna bude 2x rozšiřovací profil š. 40 mm
TEPELNÁ PROPUSTNOST:  Uw,max = 0,9 W/m?K (okna), Ud,max = 1,2 W/m?K (dveře)
AKUSTICKÝ ÚTLUM:    Rw = 34 dB (se zasklením 4-16Ar-4-16Ar-33.2)
POŽÁRNÍ ODOLNOST:    -
BEZPEČNOSTNÍ OPATŘENÍ:   jednostranná bezpečnostní folie
SKLADEBNÝ ROZMĚR:   1050 / 2700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</si>
  <si>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-1851509334</t>
  </si>
  <si>
    <t>229</t>
  </si>
  <si>
    <t>K051</t>
  </si>
  <si>
    <t>D+M prvku 6.4.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snímatelná v odstínu barva bílá (obdobná jako rám okna) 
TEPELNÁ PROPUSTNOST:  Uw,max = 0,9 W/m?K (okna), Ud,max = 1,2 W/m?K (dveře)
AKUSTICKÝ ÚTLUM:    Rw = 34 dB (se zasklením 4-16Ar-4-16Ar-33.2)
POŽÁRNÍ ODOLNOST:    -
BEZPEČNOSTNÍ OPATŘENÍ:   jednostranná bezpečnostní folie
SKLADEBNÝ ROZMĚR:   1200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</si>
  <si>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1072623105</t>
  </si>
  <si>
    <t>230</t>
  </si>
  <si>
    <t>K052</t>
  </si>
  <si>
    <t>D+M prvku 6.5.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snímatelná v odstínu barva bílá (obdobná jako rám okna) 
 TEPELNÁ PROPUSTNOST:  Uw,max = 0,9 W/m?K (okna), Ud,max = 1,2 W/m?K (dveře)
AKUSTICKÝ ÚTLUM:    Rw = 34 dB (se zasklením 4-16Ar-4-16Ar-33.2)
POŽÁRNÍ ODOLNOST:    -
BEZPEČNOSTNÍ OPATŘENÍ:   jednostranná bezpečnostní folie
SKLADEBNÝ ROZMĚR:   1500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</si>
  <si>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546401898</t>
  </si>
  <si>
    <t>231</t>
  </si>
  <si>
    <t>K053</t>
  </si>
  <si>
    <t>D+M prvku 6.6.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snímatelná v odstínu barva bílá (obdobná jako rám okna) 
TEPELNÁ PROPUSTNOST:  Uw,max = 0,9 W/m?K (okna), Ud,max = 1,2 W/m?K (dveře)
AKUSTICKÝ ÚTLUM:    Rw = 34 dB (se zasklením 4-16Ar-4-16Ar-33.2)
POŽÁRNÍ ODOLNOST:    -
BEZPEČNOSTNÍ OPATŘENÍ:   jednostranná bezpečnostní folie
SKLADEBNÝ ROZMĚR:   2250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</si>
  <si>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-1206270429</t>
  </si>
  <si>
    <t>232</t>
  </si>
  <si>
    <t>K054</t>
  </si>
  <si>
    <t>D+M prvku 6.7.
Popis: okno jednokřídlé otevíravé a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800 / 800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UPOZORNĚNÍ : PŘED ZAPOČETÍM VÝROBY JE NUTNO PŘEDLOŽIT VÝROBNÍ DOKUMENTACI K ODSOUHLASENÍ.
VŠECHNY ROZMĚRY OVĚŘIT NA STAVBĚ.
KÓTY VE SCHÉMATU PŘEDSTAVUJÍ SKLADEBNÝ ROZMĚR OKNA .</t>
  </si>
  <si>
    <t>1804907538</t>
  </si>
  <si>
    <t>233</t>
  </si>
  <si>
    <t>K055</t>
  </si>
  <si>
    <t>D+M prvku 6.9.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t>
  </si>
  <si>
    <t>-824172003</t>
  </si>
  <si>
    <t>234</t>
  </si>
  <si>
    <t>K056</t>
  </si>
  <si>
    <t>D+M prvku 6.8.
Popis: Dvacetičtyř dílný výkladec, spodní část pevné dílce, vrchní část výklopné dílce pomocí pákového ovládání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otevírání pomocí pákových ovladačů umístěných max. 1,8 metru od podlahy v odstínu barva bílá (obdobná 
 jako rám okna) 
 Doplňky:  
 součástí okna bude rozšiřovací profil v. 200 mm
TEPELNÁ PROPUSTNOST:  Uw,max = 0,9 W/m?K (okna), Ud,max = 1,2 W/m?K (dveře)
AKUSTICKÝ ÚTLUM:    Rw = 34 dB (se zasklením 4-16Ar-4-16Ar-33.2)
POŽÁRNÍ ODOLNOST:    -
BEZPEČNOSTNÍ OPATŘENÍ:  jednostranná bezpečnostní folie
SKLADEBNÝ ROZMĚR:   14400 / 1730 mm (viz schéma)
POZNÁMKA:
Součástí dodávky budou veškeré kotevní prvky, ukončovací prvky, napojovací prvky na konstrukci.
Kotvící prvky budou v provedení žárového pozinkování (min. tl. 230mm), kotvy do zdiva v provedení nerez.
Součástí oken budou horizontální žaluzie s horním nosičem , ovládané řetízkem , AL lamely šíře 16 mm
UPOZORNĚNÍ: 
Před započetím výroby je nutno předložit výrobní dokumentaci k odsouhlasení.
Všechny rozměry ověřit na stavbě!!!</t>
  </si>
  <si>
    <t>-897053168</t>
  </si>
  <si>
    <t>235</t>
  </si>
  <si>
    <t>K057</t>
  </si>
  <si>
    <t>D+M prvku 6.10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</si>
  <si>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245819505</t>
  </si>
  <si>
    <t>236</t>
  </si>
  <si>
    <t>K058</t>
  </si>
  <si>
    <t>D+M prvku 6.11.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</si>
  <si>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230265836</t>
  </si>
  <si>
    <t>237</t>
  </si>
  <si>
    <t>K059</t>
  </si>
  <si>
    <t>D+M prvku 6.13.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BEZPEČNOSTNÍ OPATŘENÍ:   jednostranná bezpečnostní folie
SKLADEBNÝ ROZMĚR:   2725 / 2100 mm (viz schéma)
POZNÁMKA:
Součástí dodávky budou veškeré kotevní prvky, ukončovací prvky, napojovací prvky na konstrukci.
Kotvící prvky budou v provedení žárového pozinkování (min. tl. 230mm), kotvy do zdiva v provedení nerez.
Součástí oken budou horizontální žaluzie s horním nosičem , ovládané řetízkem , AL lamely šíře 16 mm
UPOZORNĚNÍ: 
Před započetím výroby je nutno předložit výrobní dokumentaci k odsouhlasení.
Všechny rozměry ověřit na stavbě!!!</t>
  </si>
  <si>
    <t>1202353696</t>
  </si>
  <si>
    <t>238</t>
  </si>
  <si>
    <t>x7825</t>
  </si>
  <si>
    <t>D+M dřevěného podkladního profilu 30x90mm</t>
  </si>
  <si>
    <t>551700219</t>
  </si>
  <si>
    <t>pod vnitřní parapety</t>
  </si>
  <si>
    <t>239</t>
  </si>
  <si>
    <t>998766203</t>
  </si>
  <si>
    <t>Přesun hmot pro konstrukce truhlářské stanovený procentní sazbou (%) z ceny vodorovná dopravní vzdálenost do 50 m v objektech výšky přes 12 do 24 m</t>
  </si>
  <si>
    <t>1224358071</t>
  </si>
  <si>
    <t>767</t>
  </si>
  <si>
    <t>Konstrukce zámečnické</t>
  </si>
  <si>
    <t>240</t>
  </si>
  <si>
    <t>767161814</t>
  </si>
  <si>
    <t>Demontáž zábradlí rovného nerozebíratelný spoj hmotnosti 1 m zábradlí přes 20 kg</t>
  </si>
  <si>
    <t>447266678</t>
  </si>
  <si>
    <t>zábradlí na střeše</t>
  </si>
  <si>
    <t>22,6+34,6+22,5</t>
  </si>
  <si>
    <t>241</t>
  </si>
  <si>
    <t>c785</t>
  </si>
  <si>
    <t>Demontáž čistící zony</t>
  </si>
  <si>
    <t>986845439</t>
  </si>
  <si>
    <t>242</t>
  </si>
  <si>
    <t>K004</t>
  </si>
  <si>
    <t>D+M prvku Z1 ocelový sloupek zábradlí
Popis: 
Ocelový sloupek zábradlí
Ocelový sloupek zábradlí, kotven do stávající železobetonové atiky chemickými kotvami přes 
tepelněizolační termoplastickou podložku k přerušení tepelného mostu
hmotnost 5,85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</si>
  <si>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-1288438512</t>
  </si>
  <si>
    <t>Z1</t>
  </si>
  <si>
    <t>243</t>
  </si>
  <si>
    <t>K005</t>
  </si>
  <si>
    <t>D+M prvku Z2 ocelové zábradlí- základní pole
Popis: 
Ocelové zábradlí - základní pole
Ocelové zábradlí kotveno ke sloupkům s možností dilatace
hmotnost 14,4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</si>
  <si>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1704782480</t>
  </si>
  <si>
    <t>Z2</t>
  </si>
  <si>
    <t>244</t>
  </si>
  <si>
    <t>K006</t>
  </si>
  <si>
    <t>D+M prvku Z3 ocelové zábradlí- vedlejší pole
Popis: 
Ocelové zábradlí - vedlejší pole
Ocelové zábradlí kotveno ke sloupkům s možností dilatace
hmotnost 13,1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</si>
  <si>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-1869679559</t>
  </si>
  <si>
    <t>Z3</t>
  </si>
  <si>
    <t>245</t>
  </si>
  <si>
    <t>K007</t>
  </si>
  <si>
    <t>D+M prvku Z4 ocelové zábradlí- koncové pole
Popis: 
Ocelový sloupek zábradlí - koncové pole
Ocelový sloupek zábradlí, kotven do stávající železobetonové atiky chemickými kotvami přes 
tepelněizolační termoplastickou podložku k přerušení tepelného mostu
hmotnost 4,90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</si>
  <si>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-1430627355</t>
  </si>
  <si>
    <t>Z4</t>
  </si>
  <si>
    <t>246</t>
  </si>
  <si>
    <t>K008</t>
  </si>
  <si>
    <t>D+M prvku Z5 větrací mřížka hranatá s rámem
Popis: 
Větrací mřížka hranatá s rámem
Kovová větrací žaluzie na fasádě s větracími lamelami.
Mřížka provedena z ocelového plechu. (Alternativně možno použít i AL plech, případně plast).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</si>
  <si>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1226500686</t>
  </si>
  <si>
    <t>Z5</t>
  </si>
  <si>
    <t>247</t>
  </si>
  <si>
    <t>K009</t>
  </si>
  <si>
    <t>D+M prvku Z6 větrací mřížka hranatá s rámem
Popis: 
Větrací mřížka hranatá s rámem
Kovová větrací žaluzie na fasádě s větracími lamelami.
Mřížka provedena z ocelového plechu. (Alternativně možno použít i AL plech, případně plast).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</si>
  <si>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910679843</t>
  </si>
  <si>
    <t>Z6</t>
  </si>
  <si>
    <t>248</t>
  </si>
  <si>
    <t>K010</t>
  </si>
  <si>
    <t>D+M prvku Z7 větrací mřížka kulatá s rámem
Popis: 
Větrací mřížka kulatá s rámem
Kovová větrací žaluzie na fasádě s větracími lamelami.
Mřížka provedena z ocelového plechu. (Alternativně možno použít i AL plech, případně plast).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</si>
  <si>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-843342783</t>
  </si>
  <si>
    <t>Z7</t>
  </si>
  <si>
    <t>249</t>
  </si>
  <si>
    <t>K061</t>
  </si>
  <si>
    <t>D+M prvku G01- čistící zona
Výrobek: Čistící zóna před vstupem - kovový rošt
Popis: Čistící rohož z žárového pozinku pro vnější použití osazena do systémového pozink. L rámu v stejné rovině s asfaltovým povrchem přístupové komunikace. Velikost ok 30 x 10 mm, tl. profilu 4mm, nebo dle podkladů výrobce s ohledem na zatížitelnost, doplněné pryžovými čistícími škrabkami. 
 Zatížitelnost roštu 3t.
Rozměr:    1,0 x 0,6 m
Výška prohlubně:  40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</si>
  <si>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1844903236</t>
  </si>
  <si>
    <t>250</t>
  </si>
  <si>
    <t>K062</t>
  </si>
  <si>
    <t>D+M prvku G02- pochozí kovový rošt
Výrobek: Pochozí kovový rošt - zastropení anglických dvorků
Popis: Pochozí rošt z žárového pozinku osazen do systémového pozink. L rámu v stejné rovině s okapových chodníkem. Velikost ok 30 x 10 mm, tl. profilu 4mm.
 Zatížitelnost roštu 3t.
Rozměr:    2,0 x 1,0 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</si>
  <si>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1121538221</t>
  </si>
  <si>
    <t>251</t>
  </si>
  <si>
    <t>x746</t>
  </si>
  <si>
    <t>Demontáž mříže anglického dvorku</t>
  </si>
  <si>
    <t>1162642757</t>
  </si>
  <si>
    <t>252</t>
  </si>
  <si>
    <t>x748</t>
  </si>
  <si>
    <t>Demontáž větracích mřížek</t>
  </si>
  <si>
    <t>-810355391</t>
  </si>
  <si>
    <t>6+1+1</t>
  </si>
  <si>
    <t>253</t>
  </si>
  <si>
    <t>998767203</t>
  </si>
  <si>
    <t>Přesun hmot pro zámečnické konstrukce stanovený procentní sazbou (%) z ceny vodorovná dopravní vzdálenost do 50 m v objektech výšky přes 12 do 24 m</t>
  </si>
  <si>
    <t>527030631</t>
  </si>
  <si>
    <t>771</t>
  </si>
  <si>
    <t>Podlahy z dlaždic</t>
  </si>
  <si>
    <t>254</t>
  </si>
  <si>
    <t>s7514</t>
  </si>
  <si>
    <t>Doplnění dlažby u vstupních dveří</t>
  </si>
  <si>
    <t>-1064138046</t>
  </si>
  <si>
    <t>1,51*0,5</t>
  </si>
  <si>
    <t>1,5*0,5*3</t>
  </si>
  <si>
    <t>2,9*0,5*3</t>
  </si>
  <si>
    <t>1,0*0,5*1</t>
  </si>
  <si>
    <t>1,5*0,5*1</t>
  </si>
  <si>
    <t>1,475*0,5*1</t>
  </si>
  <si>
    <t>255</t>
  </si>
  <si>
    <t>998771203</t>
  </si>
  <si>
    <t>Přesun hmot pro podlahy z dlaždic stanovený procentní sazbou (%) z ceny vodorovná dopravní vzdálenost do 50 m v objektech výšky přes 12 do 24 m</t>
  </si>
  <si>
    <t>1946604900</t>
  </si>
  <si>
    <t>783</t>
  </si>
  <si>
    <t>Dokončovací práce - nátěry</t>
  </si>
  <si>
    <t>256</t>
  </si>
  <si>
    <t>x63</t>
  </si>
  <si>
    <t>Broušení ocelových prvků a provedení antikorozního nátěru</t>
  </si>
  <si>
    <t>-622909773</t>
  </si>
  <si>
    <t>pozn 3.</t>
  </si>
  <si>
    <t>zábradlí</t>
  </si>
  <si>
    <t>784</t>
  </si>
  <si>
    <t>Dokončovací práce - malby a tapety</t>
  </si>
  <si>
    <t>257</t>
  </si>
  <si>
    <t>784181103</t>
  </si>
  <si>
    <t>Penetrace podkladu jednonásobná základní akrylátová v místnostech výšky přes 3,80 do 5,00 m</t>
  </si>
  <si>
    <t>-1553306683</t>
  </si>
  <si>
    <t>viz. omítka ostění</t>
  </si>
  <si>
    <t>543,776</t>
  </si>
  <si>
    <t>26,5</t>
  </si>
  <si>
    <t>258</t>
  </si>
  <si>
    <t>784221103R</t>
  </si>
  <si>
    <t>Malby z malířských směsí otěruvzdorných za sucha dvojnásobné, bílé za sucha otěruvzdorné dobře v místnostech výšky přes 3,80 do 5,00 m</t>
  </si>
  <si>
    <t>-919335647</t>
  </si>
  <si>
    <t>786</t>
  </si>
  <si>
    <t>Dokončovací práce - čalounické úpravy</t>
  </si>
  <si>
    <t>259</t>
  </si>
  <si>
    <t>786624121</t>
  </si>
  <si>
    <t>Montáž zastiňujících žaluzií lamelových do oken zdvojených otevíravých, sklápěcích nebo vyklápěcích kovových</t>
  </si>
  <si>
    <t>1315567632</t>
  </si>
  <si>
    <t>3.1.</t>
  </si>
  <si>
    <t>(1,315*2,1+2,625*2,1)*1</t>
  </si>
  <si>
    <t>3.2.</t>
  </si>
  <si>
    <t>3.3.</t>
  </si>
  <si>
    <t>3.6.</t>
  </si>
  <si>
    <t>(1,225*2,1+5,725*2,1)*3</t>
  </si>
  <si>
    <t>3.7.</t>
  </si>
  <si>
    <t>3.8.</t>
  </si>
  <si>
    <t>(0,93*2,5+0,93*2,5)*3</t>
  </si>
  <si>
    <t>3.9.</t>
  </si>
  <si>
    <t>4.1.</t>
  </si>
  <si>
    <t>2,625*2,1*79</t>
  </si>
  <si>
    <t>4.2.</t>
  </si>
  <si>
    <t>4.4.</t>
  </si>
  <si>
    <t>4.5.</t>
  </si>
  <si>
    <t>4.6.</t>
  </si>
  <si>
    <t>4.16.</t>
  </si>
  <si>
    <t>2,725*2,1*1</t>
  </si>
  <si>
    <t>4.20.</t>
  </si>
  <si>
    <t>2,475*2,1*6</t>
  </si>
  <si>
    <t>4.22.</t>
  </si>
  <si>
    <t>1,151*2,1*1</t>
  </si>
  <si>
    <t>6.1.</t>
  </si>
  <si>
    <t>2,625*2,1*20</t>
  </si>
  <si>
    <t>6.2.</t>
  </si>
  <si>
    <t>1,05*2,7*22</t>
  </si>
  <si>
    <t>6.3.</t>
  </si>
  <si>
    <t>6.4.</t>
  </si>
  <si>
    <t>1,2*2,1*6</t>
  </si>
  <si>
    <t>6.5.</t>
  </si>
  <si>
    <t>1,5*2,1*3</t>
  </si>
  <si>
    <t>6.6.</t>
  </si>
  <si>
    <t>2,25*2,1*12</t>
  </si>
  <si>
    <t>6.8.</t>
  </si>
  <si>
    <t>14,4*1,73*1</t>
  </si>
  <si>
    <t>6.13.</t>
  </si>
  <si>
    <t>260</t>
  </si>
  <si>
    <t>553x56</t>
  </si>
  <si>
    <t>vnitřní horizontální žaluzie s horním nosičem, ovládané řetízkem, AL lamely šíře 16 mm</t>
  </si>
  <si>
    <t>1764121343</t>
  </si>
  <si>
    <t>261</t>
  </si>
  <si>
    <t>998786103</t>
  </si>
  <si>
    <t>Přesun hmot pro čalounické úpravy stanovený z hmotnosti přesunovaného materiálu vodorovná dopravní vzdálenost do 50 m v objektech výšky (hloubky) přes 12 do 24 m</t>
  </si>
  <si>
    <t>-1170456358</t>
  </si>
  <si>
    <t>2 - Blok 5</t>
  </si>
  <si>
    <t xml:space="preserve">    9 - Ostatní konstrukce a práce, bourání</t>
  </si>
  <si>
    <t xml:space="preserve">    763 - Konstrukce suché výstavby</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</si>
  <si>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</si>
  <si>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-1213531214</t>
  </si>
  <si>
    <t>viz. půdorys</t>
  </si>
  <si>
    <t>15,0+15,0+10,0+8,0+10,0</t>
  </si>
  <si>
    <t>443951301</t>
  </si>
  <si>
    <t>pro uložení zemnící pásky</t>
  </si>
  <si>
    <t>40,0*0,5</t>
  </si>
  <si>
    <t>5,0*0,5</t>
  </si>
  <si>
    <t>132201201</t>
  </si>
  <si>
    <t>Hloubení zapažených i nezapažených rýh šířky přes 600 do 2 000 mm s urovnáním dna do předepsaného profilu a spádu v hornině tř. 3 do 100 m3</t>
  </si>
  <si>
    <t>1520530585</t>
  </si>
  <si>
    <t>(30,0+12,8+10,0+12,8+28,0+17,0)*0,8*0,7</t>
  </si>
  <si>
    <t>102,0*0,5*1,0</t>
  </si>
  <si>
    <t>-18,02</t>
  </si>
  <si>
    <t>1845936927</t>
  </si>
  <si>
    <t>593388472</t>
  </si>
  <si>
    <t>(17,0)*0,7*0,8</t>
  </si>
  <si>
    <t>(17,0)*0,5*1,0</t>
  </si>
  <si>
    <t>2098461221</t>
  </si>
  <si>
    <t>-266999638</t>
  </si>
  <si>
    <t>18,02</t>
  </si>
  <si>
    <t>-798341687</t>
  </si>
  <si>
    <t>18,02*5 'Přepočtené koeficientem množství</t>
  </si>
  <si>
    <t>-1948883905</t>
  </si>
  <si>
    <t>112,936</t>
  </si>
  <si>
    <t>724746211</t>
  </si>
  <si>
    <t>612112447</t>
  </si>
  <si>
    <t>(30,0+12,8+10,0+12,8+28,0+17,0)*(0,8-0,05-0,04-0,135)*(0,7-0,14)</t>
  </si>
  <si>
    <t>-5791277</t>
  </si>
  <si>
    <t>102,0*0,5</t>
  </si>
  <si>
    <t>-beton</t>
  </si>
  <si>
    <t>-45,0*0,5</t>
  </si>
  <si>
    <t>1544475460</t>
  </si>
  <si>
    <t>28,5*0,015 'Přepočtené koeficientem množství</t>
  </si>
  <si>
    <t>-244643411</t>
  </si>
  <si>
    <t>1314951949</t>
  </si>
  <si>
    <t>61,936+35,613</t>
  </si>
  <si>
    <t>311113133</t>
  </si>
  <si>
    <t>Nadzákladové zdi z tvárnic ztraceného bednění hladkých, včetně výplně z betonu třídy C 16/20, tloušťky zdiva přes 200 do 250 mm</t>
  </si>
  <si>
    <t>-230085953</t>
  </si>
  <si>
    <t>(12,9+11,8+11,6+12,0+12,4+25,0+12,5+24,6+24,5)*0,25</t>
  </si>
  <si>
    <t>(2,8+10,0+2,8+9,0)*0,25</t>
  </si>
  <si>
    <t>90114754</t>
  </si>
  <si>
    <t>42,975*0,25*0,04</t>
  </si>
  <si>
    <t>429955422</t>
  </si>
  <si>
    <t>jih vstup</t>
  </si>
  <si>
    <t>3,8+5,3+3,3+5,0+3,8</t>
  </si>
  <si>
    <t>sever atrium</t>
  </si>
  <si>
    <t>11,2</t>
  </si>
  <si>
    <t>západ atrium</t>
  </si>
  <si>
    <t>12,0</t>
  </si>
  <si>
    <t>23,8</t>
  </si>
  <si>
    <t>východ atrium</t>
  </si>
  <si>
    <t>1997055724</t>
  </si>
  <si>
    <t>92070920</t>
  </si>
  <si>
    <t>90*0,5</t>
  </si>
  <si>
    <t>x6565</t>
  </si>
  <si>
    <t>-728560983</t>
  </si>
  <si>
    <t>2115466874</t>
  </si>
  <si>
    <t>D+M okapový chodníček
Popis: Okapový chodníček
 Betonové dlaždice o rozměru 500 x 500 mm, tl. 50 mm plnící funkci okapního a revizního chodníčku lemující celý obvod fasády s výjimkou jednotlivých vstupů do objektu
 Celková šířka okapového chodníčku včetně obrubníku je 700 mm.
Materiál:  Betonová dlažba
Povrchová úprava: Betonový povrch
Doplňky:  Včetně pískového lože
Podrobnější řešení je patrné z detailů, rozsah viz situace C_03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</si>
  <si>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1505855739</t>
  </si>
  <si>
    <t>1259298994</t>
  </si>
  <si>
    <t>104,0</t>
  </si>
  <si>
    <t>Vápenocementová nebo vápenná omítka ostění nebo nadpraží štuková</t>
  </si>
  <si>
    <t>-802701630</t>
  </si>
  <si>
    <t>(11,4+3,55+3,55)*2*0,3</t>
  </si>
  <si>
    <t>(3,615+3,55+3,55)*1*0,3</t>
  </si>
  <si>
    <t>(2,74+2,65+2,65)*1*0,3</t>
  </si>
  <si>
    <t>(5,25+2,65+2,65)*12*0,3</t>
  </si>
  <si>
    <t>(3,65+3,55+3,55)*1*0,3</t>
  </si>
  <si>
    <t>(2,275+2,2+2,2)*1*0,3</t>
  </si>
  <si>
    <t>(1,5+3,1+3,1)*2*0,3</t>
  </si>
  <si>
    <t>(5,48+2,65+2,65)*2*0,3</t>
  </si>
  <si>
    <t>-1719025463</t>
  </si>
  <si>
    <t>256408645</t>
  </si>
  <si>
    <t>(11,4+3,55+3,55)*2</t>
  </si>
  <si>
    <t>(3,615+3,55+3,55)*1</t>
  </si>
  <si>
    <t>(2,74+2,65+2,65)*1</t>
  </si>
  <si>
    <t>(5,25+2,65+2,65)*12</t>
  </si>
  <si>
    <t>(3,65+3,55+3,55)*1</t>
  </si>
  <si>
    <t>(2,275+2,2+2,2)*1</t>
  </si>
  <si>
    <t>(1,5+3,1+3,1)*2</t>
  </si>
  <si>
    <t>(5,48+2,65+2,65)*2</t>
  </si>
  <si>
    <t>kolem světlíků</t>
  </si>
  <si>
    <t>(0,9+0,9+0,9+0,9)*24</t>
  </si>
  <si>
    <t>603321041</t>
  </si>
  <si>
    <t>323,14*1,05 "Přepočtené koeficientem množství</t>
  </si>
  <si>
    <t>622143004R</t>
  </si>
  <si>
    <t>Montáž omítkových profilů plastových nebo pozinkovaných, upevněných vtlačením do podkladní vrstvy nebo přibitím začišťovacích samolepících (APU lišty)</t>
  </si>
  <si>
    <t>-2027949132</t>
  </si>
  <si>
    <t>(2,6+2,6)*(4+8+2+2+2+1)</t>
  </si>
  <si>
    <t>profil okenní začišťovací s tkaninou</t>
  </si>
  <si>
    <t>-463414909</t>
  </si>
  <si>
    <t>335,54*1,05 "Přepočtené koeficientem množství</t>
  </si>
  <si>
    <t>-1546941077</t>
  </si>
  <si>
    <t>35,0*2</t>
  </si>
  <si>
    <t>11,7*1</t>
  </si>
  <si>
    <t>7,3*1</t>
  </si>
  <si>
    <t>13,9*12</t>
  </si>
  <si>
    <t>5,0*1</t>
  </si>
  <si>
    <t>4,65*2</t>
  </si>
  <si>
    <t>14,6*2</t>
  </si>
  <si>
    <t>Podkladní a spojovací vrstva vnějších omítaných ploch penetrace akrylát-silikonová nanášená ručně podhledů</t>
  </si>
  <si>
    <t>1631873709</t>
  </si>
  <si>
    <t>5,175+232,5</t>
  </si>
  <si>
    <t>98531212x</t>
  </si>
  <si>
    <t>-1966579356</t>
  </si>
  <si>
    <t>podhled</t>
  </si>
  <si>
    <t>37,5*6,2</t>
  </si>
  <si>
    <t>621142001R</t>
  </si>
  <si>
    <t>Potažení vnějších ploch pletivem v ploše nebo pruzích, na plném podkladu sklovláknitým vtlačením do tmelu podhledů</t>
  </si>
  <si>
    <t>-2061802320</t>
  </si>
  <si>
    <t>621221001R</t>
  </si>
  <si>
    <t>Montáž kontaktního zateplení z desek z minerální vlny s podélnou orientací vláken na vnější podhledy, tloušťky desek do 40 mm
 V cenách jsou započteny náklady na:
a) upevnění desek lepením a talířovými hmoždinkami,
b) přestěrkování izolačních desek,
c) vložení sklovláknité výztužné tkaniny,
d) uzavření otvorů po kotvách lešení.</t>
  </si>
  <si>
    <t>244223411</t>
  </si>
  <si>
    <t>0,45*11,5</t>
  </si>
  <si>
    <t>631x6</t>
  </si>
  <si>
    <t>deska minerální izolační tl. 40 mm</t>
  </si>
  <si>
    <t>-1038827113</t>
  </si>
  <si>
    <t>5,175*1,05 "Přepočtené koeficientem množství</t>
  </si>
  <si>
    <t>-654232369</t>
  </si>
  <si>
    <t>5,175</t>
  </si>
  <si>
    <t>Podkladní a spojovací vrstva vnějších omítaných ploch penetrace akrylát-silikonová nanášená ručně stěn</t>
  </si>
  <si>
    <t>-2134845541</t>
  </si>
  <si>
    <t>59,481+278,91+55,5</t>
  </si>
  <si>
    <t>nezateplované</t>
  </si>
  <si>
    <t>19,0</t>
  </si>
  <si>
    <t>132,085*0,12</t>
  </si>
  <si>
    <t>117,4*0,12</t>
  </si>
  <si>
    <t>-1415699605</t>
  </si>
  <si>
    <t>schodiště a rampy</t>
  </si>
  <si>
    <t>3,0+3,0+13,0</t>
  </si>
  <si>
    <t>-127029863</t>
  </si>
  <si>
    <t>549957723</t>
  </si>
  <si>
    <t>G07</t>
  </si>
  <si>
    <t>dilatace rohová</t>
  </si>
  <si>
    <t>15,0</t>
  </si>
  <si>
    <t>553x166</t>
  </si>
  <si>
    <t>dilatační profil stěnový G07  vč. těsnícího provazce
Popis: Dilatace stěnová 
 Plastový dilatační profil s armovací síťkou pro dilatační spáru tl. 50 mm.  
Doplňky:  včetně všech kotevních , spojovacích a ostatních pomocných prvků
Doplňky:  včetně všech kotevních , spojovacích a ostatních pomocných prvků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</si>
  <si>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-1589126360</t>
  </si>
  <si>
    <t>-215684071</t>
  </si>
  <si>
    <t>401324150</t>
  </si>
  <si>
    <t>236,74</t>
  </si>
  <si>
    <t>6,0+6,0+37,5+10,5*2+10,0</t>
  </si>
  <si>
    <t>6,2*4</t>
  </si>
  <si>
    <t>34,2</t>
  </si>
  <si>
    <t>-1775327542</t>
  </si>
  <si>
    <t>376,24*1,05 "Přepočtené koeficientem množství</t>
  </si>
  <si>
    <t>360090034</t>
  </si>
  <si>
    <t>1573682323</t>
  </si>
  <si>
    <t>236,74*1,05 "Přepočtené koeficientem množství</t>
  </si>
  <si>
    <t>1341113861</t>
  </si>
  <si>
    <t>(0,965+0,765+0,11)*2,65*4</t>
  </si>
  <si>
    <t>(0,83+0,11)*2,65*8</t>
  </si>
  <si>
    <t>(0,73+0,11)*2,65*2</t>
  </si>
  <si>
    <t>(0,57+0,525+0,11)*2,65*2</t>
  </si>
  <si>
    <t>(0,355+0,11)*2,6*2</t>
  </si>
  <si>
    <t>(0,49+0,11)*2,6*1</t>
  </si>
  <si>
    <t>(0,6+0,11)*2,6*1</t>
  </si>
  <si>
    <t>(0,53+0,11)*2,6*1</t>
  </si>
  <si>
    <t>(0,3+0,11)*2,1*2</t>
  </si>
  <si>
    <t>283759x9898</t>
  </si>
  <si>
    <t>2129819628</t>
  </si>
  <si>
    <t>59,481*1,05 "Přepočtené koeficientem množství</t>
  </si>
  <si>
    <t>-1633414237</t>
  </si>
  <si>
    <t>viz. sokl západ a východ</t>
  </si>
  <si>
    <t>22,0+22,0</t>
  </si>
  <si>
    <t>zbytek předpoklad 0,3m</t>
  </si>
  <si>
    <t>(17,0+12,5+12,5+11,2)*0,3</t>
  </si>
  <si>
    <t>-503732315</t>
  </si>
  <si>
    <t>59,96*1,05 "Přepočtené koeficientem množství</t>
  </si>
  <si>
    <t>1423115162</t>
  </si>
  <si>
    <t>80,0</t>
  </si>
  <si>
    <t>-(4,4*2+30,0)</t>
  </si>
  <si>
    <t>29,0+3,0+24,0+15,0</t>
  </si>
  <si>
    <t>-(6,0)</t>
  </si>
  <si>
    <t>12,0+16,0</t>
  </si>
  <si>
    <t>32,0+24,0+2,5</t>
  </si>
  <si>
    <t>4,0+5,5+3,5+5,0+4,0</t>
  </si>
  <si>
    <t>(1,6)*11,1</t>
  </si>
  <si>
    <t>0,5*36,9</t>
  </si>
  <si>
    <t>5,5+5,5+10,0+11,0+1,5+7,0+15,0</t>
  </si>
  <si>
    <t>283x20</t>
  </si>
  <si>
    <t>652632605</t>
  </si>
  <si>
    <t>334,41*1,02 "Přepočtené koeficientem množství</t>
  </si>
  <si>
    <t>622212051R</t>
  </si>
  <si>
    <t>Montáž kontaktního zateplení vnějšího ostění nebo nadpraží z polystyrenových desek hloubky špalet přes 200 do 400 mm, tloušťky desek do 40 mm
a) upevnění desek celoplošným lepením,
b) přestěrkování izolačních desek,
c) vložení sklovláknité výztužné tkaniny,</t>
  </si>
  <si>
    <t>-1789614125</t>
  </si>
  <si>
    <t>117,4</t>
  </si>
  <si>
    <t>723173839</t>
  </si>
  <si>
    <t>117,4*0,28</t>
  </si>
  <si>
    <t>622212061R</t>
  </si>
  <si>
    <t>Montáž kontaktního zateplení vnějšího ostění nebo nadpraží z polystyrenových desek hloubky špalet přes 200 do 400 mm, tloušťky desek přes 40 do 80 mm
a) upevnění desek celoplošným lepením,
b) přestěrkování izolačních desek,
c) vložení sklovláknité výztužné tkaniny,</t>
  </si>
  <si>
    <t>1784712513</t>
  </si>
  <si>
    <t>11,44*2</t>
  </si>
  <si>
    <t>3,615*1</t>
  </si>
  <si>
    <t>2,74*1</t>
  </si>
  <si>
    <t>5,25*12</t>
  </si>
  <si>
    <t>2,275*1</t>
  </si>
  <si>
    <t>5,48*2</t>
  </si>
  <si>
    <t>0,95*8</t>
  </si>
  <si>
    <t>3,1*4</t>
  </si>
  <si>
    <t>283x36</t>
  </si>
  <si>
    <t>deska fasádní polystyrénová EPS tl.50 mm</t>
  </si>
  <si>
    <t>-1983097705</t>
  </si>
  <si>
    <t>132,085*0,28</t>
  </si>
  <si>
    <t>-2126308719</t>
  </si>
  <si>
    <t>viz. KZS z EPS</t>
  </si>
  <si>
    <t>59,481+59,96+334,41</t>
  </si>
  <si>
    <t>303920074</t>
  </si>
  <si>
    <t>profil parapetní</t>
  </si>
  <si>
    <t>2123155683</t>
  </si>
  <si>
    <t>117,4*1,05 "Přepočtené koeficientem množství</t>
  </si>
  <si>
    <t>1717128940</t>
  </si>
  <si>
    <t>2050625520</t>
  </si>
  <si>
    <t>687,54+59,96</t>
  </si>
  <si>
    <t>83,36</t>
  </si>
  <si>
    <t>x656</t>
  </si>
  <si>
    <t>265199024</t>
  </si>
  <si>
    <t>232,5</t>
  </si>
  <si>
    <t>59,481+278,9+55,5</t>
  </si>
  <si>
    <t>stěny nezateplené</t>
  </si>
  <si>
    <t>59,96</t>
  </si>
  <si>
    <t>Metalický nátěr nebo nátěr s opálovým efektem na silikonovou tenkovrstvou omítku-4 odstíny dle barevného řešení - navržený stav</t>
  </si>
  <si>
    <t>2091087822</t>
  </si>
  <si>
    <t>747947756</t>
  </si>
  <si>
    <t>1157347832</t>
  </si>
  <si>
    <t>Ostatní konstrukce a práce, bourání</t>
  </si>
  <si>
    <t>1551623155</t>
  </si>
  <si>
    <t>-208864019</t>
  </si>
  <si>
    <t>-1462573255</t>
  </si>
  <si>
    <t>(12,9+11,8+11,6+12,0+12,4+25,0+12,5+24,6+24,5)*5*0,125</t>
  </si>
  <si>
    <t>(2,8+10,0+2,8+9,0)*5*0,125</t>
  </si>
  <si>
    <t>Ocel betonářská a příslušenství tyče ocelové žebírkové značka oceli BSt 500S, tyče 6 a 12 m D  8 mm</t>
  </si>
  <si>
    <t>-1623115723</t>
  </si>
  <si>
    <t>(12,9+11,8+11,6+12,0+12,4+25,0+12,5+24,6+24,5)*5*(0,125+0,25)*0,0004</t>
  </si>
  <si>
    <t>(2,8+10,0+2,8+9,0)*5*(0,125+0,25)*0,0004</t>
  </si>
  <si>
    <t>0,128*1,08 "Přepočtené koeficientem množství</t>
  </si>
  <si>
    <t>801687718</t>
  </si>
  <si>
    <t>158,0</t>
  </si>
  <si>
    <t>-967037954</t>
  </si>
  <si>
    <t>230,0</t>
  </si>
  <si>
    <t>90,0</t>
  </si>
  <si>
    <t>205,0</t>
  </si>
  <si>
    <t>65,0</t>
  </si>
  <si>
    <t>189,0</t>
  </si>
  <si>
    <t>68,0</t>
  </si>
  <si>
    <t>-1756439494</t>
  </si>
  <si>
    <t>847,0*6*31</t>
  </si>
  <si>
    <t>1179925446</t>
  </si>
  <si>
    <t>618883111</t>
  </si>
  <si>
    <t>-193007009</t>
  </si>
  <si>
    <t>-602607742</t>
  </si>
  <si>
    <t>-1265043928</t>
  </si>
  <si>
    <t>100,0</t>
  </si>
  <si>
    <t>968072357</t>
  </si>
  <si>
    <t>Vybourání kovových rámů oken s křídly, dveřních zárubní, vrat, stěn, ostění nebo obkladů okenních rámů s křídly zdvojených, plochy přes 4 m2</t>
  </si>
  <si>
    <t>-1056979769</t>
  </si>
  <si>
    <t>5,3</t>
  </si>
  <si>
    <t>968072456</t>
  </si>
  <si>
    <t>Vybourání kovových rámů oken s křídly, dveřních zárubní, vrat, stěn, ostění nebo obkladů dveřních zárubní, plochy přes 2 m2</t>
  </si>
  <si>
    <t>-1978093311</t>
  </si>
  <si>
    <t>131,0</t>
  </si>
  <si>
    <t>4,7*2</t>
  </si>
  <si>
    <t>968072747</t>
  </si>
  <si>
    <t>Vybourání kovových rámů oken s křídly, dveřních zárubní, vrat, stěn, ostění nebo obkladů stěn výkladních pevných nebo otevíratelných, plochy přes 4 m2</t>
  </si>
  <si>
    <t>121148839</t>
  </si>
  <si>
    <t>89,0</t>
  </si>
  <si>
    <t>45,5</t>
  </si>
  <si>
    <t>87,0</t>
  </si>
  <si>
    <t>44,0</t>
  </si>
  <si>
    <t>-153506275</t>
  </si>
  <si>
    <t>15,5</t>
  </si>
  <si>
    <t>30,0</t>
  </si>
  <si>
    <t>30,0+7,0</t>
  </si>
  <si>
    <t>16,0</t>
  </si>
  <si>
    <t>1195062224</t>
  </si>
  <si>
    <t>11,0+8,5</t>
  </si>
  <si>
    <t>23,0</t>
  </si>
  <si>
    <t>-1703423708</t>
  </si>
  <si>
    <t>40,0+5,0</t>
  </si>
  <si>
    <t>997013211</t>
  </si>
  <si>
    <t>Vnitrostaveništní doprava suti a vybouraných hmot vodorovně do 50 m svisle ručně (nošením po schodech) pro budovy a haly výšky do 6 m</t>
  </si>
  <si>
    <t>-462377021</t>
  </si>
  <si>
    <t>-1646790404</t>
  </si>
  <si>
    <t>-705857728</t>
  </si>
  <si>
    <t>46,676*15 "Přepočtené koeficientem množství</t>
  </si>
  <si>
    <t>Poplatek za uložení stavebního odpadu na skládce (skládkovné) směsného</t>
  </si>
  <si>
    <t>1094810326</t>
  </si>
  <si>
    <t>998017001</t>
  </si>
  <si>
    <t>Přesun hmot pro budovy občanské výstavby, bydlení, výrobu a služby s omezením mechanizace vodorovná dopravní vzdálenost do 100 m pro budovy s jakoukoliv nosnou konstrukcí výšky do 6 m</t>
  </si>
  <si>
    <t>-894345766</t>
  </si>
  <si>
    <t>-595171075</t>
  </si>
  <si>
    <t>(17,0+12,5+12,5+11,2+25,5+25,5)*0,8</t>
  </si>
  <si>
    <t>lak asfaltový</t>
  </si>
  <si>
    <t>1803229157</t>
  </si>
  <si>
    <t>143,32*0,00035 "Přepočtené koeficientem množství</t>
  </si>
  <si>
    <t>-1027868759</t>
  </si>
  <si>
    <t>1355909876</t>
  </si>
  <si>
    <t>143,32*1,15 "Přepočtené koeficientem množství</t>
  </si>
  <si>
    <t>-580601597</t>
  </si>
  <si>
    <t>(17,0+12,5+12,5+11,2+25,5+25,5)*1,0</t>
  </si>
  <si>
    <t>998711101</t>
  </si>
  <si>
    <t>Přesun hmot pro izolace proti vodě, vlhkosti a plynům stanovený z hmotnosti přesunovaného materiálu vodorovná dopravní vzdálenost do 50 m v objektech výšky do 6 m</t>
  </si>
  <si>
    <t>-1015465737</t>
  </si>
  <si>
    <t>Provedení povlakové krytiny střech plochých do 10 st. pásy na sucho podkladní samolepící asfaltový pás</t>
  </si>
  <si>
    <t>-887822645</t>
  </si>
  <si>
    <t>vodorovně</t>
  </si>
  <si>
    <t>751,0</t>
  </si>
  <si>
    <t>-světlíky</t>
  </si>
  <si>
    <t>-0,9*0,9*24</t>
  </si>
  <si>
    <t>svisle na atiku</t>
  </si>
  <si>
    <t>145,5*0,4</t>
  </si>
  <si>
    <t>24,5*0,4</t>
  </si>
  <si>
    <t>horní hrana</t>
  </si>
  <si>
    <t>(12,9+11,8+11,6+12,0+12,4+25,0+12,5+24,6+24,5)*0,6</t>
  </si>
  <si>
    <t>(2,8+10,0+2,8+9,0)*0,6</t>
  </si>
  <si>
    <t>-1922076218</t>
  </si>
  <si>
    <t>929,2*1,15 "Přepočtené koeficientem množství</t>
  </si>
  <si>
    <t>Provedení povlakové krytiny střech plochých do 10 st. pásy přitavením NAIP v plné ploše</t>
  </si>
  <si>
    <t>-1835421562</t>
  </si>
  <si>
    <t>929,2</t>
  </si>
  <si>
    <t>-373334857</t>
  </si>
  <si>
    <t>998712101</t>
  </si>
  <si>
    <t>Přesun hmot pro povlakové krytiny stanovený z hmotnosti přesunovaného materiálu vodorovná dopravní vzdálenost do 50 m v objektech výšky do 6 m</t>
  </si>
  <si>
    <t>901882463</t>
  </si>
  <si>
    <t>38987173</t>
  </si>
  <si>
    <t>145,5*(0,3+0,3)</t>
  </si>
  <si>
    <t>24,5*(0,3+0,3)</t>
  </si>
  <si>
    <t>-907848223</t>
  </si>
  <si>
    <t>vitřní strana atiky</t>
  </si>
  <si>
    <t>145,5*0,7</t>
  </si>
  <si>
    <t>24,5*0,7</t>
  </si>
  <si>
    <t>631x960</t>
  </si>
  <si>
    <t>468336175</t>
  </si>
  <si>
    <t>161,975*1,05 "Přepočtené koeficientem množství</t>
  </si>
  <si>
    <t>-8075686</t>
  </si>
  <si>
    <t>-2058982735</t>
  </si>
  <si>
    <t>83,36*1,05 "Přepočtené koeficientem množství</t>
  </si>
  <si>
    <t>915622179</t>
  </si>
  <si>
    <t>751,0*2</t>
  </si>
  <si>
    <t>26,5*2</t>
  </si>
  <si>
    <t>-0,9*0,9*24*2</t>
  </si>
  <si>
    <t>28375x80</t>
  </si>
  <si>
    <t>deska z pěnového polystyrenu EPS 200 S 1000 x 500 x 1000 mm</t>
  </si>
  <si>
    <t>1619206058</t>
  </si>
  <si>
    <t>751,0*0,3</t>
  </si>
  <si>
    <t>26,5*0,3</t>
  </si>
  <si>
    <t>-0,9*0,9*24*0,3</t>
  </si>
  <si>
    <t>227,418*1,02 "Přepočtené koeficientem množství</t>
  </si>
  <si>
    <t>-1301758353</t>
  </si>
  <si>
    <t>145,5</t>
  </si>
  <si>
    <t>24,5</t>
  </si>
  <si>
    <t>-938843659</t>
  </si>
  <si>
    <t>170,588235294118*1,02 "Přepočtené koeficientem množství</t>
  </si>
  <si>
    <t>-2068941681</t>
  </si>
  <si>
    <t>střecha</t>
  </si>
  <si>
    <t>1516,12/2</t>
  </si>
  <si>
    <t>161,975</t>
  </si>
  <si>
    <t>998713101</t>
  </si>
  <si>
    <t>Přesun hmot pro izolace tepelné stanovený z hmotnosti přesunovaného materiálu vodorovná dopravní vzdálenost do 50 m v objektech výšky do 6 m</t>
  </si>
  <si>
    <t>2110642407</t>
  </si>
  <si>
    <t>D+M prvku G04- svislá střešní vpusť
Popis: Svislá střešní vpust vyhřívaná
 Střešní vpust 110 BIT S
 Samoregulační vyhřívání: 230 V s připojovacím kabelem 
 Integrovaná bitumenová manžeta z modifikovaného asfaltového pásu pro napojení na hydroizolační souvrství střechy
 Součástí balení je ochranný koš 
Doplňky:  Včetně všech kotevních, spojovacích a ostatních pomocných prvků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</si>
  <si>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1357783669</t>
  </si>
  <si>
    <t>-618990599</t>
  </si>
  <si>
    <t>viz. nové vpusti</t>
  </si>
  <si>
    <t>K067</t>
  </si>
  <si>
    <t>D+M prvku G06 nástěnné svítidlo
Popis: Nástěnné venkovní svítidlo
 Nástěnné venkovní svítidlo opatřené fotobuňkou (typový výrobek dle výběru investora)
Materiál: hliník + bezpečnostní sklo 
Povrchová úprava: 
 barva černá
Doplňky:  Včetně všech kotevních , spojovacích a ostatních pomocných prvků.
 Napojení na stávající EL rozvod.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</si>
  <si>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-1641991695</t>
  </si>
  <si>
    <t>x8</t>
  </si>
  <si>
    <t>Demontáž světel</t>
  </si>
  <si>
    <t>-735487136</t>
  </si>
  <si>
    <t>763</t>
  </si>
  <si>
    <t>Konstrukce suché výstavby</t>
  </si>
  <si>
    <t>763121211</t>
  </si>
  <si>
    <t>Stěna předsazená ze sádrokartonových desek bez nosné konstrukce jednoduše opláštěná deskou standardní A tl. 12,5 mm, lepenou celoplošně</t>
  </si>
  <si>
    <t>2034038316</t>
  </si>
  <si>
    <t>vnitřní opláštění kolem světlíku</t>
  </si>
  <si>
    <t>(0,9+0,9+0,9+0,9)*0,9*24</t>
  </si>
  <si>
    <t>998763301</t>
  </si>
  <si>
    <t>Přesun hmot pro konstrukce montované z desek sádrokartonových, sádrovláknitých, cementovláknitých nebo cementových stanovený z hmotnosti přesunovaného materiálu vodorovná dopravní vzdálenost do 50 m v objektech výšky do 6 m</t>
  </si>
  <si>
    <t>1204793996</t>
  </si>
  <si>
    <t>764001821</t>
  </si>
  <si>
    <t>Demontáž klempířských konstrukcí krytiny ze svitků nebo tabulí do suti</t>
  </si>
  <si>
    <t>1647610919</t>
  </si>
  <si>
    <t>25,0+2,5+2,5</t>
  </si>
  <si>
    <t>-287825191</t>
  </si>
  <si>
    <t>25,0+37,0+25,0+4,6*4+37,0+11,6+12,0+12,0</t>
  </si>
  <si>
    <t>nad vstupem</t>
  </si>
  <si>
    <t>50,5</t>
  </si>
  <si>
    <t>-1288066575</t>
  </si>
  <si>
    <t xml:space="preserve">západ </t>
  </si>
  <si>
    <t>2,4</t>
  </si>
  <si>
    <t>-1221873483</t>
  </si>
  <si>
    <t>1995841582</t>
  </si>
  <si>
    <t>K069</t>
  </si>
  <si>
    <t>D+M prvku K01 oplechování atiky rš880mm
Popis: Oplechování atiky
 Oplechování atiky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403.</t>
  </si>
  <si>
    <t>-2059152103</t>
  </si>
  <si>
    <t>-1808865507</t>
  </si>
  <si>
    <t>K070</t>
  </si>
  <si>
    <t>D+M prvku K03 oplechování stříšky nad dveřmi rš1150mm
Popis: Oplechování stříšky (markýzy) nad dveřmi směrem do atria
 Oplechování stříšky na dveřmi směrem do atria navazující na svislou stěnu je provedeno lakovaným pozinkovaným plechem s tmavošedou barvou. Tloušťka plechu 0,5 mm.
 Včetně strukturální separační provětrávací rohože AIR-Z, včetně dilatačních prvků a
 vyrovnání roztažnosti, spoje falcované (plochá vsuvná spojka-vodorovná část střechy),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</si>
  <si>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718320084</t>
  </si>
  <si>
    <t>K071</t>
  </si>
  <si>
    <t>D+M prvku K04 oplechování střechy nad hlavním vstupem rš6500mm
Popis: Oplechování střechy nad hlavním vstupem
 Oplechování střechy nad hlavním vstupem je provedeno lakovaným pozinkovaným plechem s tmavošedou barvou. Tloušťka plechu 0,5 mm.
 Včetně strukturální separační provětrávací rohože AIR-Z, včetně dilatačních prvků a
 vyrovnání roztažnosti, spoje falcované (plochá vsuvná spojka-vodorovná část střechy), vzdálenost spojek 2,0 m
 Podkladní OSB desky tl. 18 mm vlhku odolné (alternativně stávající podklad dle tech. stavu)
 Včetně bočního oplechování lemování střechy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</si>
  <si>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32293255</t>
  </si>
  <si>
    <t>K072</t>
  </si>
  <si>
    <t>D+M prvku K05 sestava dešťových svodů
Popis: Sestava dešťových prvků
 Okapový žlab:
 Okapový žlab bude proveden lakovaným pozinkovaným plechem s tmavošedou barvou. 
 Tloušťka plechu 0,5 mm.
 Včetně žlabových háků, čel a objímek.
 Celková délka žlabu: 37 m
 Žlabový kotlík:
 Žlabový kotlík bude proveden lakovaným pozinkovaným plechem s tmavošedou barvou.  
Tloušťka plechu 0,5 mm.
 Celkem: 2 ks 
 Dešťový svod:
 Dešťový svod bude proveden lakovaným pozinkovaným plechem s tmavošedou barvou.  
Tloušťka plechu 0,5 mm.
 Celkem: 2 ks, délka 6 m/ks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</si>
  <si>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-1806462934</t>
  </si>
  <si>
    <t>K073</t>
  </si>
  <si>
    <t>D+M prvku K06 fasádního zakládacího profilu rš240mm
Popis: Fasádní zakládací profil
 Fasádní zakládací profil pro ETICS, plech přírodní hliník.
 Tloušťka plechu 0,7 mm.
Povrchová úprava: 
 Barva přírodní hliník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401.</t>
  </si>
  <si>
    <t>-1706172036</t>
  </si>
  <si>
    <t>K074</t>
  </si>
  <si>
    <t>D+M prvku K07 vnější parapetní desky rš350mm
Popis: Vnější parapetní deska
 Oplechování vnější parapetní desky lakovaným pozinkovaným plechem s tmavošedou 
 barvou. Tloušťka plechu 0,5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402.</t>
  </si>
  <si>
    <t>1824584101</t>
  </si>
  <si>
    <t>K075</t>
  </si>
  <si>
    <t>D+M prvku K08 oplechování atiky rš1100mm
Popis: Oplechování atiky
 Oplechování atiky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</si>
  <si>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-1372585203</t>
  </si>
  <si>
    <t>K076</t>
  </si>
  <si>
    <t>D+M prvku K09 oplechování stříšky rš1400mm
Popis: Oplechování stříšky
 Oplechování stříšky šachty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</si>
  <si>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1502862532</t>
  </si>
  <si>
    <t>K077</t>
  </si>
  <si>
    <t>D+M prvku K10 ukončovací lišta nopové folie
Popis: Ukončovací lišta nopové fólie 
 Ukončovací lišta nopové fólie lakovaným pozinkovaným plechem s tmavošedou barvou.
 Tloušťka plechu 0,5 mm. 
 Upevnění pomocí natloukacích hmoždinek nebo klas. hřebíků.
Povrchová úprava: 
 Barva RAL 7021 (alternativa RAL 7016)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401.</t>
  </si>
  <si>
    <t>-1377514699</t>
  </si>
  <si>
    <t>998764201</t>
  </si>
  <si>
    <t>Přesun hmot pro konstrukce klempířské stanovený procentní sazbou z ceny vodorovná dopravní vzdálenost do 50 m v objektech výšky do 6 m</t>
  </si>
  <si>
    <t>439945543</t>
  </si>
  <si>
    <t>1926231389</t>
  </si>
  <si>
    <t>D+M prvku T01 parapetní deska š.550mm
Popis: Vnitřní parapetní deska
 Parapetní dřevovláknitá deska typu MDF s nosem.
 Homogenní deska s hladkým povrchem a pevnými hranami.
 Desky MDF ve všech vlastnostech vyhovují normám EN622-1 a EN 622-5.
 Celková tloušťka 30mm. - ROZMĚRY VIZ SCHÉMA
 Deska kotvena pomocí dřevěných lišt ke sloupům (dle dodavatele)
 Nad radiátory budou desky děrovány pro zajištění sálání tepla do prostoru
Povrchová úprava:
 Barva RAL 8007, povrch lakovaný, s parapetním nosem, 
 bez napojení na pohledové čelní hraně parapetní desky, hrana s minimálním obloukem.
Doplňky:  Včetně všech kotevních , spojovacích a ostatních pomocných prvků.
 Součástí dodávky parapetů bude zabudování větrací mřížky vždy nad otopnými tělesy
 dle rozměrů otopného tělesa.
 Počet větracích mřížek- cca 40ks. Přesný počet bude upřesněn dle rozsahu a počtu
 otopných těles, alternativně dle požadavku nájemce.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</si>
  <si>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1282887325</t>
  </si>
  <si>
    <t>86,5</t>
  </si>
  <si>
    <t>D+M prvku T02 parapetní deska š.110mm
Popis: Vnitřní parapetní deska
 Parapetní dřevovláknitá deska typu MDF s nosem.
 Homogenní deska s hladkým povrchem a pevnými hranami.
 Desky MDF ve všech vlastnostech vyhovují normám EN622-1 a EN 622-5.
 Celková tloušťka 30mm. - ROZMĚRY VIZ SCHÉMA
Povrchová úprava:
 Barva RAL 8007,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</si>
  <si>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2146865668</t>
  </si>
  <si>
    <t>46,6</t>
  </si>
  <si>
    <t>K079</t>
  </si>
  <si>
    <t>D+M prvku 5.1
Popis: Sestava vchodových dveří a prosklené stěny se sklápěcím nadsvětlíkem, se systémem mikroventilace 
 Plastový okenní systém (srovnávací standard Vekra Komfort Evo) a hliníkový dveřní systém s nadvětlíkem (standard Vekra)
Rám: 6-ti komorový plastový profil se stavební hloubkou 82 mm - okna, 3 komorový hliníkový rám se stavební hloubkou 72 mm - dveře
Zasklení: izolační trojsklo s inertním plynem (argon) a s teplým plastovým rámečkem, Ug = 0,5 W/m²K  
 zasklení čiré, navrženo na střední úrovně ochrany, sklo s jednostrannou bezpečnostní fólií
Povrchová úprava: vnější část rámu okna i křídlo včetně doplňků - barva antracit (RAL 7016) - okno i dveře   
    vnitřní část rámu okna i křídlo včetně doplňků - barva bílá (RAL 9016) - okno i dveře
Kování:  okna - seřiditelné systémové celoobvodové kování s omezovačem sklápění v odstínu titan, přidaná ochrana každého rohu křídla, vhodný rozestup bezpečnostních západek (5-ti bodový zámek), klička odjímatelná í v odstínu odstínu dle, barvy rámu okna 
  dveře - tříbodová kotevní lišta s háky, zvenku opatřeno madlem, zevnitř hrazdou, kování s panikovou funkcí, kování v odstínu titan
 Doplňky:  včetně všech kotevních, spojovacích a ostatních pomocných prvků, barva dle rámů, včetně přechodných profilů plast vs. hliník
  sklopná část okna bude ovládána pomocí pákového ovládání umístěného max. 1,8 m vysoko od podlahy
TEPELNÁ PROPUSTNOST:  Uw,max = 0,9 W/m²K (okna), Ud,max = 1,2 W/m²K (dveře)
AKUSTICKÝ ÚTLUM:    Rw = 34 dB (se zasklením 4-16Ar-4-16Ar-33.2)
POŽÁRNÍ ODOLNOST:    -
BEZPEČNOSTNÍ OPATŘENÍ:   Jednostranná bezpečnostní fólie
SKLADEBNÝ ROZMĚR:   11440 / 3550 mm (viz schéma)
Součástí dodávky budou veškeré kotevní prvky, ukončovací prvky, napojovací prvky na konstrukci, parotěsné napojení na konstrukci a zatěsnění. Kotvící prvky budou v provedení žárového pozinkování (min. tl. 230mm), kotvy do zdiva v provedení nerez.Tloušťka skleněných tabulí zasklení dveří bude určena dodavatelem.
UPOZORNĚNÍ!!! 
PŘED ZAPOČETÍM VÝROBY JE NUTNO PŘEDLOŽIT VÝROBNÍ DOKUMENTACI K ODSOUHLASENÍ.
PŘED ZAPOČETÍM VÝROBY JE NUTNO VŠECHNY ROZMĚRY OVĚŘIT NA STAVBĚ!!!
KÓTY VE SCHÉMATU PŘEDSTAVUJÍ SKLADEBNÝ ROZMĚR PRVKU.</t>
  </si>
  <si>
    <t>-1219123920</t>
  </si>
  <si>
    <t>K080</t>
  </si>
  <si>
    <t>D+M prvku 5.2
Popis: Sestava vchodových dveří a prosklené stěny se sklápěcím nadsvětlíkem, se systémem mikroventilace 
 Hliníkový okenní systém s dveřmi (srovnávací standard Vekra)
Rám: 6-ti komorový profil se stavební hloubkou 82 mm 
Zasklení: izolační trojsklo s inertním plynem (argon) a s teplým plastovým rámečkem, Ug = 0,5 W/m²K  
 zasklení čiré, navrženo na střední úrovně ochrany, sklo s jednostrannou bezpečnostní fólií
Povrchová úprava: vnější část rámu okna i křídlo včetně doplňků - barva antracit (RAL 7016)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odjímatelná í v odstínu odstínu dle
 barvy rámu okna - barva bílá 
 Doplňky:  včetně všech kotevních, spojovacích a ostatních pomocných prvků, barva dle okenních rámů
 sklopná část okna bude ovládána pomocí pákového ovládání umístěného max. 1,8 m vysoko od podlahy
TEPELNÁ PROPUSTNOST:  Uw,max = 0,9 W/m²K (okna), Uw,max = 1,2 W/m²K (dveře)
AKUSTICKÝ ÚTLUM:    Rw = 34 dB (se zasklením 4-16Ar-4-16Ar-33.2)
POŽÁRNÍ ODOLNOST:    -
BEZPEČNOSTNÍ OPATŘENÍ:   Jednostranná bezpečnostní fólie
SKLADEBNÝ ROZMĚR:   3615 / 3550 mm (viz schéma)
Součástí dodávky budou veškeré kotevní prvky, ukončovací prvky, napojovací prvky na konstrukci, parotěsné napojení na konstrukci a zatěsnění. Kotvící prvky budou v provedení žárového pozinkování (min. tl. 230mm), kotvy do zdiva v provedení nerez.
Tloušťka skleněných tabulí zasklení dveří bude určena dodavatelem.
UPOZORNĚNÍ!!! 
PŘED ZAPOČETÍM VÝROBY JE NUTNO PŘEDLOŽIT VÝROBNÍ DOKUMENTACI K ODSOUHLASENÍ.
PŘED ZAPOČETÍM VÝROBY JE NUTNO VŠECHNY ROZMĚRY OVĚŘIT NA STAVBĚ!!!
KÓTY VE SCHÉMATU PŘEDSTAVUJÍ SKLADEBNÝ ROZMĚR PRVKU.</t>
  </si>
  <si>
    <t>1137741725</t>
  </si>
  <si>
    <t>K081</t>
  </si>
  <si>
    <t>D+M prvku 5.3
Popis: Okenní sestava se sklápěcím nadsvětlíkem, se systémem mikroventilace 
 Plastový okenní systém 
Rám: 6-ti komorový profil se stavební hloubkou 82 mm 
Zasklení: izolační trojsklo s inertním plynem (argon) a s teplým plastovým rámečkem, Ug = 0,5 W/m?K 
 zasklení čiré, navrženo na střední úrovně ochrany, sklo s jedostrannou bezpečnostní folií
Povrchová úprava: vnější část rámu okna i křídlo včetně doplňků - barva antracit RAL 7016 
   vnitřní část rámu okna i křídlo včetně doplňků - barva bílá RAL 9010
Kování:  seřiditelné systémové celoobvodové kování s omezovačem sklápění v odstínu titan, přidaná ochrana každého rohu křídla, vhodný rozestup bezpečnostních západek (5-ti bodový zámek), klička odnímatelná v odstínu barva bílá (obdobná jako rám okna) 
 Doplňky:  včetně všech kotevních, spojovacích a ostatních pomocných prvků, barva dle okenních rámů, součástí oken budou vnitřní horizontální žaluzie s horním nosičem, ovládané řetízkem, AL lamely šíře 16 mm,
sklopná část okna bude ovládána pomocí pákového ovládání umístěného max. 1,8 m vysoko od podlahy
TEPELNÁ PROPUSTNOST:  Uw,max = 0,9 W/m?K
AKUSTICKÝ ÚTLUM:    Rw = 34 dB (se zasklením 4-16Ar-4-16Ar-33.2)
POŽÁRNÍ ODOLNOST:    -
BEZPEČNOSTNÍ OPATŘENÍ:   jednostranná bezpečnostní folie
SKLADEBNÝ ROZMĚR:   2740/ 2650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</si>
  <si>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-884489079</t>
  </si>
  <si>
    <t>K082</t>
  </si>
  <si>
    <t>D+M prvku 5.4
Popis: Okenní sestava se sklápěcím nadsvětlíkem, se systémem mikroventilace 
 Plastový okenní systém
Rám: 6-ti komorový profil se stavební hloubkou 82 mm 
Zasklení: izolační trojsklo s inertním plynem (argon) a s teplým plastovým rámečkem, Ug = 0,5 W/m?K  
 zasklení čiré, navrženo na střední úrovně ochrany, sklo s jedostrannou bezpečnostní folií
Povrchová úprava: vnější část rámu okna i křídlo včetně doplňků - barva antracit RAL 7016
   vnitřní část rámu okna i křídlo včetně doplňků - barva bílá RAL 9010
Kování:  seřiditelné systémové celoobvodové kování s omezovačem sklápění v odstínu titan, přidaná ochrana každého rohu křídla, vhodný rozestup bezpečnostních západek (5-ti bodový zámek), klička odjímatelná v odstínu barva bílá (obdobná jako rám okna) 
 Doplňky:  včetně všech kotevních, spojovacích a ostatních pomocných prvků, barva dle okenních rámů, součástí oken budou vnitřní horizontální žaluzie s horním nosičem, ovládané řetízkem, AL lamely šíře 16 mm, sklopná část okna bude ovládána pomocí pákového ovládání umístěného max. 1,8 m vysoko od podlahy
TEPELNÁ PROPUSTNOST:  Uw,max = 0,9 W/m?K 
AKUSTICKÝ ÚTLUM:    Rw = 34 dB (se zasklením 4-16Ar-4-16Ar-33.2)
POŽÁRNÍ ODOLNOST:    -
BEZPEČNOSTNÍ OPATŘENÍ:   jednostranná bezpečnostní folie
SKLADEBNÝ ROZMĚR:   5250 / 2650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</si>
  <si>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-1368132460</t>
  </si>
  <si>
    <t>K083</t>
  </si>
  <si>
    <t>D+M prvku 5.5
Popis: Sestava vchodových dveří a prosklené stěny se sklápěcím nadsvětlíkem, se systémem mikroventilace 
 Hliníkový okenní systém s dveřmi (srovnávací standard Vekra)
Rám: 6-ti komorový profil se stavební hloubkou 82 mm 
Zasklení: izolační trojsklo s inertním plynem (argon) a s teplým plastovým rámečkem, Ug = 0,5 W/m²K  
 zasklení čiré, navrženo na střední úrovně ochrany, sklo s jednostrannou bezpečnostní fólií
Povrchová úprava: vnější část rámu okna i křídlo včetně doplňků - barva antracit (RAL 7016)   
   vnitřní část rámu okna i křídlo včetně doplňků - barva bílá (RAL 9010)
Kování:  seřiditelné systémové celoobvodové kování s omezovačem sklápění v odstínu titan, přidaná ochrana každého 
 rohu křídla, vhodný rozestup bezpečnostních západek (5-ti bodový zámek), klička odjímatelná í v odstínu odstínu dle
 barvy rámu okna - barva bílá 
 Doplňky:  včetně všech kotevních, spojovacích a ostatních pomocných prvků, barva dle okenních rámů
 součástí oken budou vnitřní horizontální žaluzie s horním nosičem, ovládané řetízkem, AL lamely šíře 16 mm
 sklopná část okna bude ovládána pomocí pákového ovládání umístěného max. 1,8 m vysoko od podlahy
TEPELNÁ PROPUSTNOST:  Uw,max = 0,9 W/m²K (okna), Uw,max = 1,2 W/m²K (dveře)
AKUSTICKÝ ÚTLUM:    Rw = 34 dB (se zasklením 4-16Ar-4-16Ar-33.2)
POŽÁRNÍ ODOLNOST:    -
BEZPEČNOSTNÍ OPATŘENÍ:   Jednostranná bezpečnostní fólie
SKLADEBNÝ ROZMĚR:   3615 / 3550 mm (viz schéma)
Součástí dodávky budou veškeré kotevní prvky, ukončovací prvky, napojovací prvky na konstrukci, parotěsné napojení na konstrukci a zatěsnění. Kotvící prvky budou v provedení žárového pozinkování (min. tl. 230mm), kotvy do zdiva v provedení nerez.
Tloušťka skleněných tabulí zasklení dveří bude určena dodavatelem.
UPOZORNĚNÍ!!! 
PŘED ZAPOČETÍM VÝROBY JE NUTNO PŘEDLOŽIT VÝROBNÍ DOKUMENTACI K ODSOUHLASENÍ.
PŘED ZAPOČETÍM VÝROBY JE NUTNO VŠECHNY ROZMĚRY OVĚŘIT NA STAVBĚ!!!
KÓTY VE SCHÉMATU PŘEDSTAVUJÍ SKLADEBNÝ ROZMĚR PRVKU.</t>
  </si>
  <si>
    <t>2109122528</t>
  </si>
  <si>
    <t>K084</t>
  </si>
  <si>
    <t>D+M prvku 5.6
Popis: 
Meziokenní izolační výplň (MIV)
Meziokenní izolační výplň tvořená z voděodolných desek s ozubem
Prostor mezi deskami vyplnění TI z PUR/PIR + překrytí deskou EPS
Provedení v prosklených stěnách jako meziokenní prvky
Povrchová úprava: 
Povrch MIV bude omítnut dle navazujících konstrukcí
Doplňky: 
Včetně všech kotevních, spojovacích a ostatních pomocných prvků dle dodavatele.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TEPELNÁ PROPUSTNOST:  Uw,max = 0,15 W/m?K 
ROZMĚRY: viz. schéma, podrobné řešení a znázornění MIV - viz detail 402</t>
  </si>
  <si>
    <t>-1212416976</t>
  </si>
  <si>
    <t>K085</t>
  </si>
  <si>
    <t>D+M prvku 5.7
Popis: 
Meziokenní izolační výplň (MIV)
Meziokenní izolační výplň tvořená z voděodolných desek s ozubem
Prostor mezi deskami vyplnění TI z PUR/PIR + překrytí deskou EPS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podrobné řešení a znázornění MIV - viz detail 402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</si>
  <si>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-1359326681</t>
  </si>
  <si>
    <t>K086</t>
  </si>
  <si>
    <t>D+M prvku 5.8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TEPELNÁ PROPUSTNOST:  Uw,max = 0,15 W/m?K 
ROZMĚRY: viz. schéma, podrobné řešení a znázornění MIV - viz detail 402</t>
  </si>
  <si>
    <t>-545700908</t>
  </si>
  <si>
    <t>K087</t>
  </si>
  <si>
    <t>D+M prvku 5.9.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podrobné řešení a znázornění MIV - viz detail 402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</si>
  <si>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1450551277</t>
  </si>
  <si>
    <t>K088</t>
  </si>
  <si>
    <t>D+M prvku 5.10.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podrobné řešení a znázornění MIV - viz detail 402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</si>
  <si>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1025951444</t>
  </si>
  <si>
    <t>K0891</t>
  </si>
  <si>
    <t>D+M prvku 5.17..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podrobné řešení a znázornění MIV - viz detail 402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</si>
  <si>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783124384</t>
  </si>
  <si>
    <t>K090</t>
  </si>
  <si>
    <t>D+M prvku 5.11.
Popis: Okno pevné se systémem mikroventilace 
 Plastový okenní systém 
Rám: 6-ti komorový profil se stavební hloubkou 82 mm 
Zasklení: izolační trojsklo s inertním plynem (argon) a s teplým plastovým rámečkem, Ug = 0,5 W/m?K 
 zasklení čiré, navrženo na střední úrovně ochrany, sklo s jednostrannou bezpečnostní folií
Povrchová úprava: vnější část rámu okna i křídlo včetně doplňků - barva antracit RAL 7016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Doplňky:  včetně všech kotevních, spojovacích a ostatních pomocných prvků, barva dle okenních rámů, součástí oken budou vnitřní horizontální žaluzie s horním nosičem, ovládané řetízkem, AL lamely šíře 16 mm
TEPELNÁ PROPUSTNOST:  Uw,max = 0,9 W/m?K
AKUSTICKÝ ÚTLUM:    Rw = 34 dB (se zasklením 4-16Ar-4-16Ar-33.2)
POŽÁRNÍ ODOLNOST:    -
BEZPEČNOSTNÍ OPATŘENÍ:: jednostranná bezpečnostní folie
SKLADEBNÝ ROZMĚR:   2275 / 2000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</si>
  <si>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1417521619</t>
  </si>
  <si>
    <t>K091</t>
  </si>
  <si>
    <t>D+M prvku 5.12.
Popis: dveře dvoukřídlé, otvíravé, prosklené s nadsvětlíkem, se systémem mikroventilace 
 Hliníkový dveřní systém (srovnávací standard Vekra)
Rám: 6-ti komorový se stavební hloubkou 82 mm 
Zasklení: izolační trojsklo s inertním plynem (argon) a s teplým plastovým rámečkem 
 zasklení čiré, navrženo na střední úrovně ochrany, sklo s jednostrannou bezpečnostní fólií
Povrchová úprava: vnější část rámu okna i křídlo včetně doplňků - barva antracit (RAL 7016)   
   vnitřní část rámu okna i křídlo včetně doplňků - barva bílá (RAL 9016)
Kování:  tříbodová kotevní lišta s háky, klika v odstínu RAL 9016, zvenku opatřeno madlem, kování v odstínu titan
Zámek:  bezpečnostní vložkový zámek - rozvorový
Práh:  systémová prahová lišta
 Doplňky:  včetně všech kotevních, spojovacích a ostatních pomocných prvků, barva dle okenních rámů
  okenní pákový mechanismus pro otevírání nadsvětlíku - součástí dodávky okna dle standardu výrobce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1,2 W/m²K
AKUSTICKÝ ÚTLUM:    Rw = 34 dB (se zasklením 4-16Ar-4-16Ar-33.2)
POŽÁRNÍ ODOLNOST:    -
BEZPEČNOSTNÍ OPATŘENÍ:   Jednostranná bezpečnostní fólie
SKLADEBNÝ ROZMĚR:   1500 / 3100 mm (viz schéma)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</si>
  <si>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-1651305158</t>
  </si>
  <si>
    <t>K092</t>
  </si>
  <si>
    <t>D+M prvku 5.13.
Popis: Okenní sestava se sklápěcím nadsvětlíkem, se systémem mikroventilace 
 Plastový okenní systém 
Rám: 6-ti komorový profil se stavební hloubkou 82 mm 
Zasklení: izolační trojsklo s inertním plynem (argon) a s teplým plastovým rámečkem, Ug = 0,5 W/m?K  
 zasklení čiré, navrženo na střední úrovně ochrany, sklo s jednostrannou bezpečnostní folíí
Povrchová úprava: vnější část rámu okna i křídlo včetně doplňků - barva antracit RAL 7016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Doplňky:  včetně všech kotevních, spojovacích a ostatních pomocných prvků, barva dle okenních rámů
sklopná část okna bude ovládána pomocí pákového ovládání umístěného max. 1,8 m vysoko od podlahy
TEPELNÁ PROPUSTNOST:  Uw,max = 0,9 W/m?K 
AKUSTICKÝ ÚTLUM:    Rw = 34 dB (se zasklením 4-16Ar-4-16Ar-33.2)
POŽÁRNÍ ODOLNOST:    -
BEZPEČNOSTNÍ OPATŘENÍ:   jednostranná bezpečnostní folie
SKLADEBNÝ ROZMĚR:   5480 / 2650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nerez.Součástí oken budou horizontální žaluzie s horním nosičem , ovládané řetízkem , AL lamely šíře 16 mm
UPOZORNĚNÍ!!! 
PŘED ZAPOČETÍM VÝROBY JE NUTNO PŘEDLOŽIT VÝROBNÍ DOKUMENTACI K ODSOUHLASENÍ.
PŘED ZAPOČETÍM VÝROBY JE NUTNO VŠECHNY ROZMĚRY OVĚŘIT NA STAVBĚ!!!
KÓTY VE SCHÉMATU PŘEDSTAVUJÍ SKLADEBNÝ ROZMĚR PRVKU.</t>
  </si>
  <si>
    <t>1002253714</t>
  </si>
  <si>
    <t>K093</t>
  </si>
  <si>
    <t>D+M prvku 5.14.
Popis: 
Meziokenní izolační výplň (MIV)
Meziokenní izolační výplň tvořená z voděodolných desek s ozubem
Prostor mezi deskami vyplnění TI z PUR/PIR + překrytí deskou EPS
Provedení v prosklených stěnách jako meziokenní prvky
Povrchová úprava: 
Povrch MIV bude omítnut dle navazujících konstrukcí
Doplňky: 
Včetně všech kotevních, spojovacích a ostatních pomocných prvků dle dodavatele.
ROZMĚRY: viz. schéma, podrobné řešení a znázornění MIV - viz detail 402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</si>
  <si>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-1436585908</t>
  </si>
  <si>
    <t>K094</t>
  </si>
  <si>
    <t>D+M prvku 5.15.
Popis: 
Meziokenní izolační výplň (MIV)
Meziokenní izolační výplň tvořená z voděodolných desek s ozubem
Prostor mezi deskami vyplnění TI z PUR/PIR + překrytí deskou EPS
Provedení v prosklených stěnách jako meziokenní prvky
Povrchová úprava: 
Povrch MIV bude omítnut dle navazujících konstrukcí
Doplňky: 
Včetně všech kotevních, spojovacích a ostatních pomocných prvků dle dodavatele.
ROZMĚRY: viz. schéma, podrobné řešení a znázornění MIV - viz detail 402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</si>
  <si>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-1475352641</t>
  </si>
  <si>
    <t>K095</t>
  </si>
  <si>
    <t>D+M prvku 5.16.
Popis: 
Meziokenní izolační výplň (MIV)
Meziokenní izolační výplň tvořená z voděodolných desek s ozubem
Prostor mezi deskami vyplnění TI z PUR/PIR + překrytí deskou EPS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podrobné řešení a znázornění MIV - viz detail 402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</si>
  <si>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1251764585</t>
  </si>
  <si>
    <t>K089</t>
  </si>
  <si>
    <t>D+M prvku 5.17.
Popis: střešní světlík pro ploché střechy 
 Střešní světlík, obdélníkový 
Rám: plastový rám z tvrzeného PVC, tvořící obvodovou manžetu světlíku, vnitřní izolace 30 mm PUR, výška 450 mm
 (složená z modulů po 150 mm), Uf = 0,88 W/m?.K
 ruční ovládání se dvěma mechanickými písty 
Zasklení: 4 vrstvé nerozbitné zasklení (vrchní vrstva PET-G, ostatní vrstvy akrylát PMMA, zasklení čiré, Ug = 1,31 W/m?.K
Povrchová úprava: podstavec v odstínu RAL 9016
Kování:  -
Doplňky:  součástí dodávky manžety přilepená hydroizolační vrstva s certifikací B roof_t3 pro napojení hydroizolace střechy,
 kondenzační žlábek pro odvod kondenzátu,
 dodávka včetně všech kotevních, spojovacích a ostatních pomocných prvků
Podrobné řešení, včetně kotvení je znázorněno na detailu č. 404
TEPELNÁ PROPUSTNOST:  Uw,max = 1,1 W/m?K
VZDUCHOVÁ NEPRŮZVUČNOST:  Rw = 25 dB
POŽÁRNÍ ODOLNOST:    -
BEZPEČNOSTNÍ OPATŘENÍ:   nerozbitné zasklení
SKLADEBNÝ ROZMĚR:   900 / 900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</si>
  <si>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1881844029</t>
  </si>
  <si>
    <t>1876800389</t>
  </si>
  <si>
    <t>998766201</t>
  </si>
  <si>
    <t>Přesun hmot pro konstrukce truhlářské stanovený procentní sazbou z ceny vodorovná dopravní vzdálenost do 50 m v objektech výšky do 6 m</t>
  </si>
  <si>
    <t>975548482</t>
  </si>
  <si>
    <t>767311821R</t>
  </si>
  <si>
    <t>Demontáž světlíků bodových do 1,5 m2</t>
  </si>
  <si>
    <t>938817884</t>
  </si>
  <si>
    <t>K063</t>
  </si>
  <si>
    <t>D+M prvku G01 čistící zony před vstupem
Výrobek: Čistící zóna před vstupem GAPA Škrabák - kovový rošt
Popis: Čistící rohož z žárového pozinku pro vnější použití osazena do systémového pozink. L rámu v stejné rovině s asfaltovým povrchem přístupové komunikace. Velikost ok 30 x 10 mm, tl. profilu 4mm, nebo dle podkladů výrobce s ohledem na zatížitelnost, doplněné pryžovými čistícími škrabkami. 
 Zatížitelnost roštu 3t.
Rozměr:    1,8 x 0,9 m
Výška prohlubně:  40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</si>
  <si>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799718833</t>
  </si>
  <si>
    <t>K064</t>
  </si>
  <si>
    <t>D+M prvku G02 čistící zony za vstupem
Výrobek: Čistící zóna za vstupem GAPA SHATWELL - polypropylenová výplň
Popis: Čistící rohož z polypropylenu zataveného do PVC podkladu pro vnitřní použití osazena do systémového Al - L rámu v stejné rovině s dlažbou chodby. 
Rozměr:  1,8 x 0,45m 
Výška prohlubně pro osazení rámu:  15 mm
Barva:  černá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</si>
  <si>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1387433579</t>
  </si>
  <si>
    <t>K065</t>
  </si>
  <si>
    <t>D+M prvku G03 čistící zony před vstupem
Výrobek: Čistící zóna před vstupem GAPA Škrabák - kovový rošt
Popis: Čistící rohož z žárového pozinku pro vnější použití osazena do systémového pozink. L rámu v stejné rovině s asfaltovým povrchem přístupové komunikace. Velikost ok 30 x 10 mm, tl. profilu 4mm, nebo dle podkladů výrobce s ohledem na zatížitelnost, doplněné pryžovými čistícími škrabkami. 
 Zatížitelnost roštu 3t.
Rozměr:    1,8 x 0,45 m
Výška prohlubně:  40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</si>
  <si>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1024546139</t>
  </si>
  <si>
    <t>K066</t>
  </si>
  <si>
    <t>D+M prvku G05 nástěnná deska
Popis: Nástěnná deska
 Nástěnná nerezová deska pro možnost nápisu s logem
Materiál: nerez
Povrchová úprava: 
 barva nerez
Doplňky:  Včetně všech kotevních , spojovacích a ostatních pomocných prvků.
Rozměry: 250 / 250 - viz schéma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</si>
  <si>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32128893</t>
  </si>
  <si>
    <t>K078</t>
  </si>
  <si>
    <t>D+M prvku Z01 větrací mřížka hranatá s rámem
Popis: 
Větrací mřížka hranatá s rámem
Kovová větrací žaluzie na fasádě s větracími lamelami.
Mřížka provedena z ocelového plechu. (Alternativně možno použít i AL plech, případně plast).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</si>
  <si>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313935420</t>
  </si>
  <si>
    <t>x462</t>
  </si>
  <si>
    <t>Demontáž ocelových rohoží</t>
  </si>
  <si>
    <t>-1194933579</t>
  </si>
  <si>
    <t>8+2+8</t>
  </si>
  <si>
    <t>x95</t>
  </si>
  <si>
    <t>Demontáž ostatních zámečnických prvků</t>
  </si>
  <si>
    <t>1433237327</t>
  </si>
  <si>
    <t>998767201</t>
  </si>
  <si>
    <t>Přesun hmot pro zámečnické konstrukce stanovený procentní sazbou z ceny vodorovná dopravní vzdálenost do 50 m v objektech výšky do 6 m</t>
  </si>
  <si>
    <t>-156348691</t>
  </si>
  <si>
    <t>1741678805</t>
  </si>
  <si>
    <t>5,04*0,5*2</t>
  </si>
  <si>
    <t>2,345*0,5*1</t>
  </si>
  <si>
    <t>1,5*0,5*2</t>
  </si>
  <si>
    <t>998771201</t>
  </si>
  <si>
    <t>Přesun hmot pro podlahy z dlaždic stanovený procentní sazbou z ceny vodorovná dopravní vzdálenost do 50 m v objektech výšky do 6 m</t>
  </si>
  <si>
    <t>1198322251</t>
  </si>
  <si>
    <t>1471954264</t>
  </si>
  <si>
    <t>20,0</t>
  </si>
  <si>
    <t>3,14*0,25*5,0*13</t>
  </si>
  <si>
    <t>765292481</t>
  </si>
  <si>
    <t>71,023</t>
  </si>
  <si>
    <t>SDK</t>
  </si>
  <si>
    <t>77,76</t>
  </si>
  <si>
    <t>-1566356723</t>
  </si>
  <si>
    <t>-1590345344</t>
  </si>
  <si>
    <t>5.1.</t>
  </si>
  <si>
    <t>(3,2*2,65+1,04*3,55+3,2*2,65)*2</t>
  </si>
  <si>
    <t>5.2.</t>
  </si>
  <si>
    <t>(2,65*1,27)*1</t>
  </si>
  <si>
    <t>5.3.</t>
  </si>
  <si>
    <t>2,74*2,65*1</t>
  </si>
  <si>
    <t>5.4.</t>
  </si>
  <si>
    <t>5,25*2,65*12</t>
  </si>
  <si>
    <t>5.5.</t>
  </si>
  <si>
    <t>1,27*2,65*1</t>
  </si>
  <si>
    <t>5.11.</t>
  </si>
  <si>
    <t>2,275*2,2*1</t>
  </si>
  <si>
    <t>5.13.</t>
  </si>
  <si>
    <t>5,48*2,65*2</t>
  </si>
  <si>
    <t>1016064149</t>
  </si>
  <si>
    <t>998786101</t>
  </si>
  <si>
    <t>Přesun hmot pro čalounické úpravy stanovený z hmotnosti přesunovaného materiálu vodorovná dopravní vzdálenost do 50 m v objektech výšky (hloubky) do 6 m</t>
  </si>
  <si>
    <t>-1429412470</t>
  </si>
  <si>
    <t>3 - Blok 7,8</t>
  </si>
  <si>
    <t>1318626458</t>
  </si>
  <si>
    <t>stávající okapový chodník</t>
  </si>
  <si>
    <t>9,5+67,0+12,0+17,0</t>
  </si>
  <si>
    <t>-41</t>
  </si>
  <si>
    <t>-869565242</t>
  </si>
  <si>
    <t>11,0+30,0</t>
  </si>
  <si>
    <t>-1820355522</t>
  </si>
  <si>
    <t>viz. situace</t>
  </si>
  <si>
    <t>9,0*(0,7+0,5)</t>
  </si>
  <si>
    <t>1312556791</t>
  </si>
  <si>
    <t>(25,1+18,0+42,0+1,0+7,6+13,6+48,5+11,8+2,0)*0,7*0,8</t>
  </si>
  <si>
    <t>-(18,0+1,0)*0,7*0,8</t>
  </si>
  <si>
    <t>(26,0+122,0)*0,5*1,0</t>
  </si>
  <si>
    <t>1877941073</t>
  </si>
  <si>
    <t>-2055070324</t>
  </si>
  <si>
    <t>(18,0+1,0)*0,7*0,8</t>
  </si>
  <si>
    <t>(15,5)*0,5*1,0</t>
  </si>
  <si>
    <t>-1442633591</t>
  </si>
  <si>
    <t>-1858557844</t>
  </si>
  <si>
    <t>18,39</t>
  </si>
  <si>
    <t>308281170</t>
  </si>
  <si>
    <t>18,36*5 'Přepočtené koeficientem množství</t>
  </si>
  <si>
    <t>-1963201161</t>
  </si>
  <si>
    <t>158,336</t>
  </si>
  <si>
    <t>997589149</t>
  </si>
  <si>
    <t>158,336+18,39</t>
  </si>
  <si>
    <t>-322569747</t>
  </si>
  <si>
    <t>(25,1+18,0+42,0+1,0+7,6+13,6+48,5+11,8+2,0)*(0,7-0,14)*(0,8-0,05-0,04-0,135)</t>
  </si>
  <si>
    <t>(18,0+1,0)*(0,7-0,14)*(0,8-0,05-0,04-0,135)</t>
  </si>
  <si>
    <t>1370177510</t>
  </si>
  <si>
    <t>(26,0+122,0)*0,5</t>
  </si>
  <si>
    <t>(15,5)*0,5</t>
  </si>
  <si>
    <t>1284311786</t>
  </si>
  <si>
    <t>81,75*0,015 'Přepočtené koeficientem množství</t>
  </si>
  <si>
    <t>981280604</t>
  </si>
  <si>
    <t>x798</t>
  </si>
  <si>
    <t>Demontáž pojízdé plochy</t>
  </si>
  <si>
    <t>-1484984177</t>
  </si>
  <si>
    <t>1,5</t>
  </si>
  <si>
    <t>Terénní úpravy vytěženou zeminou nebo případný odvoz zeminy a skládku</t>
  </si>
  <si>
    <t>-1519830678</t>
  </si>
  <si>
    <t>84,336+10,64-60,726</t>
  </si>
  <si>
    <t>-2124745715</t>
  </si>
  <si>
    <t>(11,2+11,2)*0,365</t>
  </si>
  <si>
    <t>-790060549</t>
  </si>
  <si>
    <t>(11,2+42,6+42,6)*0,365</t>
  </si>
  <si>
    <t>(18,8+11,2+18,8)*0,365</t>
  </si>
  <si>
    <t>(36,35+36,35+11,9+11,9)*0,25</t>
  </si>
  <si>
    <t>-271400973</t>
  </si>
  <si>
    <t>77,123*0,3*0,04</t>
  </si>
  <si>
    <t>8,176*0,25*0,04</t>
  </si>
  <si>
    <t>342798921</t>
  </si>
  <si>
    <t>3,2+4,5*3</t>
  </si>
  <si>
    <t>-1590730450</t>
  </si>
  <si>
    <t>-1199418826</t>
  </si>
  <si>
    <t>110,5*0,5</t>
  </si>
  <si>
    <t>D+M prvku betonový obrubník do lože z betonu
Popis: Betonový obrubník
 Betonový obrubník lemující okapový chodník
Rozměry:  B = 50 mm
 H = 100 mm
 L = 1000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</si>
  <si>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-372408713</t>
  </si>
  <si>
    <t>D+M prvku okapový chodníček
Popis: Okapový chodníček
 Betonové dlaždice o rozměru 500 x 500 mm, tl. 50 mm plnící funkci okapního a revizního chodníčku lemující celý obvod fasády s výjimkou jednotlivých vstupů do objektu
 Celková šířka okapového chodníčku včetně obrubníku je 700 mm.
Materiál:  Betonová dlažba
Povrchová úprava: Betonový povrch
Doplňky:  Včetně pískového lože
Podrobnější řešení je patrné z detailů, rozsah viz situace C_03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</si>
  <si>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1377161186</t>
  </si>
  <si>
    <t>352216743</t>
  </si>
  <si>
    <t>10,8</t>
  </si>
  <si>
    <t>-1350465825</t>
  </si>
  <si>
    <t>x996</t>
  </si>
  <si>
    <t>Doplnění skladby pojízdné plochy po provedení zateplení soklu</t>
  </si>
  <si>
    <t>1688493849</t>
  </si>
  <si>
    <t>-588191249</t>
  </si>
  <si>
    <t>16,7</t>
  </si>
  <si>
    <t>-850780795</t>
  </si>
  <si>
    <t>1360,485*0,3</t>
  </si>
  <si>
    <t>-469358218</t>
  </si>
  <si>
    <t>1929176039</t>
  </si>
  <si>
    <t>(2,625+2,1+2,1)*70</t>
  </si>
  <si>
    <t>(1,05+2,2+2,2)*3</t>
  </si>
  <si>
    <t>(3,0+9,0+3,0+0,9*2)*2</t>
  </si>
  <si>
    <t>(0,6+0,6+0,6)*2</t>
  </si>
  <si>
    <t>(0,6+0,6+0,6)*1</t>
  </si>
  <si>
    <t>(7,225+3,0+3,0+0,9+0,9)*1</t>
  </si>
  <si>
    <t>(10,225+3,0+3,0+0,9*2)*1</t>
  </si>
  <si>
    <t>(1,8+2,1+2,1)*1</t>
  </si>
  <si>
    <t>(4,275+2,1+2,1)*1</t>
  </si>
  <si>
    <t>(1,3+2,1+2,1)*4</t>
  </si>
  <si>
    <t>(0,78+2,1+2,1)*1</t>
  </si>
  <si>
    <t>(3,95+2,1+2,1)*3</t>
  </si>
  <si>
    <t>(18,0+3,0+3,0+0,9*2)*1</t>
  </si>
  <si>
    <t>(2,645+2,1+2,1)*79</t>
  </si>
  <si>
    <t>(2,9+2,1+2,1)*4</t>
  </si>
  <si>
    <t>(2,825+2,1+2,1)*7</t>
  </si>
  <si>
    <t>(3,5+1,2+1,2)*1</t>
  </si>
  <si>
    <t>(1,5+2,1+2,1)*1</t>
  </si>
  <si>
    <t>(1,225+2,1+2,1)*2</t>
  </si>
  <si>
    <t>(1,4+2,1+2,1)*1</t>
  </si>
  <si>
    <t>kolem světlíku</t>
  </si>
  <si>
    <t>(0,9+0,9+0,9+0,9)*49</t>
  </si>
  <si>
    <t>590514820R</t>
  </si>
  <si>
    <t>344603174</t>
  </si>
  <si>
    <t>1536,885*1,05 "Přepočtené koeficientem množství</t>
  </si>
  <si>
    <t>-202018260</t>
  </si>
  <si>
    <t>(2,1+2,1)*(6+3+27+7+3+2+3+6+3+36+7+4+1)</t>
  </si>
  <si>
    <t>-1524360259</t>
  </si>
  <si>
    <t>1814,085*1,05 "Přepočtené koeficientem množství</t>
  </si>
  <si>
    <t>1570552635</t>
  </si>
  <si>
    <t>5,51*70</t>
  </si>
  <si>
    <t>2,31*3</t>
  </si>
  <si>
    <t>21,6*2</t>
  </si>
  <si>
    <t>0,36*2</t>
  </si>
  <si>
    <t>0,36*1</t>
  </si>
  <si>
    <t>13,12*3</t>
  </si>
  <si>
    <t>17,8*1</t>
  </si>
  <si>
    <t>24,2*1</t>
  </si>
  <si>
    <t>7,9*3</t>
  </si>
  <si>
    <t>3,8*1</t>
  </si>
  <si>
    <t>8,9*1</t>
  </si>
  <si>
    <t>2,73*4</t>
  </si>
  <si>
    <t>1,63*1</t>
  </si>
  <si>
    <t>8,3*3</t>
  </si>
  <si>
    <t>22,5*1</t>
  </si>
  <si>
    <t>5,6*78</t>
  </si>
  <si>
    <t>6,1*4</t>
  </si>
  <si>
    <t>6,0*7</t>
  </si>
  <si>
    <t>4,2*1</t>
  </si>
  <si>
    <t>3,2*1</t>
  </si>
  <si>
    <t>2,6*2</t>
  </si>
  <si>
    <t>2,95*1</t>
  </si>
  <si>
    <t>-405479421</t>
  </si>
  <si>
    <t>15,05+75,25</t>
  </si>
  <si>
    <t>-128116088</t>
  </si>
  <si>
    <t>0,25*42,0</t>
  </si>
  <si>
    <t>0,25*18,2</t>
  </si>
  <si>
    <t>631x12</t>
  </si>
  <si>
    <t>-1323651985</t>
  </si>
  <si>
    <t>15,05*1,05 "Přepočtené koeficientem množství</t>
  </si>
  <si>
    <t>-1714782895</t>
  </si>
  <si>
    <t>1,25*42,0</t>
  </si>
  <si>
    <t>1,25*18,2</t>
  </si>
  <si>
    <t>679030351</t>
  </si>
  <si>
    <t>75,25*1,05 "Přepočtené koeficientem množství</t>
  </si>
  <si>
    <t>-537592447</t>
  </si>
  <si>
    <t>0,7*42,0</t>
  </si>
  <si>
    <t>0,7*18,2</t>
  </si>
  <si>
    <t>631x125</t>
  </si>
  <si>
    <t>-256895849</t>
  </si>
  <si>
    <t>42,12*1,05 "Přepočtené koeficientem množství</t>
  </si>
  <si>
    <t>436857499</t>
  </si>
  <si>
    <t>66489412</t>
  </si>
  <si>
    <t>1579,71</t>
  </si>
  <si>
    <t>631,84*0,12</t>
  </si>
  <si>
    <t>605,5*0,12</t>
  </si>
  <si>
    <t>-sloupy</t>
  </si>
  <si>
    <t>-47,74</t>
  </si>
  <si>
    <t>-1109670114</t>
  </si>
  <si>
    <t>G01</t>
  </si>
  <si>
    <t>53,1</t>
  </si>
  <si>
    <t>G02</t>
  </si>
  <si>
    <t>25,3</t>
  </si>
  <si>
    <t>50,0</t>
  </si>
  <si>
    <t>Popis: Dilatace stěnová 
 Plastový dilatační profil s armovací síťkou pro dilatační spáru tl. 50 mm.  
Doplňky:  včetně všech kotevních , spojovacích a ostatních pomocných prvků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</si>
  <si>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-60253144</t>
  </si>
  <si>
    <t>286760465</t>
  </si>
  <si>
    <t>dilatační profil rohový s perlinkou</t>
  </si>
  <si>
    <t>-1799863838</t>
  </si>
  <si>
    <t>dilatační profil stěnový s perlinkou</t>
  </si>
  <si>
    <t>1666123114</t>
  </si>
  <si>
    <t>-305847200</t>
  </si>
  <si>
    <t>1360,485</t>
  </si>
  <si>
    <t>15,6*2</t>
  </si>
  <si>
    <t>42,0</t>
  </si>
  <si>
    <t>3,3*4*9</t>
  </si>
  <si>
    <t>155,2485</t>
  </si>
  <si>
    <t>-2102184449</t>
  </si>
  <si>
    <t>1707,734*1,05 "Přepočtené koeficientem množství</t>
  </si>
  <si>
    <t>440085440</t>
  </si>
  <si>
    <t>583249331</t>
  </si>
  <si>
    <t>1360,485*1,05 "Přepočtené koeficientem množství</t>
  </si>
  <si>
    <t>622211011Rx</t>
  </si>
  <si>
    <t>Montáž kontaktního zateplení z polystyrenových desek nebo z kombinovaných desek na vnější sloupy, tloušťky desek přes 40 do 80 mm
a) upevnění desek lepením a talířovými hmoždinkami,
b) přestěrkování izolačních desek,
c) vložení sklovláknité výztužné tkaniny,
d) uzavření otvorů po kotvách lešení.</t>
  </si>
  <si>
    <t>682317267</t>
  </si>
  <si>
    <t>(0,4+0,4+0,4+0,4)*8*2,8</t>
  </si>
  <si>
    <t>(0,9+0,4+0,9+0,4)*1*2,8</t>
  </si>
  <si>
    <t>2837593x</t>
  </si>
  <si>
    <t>1168015492</t>
  </si>
  <si>
    <t>43,12*1,05 "Přepočtené koeficientem množství</t>
  </si>
  <si>
    <t>622211011Rxx</t>
  </si>
  <si>
    <t>2120204092</t>
  </si>
  <si>
    <t>(0,4+0,4+0,4+0,4)*8*0,3</t>
  </si>
  <si>
    <t>(0,9+0,4+0,9+0,4)*1*0,3</t>
  </si>
  <si>
    <t>-796817976</t>
  </si>
  <si>
    <t>4,62*1,05 "Přepočtené koeficientem množství</t>
  </si>
  <si>
    <t>Montáž kontaktního zateplení z polystyrenových desek nebo z kombinovaných desek na vnější stěny, tloušťky desek přes 40 do 80 mm
a) upevnění desek lepením a talířovými hmoždinkami,
b) přestěrkování izolačních desek,
c) vložení sklovláknité výztužné tkaniny,
d) uzavření otvorů po kotvách lešení.</t>
  </si>
  <si>
    <t>1053688821</t>
  </si>
  <si>
    <t>(0,48+0,11)*2,1*6</t>
  </si>
  <si>
    <t>(0,6+0,11)*2,1*27</t>
  </si>
  <si>
    <t>(0,75+0,75+0,11)*2,1*7</t>
  </si>
  <si>
    <t>(0,25+0,11)*2,1*4</t>
  </si>
  <si>
    <t>(0,65+0,11)*2,1*3</t>
  </si>
  <si>
    <t>(0,25+0,11)*2,1*42</t>
  </si>
  <si>
    <t>(0,52+0,11)*2,1*6</t>
  </si>
  <si>
    <t>(0,6+0,11)*2,1*36</t>
  </si>
  <si>
    <t>(0,18+0,11)*2,1*7</t>
  </si>
  <si>
    <t>(0,15+0,11)*2,1*1</t>
  </si>
  <si>
    <t>-1409688858</t>
  </si>
  <si>
    <t>211,05*1,05 "Přepočtené koeficientem množství</t>
  </si>
  <si>
    <t>Montáž kontaktního zateplení z polystyrenových desek nebo z kombinovaných desek na vnější stěny, tloušťky desek přes 120 do 160 mm
a) upevnění desek lepením a talířovými hmoždinkami,
b) přestěrkování izolačních desek,
c) vložení sklovláknité výztužné tkaniny,
d) uzavření otvorů po kotvách lešení.</t>
  </si>
  <si>
    <t>-1801778897</t>
  </si>
  <si>
    <t>(28,3+126,0+20,1)*0,3</t>
  </si>
  <si>
    <t>-1424961887</t>
  </si>
  <si>
    <t>52,32*1,05 "Přepočtené koeficientem množství</t>
  </si>
  <si>
    <t>-403613139</t>
  </si>
  <si>
    <t>969,0</t>
  </si>
  <si>
    <t>-(125,0+130,0+140,0+13,5+7,0*1,0*8+2,5+3,5+37,0+1,0*2)</t>
  </si>
  <si>
    <t>980,0</t>
  </si>
  <si>
    <t>-(123,0+150,0+161,0+73,0+2,0*2+3,0+2,0)</t>
  </si>
  <si>
    <t>227,0</t>
  </si>
  <si>
    <t>-(23,0+6,0+1,5+3,0+5,8+22,0+23,0+24,0)</t>
  </si>
  <si>
    <t>180,0+12,0*0,9*3+50,0</t>
  </si>
  <si>
    <t>-(25,6*3+10,0+3,5+0,3*3+24,8)</t>
  </si>
  <si>
    <t>20,0+8,5+8,5+20,0+5,5+5,5</t>
  </si>
  <si>
    <t>6,0+6,0</t>
  </si>
  <si>
    <t>283x55</t>
  </si>
  <si>
    <t>deska fasádní polystyrénová EPS tl.160 mm</t>
  </si>
  <si>
    <t>-909388256</t>
  </si>
  <si>
    <t>1268,6*1,02 "Přepočtené koeficientem množství</t>
  </si>
  <si>
    <t>1408306842</t>
  </si>
  <si>
    <t>605,5</t>
  </si>
  <si>
    <t>502286628</t>
  </si>
  <si>
    <t>605,5*0,28</t>
  </si>
  <si>
    <t>2093959889</t>
  </si>
  <si>
    <t>2,625*70</t>
  </si>
  <si>
    <t>1,05*3</t>
  </si>
  <si>
    <t>9,0*2</t>
  </si>
  <si>
    <t>0,6*2</t>
  </si>
  <si>
    <t>0,6*1</t>
  </si>
  <si>
    <t>7,225*1</t>
  </si>
  <si>
    <t>10,225*1</t>
  </si>
  <si>
    <t>1,8*1</t>
  </si>
  <si>
    <t>4,275*1</t>
  </si>
  <si>
    <t>1,3*4</t>
  </si>
  <si>
    <t>0,78*1</t>
  </si>
  <si>
    <t>3,95*3</t>
  </si>
  <si>
    <t>18,0*1</t>
  </si>
  <si>
    <t>2,645*78</t>
  </si>
  <si>
    <t>2,9*4</t>
  </si>
  <si>
    <t>2,825*7</t>
  </si>
  <si>
    <t>3,5*1</t>
  </si>
  <si>
    <t>1,225*2</t>
  </si>
  <si>
    <t>1,4*1</t>
  </si>
  <si>
    <t>3,0*2+0,9*2</t>
  </si>
  <si>
    <t>1,3+1,3</t>
  </si>
  <si>
    <t>0,95*14</t>
  </si>
  <si>
    <t>2,1+2,2*2*2+2,1*2+2,2*2</t>
  </si>
  <si>
    <t>2,1*9</t>
  </si>
  <si>
    <t>0,9*2*3+2,1*3+0,6*2*3</t>
  </si>
  <si>
    <t>283759x4</t>
  </si>
  <si>
    <t>584224769</t>
  </si>
  <si>
    <t>631,84*0,28</t>
  </si>
  <si>
    <t>267288257</t>
  </si>
  <si>
    <t>43,12+4,62+211,05+52,32+1268,6</t>
  </si>
  <si>
    <t>-1685103068</t>
  </si>
  <si>
    <t>-1955322028</t>
  </si>
  <si>
    <t>605,5*1,05 "Přepočtené koeficientem množství</t>
  </si>
  <si>
    <t>1006147201</t>
  </si>
  <si>
    <t>43,12+4,62</t>
  </si>
  <si>
    <t>-1798517829</t>
  </si>
  <si>
    <t>-1045779283</t>
  </si>
  <si>
    <t>1839,55</t>
  </si>
  <si>
    <t>139,52</t>
  </si>
  <si>
    <t>Metalický nátěr nebo nátěr s opálovým efektem na silikonovou tenkovrstvou omítku 4 odstíny dle barevného řešení - navržený stav</t>
  </si>
  <si>
    <t>695547889</t>
  </si>
  <si>
    <t>-767371768</t>
  </si>
  <si>
    <t>90,3</t>
  </si>
  <si>
    <t>403025103</t>
  </si>
  <si>
    <t>481820557</t>
  </si>
  <si>
    <t>974372416</t>
  </si>
  <si>
    <t>227387432</t>
  </si>
  <si>
    <t>1364977848</t>
  </si>
  <si>
    <t>887078366</t>
  </si>
  <si>
    <t>604411726</t>
  </si>
  <si>
    <t>1243861170</t>
  </si>
  <si>
    <t>-1313054805</t>
  </si>
  <si>
    <t>(11,2+11,2+42,6+42,6)*5*0,125</t>
  </si>
  <si>
    <t>(11,2+18,8+11,2+18,8)*5*0,125</t>
  </si>
  <si>
    <t>(36,35+36,35+11,9+11,9)*5*0,125</t>
  </si>
  <si>
    <t>-786891449</t>
  </si>
  <si>
    <t>(11,2+11,2+42,6+42,6)*5*(0,125+0,25)*0,0004</t>
  </si>
  <si>
    <t>(11,2+18,8+11,2+18,8)*5*(0,125+0,25)*0,0004</t>
  </si>
  <si>
    <t>(36,35+36,35+11,9+11,9)*5*(0,125+0,25)*0,0004</t>
  </si>
  <si>
    <t>0,198*1,08 "Přepočtené koeficientem množství</t>
  </si>
  <si>
    <t>601090500</t>
  </si>
  <si>
    <t>-268967777</t>
  </si>
  <si>
    <t>245,0+12,0*1,0*3</t>
  </si>
  <si>
    <t>245,0</t>
  </si>
  <si>
    <t>1025,0</t>
  </si>
  <si>
    <t>1032,0</t>
  </si>
  <si>
    <t>-1481206776</t>
  </si>
  <si>
    <t>2583,0*6*31</t>
  </si>
  <si>
    <t>-1268398649</t>
  </si>
  <si>
    <t>1756360593</t>
  </si>
  <si>
    <t>-2025664888</t>
  </si>
  <si>
    <t>-420415713</t>
  </si>
  <si>
    <t>346999484</t>
  </si>
  <si>
    <t>500,0</t>
  </si>
  <si>
    <t>308732153</t>
  </si>
  <si>
    <t>9,0</t>
  </si>
  <si>
    <t>623416237</t>
  </si>
  <si>
    <t>(63,0+133,0+63,0)*(0,02+0,03+0,03)</t>
  </si>
  <si>
    <t>953104405</t>
  </si>
  <si>
    <t>20,72</t>
  </si>
  <si>
    <t>1320918185</t>
  </si>
  <si>
    <t>(63,0+133,0+63,0)</t>
  </si>
  <si>
    <t>-1257732403</t>
  </si>
  <si>
    <t>(63,0+133,0+63,0)*0,15</t>
  </si>
  <si>
    <t>-1070847688</t>
  </si>
  <si>
    <t>2,2*3</t>
  </si>
  <si>
    <t>-760969190</t>
  </si>
  <si>
    <t>0,6*0,6*2</t>
  </si>
  <si>
    <t>968082016</t>
  </si>
  <si>
    <t>Vybourání plastových rámů oken s křídly, dveřních zárubní, vrat rámu oken s křídly, plochy přes 1 do 2 m2</t>
  </si>
  <si>
    <t>693216953</t>
  </si>
  <si>
    <t>1,7</t>
  </si>
  <si>
    <t>154397958</t>
  </si>
  <si>
    <t>3,2*40</t>
  </si>
  <si>
    <t>3,2*(21+20)</t>
  </si>
  <si>
    <t>3,2*(21+24)</t>
  </si>
  <si>
    <t>3,2*21</t>
  </si>
  <si>
    <t>3,2*(12+28)</t>
  </si>
  <si>
    <t>3,2*(20+28)</t>
  </si>
  <si>
    <t>3,2*(24+28)</t>
  </si>
  <si>
    <t>3,2*(24+1)</t>
  </si>
  <si>
    <t>3,2*5</t>
  </si>
  <si>
    <t>3,2*8</t>
  </si>
  <si>
    <t>3,2*5*3</t>
  </si>
  <si>
    <t>3,2*4</t>
  </si>
  <si>
    <t>411394119</t>
  </si>
  <si>
    <t>3,5*1,2*2</t>
  </si>
  <si>
    <t>7,8*6</t>
  </si>
  <si>
    <t>2,9*2,7*3</t>
  </si>
  <si>
    <t>-702830344</t>
  </si>
  <si>
    <t>4,5*8</t>
  </si>
  <si>
    <t>5,9*2</t>
  </si>
  <si>
    <t>-715218270</t>
  </si>
  <si>
    <t>80,0+94,0+2,5+2,5+17,0+57,0+3,0*7+9,0+8,0</t>
  </si>
  <si>
    <t>130,0+111,0+95,0</t>
  </si>
  <si>
    <t>16,0+18,0</t>
  </si>
  <si>
    <t>16,0+16,0+20,0</t>
  </si>
  <si>
    <t>224074166</t>
  </si>
  <si>
    <t>7,0</t>
  </si>
  <si>
    <t>-322033088</t>
  </si>
  <si>
    <t>-425191157</t>
  </si>
  <si>
    <t>-1513990361</t>
  </si>
  <si>
    <t>-1180490565</t>
  </si>
  <si>
    <t>274,964*15 "Přepočtené koeficientem množství</t>
  </si>
  <si>
    <t>-719392449</t>
  </si>
  <si>
    <t>-1606835642</t>
  </si>
  <si>
    <t>1742202172</t>
  </si>
  <si>
    <t>(28,3+126,0+20,1)*0,8</t>
  </si>
  <si>
    <t>315663801</t>
  </si>
  <si>
    <t>191,84*0,00035 "Přepočtené koeficientem množství</t>
  </si>
  <si>
    <t>-145009098</t>
  </si>
  <si>
    <t>-451950863</t>
  </si>
  <si>
    <t>191,84*1,15 "Přepočtené koeficientem množství</t>
  </si>
  <si>
    <t>52520272</t>
  </si>
  <si>
    <t>(28,3+126,0+20,1)</t>
  </si>
  <si>
    <t>644304117</t>
  </si>
  <si>
    <t>(28,3+126,0+20,1)*1,0</t>
  </si>
  <si>
    <t>1440462155</t>
  </si>
  <si>
    <t>-268708892</t>
  </si>
  <si>
    <t>-375547609</t>
  </si>
  <si>
    <t>(11,2+11,2)*(0,365+0,25)</t>
  </si>
  <si>
    <t>(11,2+42,6+42,6)*(0,365+0,3)</t>
  </si>
  <si>
    <t>(18,8+11,2+18,8)*(0,365+0,3)</t>
  </si>
  <si>
    <t>(36,35+36,35+11,9+11,9)*(0,25+0,25)</t>
  </si>
  <si>
    <t>1822388825</t>
  </si>
  <si>
    <t>474,484*0,0003 "Přepočtené koeficientem množství</t>
  </si>
  <si>
    <t>-542523056</t>
  </si>
  <si>
    <t>(461,0+199,0)</t>
  </si>
  <si>
    <t>(127,0)</t>
  </si>
  <si>
    <t>2NP</t>
  </si>
  <si>
    <t>(60,0)</t>
  </si>
  <si>
    <t>(60,0+421,0)</t>
  </si>
  <si>
    <t>(-0,8*49)</t>
  </si>
  <si>
    <t>(106,5+59,0)*0,4</t>
  </si>
  <si>
    <t>96,5*0,4</t>
  </si>
  <si>
    <t>(33,3+45,2+33,3)*0,6</t>
  </si>
  <si>
    <t>(519,0+231,0)-(461,0+199,0)</t>
  </si>
  <si>
    <t>149,0-(127,0)</t>
  </si>
  <si>
    <t>72,0-(60,0)</t>
  </si>
  <si>
    <t>(72,0+465,0)-(60,0+421,0)</t>
  </si>
  <si>
    <t>800439251</t>
  </si>
  <si>
    <t>1640,68*1,15 "Přepočtené koeficientem množství</t>
  </si>
  <si>
    <t>-1622921728</t>
  </si>
  <si>
    <t>1640,68</t>
  </si>
  <si>
    <t>-832699920</t>
  </si>
  <si>
    <t>-580719384</t>
  </si>
  <si>
    <t>viz. penetrace</t>
  </si>
  <si>
    <t>474,484</t>
  </si>
  <si>
    <t>-303601406</t>
  </si>
  <si>
    <t>474,484*1,15 "Přepočtené koeficientem množství</t>
  </si>
  <si>
    <t>-1368255189</t>
  </si>
  <si>
    <t>-78580977</t>
  </si>
  <si>
    <t>252182485</t>
  </si>
  <si>
    <t>-1965773074</t>
  </si>
  <si>
    <t>471,0+204,0</t>
  </si>
  <si>
    <t>(107,0+59,0)*(0,3+0,25)</t>
  </si>
  <si>
    <t>(133,0)</t>
  </si>
  <si>
    <t>(46,0)*(0,3+0,25)</t>
  </si>
  <si>
    <t>63,0</t>
  </si>
  <si>
    <t>(34,0)*(0,3+0,25)</t>
  </si>
  <si>
    <t>63,0+430,0</t>
  </si>
  <si>
    <t>(97,0)*(0,3+0,25)</t>
  </si>
  <si>
    <t>1421794723</t>
  </si>
  <si>
    <t>(106,5+59,0)*0,65</t>
  </si>
  <si>
    <t>96,5*0,65</t>
  </si>
  <si>
    <t>34,5*1,0</t>
  </si>
  <si>
    <t>22,7*1,0</t>
  </si>
  <si>
    <t>(11,2+42,6+42,6)*0,3</t>
  </si>
  <si>
    <t>(18,8+11,2+18,8)*0,3</t>
  </si>
  <si>
    <t>(11,2+11,2)*0,3</t>
  </si>
  <si>
    <t>(12,1+12,1+11,2)*0,3</t>
  </si>
  <si>
    <t>(6,0+6,0+11,2)*0,3</t>
  </si>
  <si>
    <t>(36,35+36,35+12,5+12,5)*0,3</t>
  </si>
  <si>
    <t>-DET 412</t>
  </si>
  <si>
    <t>-0,55*12,2</t>
  </si>
  <si>
    <t>631x3</t>
  </si>
  <si>
    <t>-1351770054</t>
  </si>
  <si>
    <t>347,62*1,05 "Přepočtené koeficientem množství</t>
  </si>
  <si>
    <t>-726073292</t>
  </si>
  <si>
    <t>1697642305</t>
  </si>
  <si>
    <t>139,52*1,05 "Přepočtené koeficientem množství</t>
  </si>
  <si>
    <t>-886017310</t>
  </si>
  <si>
    <t>DET 412</t>
  </si>
  <si>
    <t>0,55*12,2</t>
  </si>
  <si>
    <t>63151b0</t>
  </si>
  <si>
    <t>deska minerální izolační tl. 60 mm</t>
  </si>
  <si>
    <t>-115401224</t>
  </si>
  <si>
    <t>6,71*1,05 "Přepočtené koeficientem množství</t>
  </si>
  <si>
    <t>94968144</t>
  </si>
  <si>
    <t>300670022</t>
  </si>
  <si>
    <t>-1738321011</t>
  </si>
  <si>
    <t>(461,0+199,0)*2</t>
  </si>
  <si>
    <t>(127,0)*2</t>
  </si>
  <si>
    <t>(60,0)*2</t>
  </si>
  <si>
    <t>(60,0+421,0)*2</t>
  </si>
  <si>
    <t>(-0,8*49)*2</t>
  </si>
  <si>
    <t>283750</t>
  </si>
  <si>
    <t>88092063</t>
  </si>
  <si>
    <t>(461,0+199,0)*0,3</t>
  </si>
  <si>
    <t>(127,0)*0,3</t>
  </si>
  <si>
    <t>(60,0)*0,3</t>
  </si>
  <si>
    <t>(60,0+421,0)*0,3</t>
  </si>
  <si>
    <t>(-0,8*49)*0,3</t>
  </si>
  <si>
    <t>386,64*1,02 "Přepočtené koeficientem množství</t>
  </si>
  <si>
    <t>231650929</t>
  </si>
  <si>
    <t>(106,5+59,0)</t>
  </si>
  <si>
    <t>96,5</t>
  </si>
  <si>
    <t>terasy (i u spodní vrstvy asf. pásu)</t>
  </si>
  <si>
    <t>45,0*2</t>
  </si>
  <si>
    <t>33,0*2</t>
  </si>
  <si>
    <t>1004697762</t>
  </si>
  <si>
    <t>484,313725490196*1,02 "Přepočtené koeficientem množství</t>
  </si>
  <si>
    <t>-1579642071</t>
  </si>
  <si>
    <t>1653859131</t>
  </si>
  <si>
    <t>454,33</t>
  </si>
  <si>
    <t>568384604</t>
  </si>
  <si>
    <t>-439021762</t>
  </si>
  <si>
    <t>1889083941</t>
  </si>
  <si>
    <t>392269879</t>
  </si>
  <si>
    <t>-1182915771</t>
  </si>
  <si>
    <t>viz. nové komínky</t>
  </si>
  <si>
    <t>D+M prvku G04- venkovní svítidlo
Popis: Nástěnné venkovní svítidlo - nástěnná pouliční lampa
 Nástěnná pouliční lampa veřejného osvětlení (typový výrobek dle výběru investora)
 Standard: LED svítidlo Neo-Neol Lighting
 Barva světla - studená bílá
Materiál: hliník + bezpečnostní sklo 
Povrchová úprava: 
 barva - hliník
Doplňky:  Včetně všech kotevních , spojovacích a ostatních pomocných prvků.
 Napojení na stávající EL rozvod.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</si>
  <si>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949254113</t>
  </si>
  <si>
    <t>-1890952388</t>
  </si>
  <si>
    <t>(0,9+0,9+0,9+0,9)*0,9*49</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</si>
  <si>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</si>
  <si>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</si>
  <si>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-33229876</t>
  </si>
  <si>
    <t>1047351078</t>
  </si>
  <si>
    <t>109,0+61,5</t>
  </si>
  <si>
    <t>36,0+24,0+24,0</t>
  </si>
  <si>
    <t>99,0</t>
  </si>
  <si>
    <t>-1178144536</t>
  </si>
  <si>
    <t>18,0+42,0</t>
  </si>
  <si>
    <t>42,0+30,0</t>
  </si>
  <si>
    <t>36,0+42,0</t>
  </si>
  <si>
    <t>36,0+1,5</t>
  </si>
  <si>
    <t>12,0+3,0+0,8+1,5+3,0</t>
  </si>
  <si>
    <t>10,5*3</t>
  </si>
  <si>
    <t>10,4*3</t>
  </si>
  <si>
    <t>4,5+1,5+0,6*3+12,0</t>
  </si>
  <si>
    <t>42,0+18,0</t>
  </si>
  <si>
    <t>31,5+30,0</t>
  </si>
  <si>
    <t>31,5+36,0</t>
  </si>
  <si>
    <t>4,5+4,5+4,5</t>
  </si>
  <si>
    <t>3,5+3,5</t>
  </si>
  <si>
    <t>1,5+1,5+1,5*2*7+1,5+1,5*4</t>
  </si>
  <si>
    <t>D+M prvku K01 oplechování atiky rš940mm
Popis: Oplechování atiky
 Oplechování atiky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</si>
  <si>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-1093141250</t>
  </si>
  <si>
    <t>D+M prvku K02 oplechování atiky navazující na svislou stěnu rš800mm
Popis: Oplechování atiky navazující na svislou stěnu
 Oplechování atiky navazující na svislou stěnu je provedeno lakovaným pozinkovaným plechem s tmavošedou barvou. Tloušťka plechu 0,5 mm.
 Včetně strukturální separační provětrávací rohože AIR-Z, včetně dilatačních prvků a
 vyrovnání roztažnosti, spoje falcované (plochá vsuvná spojka-vodorovná část střechy a dvojitá stojatá drážka-svislá část střechy)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</si>
  <si>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-336613152</t>
  </si>
  <si>
    <t>K142</t>
  </si>
  <si>
    <t>D+M prvku K03 vnější parapetní deska rš 350mm
Popis: Vnější parapetní deska
 Oplechování vnější parapetní desky lakovaným pozinkovaným plechem
 s tmavošedou barvou .
 Tloušťka plechu 0,5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</si>
  <si>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1777715600</t>
  </si>
  <si>
    <t>K143</t>
  </si>
  <si>
    <t>D+M prvku K04 střešní výlez
Popis: Střešní výlez 600x600 mm - zateplený
 Plechový výlez na plechovém rámu - položen na vyzdívku ze ztraceného bednění š. 200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403.</t>
  </si>
  <si>
    <t>2039401434</t>
  </si>
  <si>
    <t>K144</t>
  </si>
  <si>
    <t>D+M prvku K05 fasádní zakládací profil rš 340mm
Popis: Fasádní zakládací profil
 Fasádní zakládací profil pro ETICS, plech přírodní hliník.
 Tloušťka plechu 0,7 mm.
Povrchová úprava: 
 Barva přírodní hliník
 Ocelové prvky žárově zinkovány
Doplňky:  Včetně všech kotevních, spojovacích a ostatních pomocných prvků.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</si>
  <si>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-363447060</t>
  </si>
  <si>
    <t>K145</t>
  </si>
  <si>
    <t>D+M prvku K06 oplechování styku nosných stěn rš1400mm
Popis: Oplechování styku nosných stěn
 Oplechování styku nosných stěn jednotlivých bloků objektu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</si>
  <si>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386431601</t>
  </si>
  <si>
    <t>K146</t>
  </si>
  <si>
    <t>D+M prvku K07 oplechování střešních stříšek rš 615mm
Popis: Oplechování střešních stříšek
 Oplechování stříšky šachty 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</si>
  <si>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-795030143</t>
  </si>
  <si>
    <t>K147</t>
  </si>
  <si>
    <t>D+M prvku K08 oplechování stříšky rš1300mm
Popis: Oplechování stříšky (markýzy) nad dveřmi směrem do atria
 Oplechování stříšky na dveřmi směrem do atria navazující na svislou stěnu je provedeno lakovaným pozinkovaným plechem s tmavošedou barvou. Tloušťka plechu 0,5 mm.
 Včetně strukturální separační provětrávací rohože AIR-Z, včetně dilatačních prvků a
 vyrovnání roztažnosti, spoje falcované (plochá vsuvná spojka-vodorovná část střechy),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</si>
  <si>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772838563</t>
  </si>
  <si>
    <t>183228719</t>
  </si>
  <si>
    <t>x963</t>
  </si>
  <si>
    <t>Demontáž ostatních klempířských prvků</t>
  </si>
  <si>
    <t>1466062759</t>
  </si>
  <si>
    <t>oplechování komínů</t>
  </si>
  <si>
    <t>1299352890</t>
  </si>
  <si>
    <t>1238934074</t>
  </si>
  <si>
    <t>534334907</t>
  </si>
  <si>
    <t>-1918280226</t>
  </si>
  <si>
    <t>1894458226</t>
  </si>
  <si>
    <t>(21+20)</t>
  </si>
  <si>
    <t>(21+24)</t>
  </si>
  <si>
    <t>(12+28)</t>
  </si>
  <si>
    <t>(20+28)</t>
  </si>
  <si>
    <t>(24+28)</t>
  </si>
  <si>
    <t>(24+1)</t>
  </si>
  <si>
    <t>7*3</t>
  </si>
  <si>
    <t>5*3</t>
  </si>
  <si>
    <t>K096</t>
  </si>
  <si>
    <t>D+M prvku 7.1.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barva bílá (obdobná jako rám okna) 
TEPELNÁ PROPUSTNOST:  Uw,max = 0,9 W/m?K (okna), Ud,max = 1,2 W/m?K (dveře)
AKUSTICKÝ ÚTLUM:    Rw´min = 34 dB (se zasklením 4-16Ar-4-16Ar-33.2
POŽÁRNÍ ODOLNOST:    -
BEZPEČNOSTNÍ OPATŘENÍ:: jednostranná bezpečnostní folie
SKLADEBNÝ ROZMĚR:   2625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</si>
  <si>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1898256649</t>
  </si>
  <si>
    <t>K097</t>
  </si>
  <si>
    <t>D+M prvku 7.3.
Popis: dveře jednokřídlové otevíravé, s plnou výplní
 Plastový dveřní systém 
Rám: 6-ti komorový se stavební hloubkou 82 mm 
Výplň: sendvičový panel - oboustranný plastový profil tl. 1,5 mm s jádrem z XPS
Povrchová úprava: vnější část rámu okna i křídlo včetně doplňků - barva bílá (plast)  RAL 9016 
   vnitřní část rámu okna i křídlo včetně doplňků - barva bílá (plast)  RAL 9016
Kování:  tříbodová kotevní lišta s háky, klika - klika v odstínu bílé barvy, kování v odstínu titan
Zámek:  bezpečnostní vložkový zámek
Práh:  prahová lišta
TEPELNÁ PROPUSTNOST:  Uw,max = 0,9 W/m?K (okna), Ud,max = 1,2 W/m?K (dveře)
AKUSTICKÝ ÚTLUM:    Rw´min = 34 dB (se zasklením 4-16Ar-4-16Ar-33.2)
POŽÁRNÍ ODOLNOST:    -
BEZPEČNOSTNÍ OPATŘENÍ: : jednostranná bezpečnostní folie
SKLADEBNÝ ROZMĚR:   1050 / 2200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UPOZORNĚNÍ : PŘED ZAPOČETÍM VÝROBY JE NUTNO PŘEDLOŽIT VÝROBNÍ DOKUMENTACI K ODSOUHLASENÍ.
VŠECHNY ROZMĚRY OVĚŘIT NA STAVBĚ.
KÓTY VE SCHÉMATU PŘEDSTAVUJÍ SKLADEBNÝ ROZMĚR OKNA .</t>
  </si>
  <si>
    <t>-1754161573</t>
  </si>
  <si>
    <t>K098</t>
  </si>
  <si>
    <t>D+M prvku 7.2.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34 dB (se zasklením 4-16Ar-4-16Ar-33.2)
POŽÁRNÍ ODOLNOST:    -
BEZPEČNOSTNÍ OPATŘENÍ:   Jednostranná bezpečnostní fólie
SKLADEBNÝ ROZMĚR:   9000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</si>
  <si>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-1788112914</t>
  </si>
  <si>
    <t>K099</t>
  </si>
  <si>
    <t>D+M prvku 7.4.
Popis: okno jednokřídlé otevíravé a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folie
SKLADEBNÝ ROZMĚR:   600 / 600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</si>
  <si>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-1180451143</t>
  </si>
  <si>
    <t>K100</t>
  </si>
  <si>
    <t>D+M prvku 7.17.
Popis: okno fixní s plnou tepelněizolační výplní 
 Plastový okenní systém 
Rám: 6-ti komorový se stavební hloubkou 82 mm 
Výplň: sendvičový panel - oboustranný plastový profil tl. 1,5 mm s jádrem z XPS
Povrchová úprava: vnější část rámu okna i křídlo včetně doplňků - barva bílá (plast)   RAL 9016 
   vnitřní část rámu okna i křídlo včetně doplňků - barva bílá (plast) RAL 9016
TEPELNÁ PROPUSTNOST:  Uw,max = 0,9 W/m?K (okna), Ud,max = 1,2 W/m?K (dveře)
AKUSTICKÝ ÚTLUM:    Rw´min = 34 dB 
POŽÁRNÍ ODOLNOST:    -
BEZPEČNOSTNÍ OPATŘENÍ:   
SKLADEBNÝ ROZMĚR:   600 / 600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</si>
  <si>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960613477</t>
  </si>
  <si>
    <t>K101</t>
  </si>
  <si>
    <t>D+M prvku 7.5.
Popis: okenní sestava - okna fixní a sklápěcí, se systémem mikroventilace 
 Plastový okenní a dveřní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v odstínu rámu
TEPELNÁ PROPUSTNOST:  Uw,max = 0,9 W/m?K (okna), Ud,max = 1,2 W/m?K (dveře)
AKUSTICKÝ ÚTLUM:    Rw´min = 34 dB (se zasklením 4-16Ar-4-16Ar-33.2)
POŽÁRNÍ ODOLNOST:    -
BEZPEČNOSTNÍ OPATŘENÍ:   oboustranné bezpečnostní zasklení oken, třída WK2
SKLADEBNÝ ROZMĚR:   6250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</si>
  <si>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678459712</t>
  </si>
  <si>
    <t>K102</t>
  </si>
  <si>
    <t>D+M prvku 7.6.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Doplňky:  
 včetně všech kotevních, spojovacích a ostatních pomocných prvků, barva dle okenních rámů
TEPELNÁ PROPUSTNOST:  Uw,max = 0,9 W/m²K (okna), Ud,max = 1,2 W/m²K (dveře)
AKUSTICKÝ ÚTLUM:    Rw´min = 34 dB (se zasklením 4-16Ar-4-16Ar-33.2)
POŽÁRNÍ ODOLNOST:    -
BEZPEČNOSTNÍ OPATŘENÍ:   Jednostranná bezpečnostní fólie
SKLADEBNÝ ROZMĚR:   7225 / 3000 mm (viz schéma)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</si>
  <si>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1570318988</t>
  </si>
  <si>
    <t>K103</t>
  </si>
  <si>
    <t>D+M prvku 7.7.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Rw´min = 34 dB (se zasklením 4-16Ar-4-16Ar-33.2)
POŽÁRNÍ ODOLNOST:    -
BEZPEČNOSTNÍ OPATŘENÍ:   Jednostranná bezpečnostní fólie
SKLADEBNÝ ROZMĚR:   10225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</si>
  <si>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2029462315</t>
  </si>
  <si>
    <t>K104</t>
  </si>
  <si>
    <t>D+M prvku 7.8.
Popis: okenní sestava - okna fixní+ dveře jednokřídlé, prosklené s nadsvětlíkem
 Hliníkový okenní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kováníí v odstínu titan, přidaná ochrana každého 
  rohu křídla, vhodný rozestup bezpečnostních západek (5-ti bodový zámek), 
 klika v odstínu dle barvy rámu okna - barva bílá 
Zámek:  bezpečnostní vložkový zámek - rozvorový
Práh:  systémová prahová lišta
 Doplňky:   
 včetně všech kotevních, spojovacích a ostatních pomocných prvků, barva dle okenních rámů
 součástí okna bude rozšiřovací profil v. 200 mm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Rw´min = 34 dB (se zasklením 4-16Ar-4-16Ar-33.2)
POŽÁRNÍ ODOLNOST:    -
BEZPEČNOSTNÍ OPATŘENÍ:   Jednostranná bezpečnostní fólie
SKLADEBNÝ ROZMĚR:   2900 / 2700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</si>
  <si>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-1215211146</t>
  </si>
  <si>
    <t>K105</t>
  </si>
  <si>
    <t>D+M prvku 7.9.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barva bílá (obdobná jako rám okna) 
TEPELNÁ PROPUSTNOST:  Uw,max = 0,9 W/m?K (okna), Ud,max = 1,2 W/m?K (dveře)
AKUSTICKÝ ÚTLUM:    Rw´min = 34 dB (se zasklením 4-16Ar-4-16Ar-33.2)
POŽÁRNÍ ODOLNOST:    -
BEZPEČNOSTNÍ OPATŘENÍ: jednostranná bezpečnostní folie
SKLADEBNÝ ROZMĚR:   1800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</si>
  <si>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-337303349</t>
  </si>
  <si>
    <t>K106</t>
  </si>
  <si>
    <t>D+M prvku 7.10.
Popis: okenní sestava - okna otevíravá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odjímatelní v odstínu barva bílá (obdobná jako rám okna) 
TEPELNÁ PROPUSTNOST:  Uw,max = 0,9 W/m?K (okna), Ud,max = 1,2 W/m?K (dveře)
AKUSTICKÝ ÚTLUM:    Rw´min = 34 dB (se zasklením 4-16Ar-4-16Ar-33.2)
POŽÁRNÍ ODOLNOST:    -
BEZPEČNOSTNÍ OPATŘENÍ:   : jednostranná bezpečnostní folie
SKLADEBNÝ ROZMĚR:   4275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</si>
  <si>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1698975832</t>
  </si>
  <si>
    <t>K107</t>
  </si>
  <si>
    <t>D+M prvku 7.11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</si>
  <si>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-1204038921</t>
  </si>
  <si>
    <t>K108</t>
  </si>
  <si>
    <t>D+M prvku 7.12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</si>
  <si>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394823337</t>
  </si>
  <si>
    <t>K109</t>
  </si>
  <si>
    <t>D+M prvku 7.13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</si>
  <si>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978996357</t>
  </si>
  <si>
    <t>K110</t>
  </si>
  <si>
    <t>D+M prvku 7.14
Popis: 
Meziokenní izolační výplň (MIV)
Meziokenní izolační výplň tvořená z voděodolných desek s ozubem
Prostor mezi deskami vyplnění TI z PUR/PIR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</si>
  <si>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1260005295</t>
  </si>
  <si>
    <t>K111</t>
  </si>
  <si>
    <t>D+M prvku 7.15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</si>
  <si>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1937936601</t>
  </si>
  <si>
    <t>K112</t>
  </si>
  <si>
    <t>D+M prvku 7.16
Popis: 
Meziokenní izolační výplň (MIV)
Meziokenní izolační výplň tvořená z voděodolných desek s ozubem
Prostor mezi deskami vyplnění TI z PUR/PIR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</si>
  <si>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1412620146</t>
  </si>
  <si>
    <t>K113</t>
  </si>
  <si>
    <t>D+M prvku 8.1.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6016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folie
SKLADEBNÝ ROZMĚR:   1300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</si>
  <si>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-1713126127</t>
  </si>
  <si>
    <t>K114</t>
  </si>
  <si>
    <t>D+M prvku 8.2.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folie SKLADEBNÝ ROZMĚR:   780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</si>
  <si>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488662446</t>
  </si>
  <si>
    <t>K115</t>
  </si>
  <si>
    <t>D+M prvku 8.3.
Popis: okenní sestava - okna otevíravá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jenostranná bezpečnostní folie
SKLADEBNÝ ROZMĚR:   3950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</si>
  <si>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-769486332</t>
  </si>
  <si>
    <t>K116</t>
  </si>
  <si>
    <t>D+M prvku 8.4.
Popis: okenní sestava - okna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Doplňky: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Rw´min = 34 dB (se zasklením 4-16Ar-4-16Ar-33.2)
POŽÁRNÍ ODOLNOST:    -
BEZPEČNOSTNÍ OPATŘENÍ:   Jednostranná bezpečnostní fólie
SKLADEBNÝ ROZMĚR:   18000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</si>
  <si>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806259005</t>
  </si>
  <si>
    <t>K117</t>
  </si>
  <si>
    <t>D+M prvku 8.5.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</si>
  <si>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-273693932</t>
  </si>
  <si>
    <t>K118</t>
  </si>
  <si>
    <t>D+M prvku 8.6.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folie
SKLADEBNÝ ROZMĚR:   2625 / 2100 mm (viz schéma)
 POZNÁMKA:
Součástí dodávky budou veškeré kotevní prvky, ukončovací prvky, napojovací prvky na konstrukci.
Kotvící prvky budou v provedení žárového pozinkování (min. tl. 230mm), kotvy do zdiva v provedení nerez.
UPOZORNĚNÍ: .Součástí oken budou horizontální žaluzie s horním nosičem , ovládané řetízkem , AL lamely šíře 16 mm
Před započetím výroby je nutno předložit výrobní dokumentaci k odsouhlasení.
Všechny rozměry ověřit na stavbě!!!</t>
  </si>
  <si>
    <t>413152968</t>
  </si>
  <si>
    <t>K119</t>
  </si>
  <si>
    <t>D+M prvku 8.7.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barva bílá (obdobná jako rám okna) 
TEPELNÁ PROPUSTNOST:  Uw,max = 0,9 W/m?K (okna), Ud,max = 1,2 W/m?K (dveře)
AKUSTICKÝ ÚTLUM:    Rw´min = 34 dB (se zasklením 4-16Ar-4-16Ar-33.2)
POŽÁRNÍ ODOLNOST:    -
BEZPEČNOSTNÍ OPATŘENÍ:   jednostranná bezpečnostní folie
SKLADEBNÝ ROZMĚR:   2900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</si>
  <si>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1270702506</t>
  </si>
  <si>
    <t>K120</t>
  </si>
  <si>
    <t>D+M prvku 8.8.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folie
SKLADEBNÝ ROZMĚR:   2825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</si>
  <si>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667320374</t>
  </si>
  <si>
    <t>K121</t>
  </si>
  <si>
    <t>D+M prvku 8.9.
Popis: okno trojkřídlé otevíravé a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v odstínu barva bílá (obdobná jako rám okna) 
 Doplňky:  
 součástí okna bude rozšiřovací profil š. 100 mm
TEPELNÁ PROPUSTNOST:  Uw,max = 0,9 W/m?K (okna), Ud,max = 1,2 W/m?K (dveře)
AKUSTICKÝ ÚTLUM:    Rw´min = 34 dB (se zasklením 4-16Ar-4-16Ar-33.2)
POŽÁRNÍ ODOLNOST:    -
BEZPEČNOSTNÍ OPATŘENÍ:   jednostranná bezpečnostní folie
SKLADEBNÝ ROZMĚR:   3500 / 1200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UPOZORNĚNÍ : PŘED ZAPOČETÍM VÝROBY JE NUTNO PŘEDLOŽIT VÝROBNÍ DOKUMENTACI K ODSOUHLASENÍ.
VŠECHNY ROZMĚRY OVĚŘIT NA STAVBĚ.
KÓTY VE SCHÉMATU PŘEDSTAVUJÍ SKLADEBNÝ ROZMĚR OKNA .</t>
  </si>
  <si>
    <t>1691499384</t>
  </si>
  <si>
    <t>K122</t>
  </si>
  <si>
    <t>D+M prvku 8.10.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folie
SKLADEBNÝ ROZMĚR:   1500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</si>
  <si>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1112600188</t>
  </si>
  <si>
    <t>K123</t>
  </si>
  <si>
    <t>D+M prvku 8.12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</si>
  <si>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-1556402904</t>
  </si>
  <si>
    <t>K124</t>
  </si>
  <si>
    <t>D+M prvku 8.13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</si>
  <si>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973676711</t>
  </si>
  <si>
    <t>K125</t>
  </si>
  <si>
    <t>D+M prvku 8.14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</si>
  <si>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-1504650550</t>
  </si>
  <si>
    <t>K126</t>
  </si>
  <si>
    <t>D+M prvku 8.15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</si>
  <si>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2073389096</t>
  </si>
  <si>
    <t>K127</t>
  </si>
  <si>
    <t>D+M prvku 8.16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</si>
  <si>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1837913316</t>
  </si>
  <si>
    <t>K128</t>
  </si>
  <si>
    <t>D+M prvku 8.17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</si>
  <si>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-1306401926</t>
  </si>
  <si>
    <t>K129</t>
  </si>
  <si>
    <t>D+M prvku 8.18.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</si>
  <si>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-1546173604</t>
  </si>
  <si>
    <t>K130</t>
  </si>
  <si>
    <t>D+M prvku 8.20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barva bílá (obdobná jako rám okna) 
POZNÁMKA:
Součástí dodávky budou veškeré kotevní prvky, ukončovací prvky, napojovací prvky na konstrukci.
Kotvící prvky budou v provedení žárového pozinkování (min. tl. 230mm), kotvy do zdiva v provedení nerez.
UPOZORNĚNÍ: .Součástí oken budou horizontální žaluzie s horním nosičem , ovládané řetízkem , AL lamely šíře 16 mm
Před započetím výroby je nutno předložit výrobní dokumentaci k odsouhlasení.
Všechny rozměry ověřit na stavbě!!!</t>
  </si>
  <si>
    <t>-1244199368</t>
  </si>
  <si>
    <t>K131</t>
  </si>
  <si>
    <t>D+M prvku 8.21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fole
SKLADEBNÝ ROZMĚR:   1400 / 2100 mm (viz schéma)
POZNÁMKA:
Součástí dodávky budou veškeré kotevní prvky, ukončovací prvky, napojovací prvky na konstrukci.
Kotvící prvky budou v provedení žárového pozinkování (min. tl. 230mm), kotvy do zdiva v provedení nerez.
UPOZORNĚNÍ: .Součástí oken budou horizontální žaluzie s horním nosičem , ovládané řetízkem , AL lamely šíře 16 mm
Před započetím výroby je nutno předložit výrobní dokumentaci k odsouhlasení.
Všechny rozměry ověřit na stavbě!!!</t>
  </si>
  <si>
    <t>-2065653712</t>
  </si>
  <si>
    <t>K132</t>
  </si>
  <si>
    <t>D+M prvku 8.22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</si>
  <si>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1732453634</t>
  </si>
  <si>
    <t>K133</t>
  </si>
  <si>
    <t>D+M prvku 8.23
Popis: střešní světlík pro ploché střechy 
 Střešní světlík, obdélníkový 
Rám: plastový rám z tvrzeného PVC, tvořící obvodovou manžetu světlíku, vnitřní izolace 30 mm PUR, výška 450 mm
 (složená z modulů po 150 mm), Uf = 0,88 W/m?.K
 ruční ovládání se dvěma mechanickými písty 
Zasklení: 4 vrstvé nerozbitné zasklení (vrchní vrstva PET-G, ostatní vrstvy akrylát PMMA, zasklení čiré, Ug = 1,31 W/m?.K
Povrchová úprava: podstavec v odstínu RAL 9016
Kování:  -
Doplňky:  součástí dodávky manžety přilepená hydroizolační vrstva s certifikací B roof_t3 pro napojení hydroizolace střechy,
 kondenzační žlábek pro odvod kondenzátu,
 dodávka včetně všech kotevních, spojovacích a ostatních pomocných prvků
Podrobné řešení, včetně kotvení je znázorněno na detailu č. 404
TEPELNÁ PROPUSTNOST:  Uw,max = 1,1 W/m?K
VZDUCHOVÁ NEPRŮZVUČNOST:  Rw = 25 dB
POŽÁRNÍ ODOLNOST:    -
BEZPEČNOSTNÍ OPATŘENÍ:   nerozbitné zasklení
SKLADEBNÝ ROZMĚR:   900 / 900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Tloušťka skleněných tabulí zasklení dveří bude určena dodavatelem.
UPOZORNĚNÍ!!! 
PŘED ZAPOČETÍM VÝROBY JE NUTNO PŘEDLOŽIT VÝROBNÍ DOKUMENTACI K ODSOUHLASENÍ.
PŘED ZAPOČETÍM VÝROBY JE NUTNO VŠECHNY ROZMĚRY OVĚŘIT NA STAVBĚ!!!
KÓTY VE SCHÉMATU PŘEDSTAVUJÍ SKLADEBNÝ ROZMĚR PRVKU.</t>
  </si>
  <si>
    <t>-905222609</t>
  </si>
  <si>
    <t>K148</t>
  </si>
  <si>
    <t>D+M prvku T01 vnitřní parapetní deska š550mm
Popis: Vnitřní parapetní deska
 Parapetní dřevovláknitá deska typu MDF s nosem.
 Homogenní deska s hladkým povrchem a pevnými hranami.
 Desky MDF ve všech vlastnostech vyhovují normám EN622-1 a EN 622-5.
 Celková tloušťka 30mm. - ROZMĚRY VIZ SCHÉMA
 Deska kotvena pomocí dřevěných lišt ke sloupům (kpl)
Povrchová úprava:
 Barva RAL 8007, povrch lakovaný, s parapetním nosem, 
 bez napojení na pohledové čelní hraně parapetní desky, hrana s minimálním obloukem.
Doplňky:  Včetně všech kotevních, spojovacích a ostatních pomocných prvků.
 Součástí dodávky parapetů bude zabudování větrací mřížky vždy nad otopnými tělesy
 dle rozměrů otopného tělesa. Počet větracích mřížek- cca 250ks. Přesný počet bude upřesněn dle rozsahu a počtu otopných těles, alternativně dle požadavku nájemce.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402.</t>
  </si>
  <si>
    <t>54918208</t>
  </si>
  <si>
    <t>K149</t>
  </si>
  <si>
    <t>D+M prvku T02 vnitřní parapetní deska š125mm
Popis: Vnitřní parapetní deska
 Parapetní dřevovláknitá deska typu MDF s nosem.
 Homogenní deska s hladkým povrchem a pevnými hranami.
 Desky MDF ve všech vlastnostech vyhovují normám EN622-1 a EN 622-5.
 Celková tloušťka 30mm. - ROZMĚRY VIZ SCHÉMA
Povrchová úprava:
 Barva RAL 8007,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</si>
  <si>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814150202</t>
  </si>
  <si>
    <t>K150</t>
  </si>
  <si>
    <t>D+M prvku T03 vnitřní parapetní deska š100mm
Popis: Vnitřní parapetní deska
 Parapetní dřevovláknitá deska typu MDF s nosem.
 Homogenní deska s hladkým povrchem a pevnými hranami.
 Desky MDF ve všech vlastnostech vyhovují normám EN622-1 a EN 622-5.
 Celková tloušťka 30mm. - ROZMĚRY VIZ SCHÉMA
Povrchová úprava:
 Barva RAL 8007,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</si>
  <si>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1760212556</t>
  </si>
  <si>
    <t>-516538832</t>
  </si>
  <si>
    <t>448,9</t>
  </si>
  <si>
    <t>126,1</t>
  </si>
  <si>
    <t>14,6</t>
  </si>
  <si>
    <t>73396751</t>
  </si>
  <si>
    <t>476056977</t>
  </si>
  <si>
    <t>11,6+11,1+11,6</t>
  </si>
  <si>
    <t>5,7+11,0+5,7</t>
  </si>
  <si>
    <t>767311821</t>
  </si>
  <si>
    <t>Demontáž světlíků bodových přes 1 do 1,5 m2</t>
  </si>
  <si>
    <t>-2051125578</t>
  </si>
  <si>
    <t>K134</t>
  </si>
  <si>
    <t>699244717</t>
  </si>
  <si>
    <t>K135</t>
  </si>
  <si>
    <t>D+M prvku Z2 ocelové zábradlí základní pole
Popis: 
Ocelové zábradlí - základní pole
Ocelové zábradlí kotveno ke sloupkům s možností dilatace
hmotnost 14,4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</si>
  <si>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890344272</t>
  </si>
  <si>
    <t>K136</t>
  </si>
  <si>
    <t>D+M prvku Z3 ocelové zábradlí vedlejší pole
Popis: 
Ocelové zábradlí - vedlejší pole
Ocelové zábradlí kotveno ke sloupkům s možností dilatace
hmotnost 13,1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</si>
  <si>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-857758313</t>
  </si>
  <si>
    <t>K137</t>
  </si>
  <si>
    <t>D+M prvku Z4 ocelový sloupek zábradlí koncové pole
Popis: 
Ocelový sloupek zábradlí - koncové pole
Ocelový sloupek zábradlí, kotven do stávající železobetonové atiky chemickými kotvami přes 
tepelněizolační termoplastickou podložku k přerušení tepelného mostu
hmotnost 4,90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</si>
  <si>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754242111</t>
  </si>
  <si>
    <t>K138</t>
  </si>
  <si>
    <t>28774277</t>
  </si>
  <si>
    <t>K139</t>
  </si>
  <si>
    <t>D+M prvku Z6 větrací mřížka hranatá s rámem
Popis: 
Větrací mřížka hranatá s rámem
Kovová větrací žaluzie na fasádě s větracími lamelami.
Mřížka provedena z ocelového plechu. (Alternativně možno použít i AL plech, případně plast).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</si>
  <si>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-1870008017</t>
  </si>
  <si>
    <t>K140</t>
  </si>
  <si>
    <t>-1437184680</t>
  </si>
  <si>
    <t>K141</t>
  </si>
  <si>
    <t>D+M prvku Z8 větrací mřížka hranatá s rámem
Popis: 
Větrací mřížka hranatá s rámem
Kovová větrací žaluzie na fasádě s větracími lamelami.
Mřížka provedena z ocelového plechu. (Alternativně možno použít i AL plech, případně plast).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</si>
  <si>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1151414783</t>
  </si>
  <si>
    <t>x79</t>
  </si>
  <si>
    <t>Demontáž okenních mříží</t>
  </si>
  <si>
    <t>1526474594</t>
  </si>
  <si>
    <t>0,6*0,6*1</t>
  </si>
  <si>
    <t>-2037354915</t>
  </si>
  <si>
    <t>větrací mřížka</t>
  </si>
  <si>
    <t>ventilační žaluzie</t>
  </si>
  <si>
    <t>zámečnické prvky na střeše 1NP</t>
  </si>
  <si>
    <t>-322078226</t>
  </si>
  <si>
    <t>795576151</t>
  </si>
  <si>
    <t>1,05*0,5*3</t>
  </si>
  <si>
    <t>(1,5+1,5)*0,5*2</t>
  </si>
  <si>
    <t>(1,5+1,5)*0,5*1</t>
  </si>
  <si>
    <t>(1,7+1,7)*0,5*1</t>
  </si>
  <si>
    <t>2041080196</t>
  </si>
  <si>
    <t>-1618962145</t>
  </si>
  <si>
    <t>408,146</t>
  </si>
  <si>
    <t>158,76</t>
  </si>
  <si>
    <t>-1697631096</t>
  </si>
  <si>
    <t>-1278614660</t>
  </si>
  <si>
    <t>7.1.</t>
  </si>
  <si>
    <t>2,625*2,1*70</t>
  </si>
  <si>
    <t>7.2.</t>
  </si>
  <si>
    <t>(3,0*2,1*2)*2</t>
  </si>
  <si>
    <t>7.5.</t>
  </si>
  <si>
    <t>6,25*2,1*3</t>
  </si>
  <si>
    <t>7.6.</t>
  </si>
  <si>
    <t>(3,0*2,1+1,225*2,1)*1</t>
  </si>
  <si>
    <t>7.7.</t>
  </si>
  <si>
    <t>(1,225*2,1+3,0*2,1*2)*1</t>
  </si>
  <si>
    <t>7.8.</t>
  </si>
  <si>
    <t>7.9.</t>
  </si>
  <si>
    <t>(1,8*2,1)*1</t>
  </si>
  <si>
    <t>7.10.</t>
  </si>
  <si>
    <t>(4,275*2,1)*1</t>
  </si>
  <si>
    <t>8.1.</t>
  </si>
  <si>
    <t>1,3*2,1*4</t>
  </si>
  <si>
    <t>8.2.</t>
  </si>
  <si>
    <t>0,78*2,1*1</t>
  </si>
  <si>
    <t>8.3.</t>
  </si>
  <si>
    <t>3,95*2,1*3</t>
  </si>
  <si>
    <t>8.4.</t>
  </si>
  <si>
    <t>(4,8*2,1+4,8*2,1+4,8*2,1)*1</t>
  </si>
  <si>
    <t>8.6.</t>
  </si>
  <si>
    <t>2,645*2,1*78</t>
  </si>
  <si>
    <t>8.7.</t>
  </si>
  <si>
    <t>2,9*2,1*4</t>
  </si>
  <si>
    <t>8.8.</t>
  </si>
  <si>
    <t>2,825*2,1*7</t>
  </si>
  <si>
    <t>8.10.</t>
  </si>
  <si>
    <t>1,5*2,1*1</t>
  </si>
  <si>
    <t>8.20.</t>
  </si>
  <si>
    <t>1,225*2,1*2</t>
  </si>
  <si>
    <t>8.21.</t>
  </si>
  <si>
    <t>1,4*2,1*1</t>
  </si>
  <si>
    <t>1700160496</t>
  </si>
  <si>
    <t>28851749</t>
  </si>
  <si>
    <t>4 - Blok 9</t>
  </si>
  <si>
    <t>486591168</t>
  </si>
  <si>
    <t>10,0</t>
  </si>
  <si>
    <t>-834931395</t>
  </si>
  <si>
    <t>18,8*(0,7+0,5)</t>
  </si>
  <si>
    <t>(42,5)*(0,7+0,5)</t>
  </si>
  <si>
    <t>1046156768</t>
  </si>
  <si>
    <t>(38,0+37,5+0,7+0,7+38,0)*0,7*0,8</t>
  </si>
  <si>
    <t>(115,0)*0,5*1,0</t>
  </si>
  <si>
    <t>787209148</t>
  </si>
  <si>
    <t>-91675680</t>
  </si>
  <si>
    <t>121,8440</t>
  </si>
  <si>
    <t>121,844</t>
  </si>
  <si>
    <t>-1956833183</t>
  </si>
  <si>
    <t>-124360107</t>
  </si>
  <si>
    <t>(38,0+38,5+0,7+0,7+38,0)*(0,7-0,14)*(0,8-0,05-0,04-0,135)</t>
  </si>
  <si>
    <t>-239770354</t>
  </si>
  <si>
    <t>(115,0)*0,5</t>
  </si>
  <si>
    <t>-381978104</t>
  </si>
  <si>
    <t>57,5*0,015 'Přepočtené koeficientem množství</t>
  </si>
  <si>
    <t>-1307300963</t>
  </si>
  <si>
    <t>Terénní úpravy vytěženou zeminou nebo případný odvoz zeminy na skládku</t>
  </si>
  <si>
    <t>-1246159849</t>
  </si>
  <si>
    <t>64,344-37,32</t>
  </si>
  <si>
    <t>310441935</t>
  </si>
  <si>
    <t>předpoklad 1 řada</t>
  </si>
  <si>
    <t>(37,5+37,5)*0,25</t>
  </si>
  <si>
    <t>-1913523703</t>
  </si>
  <si>
    <t>18,75*0,3*0,04</t>
  </si>
  <si>
    <t>1204860843</t>
  </si>
  <si>
    <t>67,0*0,5</t>
  </si>
  <si>
    <t>D+M betonový obrubník do lože z betonu
Popis: Betonový obrubník
 Betonový obrubník lemující okapový chodník
Rozměry:  B = 50 mm
 H = 100 mm
 L = 1000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</si>
  <si>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-1559458328</t>
  </si>
  <si>
    <t>D+M okapový chodníček
Popis: Okapový chodníček
 Betonové dlaždice o rozměru 500 x 500 mm, tl. 50 mm plnící funkci okapního a revizního chodníčku lemující celý obvod fasády s výjimkou jednotlivých vstupů do objektu
 Celková šířka okapového chodníčku včetně obrubníku je 550 mm.
Materiál:  Betonová dlažba
Povrchová úprava: Betonový povrch
Doplňky:  Včetně pískového lože
Podrobnější řešení je patrné z detailů, rozsah viz situace C_03
Poznámka: SCHÉMA PRVKU JE POUZE ILUSTRATIVNÍ!!!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</si>
  <si>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-710806165</t>
  </si>
  <si>
    <t>185423542</t>
  </si>
  <si>
    <t>73,56</t>
  </si>
  <si>
    <t>-336731727</t>
  </si>
  <si>
    <t>viz. výpis oken a dveří</t>
  </si>
  <si>
    <t>(0,6+0,6+0,6)*43</t>
  </si>
  <si>
    <t>(0,8+2,05+2,05)*1</t>
  </si>
  <si>
    <t>(1,7+2,05+2,05)*1</t>
  </si>
  <si>
    <t>(2,0+2,5+2,5)*2</t>
  </si>
  <si>
    <t>(1,0+2,7+2,7)*24</t>
  </si>
  <si>
    <t>(5,6+4,2+4,2)*6</t>
  </si>
  <si>
    <t>(18,0+5,5+5,5)*2</t>
  </si>
  <si>
    <t>314566617</t>
  </si>
  <si>
    <t>404,4*1,05 "Přepočtené koeficientem množství</t>
  </si>
  <si>
    <t>46833352</t>
  </si>
  <si>
    <t>0,6*0,6*43</t>
  </si>
  <si>
    <t>0,8*2,05*1</t>
  </si>
  <si>
    <t>1,7*2,05*1</t>
  </si>
  <si>
    <t>2,0*2,5*2</t>
  </si>
  <si>
    <t>1,0*2,7*24</t>
  </si>
  <si>
    <t>5,6*4,2*6</t>
  </si>
  <si>
    <t>(67,5+10,8+16,5)*2</t>
  </si>
  <si>
    <t>-1002076317</t>
  </si>
  <si>
    <t xml:space="preserve">začištění kolem oken po výměně </t>
  </si>
  <si>
    <t>viz. vnitřní apu</t>
  </si>
  <si>
    <t>404,4*0,3</t>
  </si>
  <si>
    <t>-860170120</t>
  </si>
  <si>
    <t>411,6</t>
  </si>
  <si>
    <t>-2068011859</t>
  </si>
  <si>
    <t>411,6*1,05 "Přepočtené koeficientem množství</t>
  </si>
  <si>
    <t>1336265558</t>
  </si>
  <si>
    <t>penetrace pod KZS</t>
  </si>
  <si>
    <t>římsa</t>
  </si>
  <si>
    <t>38,2*2*0,45</t>
  </si>
  <si>
    <t>-222534691</t>
  </si>
  <si>
    <t>38,2*2*0,6</t>
  </si>
  <si>
    <t>283759c</t>
  </si>
  <si>
    <t>-822985815</t>
  </si>
  <si>
    <t>45,84*1,05 "Přepočtené koeficientem množství</t>
  </si>
  <si>
    <t>-223031419</t>
  </si>
  <si>
    <t>622131121</t>
  </si>
  <si>
    <t>-1962943427</t>
  </si>
  <si>
    <t>34,05+827,435</t>
  </si>
  <si>
    <t>411,6*0,12</t>
  </si>
  <si>
    <t>125,0*0,12</t>
  </si>
  <si>
    <t>-1069612943</t>
  </si>
  <si>
    <t>194359862</t>
  </si>
  <si>
    <t>-87982322</t>
  </si>
  <si>
    <t>38,2*2</t>
  </si>
  <si>
    <t>rohy domu</t>
  </si>
  <si>
    <t>9,5*4</t>
  </si>
  <si>
    <t>ostatní detaily +10%</t>
  </si>
  <si>
    <t>526,0*0,1</t>
  </si>
  <si>
    <t>1277588536</t>
  </si>
  <si>
    <t>578,6*1,05 "Přepočtené koeficientem množství</t>
  </si>
  <si>
    <t>1333060199</t>
  </si>
  <si>
    <t>(0,6+0,6+0,6)*4</t>
  </si>
  <si>
    <t>-1233868104</t>
  </si>
  <si>
    <t>-1276680962</t>
  </si>
  <si>
    <t>skladba F02</t>
  </si>
  <si>
    <t>(38,0+37,5+38,0)*0,3</t>
  </si>
  <si>
    <t>-1495592778</t>
  </si>
  <si>
    <t>34,05*1,05 "Přepočtené koeficientem množství</t>
  </si>
  <si>
    <t>303827579</t>
  </si>
  <si>
    <t>F04</t>
  </si>
  <si>
    <t>skladba</t>
  </si>
  <si>
    <t>západní pohled</t>
  </si>
  <si>
    <t>353,0</t>
  </si>
  <si>
    <t>346,0</t>
  </si>
  <si>
    <t>viz. zakrývání</t>
  </si>
  <si>
    <t>-429,565</t>
  </si>
  <si>
    <t>283x66</t>
  </si>
  <si>
    <t>-382720779</t>
  </si>
  <si>
    <t>827,435*1,02 "Přepočtené koeficientem množství</t>
  </si>
  <si>
    <t>362051026</t>
  </si>
  <si>
    <t>344284628</t>
  </si>
  <si>
    <t>125,0</t>
  </si>
  <si>
    <t>1185399437</t>
  </si>
  <si>
    <t>125,0*0,28</t>
  </si>
  <si>
    <t>-1426844878</t>
  </si>
  <si>
    <t>viz. APU lišy</t>
  </si>
  <si>
    <t>1939726271</t>
  </si>
  <si>
    <t>411,6*0,28</t>
  </si>
  <si>
    <t>-80617264</t>
  </si>
  <si>
    <t>1679425364</t>
  </si>
  <si>
    <t>125*1,05 "Přepočtené koeficientem množství</t>
  </si>
  <si>
    <t>-1726016287</t>
  </si>
  <si>
    <t>viz. větrací mřížka</t>
  </si>
  <si>
    <t>0,6*0,6*4</t>
  </si>
  <si>
    <t>-93135892</t>
  </si>
  <si>
    <t>34,05+988,523</t>
  </si>
  <si>
    <t>90,8</t>
  </si>
  <si>
    <t>-439916962</t>
  </si>
  <si>
    <t>45,84</t>
  </si>
  <si>
    <t>827,435</t>
  </si>
  <si>
    <t>34,05</t>
  </si>
  <si>
    <t>-1812919384</t>
  </si>
  <si>
    <t>-1870330849</t>
  </si>
  <si>
    <t>622325202</t>
  </si>
  <si>
    <t>Oprava vápenocementové omítky vnějších ploch stupně členitosti 1 štukové stěn, v rozsahu opravované plochy přes 10 do 30%</t>
  </si>
  <si>
    <t>-1477091337</t>
  </si>
  <si>
    <t>-1146100220</t>
  </si>
  <si>
    <t>-1939496840</t>
  </si>
  <si>
    <t>-838965850</t>
  </si>
  <si>
    <t>(37,5+37,5)*5*0,125</t>
  </si>
  <si>
    <t>1835275696</t>
  </si>
  <si>
    <t>(37,5+37,5)*5*(0,125+0,25)*0,0004</t>
  </si>
  <si>
    <t>0,056*1,08 'Přepočtené koeficientem množství</t>
  </si>
  <si>
    <t>941211111R</t>
  </si>
  <si>
    <t>Montáž lešení řadového rámového lehkého pracovního s podlahami s provozním zatížením tř. 3 do 200 kg/m2 šířky tř. SW06 přes 0,6 do 0,9 m, výšky do 10 m</t>
  </si>
  <si>
    <t>-313206748</t>
  </si>
  <si>
    <t>365,0</t>
  </si>
  <si>
    <t>382,0</t>
  </si>
  <si>
    <t>1338588694</t>
  </si>
  <si>
    <t>1334,0*6*31</t>
  </si>
  <si>
    <t>941211811R</t>
  </si>
  <si>
    <t>Demontáž lešení řadového rámového lehkého pracovního s provozním zatížením tř. 3 do 200 kg/m2 šířky tř. SW06 přes 0,6 do 0,9 m, výšky do 10 m</t>
  </si>
  <si>
    <t>-581430046</t>
  </si>
  <si>
    <t>-786452475</t>
  </si>
  <si>
    <t>-1765978459</t>
  </si>
  <si>
    <t>1878240139</t>
  </si>
  <si>
    <t>946111118R</t>
  </si>
  <si>
    <t>Montáž pojízdných věží trubkových nebo dílcových s maximálním zatížením podlahy do 200 kg/m2 šířky od 0,6 do 0,9 m, délky do 3,2 m, výšky přes 7,6 m do 8,6 m</t>
  </si>
  <si>
    <t>191347937</t>
  </si>
  <si>
    <t>pro vnitřní začištění oken demontáže a montáž oken v tělocvičně</t>
  </si>
  <si>
    <t>946111218R</t>
  </si>
  <si>
    <t>Montáž pojízdných věží trubkových nebo dílcových s maximálním zatížením podlahy do 200 kg/m2 Příplatek za první a každý další den použití pojízdného lešení k ceně -1118</t>
  </si>
  <si>
    <t>1930777522</t>
  </si>
  <si>
    <t>20*2</t>
  </si>
  <si>
    <t>946111818</t>
  </si>
  <si>
    <t>Demontáž pojízdných věží trubkových nebo dílcových s maximálním zatížením podlahy do 200 kg/m2 šířky od 0,6 do 0,9 m, délky do 3,2 m, výšky přes 7,6 m do 8,6 m</t>
  </si>
  <si>
    <t>478214583</t>
  </si>
  <si>
    <t>1036350603</t>
  </si>
  <si>
    <t>18,8</t>
  </si>
  <si>
    <t>43,5</t>
  </si>
  <si>
    <t>968072354</t>
  </si>
  <si>
    <t>Vybourání kovových rámů oken s křídly, dveřních zárubní, vrat, stěn, ostění nebo obkladů okenních rámů s křídly zdvojených, plochy do 1 m2</t>
  </si>
  <si>
    <t>167886319</t>
  </si>
  <si>
    <t>východní pohled</t>
  </si>
  <si>
    <t>0,6*0,6*18</t>
  </si>
  <si>
    <t>0,6*0,6*25</t>
  </si>
  <si>
    <t>968072356</t>
  </si>
  <si>
    <t>Vybourání kovových rámů oken s křídly, dveřních zárubní, vrat, stěn, ostění nebo obkladů okenních rámů s křídly zdvojených, plochy do 4 m2</t>
  </si>
  <si>
    <t>548194533</t>
  </si>
  <si>
    <t>2,7*6*4</t>
  </si>
  <si>
    <t>-1694556022</t>
  </si>
  <si>
    <t>východní pohled vč. ventilačních oken</t>
  </si>
  <si>
    <t>94,7</t>
  </si>
  <si>
    <t>západní pohled vč. ventilačních oken</t>
  </si>
  <si>
    <t>severní pohled</t>
  </si>
  <si>
    <t>23,6*6</t>
  </si>
  <si>
    <t>968072455</t>
  </si>
  <si>
    <t>Vybourání kovových rámů oken s křídly, dveřních zárubní, vrat, stěn, ostění nebo obkladů dveřních zárubní, plochy do 2 m2</t>
  </si>
  <si>
    <t>942632370</t>
  </si>
  <si>
    <t>0,8*2,05*2</t>
  </si>
  <si>
    <t>-1295640361</t>
  </si>
  <si>
    <t>1,7*2,05</t>
  </si>
  <si>
    <t>968072558</t>
  </si>
  <si>
    <t>Vybourání kovových rámů oken s křídly, dveřních zárubní, vrat, stěn, ostění nebo obkladů vrat, mimo posuvných a skládacích, plochy do 5 m2</t>
  </si>
  <si>
    <t>1389123429</t>
  </si>
  <si>
    <t>5,0*2</t>
  </si>
  <si>
    <t>978015331</t>
  </si>
  <si>
    <t>Otlučení vápenných nebo vápenocementových omítek vnějších ploch s vyškrabáním spar a s očištěním zdiva stupně členitosti 1 a 2, v rozsahu přes 10 do 20 %</t>
  </si>
  <si>
    <t>-959524967</t>
  </si>
  <si>
    <t>-1046427442</t>
  </si>
  <si>
    <t>8,0</t>
  </si>
  <si>
    <t>3,0+3,0</t>
  </si>
  <si>
    <t>997013213</t>
  </si>
  <si>
    <t>Vnitrostaveništní doprava suti a vybouraných hmot vodorovně do 50 m svisle ručně (nošením po schodech) pro budovy a haly výšky přes 9 do 12 m</t>
  </si>
  <si>
    <t>913039271</t>
  </si>
  <si>
    <t>1365087906</t>
  </si>
  <si>
    <t>1989733627</t>
  </si>
  <si>
    <t>75,761*15 "Přepočtené koeficientem množství</t>
  </si>
  <si>
    <t>-309159832</t>
  </si>
  <si>
    <t>998017002</t>
  </si>
  <si>
    <t>Přesun hmot pro budovy občanské výstavby, bydlení, výrobu a služby s omezením mechanizace vodorovná dopravní vzdálenost do 100 m pro budovy s jakoukoliv nosnou konstrukcí výšky přes 6 do 12 m</t>
  </si>
  <si>
    <t>-200104358</t>
  </si>
  <si>
    <t>-640120711</t>
  </si>
  <si>
    <t>skladba F03</t>
  </si>
  <si>
    <t>(38,0+37,5+38,0)*0,8</t>
  </si>
  <si>
    <t>-1611084098</t>
  </si>
  <si>
    <t>124,85*0,00035 "Přepočtené koeficientem množství</t>
  </si>
  <si>
    <t>130846136</t>
  </si>
  <si>
    <t>628x1</t>
  </si>
  <si>
    <t>pás asfaltovaný modifikovaný tl. 4mm</t>
  </si>
  <si>
    <t>1329803691</t>
  </si>
  <si>
    <t>124,85*1,15 "Přepočtené koeficientem množství</t>
  </si>
  <si>
    <t>711161307</t>
  </si>
  <si>
    <t>Izolace proti zemní vlhkosti nopovými foliemi základů nebo stěn pro běžné podmínky tloušťky 0,5 mm, šířky 1,5 m</t>
  </si>
  <si>
    <t>2107016359</t>
  </si>
  <si>
    <t>998711102</t>
  </si>
  <si>
    <t>Přesun hmot pro izolace proti vodě, vlhkosti a plynům stanovený z hmotnosti přesunovaného materiálu vodorovná dopravní vzdálenost do 50 m v objektech výšky přes 6 do 12 m</t>
  </si>
  <si>
    <t>1167961659</t>
  </si>
  <si>
    <t>-1134382301</t>
  </si>
  <si>
    <t>38,8*36,6</t>
  </si>
  <si>
    <t>vytažení na atiku svisle</t>
  </si>
  <si>
    <t>předpokládaná výška 0,3m</t>
  </si>
  <si>
    <t>(37,0+37,0)*0,3</t>
  </si>
  <si>
    <t>na atice vodorovně</t>
  </si>
  <si>
    <t>(37,0+37,0)*0,6</t>
  </si>
  <si>
    <t>-288152787</t>
  </si>
  <si>
    <t>1486,68*1,15 "Přepočtené koeficientem množství</t>
  </si>
  <si>
    <t>-859022132</t>
  </si>
  <si>
    <t>1251455971</t>
  </si>
  <si>
    <t>1008191908</t>
  </si>
  <si>
    <t>38,5*36,0</t>
  </si>
  <si>
    <t>998712102</t>
  </si>
  <si>
    <t>Přesun hmot pro povlakové krytiny stanovený z hmotnosti přesunovaného materiálu vodorovná dopravní vzdálenost do 50 m v objektech výšky přes 6 do 12 m</t>
  </si>
  <si>
    <t>-1306622609</t>
  </si>
  <si>
    <t>831940874</t>
  </si>
  <si>
    <t>283764x0</t>
  </si>
  <si>
    <t>polystyren extrudovaný</t>
  </si>
  <si>
    <t>-1815748053</t>
  </si>
  <si>
    <t>713131145</t>
  </si>
  <si>
    <t>Montáž tepelné izolace stěn rohožemi, pásy, deskami, dílci, bloky (izolační materiál ve specifikaci) lepením bodově</t>
  </si>
  <si>
    <t>-1951022852</t>
  </si>
  <si>
    <t>zateplení vnitřní stěny atiky</t>
  </si>
  <si>
    <t>předpokládaná výška 0,6m</t>
  </si>
  <si>
    <t>zateplení horní hrany atiky</t>
  </si>
  <si>
    <t>63151x70</t>
  </si>
  <si>
    <t>deska minerální izolační s podélnou orientací vláken tl. 100 mm</t>
  </si>
  <si>
    <t>1130434529</t>
  </si>
  <si>
    <t>66,6*1,02 "Přepočtené koeficientem množství</t>
  </si>
  <si>
    <t>-230960321</t>
  </si>
  <si>
    <t>předpoklad ve dvou vrstvách</t>
  </si>
  <si>
    <t>(0,6+9,5+9,7+1,2+9,7+9,5+0,6)*36,0*2</t>
  </si>
  <si>
    <t>283759y0</t>
  </si>
  <si>
    <t>454434914</t>
  </si>
  <si>
    <t>822088997</t>
  </si>
  <si>
    <t>u atiky</t>
  </si>
  <si>
    <t>37,0+37,0</t>
  </si>
  <si>
    <t>-27038098</t>
  </si>
  <si>
    <t>74,5098039215686*1,02 "Přepočtené koeficientem množství</t>
  </si>
  <si>
    <t>-140364735</t>
  </si>
  <si>
    <t>zateplení střechy</t>
  </si>
  <si>
    <t>(0,6+9,5+9,7+1,2+9,7+9,5+0,6)*36,0</t>
  </si>
  <si>
    <t>66,6</t>
  </si>
  <si>
    <t>-95936187</t>
  </si>
  <si>
    <t>D+M prvku G01- svislá střešní vpusť
Popis: Svislá střešní vpust vyhřívaná
 Střešní vpust 110 BIT S
 Samoregulační vyhřívání: 230 V s připojovacím kabelem 
 Integrovaná bitumenová manžeta z modifikovaného asfaltového pásu pro napojení na hydroizolační souvrství střechy
 Součástí balení je ochranný koš 
Doplňky:  Včetně všech kotevních, spojovacích a ostatních pomocných prvků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</si>
  <si>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-1518120358</t>
  </si>
  <si>
    <t>364625436</t>
  </si>
  <si>
    <t>viz. nová vpusť</t>
  </si>
  <si>
    <t>D+M prvku G02- venkovní svítidlo
Popis: Nástěnné venkovní svítidlo
 Nástěnné venkovní svítidlo opatřené fotobuňkou (typový výrobek dle výběru investora)
Materiál: hliník + bezpečnostní sklo 
Povrchová úprava: 
 barva černá
Doplňky:  Včetně všech kotevních , spojovacích a ostatních pomocných prvků.
 Napojení na stávající EL rozvod.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</si>
  <si>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-1468728275</t>
  </si>
  <si>
    <t>x955</t>
  </si>
  <si>
    <t>Prodloužení stávajícího potrubí VZT</t>
  </si>
  <si>
    <t>-135234453</t>
  </si>
  <si>
    <t>-859645715</t>
  </si>
  <si>
    <t>stříška nad vstupem</t>
  </si>
  <si>
    <t>2,7</t>
  </si>
  <si>
    <t>839374233</t>
  </si>
  <si>
    <t>150,0</t>
  </si>
  <si>
    <t>-1678175083</t>
  </si>
  <si>
    <t>0,6*20</t>
  </si>
  <si>
    <t>0,6*28</t>
  </si>
  <si>
    <t>5,7*6</t>
  </si>
  <si>
    <t>1,0*4*6</t>
  </si>
  <si>
    <t>-1481875848</t>
  </si>
  <si>
    <t>8,7*2</t>
  </si>
  <si>
    <t>K152</t>
  </si>
  <si>
    <t>D+M prvku K01 vnější parapetní deska rš350mm
Popis: Vnější parapetní deska
 Oplechování vnější parapetní desky lakovaným pozinkovaným plechem
 s tmavošedou barvou .
 Tloušťka plechu 0,5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401.</t>
  </si>
  <si>
    <t>-455016506</t>
  </si>
  <si>
    <t>K153</t>
  </si>
  <si>
    <t>D+M prvku K02 fasádní zakládací profil rš240mm
Popis: Fasádní zakládací profil
 Fasádní zakládací profil pro ETICS, plech přírodní hliník.
 Tloušťka plechu 0,7 mm.
Povrchová úprava: 
 Barva přírodní hliník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401.</t>
  </si>
  <si>
    <t>997615156</t>
  </si>
  <si>
    <t>K154</t>
  </si>
  <si>
    <t>D+M prvku K03 ukončovací lišta nopové folie rš250mm
Popis: Ukončovací lišta nopové fólie 
 Ukončovací lišta nopové fólie, z lakovaného pozinkovaného plechu s tmavošedou barvou .
 Tloušťka plechu 0,5 mm. Upevnění pomocí natloukacích hmoždinek nebo klas. hřebíků.
Povrchová úprava: 
 Barva RAL 7021 (alternativa RAL 7016)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401.</t>
  </si>
  <si>
    <t>-1076783600</t>
  </si>
  <si>
    <t>K155</t>
  </si>
  <si>
    <t>D+M prvku K04 oplechování okraje střechy rš925mm
Popis: Oplechování okraje střechy
 Oplechování okraje střechy lakovaným pozinkovaným plechem s tmavošedou barvou .
 Tloušťka plechu 0,5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</si>
  <si>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-1913947879</t>
  </si>
  <si>
    <t>K156</t>
  </si>
  <si>
    <t>D+M prvku K05 oplechování okraje střechy rš975mm
Popis: Oplechování okraje střechy
 Oplechování okraje střechy lakovaným pozinkovaným plechem s tmavošedou barvou .
 Tloušťka plechu 0,5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</si>
  <si>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-723647284</t>
  </si>
  <si>
    <t>K157</t>
  </si>
  <si>
    <t>D+M prvku K06 oplechování okraje střechy rš1075mm
Popis: Oplechování okraje střechy
 Oplechování okraje střechy lakovaným pozinkovaným plechem s tmavošedou barvou .
 Tloušťka plechu 0,5 mm.
Povrchová úprava: 
 Barva RAL 7005
 Ocelové prvky žárově zinkovány
Doplňky:  Včetně všech kotevních, spojovacích a ostatních pomocných prvků.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</si>
  <si>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-1980735662</t>
  </si>
  <si>
    <t>K158</t>
  </si>
  <si>
    <t>D+M prvku K07 oplechování stříšky rš1150mm
Popis: Oplechování stříšky (markýzy) nad dveřmi v 1. NP
 Oplechování stříšky na dveřmi v 1. NP navazující na svislou stěnu bude provedeno lakovaným pozinkovaným plechem s tmavošedou barvou. Tloušťka plechu 0,7 mm.
 Včetně strukturální separační provětrávací rohože AIR-Z, včetně dilatačních prvků a
 vyrovnání roztažnosti, spoje falcované (plochá vsuvná spojka-vodorovná část střechy),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</si>
  <si>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1183497486</t>
  </si>
  <si>
    <t>998764202</t>
  </si>
  <si>
    <t>Přesun hmot pro konstrukce klempířské stanovený procentní sazbou (%) z ceny vodorovná dopravní vzdálenost do 50 m v objektech výšky přes 6 do 12 m</t>
  </si>
  <si>
    <t>54734469</t>
  </si>
  <si>
    <t>-541089608</t>
  </si>
  <si>
    <t>jižní pohled</t>
  </si>
  <si>
    <t>6*4</t>
  </si>
  <si>
    <t>-1076630950</t>
  </si>
  <si>
    <t xml:space="preserve">východní pohled </t>
  </si>
  <si>
    <t xml:space="preserve">západní pohled </t>
  </si>
  <si>
    <t>K151</t>
  </si>
  <si>
    <t>D+M prvku T01 vnitřní parapetní deska š150mm
Popis: Vnitřní parapetní deska
 Parapetní dřevovláknitá deska typu MDF s nosem.
 Homogenní deska s hladkým povrchem a pevnými hranami.
 Desky MDF ve všech vlastnostech vyhovují normám EN622-1 a EN 622-5.
 Celková tloušťka 30mm. - ROZMĚRY VIZ SCHÉMA
 Deska kotvena pomocí dřevěných lišt ke sloupům (kpl)
Povrchová úprava:
 Barva RAL 8007,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</si>
  <si>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1745883844</t>
  </si>
  <si>
    <t>K159</t>
  </si>
  <si>
    <t>D+M prvku 9.1.
Popis: okno jednokřídlé otevíravé,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-barvaantracit RAL 7016 
   vnitřní část rámu okna i křídlo včetně doplňků - barva bílá - RAL 9016
Kování:  seřiditelné systémové celoobvodové kování s omezovačem sklápění v odstínu titan, přidaná ochrana každého rohu křídla, vhodný rozestup bezpečnostních západek (5-ti bodový zámek), klička odjímatelná barva bílá 
TEPELNÁ PROPUSTNOST:  Uw,max = 0,9 W/m?K
AKUSTICKÝ ÚTLUM:    Rw = 34 dB (se zasklením 4-16Ar-4-16Ar-33.2)
POŽÁRNÍ ODOLNOST:    -
BEZPEČNOSTNÍ OPATŘENÍ:   jednostranná bezpečnostní folie
SKLADEBNÝ ROZMĚR:   600 / 600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</si>
  <si>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562797407</t>
  </si>
  <si>
    <t>K160</t>
  </si>
  <si>
    <t>D+M prvku 9.2.
Popis: dveře plné, jednokřídlé, otvíravé 
 Plastový dveřní systém 
Rám: 6-ti komorový se stavební hloubkou 82 mm 
Zasklení: -
Povrchová úprava: vnější část rámu dveří i křídlo včetně doplňků - barva antracit RAL 7016
   vnitřní část rámu dveří i křídlo včetně doplňků - barva bílá (plast) RAL 9016
Kování:  tříbodová kotevní lišta s háky, klika - koule, zvenku opatřeno madlem, kování v odstínu titan
Zámek:  bezpečnostní vložkový zámek - rozvorový
Práh:  systémový dveřní práh
 Doplňky:  včetně všech kotevních, spojovacích a ostatních pomocných prvků, barva dle okenních rámů
TEPELNÁ PROPUSTNOST:  Uw,max = 1,20 W/m?K
AKUSTICKÝ ÚTLUM:    Rw´min = 34 dB
POŽÁRNÍ ODOLNOST:    -
BEZPEČNOSTNÍ OPATŘENÍ:   oboustranné bezpečnostní zasklení oken, třída WK2
SKLADEBNÝ ROZMĚR:   800 / 2050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</si>
  <si>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904238700</t>
  </si>
  <si>
    <t>K161</t>
  </si>
  <si>
    <t>D+M prvku 9.3.
Popis: dveře plné, jednokřídlé, otvíravé, pravé 
 Plastový dveřní systém 
Rám: 6-ti komorový se stavební hloubkou 82 mm 
Zasklení: -
Povrchová úprava: vnější část rámu dveří i křídlo včetně doplňků - barva antracit RAL 7016
   vnitřní část rámu dveří i křídlo včetně doplňků - barva bílá (plast) RAL 9010
Kování:  tříbodová kotevní lišta s háky, klika - koule, zvenku opatřeno madlem, kování v odstínu titan
Zámek:  bezpečnostní vložkový zámek - rozvorový
Práh:  systémový dveřní práh
 Doplňky:  včetně všech kotevních, spojovacích a ostatních pomocných prvků, barva dle okenních rámů
 TEPELNÁ PROPUSTNOST:  Uw,max = 1,20 W/m?K
AKUSTICKÝ ÚTLUM:    Rw´min = 34 dB
POŽÁRNÍ ODOLNOST:    -
BEZPEČNOSTNÍ OPATŘENÍ:   oboustranné bezpečnostní zasklení oken, třída WK2
SKLADEBNÝ ROZMĚR:   800 / 2050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</si>
  <si>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1712039213</t>
  </si>
  <si>
    <t>K162</t>
  </si>
  <si>
    <t>D+M prvku 9.4.
Popis: dveře plné, dvoukřídlé, otvíravé 
 Plastový dveřní systém 
Rám: 6-ti komorový se stavební hloubkou 82 mm 
Zasklení: -
Povrchová úprava: vnější část rámu dveří i křídlo včetně doplňků - barva bílá RAL 7016 
   vnitřní část rámu dveří i křídlo včetně doplňků - barva bílá (plast) RAL 9010
Kování:  tříbodová kotevní lišta s háky, klika - koule, zvenku opatřeno madlem, kování v odstínu titan
Zámek:  bezpečnostní vložkový zámek - rozvorový
Práh:  systémový dveřní práh
 Doplňky:  včetně všech kotevních, spojovacích a ostatních pomocných prvků, barva dle okenních rámů
TEPELNÁ PROPUSTNOST:  Uw,max = 1,20 W/m?K
AKUSTICKÝ ÚTLUM:    Rw´min = 34 dB
POŽÁRNÍ ODOLNOST:    -
BEZPEČNOSTNÍ OPATŘENÍ:   oboustranné bezpečnostní zasklení oken, třída WK2
SKLADEBNÝ ROZMĚR:   1700 / 2050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</si>
  <si>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-867674127</t>
  </si>
  <si>
    <t>K163</t>
  </si>
  <si>
    <t>D+M prvku 9.5.
Popis: dveře plné, dvoukřídlé, otvíravé, 
 Plastový dveřní systém 
Rám: 6-ti komorový se stavební hloubkou 82 mm 
Zasklení: -
Povrchová úprava: vnější část rámu dveří i křídlo včetně doplňků - barva antracit RAL 7016
   vnitřní část rámu dveří i křídlo včetně doplňků - barva bílá (plast) RAL 9010
Kování:  tříbodová kotevní lišta s háky, klika - koule, zvenku opatřeno madlem, kování v odstínu titan, kování s panikovou funkcí
Zámek:  bezpečnostní vložkový zámek - rozvorový
Práh:  systémový dveřní práh
 Doplňky:  včetně všech kotevních, spojovacích a ostatních pomocných prvků, barva dle okenních rámů
TEPELNÁ PROPUSTNOST:  Uw,max = 1,20 W/m?K
AKUSTICKÝ ÚTLUM:    Rw´min = 34 dB
POŽÁRNÍ ODOLNOST:    -
BEZPEČNOSTNÍ OPATŘENÍ:   oboustranné bezpečnostní zasklení oken, třída WK2
SKLADEBNÝ ROZMĚR:   2000 / 2500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</si>
  <si>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-1155140114</t>
  </si>
  <si>
    <t>K164</t>
  </si>
  <si>
    <t>D+M prvku 9.6.
Popis: okno jednokřídlé, dvoudílné, otevíravé a sklopné,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-barva bílá - RAL 7016
   vnitřní část rámu okna i křídlo včetně doplňků - barva bílá -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AKUSTICKÝ ÚTLUM:    Rw´min = 34 dB (se zasklením 4-16Ar-4-16Ar-33.2)
POŽÁRNÍ ODOLNOST:    -
BEZPEČNOSTNÍ OPATŘENÍ: jednostranná bezpečnostní folie
SKLADEBNÝ ROZMĚR:   1000/ 900 + 1800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</si>
  <si>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-810096665</t>
  </si>
  <si>
    <t>K165</t>
  </si>
  <si>
    <t>D+M prvku 9.7
Hliníkový okenní systém 
 Pvná okenní sestava se systémem mikroventilace
Rám:3-ti komorový profil se stavební hloubkou 82 mm 
Zasklení: izolační trojsklo s inertním plynem (argon) a s teplým plastovým rámečkem, Ug = 0,5 W/m?K, 
 zasklení čiré, navrženo na střední úrovně ochrany, sklo s jednostrannou bezpečnostní folií
Povrchová úprava: vnější část rámu okna i křídlo včetně  
 doplňků - barva antracit RAL 7016
  vnitřní část rámu okna i křídlo včetně  RAL 9016
 doplňků - barva bílá (plast)
Kování:  seřiditelné systémové celoobvodové kování s  omezovačem sklápění v odstínu titan, přidaná 
 ochrana každého rohu křídla, vhodný rozestup 
 bezpečnostních západek (5-ti bodový zámek), 
 klička odjímatelná barva bílá (obdobná jako rám  okna) 
 Doplňky:  včetně všech kotevních, spojovacích a ostatních 
 pomocných prvků, barva dle okenních rámů
TEPELNÁ PROPUSTNOST: Uw,max = 0,9 W/m?K
AKUSTICKÝ ÚTLUM:   Rw´min = 34 dB (se zasklením       4-16Ar-4-16Ar-4)
POŽÁRNÍ ODOLNOST:   -
BEZPEČNOSTNÍ OPATŘENÍ:  oboustranné bezpečnostní      zasklení oken, třída WK2
SKLADEBNÝ ROZMĚR:  5600 / 4200 mm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</si>
  <si>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-822486093</t>
  </si>
  <si>
    <t>K166</t>
  </si>
  <si>
    <t>D+M prvku 9.8.
Popis: Pevná okenní sestava se sklápěcím nadsvětlíkem, se systémem mikroventilace 
 Plastový okenní systém 
Rám: 6-ti komorový profil se stavební hloubkou 82 mm 
Zasklení: izolační trojsklo s inertním plynem (argon) a s teplým plastovým rámečkem, Ug = 0,5 W/m?K  
 zasklení čiré, navrženo na střední úrovně ochrany P4A (min. 4 PVB folie) 
Povrchová úprava: vnější část rámu okna i křídlo včetně doplňků - barva bílá (plast)   
   vnitřní část rámu okna i křídlo včetně doplňků - barva bílá (plast)
    ve vrchní části PVC výplň s pohledovou mřížkou, výplň Uw,max = 0,9 W/m?K
Kování:  seřiditelné systémové celoobvodové kování s omezovačem sklápění v odstínu titan, přidaná ochrana každého 
  rohu křídla, vhodný rozestup bezpečnostních západek (5-ti bodový zámek), klička uzamykatelná s ochranou proti 
 převrtání v odstínu barva bílá (obdobná jako rám okna) 
 Doplňky:  včetně všech kotevních, spojovacích a ostatních pomocných prvků, barva dle okenních rámů
 sklopná část okna bude ovládána pomocí pákového ovládání umístěného max. 1,8 m vysoko od podlahy
TEPELNÁ PROPUSTNOST:  Uw,max = 0,9 W/m?K
AKUSTICKÝ ÚTLUM:    Rw´min = 34 dB (se zasklením 4-16Ar-4-16Ar-33.2)
POŽÁRNÍ ODOLNOST:    -
BEZPEČNOSTNÍ OPATŘENÍ:   jednostranná bezpečnostní folie
SKLADEBNÝ ROZMĚR:   18000 / 5500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</si>
  <si>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1896669537</t>
  </si>
  <si>
    <t>K167</t>
  </si>
  <si>
    <t>D+M prvku 9.9.
Popis: okno jednokřídlé otevíravé, se systémem mikroventilace a untegrovanou větrací mřížkou 
Hliníkový okenní systém 
Rám: 3-ti komorový se stavební hloubkou 77 mm 
Zasklení: izolační trojsklo s inertním plynem (argon) a s teplým plastovým rámečkem 
 zasklení čiré, sklo s jednostrannou bezpečnostní folií
Povrchová úprava: vnější část rámu okna i křídlo včetně doplňků -barva bílá - RAL 7016
   vnitřní část rámu okna i křídlo včetně doplňků - barva bílá - RAL 9010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AKUSTICKÝ ÚTLUM:    Rw´min = 34 dB (se zasklením 4-16Ar-4-16Ar-33.2)
POŽÁRNÍ ODOLNOST:    -
BEZPEČNOSTNÍ OPATŘENÍ:   jenostranná bezpečnostní folie
SKLADEBNÝ ROZMĚR:   600 / 600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</si>
  <si>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-56310393</t>
  </si>
  <si>
    <t>-1119246907</t>
  </si>
  <si>
    <t>998766202</t>
  </si>
  <si>
    <t>Přesun hmot pro konstrukce truhlářské stanovený procentní sazbou (%) z ceny vodorovná dopravní vzdálenost do 50 m v objektech výšky přes 6 do 12 m</t>
  </si>
  <si>
    <t>-289846550</t>
  </si>
  <si>
    <t>D+M prvku Z01 větrací mřížka hranatá s rámem
Popis: 
Větrací mřížka hranatá s rámem
Kovová větrací žaluzie na fasádě s větracími lamelami.
Mřížka provedena z ocelového plechu. (Alternativně možno použít i AL plech, případně plast).
Větrací mřížka osazena v plastovém rámu - rám totožný s rámem okna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</si>
  <si>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-1626506856</t>
  </si>
  <si>
    <t>1373498357</t>
  </si>
  <si>
    <t>0,6*0,6*16</t>
  </si>
  <si>
    <t>0,6*0,6*23</t>
  </si>
  <si>
    <t>592156642</t>
  </si>
  <si>
    <t>998767202</t>
  </si>
  <si>
    <t>Přesun hmot pro zámečnické konstrukce stanovený procentní sazbou (%) z ceny vodorovná dopravní vzdálenost do 50 m v objektech výšky přes 6 do 12 m</t>
  </si>
  <si>
    <t>80486911</t>
  </si>
  <si>
    <t>674533419</t>
  </si>
  <si>
    <t>0,8*0,5*1</t>
  </si>
  <si>
    <t>1,7*0,5*1</t>
  </si>
  <si>
    <t>2,0*0,5*2</t>
  </si>
  <si>
    <t>998771202</t>
  </si>
  <si>
    <t>Přesun hmot pro podlahy z dlaždic stanovený procentní sazbou (%) z ceny vodorovná dopravní vzdálenost do 50 m v objektech výšky přes 6 do 12 m</t>
  </si>
  <si>
    <t>165645370</t>
  </si>
  <si>
    <t>784181105</t>
  </si>
  <si>
    <t>Penetrace podkladu jednonásobná základní akrylátová v místnostech výšky přes 5,00 m</t>
  </si>
  <si>
    <t>-780644938</t>
  </si>
  <si>
    <t>viz. oprava ostění</t>
  </si>
  <si>
    <t>121,32</t>
  </si>
  <si>
    <t>784221105R</t>
  </si>
  <si>
    <t>Malby z malířských směsí otěruvzdorných za sucha dvojnásobné, bílé za sucha otěruvzdorné dobře v místnostech výšky přes 5,00 m</t>
  </si>
  <si>
    <t>1166802013</t>
  </si>
  <si>
    <t>226082478</t>
  </si>
  <si>
    <t>9.8.</t>
  </si>
  <si>
    <t>18,0*(0,6+1,25+1,25+1,25)*2</t>
  </si>
  <si>
    <t>1336571184</t>
  </si>
  <si>
    <t>998786102</t>
  </si>
  <si>
    <t>Přesun hmot pro čalounické úpravy stanovený z hmotnosti přesunovaného materiálu vodorovná dopravní vzdálenost do 50 m v objektech výšky (hloubky) přes 6 do 12 m</t>
  </si>
  <si>
    <t>1218758201</t>
  </si>
  <si>
    <t>5 - Elektromontáže</t>
  </si>
  <si>
    <t>K211</t>
  </si>
  <si>
    <t>Jímací stožár volně stojící upevněný v tříramenném stojanu - výška 5500mm FeZn</t>
  </si>
  <si>
    <t>ks</t>
  </si>
  <si>
    <t>529755994</t>
  </si>
  <si>
    <t>K212</t>
  </si>
  <si>
    <t>Jímací stožár volně stojící upevněný v tříramenném stojanu - výška 4000mm FeZn</t>
  </si>
  <si>
    <t>1530110346</t>
  </si>
  <si>
    <t>K213</t>
  </si>
  <si>
    <t>betonový podstavec 17 kg s klínem</t>
  </si>
  <si>
    <t>1776845654</t>
  </si>
  <si>
    <t>K214</t>
  </si>
  <si>
    <t>Podložka pod betonový podstavec</t>
  </si>
  <si>
    <t>-2033859547</t>
  </si>
  <si>
    <t>K215</t>
  </si>
  <si>
    <t>Izolovaná podpěra vedení min délka izolační části 500mm</t>
  </si>
  <si>
    <t>1897342405</t>
  </si>
  <si>
    <t>K216</t>
  </si>
  <si>
    <t>Podstavec pro uchycení izolované podpěry na plochou střechu</t>
  </si>
  <si>
    <t>-784620445</t>
  </si>
  <si>
    <t>K217</t>
  </si>
  <si>
    <t>Podpěra vedení AlMgSi 8mm na ploché střechy</t>
  </si>
  <si>
    <t>-1032317688</t>
  </si>
  <si>
    <t>K218</t>
  </si>
  <si>
    <t>Svorka pro připojení vodiče AlMgSi 8mm na oplechování</t>
  </si>
  <si>
    <t>1773657205</t>
  </si>
  <si>
    <t>K219</t>
  </si>
  <si>
    <t>Svorka spojovací</t>
  </si>
  <si>
    <t>-397779080</t>
  </si>
  <si>
    <t>K220</t>
  </si>
  <si>
    <t>Svorka okapová</t>
  </si>
  <si>
    <t>756330642</t>
  </si>
  <si>
    <t>K221</t>
  </si>
  <si>
    <t>Zkušební svorka - nerez se středovou destičkou</t>
  </si>
  <si>
    <t>-117575298</t>
  </si>
  <si>
    <t>K179</t>
  </si>
  <si>
    <t>Ostatní svorky dle potřeby</t>
  </si>
  <si>
    <t>-74909325</t>
  </si>
  <si>
    <t>K222</t>
  </si>
  <si>
    <t>Číselný štítek pro označení zkušební svorky</t>
  </si>
  <si>
    <t>-1711903308</t>
  </si>
  <si>
    <t>K223</t>
  </si>
  <si>
    <t>Svorka pro připojení na kovové konstrukce</t>
  </si>
  <si>
    <t>-2088193575</t>
  </si>
  <si>
    <t>K224</t>
  </si>
  <si>
    <t>Výstražná tabulka - minimální odstup 3m při bouřce</t>
  </si>
  <si>
    <t>941848108</t>
  </si>
  <si>
    <t>K225</t>
  </si>
  <si>
    <t>Zaváděcí tyč- průměr 16mm délky 2000mm</t>
  </si>
  <si>
    <t>-1760812508</t>
  </si>
  <si>
    <t>K226</t>
  </si>
  <si>
    <t>Podpěra zaváděcí tyče 16mm s podložkou</t>
  </si>
  <si>
    <t>-509889893</t>
  </si>
  <si>
    <t>K227</t>
  </si>
  <si>
    <t>Podpěra vedení 8mm</t>
  </si>
  <si>
    <t>9052975</t>
  </si>
  <si>
    <t>K228</t>
  </si>
  <si>
    <t>Hmoždinky do desek z tvrzené pěnové hmoty</t>
  </si>
  <si>
    <t>-199136146</t>
  </si>
  <si>
    <t>K229</t>
  </si>
  <si>
    <t>Jímací tyč délky 1000mm</t>
  </si>
  <si>
    <t>-586212719</t>
  </si>
  <si>
    <t>K230</t>
  </si>
  <si>
    <t>Jímací tyč délky 1500mm</t>
  </si>
  <si>
    <t>-2064167042</t>
  </si>
  <si>
    <t>K231</t>
  </si>
  <si>
    <t>Dilatační propojka z Al drátu</t>
  </si>
  <si>
    <t>1715115328</t>
  </si>
  <si>
    <t>K232</t>
  </si>
  <si>
    <t>Zemnič FeZn 30x4 s vrstvou pozinkování ?70mikronů</t>
  </si>
  <si>
    <t>-122979851</t>
  </si>
  <si>
    <t>K233</t>
  </si>
  <si>
    <t>Křížová svorka pro spojování/napojování páskového zemniče FeZn 30x4</t>
  </si>
  <si>
    <t>-672404445</t>
  </si>
  <si>
    <t>K234</t>
  </si>
  <si>
    <t>Křížová svorka pro spojení zaváděcí tyče a páskového zemniče feZn 30x4</t>
  </si>
  <si>
    <t>-1321247322</t>
  </si>
  <si>
    <t>K235</t>
  </si>
  <si>
    <t>Křížová svorka pro spojení vodiče CUI (Cu) a páskového zemniče nerez 30x4</t>
  </si>
  <si>
    <t>1730981219</t>
  </si>
  <si>
    <t>K236</t>
  </si>
  <si>
    <t>Vodič AlMgSi 8mm</t>
  </si>
  <si>
    <t>784315515</t>
  </si>
  <si>
    <t>K195</t>
  </si>
  <si>
    <t>Asfaltový nátěr</t>
  </si>
  <si>
    <t>-1716700069</t>
  </si>
  <si>
    <t>K237</t>
  </si>
  <si>
    <t>Vodič CUI průměr 20mm délky 3500mm</t>
  </si>
  <si>
    <t>235430584</t>
  </si>
  <si>
    <t>K238</t>
  </si>
  <si>
    <t>Podpěra vedení CUI - dle typu přichycení</t>
  </si>
  <si>
    <t>1899983244</t>
  </si>
  <si>
    <t>K198</t>
  </si>
  <si>
    <t>Spotřební materiál</t>
  </si>
  <si>
    <t>-858941512</t>
  </si>
  <si>
    <t>K240</t>
  </si>
  <si>
    <t>vodiž CYA16 (zž)</t>
  </si>
  <si>
    <t>322150700</t>
  </si>
  <si>
    <t>K241</t>
  </si>
  <si>
    <t>CYKY-J3x1,5</t>
  </si>
  <si>
    <t>291270086</t>
  </si>
  <si>
    <t>K242</t>
  </si>
  <si>
    <t>CYKY-J3x2,5</t>
  </si>
  <si>
    <t>-261018654</t>
  </si>
  <si>
    <t>K243</t>
  </si>
  <si>
    <t>Trubka ohebná 25mm vhodná do betonu</t>
  </si>
  <si>
    <t>-1517753788</t>
  </si>
  <si>
    <t>K244</t>
  </si>
  <si>
    <t>Venkovní rozvaděč pro přepěťovou ochranu a bod rozdělení</t>
  </si>
  <si>
    <t>1234840116</t>
  </si>
  <si>
    <t>K245</t>
  </si>
  <si>
    <t>Termostat pro vyhřívané střešní vpusti - dle vybrané technologie</t>
  </si>
  <si>
    <t>1662564535</t>
  </si>
  <si>
    <t>K205</t>
  </si>
  <si>
    <t>Ostatní jistící prvky a kabeláž (SENZOR TEPLOTY) - dle vybrané technologie termostatu</t>
  </si>
  <si>
    <t>403586629</t>
  </si>
  <si>
    <t>K246</t>
  </si>
  <si>
    <t>Přepěťová ochrana typu varistorová T1+T2 - (zapojení pro vyhřívané vpusti)</t>
  </si>
  <si>
    <t>-2009266321</t>
  </si>
  <si>
    <t>K207</t>
  </si>
  <si>
    <t>Přepěťové ochrany pro datové spoje - na stavající vedení do budovy -typ dle kabeláže</t>
  </si>
  <si>
    <t>-1088706969</t>
  </si>
  <si>
    <t>K208</t>
  </si>
  <si>
    <t>Přepěťové ochrany pro telekomunikační spoje - na stávající vedení do budovy</t>
  </si>
  <si>
    <t>792079370</t>
  </si>
  <si>
    <t>K247</t>
  </si>
  <si>
    <t>Svodič bleskových proudů + svodič přepětí T1 + T2. Na všechny vstupy z napájecí sítě</t>
  </si>
  <si>
    <t>-1251337669</t>
  </si>
  <si>
    <t>K210</t>
  </si>
  <si>
    <t>Svodič přepětí T3 - dle požadavků investora</t>
  </si>
  <si>
    <t>1674552907</t>
  </si>
  <si>
    <t>6 - Záchytný systém</t>
  </si>
  <si>
    <t>x100</t>
  </si>
  <si>
    <t>TSL-800-BSR10-A 4ks
Kotvicí body TSL-xxx-BSR10 budou kotveny na chemickou kotvu. V případě dutinových panelů navíc se síťovanými hmoždinkami.
TSL-700-BSR10-A 2ks
TSL-700-BSR10-A 2ks
TSL-800-BSR10-A 6ks
TSL-L6 33bm
TSL-NAP6 1ks
TSL-KP6 1ks
TSL-Štítek 1ks
TSL-700-BSR10-A 3ks
TSL-800-BSR10-A 17ks
TSL-SOS 1ks
TSL-L6 94bm
TSL-NAP6 2ks
TSL-KP6 2ks
TSL-Štítek 2ks
Kotvicí body TSL-xxx-BSR10 budou kotveny na chemickou kotvu. V případě dutinových panelů navíc se síťovanými hmoždinkami.
TSL-700-BSR10-A 1ks
TSL-800-BSR10-A 11ks
TSL-L6 44,5bm
TSL-NAP6 2ks
TSL-KP6 2ks
TSL-Štítek 2ks
Kotvicí body TSL-xxx-BSR10 budou kotveny na chemickou kotvu. V případě dutinových panelů navíc se síťovanými hmoždinkami.
TSL-800-BSR10-A 4ks
TSL-L6 11bm
TSL-NAP6 1ks
TSL-KP6 1ks
TSL-Štítek 1ks
TSL-700-BSR10-A 4ks
TSL-800-BSR10-A 21ks
TSL-L6 154bm
TSL-NAP6 3ks
TSL-KP6 1ks
TSL-Štítek 2ks
Kotvicí body TSL-xxx-BSR10 budou kotveny na chemickou kotvu. V případě dutinových panelů navíc se síťovanými hmoždinkami.
TSL-700-BSR10-A 17ks
TSL-L6 130bm
TSL-SOS 2ks
TSL-NAP6 2ks
TSL-KP6 2ks
TSL-Štítek 2ks
Kotvicí body TSL-xxx-BSR10 budou kotveny na chemickou kotvu. V případě dutinových panelů navíc se síťovanými hmoždinkami.
Společné položky
MONTÁŽ 1ks
Revize a předání do užívání 1ks</t>
  </si>
  <si>
    <t>1016739998</t>
  </si>
  <si>
    <t>VON - VRN+ON</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</si>
  <si>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</si>
  <si>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</si>
  <si>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</si>
  <si>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</si>
  <si>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</si>
  <si>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</si>
  <si>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</si>
  <si>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</si>
  <si>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</si>
  <si>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013254000</t>
  </si>
  <si>
    <t>Dokumentace skutečného provedení stavby
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t>
  </si>
  <si>
    <t>1256467400</t>
  </si>
  <si>
    <t>013254000-1</t>
  </si>
  <si>
    <t>Vypracování kotevního plánu stěn</t>
  </si>
  <si>
    <t>1330525035</t>
  </si>
  <si>
    <t>013254000-2</t>
  </si>
  <si>
    <t>Vypracování kotevního plánu střechy</t>
  </si>
  <si>
    <t>-715186096</t>
  </si>
  <si>
    <t>013254000-3</t>
  </si>
  <si>
    <t>Fotodokumentace průběhu výstavby</t>
  </si>
  <si>
    <t>-1609711703</t>
  </si>
  <si>
    <t>013254000-4</t>
  </si>
  <si>
    <t>Provedení opatření pro ochranu rorýse obecného</t>
  </si>
  <si>
    <t>-1803685776</t>
  </si>
  <si>
    <t>013254000-5</t>
  </si>
  <si>
    <t>Ochrana zeleně a konstrukcí kolem objektu</t>
  </si>
  <si>
    <t>-704699310</t>
  </si>
  <si>
    <t>013254000-6</t>
  </si>
  <si>
    <t>Provedení výtažných zkoušek, ověření soudržnosti podkladu a přidržnost lepící hmoty</t>
  </si>
  <si>
    <t>-488322438</t>
  </si>
  <si>
    <t>VRN3</t>
  </si>
  <si>
    <t>Zařízení staveniště</t>
  </si>
  <si>
    <t>030001000</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</si>
  <si>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 </t>
  </si>
  <si>
    <t>2020096541</t>
  </si>
  <si>
    <t>030001001</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</si>
  <si>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t>
  </si>
  <si>
    <t>641360410</t>
  </si>
  <si>
    <t>030001002</t>
  </si>
  <si>
    <t>Stížené pracovní podmínky při práci za provozu školy</t>
  </si>
  <si>
    <t>-620147321</t>
  </si>
  <si>
    <t>030001002-1</t>
  </si>
  <si>
    <t>Opatření BOZP
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t>
  </si>
  <si>
    <t>-224347937</t>
  </si>
  <si>
    <t>VRN4</t>
  </si>
  <si>
    <t>Inženýrská činnost</t>
  </si>
  <si>
    <t>030001003</t>
  </si>
  <si>
    <t>Kompletační a inženýrská činnost</t>
  </si>
  <si>
    <t>550280772</t>
  </si>
  <si>
    <t>043002000</t>
  </si>
  <si>
    <t>Zkoušky a ostatní měření, revize</t>
  </si>
  <si>
    <t>1024</t>
  </si>
  <si>
    <t>-1354898231</t>
  </si>
  <si>
    <t>VRN9</t>
  </si>
  <si>
    <t>Ostatní náklady</t>
  </si>
  <si>
    <t>092203000.1</t>
  </si>
  <si>
    <t>Vypracování výrobní dokumentace, navržení technologických postupů</t>
  </si>
  <si>
    <t>1674636430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</si>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</sst>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4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8"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17" fillId="3"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21" fillId="0" borderId="0" xfId="0" applyFont="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1" fillId="0" borderId="0" xfId="0" applyFont="1" applyAlignment="1">
      <alignment horizontal="left" vertical="center"/>
    </xf>
    <xf numFmtId="0" fontId="20"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4" fontId="22" fillId="0" borderId="7" xfId="0" applyNumberFormat="1"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4" fontId="21" fillId="0" borderId="0" xfId="0" applyNumberFormat="1" applyFont="1" applyBorder="1" applyAlignment="1">
      <alignment vertical="center"/>
    </xf>
    <xf numFmtId="0" fontId="2" fillId="0" borderId="5" xfId="0" applyFont="1" applyBorder="1" applyAlignment="1">
      <alignment vertical="center"/>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0" fillId="5" borderId="9" xfId="0" applyFont="1" applyFill="1" applyBorder="1" applyAlignment="1">
      <alignment vertical="center"/>
    </xf>
    <xf numFmtId="0" fontId="4" fillId="5" borderId="9" xfId="0" applyFont="1" applyFill="1" applyBorder="1" applyAlignment="1">
      <alignment horizontal="center" vertical="center"/>
    </xf>
    <xf numFmtId="0" fontId="4" fillId="5" borderId="9" xfId="0" applyFont="1" applyFill="1" applyBorder="1" applyAlignment="1">
      <alignment horizontal="left" vertical="center"/>
    </xf>
    <xf numFmtId="4" fontId="4" fillId="5" borderId="9" xfId="0" applyNumberFormat="1" applyFont="1" applyFill="1" applyBorder="1" applyAlignment="1">
      <alignment vertical="center"/>
    </xf>
    <xf numFmtId="0" fontId="0" fillId="5" borderId="10" xfId="0" applyFont="1" applyFill="1" applyBorder="1" applyAlignment="1">
      <alignment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3" fillId="0" borderId="0" xfId="0" applyFont="1" applyAlignment="1">
      <alignment vertical="center"/>
    </xf>
    <xf numFmtId="165" fontId="3" fillId="0" borderId="0" xfId="0" applyNumberFormat="1" applyFont="1" applyAlignment="1">
      <alignment horizontal="left" vertical="center"/>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left" vertical="center"/>
    </xf>
    <xf numFmtId="0" fontId="0" fillId="6" borderId="9" xfId="0" applyFont="1" applyFill="1" applyBorder="1" applyAlignment="1">
      <alignment vertical="center"/>
    </xf>
    <xf numFmtId="0" fontId="3" fillId="6" borderId="9" xfId="0" applyFont="1" applyFill="1" applyBorder="1" applyAlignment="1">
      <alignment horizontal="center" vertical="center"/>
    </xf>
    <xf numFmtId="0" fontId="3" fillId="6" borderId="9" xfId="0" applyFont="1" applyFill="1" applyBorder="1" applyAlignment="1">
      <alignment horizontal="right" vertical="center"/>
    </xf>
    <xf numFmtId="0" fontId="3" fillId="6" borderId="10" xfId="0" applyFont="1" applyFill="1" applyBorder="1" applyAlignment="1">
      <alignment horizontal="center" vertical="center"/>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0" fillId="0" borderId="14"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center" vertical="center"/>
    </xf>
    <xf numFmtId="4" fontId="24" fillId="0" borderId="17"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8"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vertical="center"/>
    </xf>
    <xf numFmtId="0" fontId="30"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8" xfId="0" applyNumberFormat="1" applyFont="1" applyBorder="1" applyAlignment="1">
      <alignment vertical="center"/>
    </xf>
    <xf numFmtId="0" fontId="5" fillId="0" borderId="0" xfId="0" applyFont="1" applyAlignment="1">
      <alignment horizontal="left"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lignment horizontal="left" vertical="center" wrapText="1"/>
    </xf>
    <xf numFmtId="0" fontId="0" fillId="0" borderId="0" xfId="0" applyFont="1" applyBorder="1" applyAlignment="1" applyProtection="1">
      <alignment vertical="center"/>
      <protection locked="0"/>
    </xf>
    <xf numFmtId="0" fontId="4" fillId="0" borderId="0" xfId="0" applyFont="1" applyBorder="1" applyAlignment="1">
      <alignment horizontal="left" vertical="center" wrapText="1"/>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8" xfId="0" applyFont="1" applyFill="1" applyBorder="1" applyAlignment="1">
      <alignment horizontal="left" vertical="center"/>
    </xf>
    <xf numFmtId="0" fontId="4" fillId="6" borderId="9" xfId="0" applyFont="1" applyFill="1" applyBorder="1" applyAlignment="1">
      <alignment horizontal="right" vertical="center"/>
    </xf>
    <xf numFmtId="0" fontId="4"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4"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lignment horizontal="lef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5" xfId="0" applyFont="1" applyFill="1" applyBorder="1" applyAlignment="1">
      <alignment vertical="center"/>
    </xf>
    <xf numFmtId="0" fontId="33"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0" fillId="0" borderId="0" xfId="0" applyFont="1" applyAlignment="1" applyProtection="1">
      <alignment vertical="center"/>
      <protection locked="0"/>
    </xf>
    <xf numFmtId="0" fontId="20" fillId="0" borderId="0" xfId="0" applyFont="1" applyAlignment="1">
      <alignment horizontal="left" vertical="center" wrapText="1"/>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0"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4" fontId="25" fillId="0" borderId="0" xfId="0" applyNumberFormat="1" applyFont="1" applyAlignment="1">
      <alignment/>
    </xf>
    <xf numFmtId="166" fontId="34" fillId="0" borderId="15" xfId="0" applyNumberFormat="1" applyFont="1" applyBorder="1" applyAlignment="1">
      <alignment/>
    </xf>
    <xf numFmtId="166" fontId="34" fillId="0" borderId="16" xfId="0" applyNumberFormat="1" applyFont="1" applyBorder="1" applyAlignment="1">
      <alignment/>
    </xf>
    <xf numFmtId="4" fontId="35"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8"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4"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8" xfId="0" applyNumberFormat="1" applyFont="1" applyBorder="1" applyAlignment="1">
      <alignment vertical="center"/>
    </xf>
    <xf numFmtId="4" fontId="0" fillId="0" borderId="0" xfId="0" applyNumberFormat="1" applyFont="1" applyAlignment="1">
      <alignment vertical="center"/>
    </xf>
    <xf numFmtId="0" fontId="9" fillId="0" borderId="4" xfId="0" applyFont="1" applyBorder="1" applyAlignment="1">
      <alignment vertical="center"/>
    </xf>
    <xf numFmtId="0" fontId="36"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37" fillId="0" borderId="27" xfId="0" applyFont="1" applyBorder="1" applyAlignment="1" applyProtection="1">
      <alignment horizontal="center" vertical="center"/>
      <protection locked="0"/>
    </xf>
    <xf numFmtId="49" fontId="37" fillId="0" borderId="27" xfId="0" applyNumberFormat="1" applyFont="1" applyBorder="1" applyAlignment="1" applyProtection="1">
      <alignment horizontal="left" vertical="center" wrapText="1"/>
      <protection locked="0"/>
    </xf>
    <xf numFmtId="0" fontId="37" fillId="0" borderId="27" xfId="0" applyFont="1" applyBorder="1" applyAlignment="1" applyProtection="1">
      <alignment horizontal="left" vertical="center" wrapText="1"/>
      <protection locked="0"/>
    </xf>
    <xf numFmtId="0" fontId="37" fillId="0" borderId="27" xfId="0" applyFont="1" applyBorder="1" applyAlignment="1" applyProtection="1">
      <alignment horizontal="center" vertical="center" wrapText="1"/>
      <protection locked="0"/>
    </xf>
    <xf numFmtId="167" fontId="37" fillId="0" borderId="27" xfId="0" applyNumberFormat="1" applyFont="1" applyBorder="1" applyAlignment="1" applyProtection="1">
      <alignment vertical="center"/>
      <protection locked="0"/>
    </xf>
    <xf numFmtId="4" fontId="37" fillId="4"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locked="0"/>
    </xf>
    <xf numFmtId="0" fontId="37" fillId="0" borderId="4" xfId="0" applyFont="1" applyBorder="1" applyAlignment="1">
      <alignment vertical="center"/>
    </xf>
    <xf numFmtId="0" fontId="37" fillId="4" borderId="27"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167" fontId="0" fillId="4" borderId="27" xfId="0" applyNumberFormat="1" applyFont="1" applyFill="1" applyBorder="1" applyAlignment="1" applyProtection="1">
      <alignment vertical="center"/>
      <protection locked="0"/>
    </xf>
    <xf numFmtId="0" fontId="0" fillId="0" borderId="27" xfId="0" applyFont="1" applyBorder="1" applyAlignment="1" applyProtection="1">
      <alignment horizontal="left" vertical="top" wrapText="1"/>
      <protection locked="0"/>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24" t="s">
        <v>8</v>
      </c>
      <c r="BS2" s="25" t="s">
        <v>9</v>
      </c>
      <c r="BT2" s="25" t="s">
        <v>10</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9</v>
      </c>
      <c r="BT3" s="25" t="s">
        <v>11</v>
      </c>
    </row>
    <row r="4" spans="2:71" ht="36.95" customHeight="1">
      <c r="B4" s="29"/>
      <c r="C4" s="30"/>
      <c r="D4" s="31" t="s">
        <v>12</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13</v>
      </c>
      <c r="BE4" s="34" t="s">
        <v>14</v>
      </c>
      <c r="BS4" s="25" t="s">
        <v>15</v>
      </c>
    </row>
    <row r="5" spans="2:71" ht="14.4" customHeight="1">
      <c r="B5" s="29"/>
      <c r="C5" s="30"/>
      <c r="D5" s="35" t="s">
        <v>16</v>
      </c>
      <c r="E5" s="30"/>
      <c r="F5" s="30"/>
      <c r="G5" s="30"/>
      <c r="H5" s="30"/>
      <c r="I5" s="30"/>
      <c r="J5" s="30"/>
      <c r="K5" s="36" t="s">
        <v>17</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18</v>
      </c>
      <c r="BS5" s="25" t="s">
        <v>9</v>
      </c>
    </row>
    <row r="6" spans="2:71" ht="36.95" customHeight="1">
      <c r="B6" s="29"/>
      <c r="C6" s="30"/>
      <c r="D6" s="38" t="s">
        <v>19</v>
      </c>
      <c r="E6" s="30"/>
      <c r="F6" s="30"/>
      <c r="G6" s="30"/>
      <c r="H6" s="30"/>
      <c r="I6" s="30"/>
      <c r="J6" s="30"/>
      <c r="K6" s="39" t="s">
        <v>20</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9</v>
      </c>
    </row>
    <row r="7" spans="2:71" ht="14.4" customHeight="1">
      <c r="B7" s="29"/>
      <c r="C7" s="30"/>
      <c r="D7" s="41"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23</v>
      </c>
      <c r="AL7" s="30"/>
      <c r="AM7" s="30"/>
      <c r="AN7" s="36" t="s">
        <v>5</v>
      </c>
      <c r="AO7" s="30"/>
      <c r="AP7" s="30"/>
      <c r="AQ7" s="32"/>
      <c r="BE7" s="40"/>
      <c r="BS7" s="25" t="s">
        <v>9</v>
      </c>
    </row>
    <row r="8" spans="2:71" ht="14.4" customHeight="1">
      <c r="B8" s="29"/>
      <c r="C8" s="30"/>
      <c r="D8" s="41" t="s">
        <v>24</v>
      </c>
      <c r="E8" s="30"/>
      <c r="F8" s="30"/>
      <c r="G8" s="30"/>
      <c r="H8" s="30"/>
      <c r="I8" s="30"/>
      <c r="J8" s="30"/>
      <c r="K8" s="36" t="s">
        <v>25</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26</v>
      </c>
      <c r="AL8" s="30"/>
      <c r="AM8" s="30"/>
      <c r="AN8" s="42" t="s">
        <v>27</v>
      </c>
      <c r="AO8" s="30"/>
      <c r="AP8" s="30"/>
      <c r="AQ8" s="32"/>
      <c r="BE8" s="40"/>
      <c r="BS8" s="25" t="s">
        <v>9</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9</v>
      </c>
    </row>
    <row r="10" spans="2:71" ht="14.4" customHeight="1">
      <c r="B10" s="29"/>
      <c r="C10" s="30"/>
      <c r="D10" s="41" t="s">
        <v>28</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29</v>
      </c>
      <c r="AL10" s="30"/>
      <c r="AM10" s="30"/>
      <c r="AN10" s="36" t="s">
        <v>5</v>
      </c>
      <c r="AO10" s="30"/>
      <c r="AP10" s="30"/>
      <c r="AQ10" s="32"/>
      <c r="BE10" s="40"/>
      <c r="BS10" s="25" t="s">
        <v>9</v>
      </c>
    </row>
    <row r="11" spans="2:71" ht="18.45" customHeight="1">
      <c r="B11" s="29"/>
      <c r="C11" s="30"/>
      <c r="D11" s="30"/>
      <c r="E11" s="36" t="s">
        <v>30</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31</v>
      </c>
      <c r="AL11" s="30"/>
      <c r="AM11" s="30"/>
      <c r="AN11" s="36" t="s">
        <v>5</v>
      </c>
      <c r="AO11" s="30"/>
      <c r="AP11" s="30"/>
      <c r="AQ11" s="32"/>
      <c r="BE11" s="40"/>
      <c r="BS11" s="25" t="s">
        <v>9</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9</v>
      </c>
    </row>
    <row r="13" spans="2:71" ht="14.4" customHeight="1">
      <c r="B13" s="29"/>
      <c r="C13" s="30"/>
      <c r="D13" s="41" t="s">
        <v>32</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29</v>
      </c>
      <c r="AL13" s="30"/>
      <c r="AM13" s="30"/>
      <c r="AN13" s="43" t="s">
        <v>33</v>
      </c>
      <c r="AO13" s="30"/>
      <c r="AP13" s="30"/>
      <c r="AQ13" s="32"/>
      <c r="BE13" s="40"/>
      <c r="BS13" s="25" t="s">
        <v>9</v>
      </c>
    </row>
    <row r="14" spans="2:71" ht="13.5">
      <c r="B14" s="29"/>
      <c r="C14" s="30"/>
      <c r="D14" s="30"/>
      <c r="E14" s="43" t="s">
        <v>33</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31</v>
      </c>
      <c r="AL14" s="30"/>
      <c r="AM14" s="30"/>
      <c r="AN14" s="43" t="s">
        <v>33</v>
      </c>
      <c r="AO14" s="30"/>
      <c r="AP14" s="30"/>
      <c r="AQ14" s="32"/>
      <c r="BE14" s="40"/>
      <c r="BS14" s="25" t="s">
        <v>9</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34</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29</v>
      </c>
      <c r="AL16" s="30"/>
      <c r="AM16" s="30"/>
      <c r="AN16" s="36" t="s">
        <v>5</v>
      </c>
      <c r="AO16" s="30"/>
      <c r="AP16" s="30"/>
      <c r="AQ16" s="32"/>
      <c r="BE16" s="40"/>
      <c r="BS16" s="25" t="s">
        <v>6</v>
      </c>
    </row>
    <row r="17" spans="2:71" ht="18.45" customHeight="1">
      <c r="B17" s="29"/>
      <c r="C17" s="30"/>
      <c r="D17" s="30"/>
      <c r="E17" s="36" t="s">
        <v>35</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31</v>
      </c>
      <c r="AL17" s="30"/>
      <c r="AM17" s="30"/>
      <c r="AN17" s="36" t="s">
        <v>5</v>
      </c>
      <c r="AO17" s="30"/>
      <c r="AP17" s="30"/>
      <c r="AQ17" s="32"/>
      <c r="BE17" s="40"/>
      <c r="BS17" s="25" t="s">
        <v>36</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9</v>
      </c>
    </row>
    <row r="19" spans="2:71" ht="14.4" customHeight="1">
      <c r="B19" s="29"/>
      <c r="C19" s="30"/>
      <c r="D19" s="41" t="s">
        <v>37</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9</v>
      </c>
    </row>
    <row r="20" spans="2:71" ht="99.75" customHeight="1">
      <c r="B20" s="29"/>
      <c r="C20" s="30"/>
      <c r="D20" s="30"/>
      <c r="E20" s="45" t="s">
        <v>38</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39</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40</v>
      </c>
      <c r="M25" s="53"/>
      <c r="N25" s="53"/>
      <c r="O25" s="53"/>
      <c r="P25" s="48"/>
      <c r="Q25" s="48"/>
      <c r="R25" s="48"/>
      <c r="S25" s="48"/>
      <c r="T25" s="48"/>
      <c r="U25" s="48"/>
      <c r="V25" s="48"/>
      <c r="W25" s="53" t="s">
        <v>41</v>
      </c>
      <c r="X25" s="53"/>
      <c r="Y25" s="53"/>
      <c r="Z25" s="53"/>
      <c r="AA25" s="53"/>
      <c r="AB25" s="53"/>
      <c r="AC25" s="53"/>
      <c r="AD25" s="53"/>
      <c r="AE25" s="53"/>
      <c r="AF25" s="48"/>
      <c r="AG25" s="48"/>
      <c r="AH25" s="48"/>
      <c r="AI25" s="48"/>
      <c r="AJ25" s="48"/>
      <c r="AK25" s="53" t="s">
        <v>42</v>
      </c>
      <c r="AL25" s="53"/>
      <c r="AM25" s="53"/>
      <c r="AN25" s="53"/>
      <c r="AO25" s="53"/>
      <c r="AP25" s="48"/>
      <c r="AQ25" s="52"/>
      <c r="BE25" s="40"/>
    </row>
    <row r="26" spans="2:57" s="2" customFormat="1" ht="14.4" customHeight="1">
      <c r="B26" s="54"/>
      <c r="C26" s="55"/>
      <c r="D26" s="56" t="s">
        <v>43</v>
      </c>
      <c r="E26" s="55"/>
      <c r="F26" s="56" t="s">
        <v>44</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pans="2:57" s="2" customFormat="1" ht="14.4" customHeight="1">
      <c r="B27" s="54"/>
      <c r="C27" s="55"/>
      <c r="D27" s="55"/>
      <c r="E27" s="55"/>
      <c r="F27" s="56" t="s">
        <v>45</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spans="2:57" s="2" customFormat="1" ht="14.4" customHeight="1" hidden="1">
      <c r="B28" s="54"/>
      <c r="C28" s="55"/>
      <c r="D28" s="55"/>
      <c r="E28" s="55"/>
      <c r="F28" s="56" t="s">
        <v>46</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47</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48</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49</v>
      </c>
      <c r="E32" s="62"/>
      <c r="F32" s="62"/>
      <c r="G32" s="62"/>
      <c r="H32" s="62"/>
      <c r="I32" s="62"/>
      <c r="J32" s="62"/>
      <c r="K32" s="62"/>
      <c r="L32" s="62"/>
      <c r="M32" s="62"/>
      <c r="N32" s="62"/>
      <c r="O32" s="62"/>
      <c r="P32" s="62"/>
      <c r="Q32" s="62"/>
      <c r="R32" s="62"/>
      <c r="S32" s="62"/>
      <c r="T32" s="63" t="s">
        <v>50</v>
      </c>
      <c r="U32" s="62"/>
      <c r="V32" s="62"/>
      <c r="W32" s="62"/>
      <c r="X32" s="64" t="s">
        <v>51</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47"/>
    </row>
    <row r="39" spans="2:44" s="1" customFormat="1" ht="36.95" customHeight="1">
      <c r="B39" s="47"/>
      <c r="C39" s="73" t="s">
        <v>52</v>
      </c>
      <c r="AR39" s="47"/>
    </row>
    <row r="40" spans="2:44" s="1" customFormat="1" ht="6.95" customHeight="1">
      <c r="B40" s="47"/>
      <c r="AR40" s="47"/>
    </row>
    <row r="41" spans="2:44" s="3" customFormat="1" ht="14.4" customHeight="1">
      <c r="B41" s="74"/>
      <c r="C41" s="75" t="s">
        <v>16</v>
      </c>
      <c r="L41" s="3" t="str">
        <f>K5</f>
        <v>120</v>
      </c>
      <c r="AR41" s="74"/>
    </row>
    <row r="42" spans="2:44" s="4" customFormat="1" ht="36.95" customHeight="1">
      <c r="B42" s="76"/>
      <c r="C42" s="77" t="s">
        <v>19</v>
      </c>
      <c r="L42" s="78" t="str">
        <f>K6</f>
        <v>Snižování spotřeby energie - Školský objekt Chabařovická</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R42" s="76"/>
    </row>
    <row r="43" spans="2:44" s="1" customFormat="1" ht="6.95" customHeight="1">
      <c r="B43" s="47"/>
      <c r="AR43" s="47"/>
    </row>
    <row r="44" spans="2:44" s="1" customFormat="1" ht="13.5">
      <c r="B44" s="47"/>
      <c r="C44" s="75" t="s">
        <v>24</v>
      </c>
      <c r="L44" s="79" t="str">
        <f>IF(K8="","",K8)</f>
        <v>Chabařovická 1125/4, Praha 8</v>
      </c>
      <c r="AI44" s="75" t="s">
        <v>26</v>
      </c>
      <c r="AM44" s="80" t="str">
        <f>IF(AN8="","",AN8)</f>
        <v>13.3.2018</v>
      </c>
      <c r="AN44" s="80"/>
      <c r="AR44" s="47"/>
    </row>
    <row r="45" spans="2:44" s="1" customFormat="1" ht="6.95" customHeight="1">
      <c r="B45" s="47"/>
      <c r="AR45" s="47"/>
    </row>
    <row r="46" spans="2:56" s="1" customFormat="1" ht="13.5">
      <c r="B46" s="47"/>
      <c r="C46" s="75" t="s">
        <v>28</v>
      </c>
      <c r="L46" s="3" t="str">
        <f>IF(E11="","",E11)</f>
        <v xml:space="preserve">Servisní středisko pro správu svěřeného majetku </v>
      </c>
      <c r="AI46" s="75" t="s">
        <v>34</v>
      </c>
      <c r="AM46" s="3" t="str">
        <f>IF(E17="","",E17)</f>
        <v>Le Nut Group s.r.o.</v>
      </c>
      <c r="AN46" s="3"/>
      <c r="AO46" s="3"/>
      <c r="AP46" s="3"/>
      <c r="AR46" s="47"/>
      <c r="AS46" s="81" t="s">
        <v>53</v>
      </c>
      <c r="AT46" s="82"/>
      <c r="AU46" s="83"/>
      <c r="AV46" s="83"/>
      <c r="AW46" s="83"/>
      <c r="AX46" s="83"/>
      <c r="AY46" s="83"/>
      <c r="AZ46" s="83"/>
      <c r="BA46" s="83"/>
      <c r="BB46" s="83"/>
      <c r="BC46" s="83"/>
      <c r="BD46" s="84"/>
    </row>
    <row r="47" spans="2:56" s="1" customFormat="1" ht="13.5">
      <c r="B47" s="47"/>
      <c r="C47" s="75" t="s">
        <v>32</v>
      </c>
      <c r="L47" s="3" t="str">
        <f>IF(E14="Vyplň údaj","",E14)</f>
        <v/>
      </c>
      <c r="AR47" s="47"/>
      <c r="AS47" s="85"/>
      <c r="AT47" s="56"/>
      <c r="AU47" s="48"/>
      <c r="AV47" s="48"/>
      <c r="AW47" s="48"/>
      <c r="AX47" s="48"/>
      <c r="AY47" s="48"/>
      <c r="AZ47" s="48"/>
      <c r="BA47" s="48"/>
      <c r="BB47" s="48"/>
      <c r="BC47" s="48"/>
      <c r="BD47" s="86"/>
    </row>
    <row r="48" spans="2:56" s="1" customFormat="1" ht="10.8" customHeight="1">
      <c r="B48" s="47"/>
      <c r="AR48" s="47"/>
      <c r="AS48" s="85"/>
      <c r="AT48" s="56"/>
      <c r="AU48" s="48"/>
      <c r="AV48" s="48"/>
      <c r="AW48" s="48"/>
      <c r="AX48" s="48"/>
      <c r="AY48" s="48"/>
      <c r="AZ48" s="48"/>
      <c r="BA48" s="48"/>
      <c r="BB48" s="48"/>
      <c r="BC48" s="48"/>
      <c r="BD48" s="86"/>
    </row>
    <row r="49" spans="2:56" s="1" customFormat="1" ht="29.25" customHeight="1">
      <c r="B49" s="47"/>
      <c r="C49" s="87" t="s">
        <v>54</v>
      </c>
      <c r="D49" s="88"/>
      <c r="E49" s="88"/>
      <c r="F49" s="88"/>
      <c r="G49" s="88"/>
      <c r="H49" s="89"/>
      <c r="I49" s="90" t="s">
        <v>55</v>
      </c>
      <c r="J49" s="88"/>
      <c r="K49" s="88"/>
      <c r="L49" s="88"/>
      <c r="M49" s="88"/>
      <c r="N49" s="88"/>
      <c r="O49" s="88"/>
      <c r="P49" s="88"/>
      <c r="Q49" s="88"/>
      <c r="R49" s="88"/>
      <c r="S49" s="88"/>
      <c r="T49" s="88"/>
      <c r="U49" s="88"/>
      <c r="V49" s="88"/>
      <c r="W49" s="88"/>
      <c r="X49" s="88"/>
      <c r="Y49" s="88"/>
      <c r="Z49" s="88"/>
      <c r="AA49" s="88"/>
      <c r="AB49" s="88"/>
      <c r="AC49" s="88"/>
      <c r="AD49" s="88"/>
      <c r="AE49" s="88"/>
      <c r="AF49" s="88"/>
      <c r="AG49" s="91" t="s">
        <v>56</v>
      </c>
      <c r="AH49" s="88"/>
      <c r="AI49" s="88"/>
      <c r="AJ49" s="88"/>
      <c r="AK49" s="88"/>
      <c r="AL49" s="88"/>
      <c r="AM49" s="88"/>
      <c r="AN49" s="90" t="s">
        <v>57</v>
      </c>
      <c r="AO49" s="88"/>
      <c r="AP49" s="88"/>
      <c r="AQ49" s="92" t="s">
        <v>58</v>
      </c>
      <c r="AR49" s="47"/>
      <c r="AS49" s="93" t="s">
        <v>59</v>
      </c>
      <c r="AT49" s="94" t="s">
        <v>60</v>
      </c>
      <c r="AU49" s="94" t="s">
        <v>61</v>
      </c>
      <c r="AV49" s="94" t="s">
        <v>62</v>
      </c>
      <c r="AW49" s="94" t="s">
        <v>63</v>
      </c>
      <c r="AX49" s="94" t="s">
        <v>64</v>
      </c>
      <c r="AY49" s="94" t="s">
        <v>65</v>
      </c>
      <c r="AZ49" s="94" t="s">
        <v>66</v>
      </c>
      <c r="BA49" s="94" t="s">
        <v>67</v>
      </c>
      <c r="BB49" s="94" t="s">
        <v>68</v>
      </c>
      <c r="BC49" s="94" t="s">
        <v>69</v>
      </c>
      <c r="BD49" s="95" t="s">
        <v>70</v>
      </c>
    </row>
    <row r="50" spans="2:56" s="1" customFormat="1" ht="10.8" customHeight="1">
      <c r="B50" s="47"/>
      <c r="AR50" s="47"/>
      <c r="AS50" s="96"/>
      <c r="AT50" s="83"/>
      <c r="AU50" s="83"/>
      <c r="AV50" s="83"/>
      <c r="AW50" s="83"/>
      <c r="AX50" s="83"/>
      <c r="AY50" s="83"/>
      <c r="AZ50" s="83"/>
      <c r="BA50" s="83"/>
      <c r="BB50" s="83"/>
      <c r="BC50" s="83"/>
      <c r="BD50" s="84"/>
    </row>
    <row r="51" spans="2:90" s="4" customFormat="1" ht="32.4" customHeight="1">
      <c r="B51" s="76"/>
      <c r="C51" s="97" t="s">
        <v>71</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9">
        <f>ROUND(SUM(AG52:AG58),2)</f>
        <v>0</v>
      </c>
      <c r="AH51" s="99"/>
      <c r="AI51" s="99"/>
      <c r="AJ51" s="99"/>
      <c r="AK51" s="99"/>
      <c r="AL51" s="99"/>
      <c r="AM51" s="99"/>
      <c r="AN51" s="100">
        <f>SUM(AG51,AT51)</f>
        <v>0</v>
      </c>
      <c r="AO51" s="100"/>
      <c r="AP51" s="100"/>
      <c r="AQ51" s="101" t="s">
        <v>5</v>
      </c>
      <c r="AR51" s="76"/>
      <c r="AS51" s="102">
        <f>ROUND(SUM(AS52:AS58),2)</f>
        <v>0</v>
      </c>
      <c r="AT51" s="103">
        <f>ROUND(SUM(AV51:AW51),2)</f>
        <v>0</v>
      </c>
      <c r="AU51" s="104">
        <f>ROUND(SUM(AU52:AU58),5)</f>
        <v>0</v>
      </c>
      <c r="AV51" s="103">
        <f>ROUND(AZ51*L26,2)</f>
        <v>0</v>
      </c>
      <c r="AW51" s="103">
        <f>ROUND(BA51*L27,2)</f>
        <v>0</v>
      </c>
      <c r="AX51" s="103">
        <f>ROUND(BB51*L26,2)</f>
        <v>0</v>
      </c>
      <c r="AY51" s="103">
        <f>ROUND(BC51*L27,2)</f>
        <v>0</v>
      </c>
      <c r="AZ51" s="103">
        <f>ROUND(SUM(AZ52:AZ58),2)</f>
        <v>0</v>
      </c>
      <c r="BA51" s="103">
        <f>ROUND(SUM(BA52:BA58),2)</f>
        <v>0</v>
      </c>
      <c r="BB51" s="103">
        <f>ROUND(SUM(BB52:BB58),2)</f>
        <v>0</v>
      </c>
      <c r="BC51" s="103">
        <f>ROUND(SUM(BC52:BC58),2)</f>
        <v>0</v>
      </c>
      <c r="BD51" s="105">
        <f>ROUND(SUM(BD52:BD58),2)</f>
        <v>0</v>
      </c>
      <c r="BS51" s="77" t="s">
        <v>72</v>
      </c>
      <c r="BT51" s="77" t="s">
        <v>73</v>
      </c>
      <c r="BU51" s="106" t="s">
        <v>74</v>
      </c>
      <c r="BV51" s="77" t="s">
        <v>75</v>
      </c>
      <c r="BW51" s="77" t="s">
        <v>7</v>
      </c>
      <c r="BX51" s="77" t="s">
        <v>76</v>
      </c>
      <c r="CL51" s="77" t="s">
        <v>22</v>
      </c>
    </row>
    <row r="52" spans="1:91" s="5" customFormat="1" ht="16.5" customHeight="1">
      <c r="A52" s="107" t="s">
        <v>77</v>
      </c>
      <c r="B52" s="108"/>
      <c r="C52" s="109"/>
      <c r="D52" s="110" t="s">
        <v>78</v>
      </c>
      <c r="E52" s="110"/>
      <c r="F52" s="110"/>
      <c r="G52" s="110"/>
      <c r="H52" s="110"/>
      <c r="I52" s="111"/>
      <c r="J52" s="110" t="s">
        <v>79</v>
      </c>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2">
        <f>'1 - Blok 3,4,6'!J27</f>
        <v>0</v>
      </c>
      <c r="AH52" s="111"/>
      <c r="AI52" s="111"/>
      <c r="AJ52" s="111"/>
      <c r="AK52" s="111"/>
      <c r="AL52" s="111"/>
      <c r="AM52" s="111"/>
      <c r="AN52" s="112">
        <f>SUM(AG52,AT52)</f>
        <v>0</v>
      </c>
      <c r="AO52" s="111"/>
      <c r="AP52" s="111"/>
      <c r="AQ52" s="113" t="s">
        <v>80</v>
      </c>
      <c r="AR52" s="108"/>
      <c r="AS52" s="114">
        <v>0</v>
      </c>
      <c r="AT52" s="115">
        <f>ROUND(SUM(AV52:AW52),2)</f>
        <v>0</v>
      </c>
      <c r="AU52" s="116">
        <f>'1 - Blok 3,4,6'!P105</f>
        <v>0</v>
      </c>
      <c r="AV52" s="115">
        <f>'1 - Blok 3,4,6'!J30</f>
        <v>0</v>
      </c>
      <c r="AW52" s="115">
        <f>'1 - Blok 3,4,6'!J31</f>
        <v>0</v>
      </c>
      <c r="AX52" s="115">
        <f>'1 - Blok 3,4,6'!J32</f>
        <v>0</v>
      </c>
      <c r="AY52" s="115">
        <f>'1 - Blok 3,4,6'!J33</f>
        <v>0</v>
      </c>
      <c r="AZ52" s="115">
        <f>'1 - Blok 3,4,6'!F30</f>
        <v>0</v>
      </c>
      <c r="BA52" s="115">
        <f>'1 - Blok 3,4,6'!F31</f>
        <v>0</v>
      </c>
      <c r="BB52" s="115">
        <f>'1 - Blok 3,4,6'!F32</f>
        <v>0</v>
      </c>
      <c r="BC52" s="115">
        <f>'1 - Blok 3,4,6'!F33</f>
        <v>0</v>
      </c>
      <c r="BD52" s="117">
        <f>'1 - Blok 3,4,6'!F34</f>
        <v>0</v>
      </c>
      <c r="BT52" s="118" t="s">
        <v>78</v>
      </c>
      <c r="BV52" s="118" t="s">
        <v>75</v>
      </c>
      <c r="BW52" s="118" t="s">
        <v>81</v>
      </c>
      <c r="BX52" s="118" t="s">
        <v>7</v>
      </c>
      <c r="CL52" s="118" t="s">
        <v>5</v>
      </c>
      <c r="CM52" s="118" t="s">
        <v>82</v>
      </c>
    </row>
    <row r="53" spans="1:91" s="5" customFormat="1" ht="16.5" customHeight="1">
      <c r="A53" s="107" t="s">
        <v>77</v>
      </c>
      <c r="B53" s="108"/>
      <c r="C53" s="109"/>
      <c r="D53" s="110" t="s">
        <v>82</v>
      </c>
      <c r="E53" s="110"/>
      <c r="F53" s="110"/>
      <c r="G53" s="110"/>
      <c r="H53" s="110"/>
      <c r="I53" s="111"/>
      <c r="J53" s="110" t="s">
        <v>83</v>
      </c>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2">
        <f>'2 - Blok 5'!J27</f>
        <v>0</v>
      </c>
      <c r="AH53" s="111"/>
      <c r="AI53" s="111"/>
      <c r="AJ53" s="111"/>
      <c r="AK53" s="111"/>
      <c r="AL53" s="111"/>
      <c r="AM53" s="111"/>
      <c r="AN53" s="112">
        <f>SUM(AG53,AT53)</f>
        <v>0</v>
      </c>
      <c r="AO53" s="111"/>
      <c r="AP53" s="111"/>
      <c r="AQ53" s="113" t="s">
        <v>80</v>
      </c>
      <c r="AR53" s="108"/>
      <c r="AS53" s="114">
        <v>0</v>
      </c>
      <c r="AT53" s="115">
        <f>ROUND(SUM(AV53:AW53),2)</f>
        <v>0</v>
      </c>
      <c r="AU53" s="116">
        <f>'2 - Blok 5'!P103</f>
        <v>0</v>
      </c>
      <c r="AV53" s="115">
        <f>'2 - Blok 5'!J30</f>
        <v>0</v>
      </c>
      <c r="AW53" s="115">
        <f>'2 - Blok 5'!J31</f>
        <v>0</v>
      </c>
      <c r="AX53" s="115">
        <f>'2 - Blok 5'!J32</f>
        <v>0</v>
      </c>
      <c r="AY53" s="115">
        <f>'2 - Blok 5'!J33</f>
        <v>0</v>
      </c>
      <c r="AZ53" s="115">
        <f>'2 - Blok 5'!F30</f>
        <v>0</v>
      </c>
      <c r="BA53" s="115">
        <f>'2 - Blok 5'!F31</f>
        <v>0</v>
      </c>
      <c r="BB53" s="115">
        <f>'2 - Blok 5'!F32</f>
        <v>0</v>
      </c>
      <c r="BC53" s="115">
        <f>'2 - Blok 5'!F33</f>
        <v>0</v>
      </c>
      <c r="BD53" s="117">
        <f>'2 - Blok 5'!F34</f>
        <v>0</v>
      </c>
      <c r="BT53" s="118" t="s">
        <v>78</v>
      </c>
      <c r="BV53" s="118" t="s">
        <v>75</v>
      </c>
      <c r="BW53" s="118" t="s">
        <v>84</v>
      </c>
      <c r="BX53" s="118" t="s">
        <v>7</v>
      </c>
      <c r="CL53" s="118" t="s">
        <v>5</v>
      </c>
      <c r="CM53" s="118" t="s">
        <v>82</v>
      </c>
    </row>
    <row r="54" spans="1:91" s="5" customFormat="1" ht="16.5" customHeight="1">
      <c r="A54" s="107" t="s">
        <v>77</v>
      </c>
      <c r="B54" s="108"/>
      <c r="C54" s="109"/>
      <c r="D54" s="110" t="s">
        <v>85</v>
      </c>
      <c r="E54" s="110"/>
      <c r="F54" s="110"/>
      <c r="G54" s="110"/>
      <c r="H54" s="110"/>
      <c r="I54" s="111"/>
      <c r="J54" s="110" t="s">
        <v>86</v>
      </c>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2">
        <f>'3 - Blok 7,8'!J27</f>
        <v>0</v>
      </c>
      <c r="AH54" s="111"/>
      <c r="AI54" s="111"/>
      <c r="AJ54" s="111"/>
      <c r="AK54" s="111"/>
      <c r="AL54" s="111"/>
      <c r="AM54" s="111"/>
      <c r="AN54" s="112">
        <f>SUM(AG54,AT54)</f>
        <v>0</v>
      </c>
      <c r="AO54" s="111"/>
      <c r="AP54" s="111"/>
      <c r="AQ54" s="113" t="s">
        <v>80</v>
      </c>
      <c r="AR54" s="108"/>
      <c r="AS54" s="114">
        <v>0</v>
      </c>
      <c r="AT54" s="115">
        <f>ROUND(SUM(AV54:AW54),2)</f>
        <v>0</v>
      </c>
      <c r="AU54" s="116">
        <f>'3 - Blok 7,8'!P103</f>
        <v>0</v>
      </c>
      <c r="AV54" s="115">
        <f>'3 - Blok 7,8'!J30</f>
        <v>0</v>
      </c>
      <c r="AW54" s="115">
        <f>'3 - Blok 7,8'!J31</f>
        <v>0</v>
      </c>
      <c r="AX54" s="115">
        <f>'3 - Blok 7,8'!J32</f>
        <v>0</v>
      </c>
      <c r="AY54" s="115">
        <f>'3 - Blok 7,8'!J33</f>
        <v>0</v>
      </c>
      <c r="AZ54" s="115">
        <f>'3 - Blok 7,8'!F30</f>
        <v>0</v>
      </c>
      <c r="BA54" s="115">
        <f>'3 - Blok 7,8'!F31</f>
        <v>0</v>
      </c>
      <c r="BB54" s="115">
        <f>'3 - Blok 7,8'!F32</f>
        <v>0</v>
      </c>
      <c r="BC54" s="115">
        <f>'3 - Blok 7,8'!F33</f>
        <v>0</v>
      </c>
      <c r="BD54" s="117">
        <f>'3 - Blok 7,8'!F34</f>
        <v>0</v>
      </c>
      <c r="BT54" s="118" t="s">
        <v>78</v>
      </c>
      <c r="BV54" s="118" t="s">
        <v>75</v>
      </c>
      <c r="BW54" s="118" t="s">
        <v>87</v>
      </c>
      <c r="BX54" s="118" t="s">
        <v>7</v>
      </c>
      <c r="CL54" s="118" t="s">
        <v>5</v>
      </c>
      <c r="CM54" s="118" t="s">
        <v>82</v>
      </c>
    </row>
    <row r="55" spans="1:91" s="5" customFormat="1" ht="16.5" customHeight="1">
      <c r="A55" s="107" t="s">
        <v>77</v>
      </c>
      <c r="B55" s="108"/>
      <c r="C55" s="109"/>
      <c r="D55" s="110" t="s">
        <v>88</v>
      </c>
      <c r="E55" s="110"/>
      <c r="F55" s="110"/>
      <c r="G55" s="110"/>
      <c r="H55" s="110"/>
      <c r="I55" s="111"/>
      <c r="J55" s="110" t="s">
        <v>89</v>
      </c>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2">
        <f>'4 - Blok 9'!J27</f>
        <v>0</v>
      </c>
      <c r="AH55" s="111"/>
      <c r="AI55" s="111"/>
      <c r="AJ55" s="111"/>
      <c r="AK55" s="111"/>
      <c r="AL55" s="111"/>
      <c r="AM55" s="111"/>
      <c r="AN55" s="112">
        <f>SUM(AG55,AT55)</f>
        <v>0</v>
      </c>
      <c r="AO55" s="111"/>
      <c r="AP55" s="111"/>
      <c r="AQ55" s="113" t="s">
        <v>80</v>
      </c>
      <c r="AR55" s="108"/>
      <c r="AS55" s="114">
        <v>0</v>
      </c>
      <c r="AT55" s="115">
        <f>ROUND(SUM(AV55:AW55),2)</f>
        <v>0</v>
      </c>
      <c r="AU55" s="116">
        <f>'4 - Blok 9'!P102</f>
        <v>0</v>
      </c>
      <c r="AV55" s="115">
        <f>'4 - Blok 9'!J30</f>
        <v>0</v>
      </c>
      <c r="AW55" s="115">
        <f>'4 - Blok 9'!J31</f>
        <v>0</v>
      </c>
      <c r="AX55" s="115">
        <f>'4 - Blok 9'!J32</f>
        <v>0</v>
      </c>
      <c r="AY55" s="115">
        <f>'4 - Blok 9'!J33</f>
        <v>0</v>
      </c>
      <c r="AZ55" s="115">
        <f>'4 - Blok 9'!F30</f>
        <v>0</v>
      </c>
      <c r="BA55" s="115">
        <f>'4 - Blok 9'!F31</f>
        <v>0</v>
      </c>
      <c r="BB55" s="115">
        <f>'4 - Blok 9'!F32</f>
        <v>0</v>
      </c>
      <c r="BC55" s="115">
        <f>'4 - Blok 9'!F33</f>
        <v>0</v>
      </c>
      <c r="BD55" s="117">
        <f>'4 - Blok 9'!F34</f>
        <v>0</v>
      </c>
      <c r="BT55" s="118" t="s">
        <v>78</v>
      </c>
      <c r="BV55" s="118" t="s">
        <v>75</v>
      </c>
      <c r="BW55" s="118" t="s">
        <v>90</v>
      </c>
      <c r="BX55" s="118" t="s">
        <v>7</v>
      </c>
      <c r="CL55" s="118" t="s">
        <v>5</v>
      </c>
      <c r="CM55" s="118" t="s">
        <v>82</v>
      </c>
    </row>
    <row r="56" spans="1:91" s="5" customFormat="1" ht="16.5" customHeight="1">
      <c r="A56" s="107" t="s">
        <v>77</v>
      </c>
      <c r="B56" s="108"/>
      <c r="C56" s="109"/>
      <c r="D56" s="110" t="s">
        <v>91</v>
      </c>
      <c r="E56" s="110"/>
      <c r="F56" s="110"/>
      <c r="G56" s="110"/>
      <c r="H56" s="110"/>
      <c r="I56" s="111"/>
      <c r="J56" s="110" t="s">
        <v>92</v>
      </c>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2">
        <f>'5 - Elektromontáže'!J27</f>
        <v>0</v>
      </c>
      <c r="AH56" s="111"/>
      <c r="AI56" s="111"/>
      <c r="AJ56" s="111"/>
      <c r="AK56" s="111"/>
      <c r="AL56" s="111"/>
      <c r="AM56" s="111"/>
      <c r="AN56" s="112">
        <f>SUM(AG56,AT56)</f>
        <v>0</v>
      </c>
      <c r="AO56" s="111"/>
      <c r="AP56" s="111"/>
      <c r="AQ56" s="113" t="s">
        <v>80</v>
      </c>
      <c r="AR56" s="108"/>
      <c r="AS56" s="114">
        <v>0</v>
      </c>
      <c r="AT56" s="115">
        <f>ROUND(SUM(AV56:AW56),2)</f>
        <v>0</v>
      </c>
      <c r="AU56" s="116">
        <f>'5 - Elektromontáže'!P78</f>
        <v>0</v>
      </c>
      <c r="AV56" s="115">
        <f>'5 - Elektromontáže'!J30</f>
        <v>0</v>
      </c>
      <c r="AW56" s="115">
        <f>'5 - Elektromontáže'!J31</f>
        <v>0</v>
      </c>
      <c r="AX56" s="115">
        <f>'5 - Elektromontáže'!J32</f>
        <v>0</v>
      </c>
      <c r="AY56" s="115">
        <f>'5 - Elektromontáže'!J33</f>
        <v>0</v>
      </c>
      <c r="AZ56" s="115">
        <f>'5 - Elektromontáže'!F30</f>
        <v>0</v>
      </c>
      <c r="BA56" s="115">
        <f>'5 - Elektromontáže'!F31</f>
        <v>0</v>
      </c>
      <c r="BB56" s="115">
        <f>'5 - Elektromontáže'!F32</f>
        <v>0</v>
      </c>
      <c r="BC56" s="115">
        <f>'5 - Elektromontáže'!F33</f>
        <v>0</v>
      </c>
      <c r="BD56" s="117">
        <f>'5 - Elektromontáže'!F34</f>
        <v>0</v>
      </c>
      <c r="BT56" s="118" t="s">
        <v>78</v>
      </c>
      <c r="BV56" s="118" t="s">
        <v>75</v>
      </c>
      <c r="BW56" s="118" t="s">
        <v>93</v>
      </c>
      <c r="BX56" s="118" t="s">
        <v>7</v>
      </c>
      <c r="CL56" s="118" t="s">
        <v>5</v>
      </c>
      <c r="CM56" s="118" t="s">
        <v>82</v>
      </c>
    </row>
    <row r="57" spans="1:91" s="5" customFormat="1" ht="16.5" customHeight="1">
      <c r="A57" s="107" t="s">
        <v>77</v>
      </c>
      <c r="B57" s="108"/>
      <c r="C57" s="109"/>
      <c r="D57" s="110" t="s">
        <v>94</v>
      </c>
      <c r="E57" s="110"/>
      <c r="F57" s="110"/>
      <c r="G57" s="110"/>
      <c r="H57" s="110"/>
      <c r="I57" s="111"/>
      <c r="J57" s="110" t="s">
        <v>95</v>
      </c>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2">
        <f>'6 - Záchytný systém'!J27</f>
        <v>0</v>
      </c>
      <c r="AH57" s="111"/>
      <c r="AI57" s="111"/>
      <c r="AJ57" s="111"/>
      <c r="AK57" s="111"/>
      <c r="AL57" s="111"/>
      <c r="AM57" s="111"/>
      <c r="AN57" s="112">
        <f>SUM(AG57,AT57)</f>
        <v>0</v>
      </c>
      <c r="AO57" s="111"/>
      <c r="AP57" s="111"/>
      <c r="AQ57" s="113" t="s">
        <v>80</v>
      </c>
      <c r="AR57" s="108"/>
      <c r="AS57" s="114">
        <v>0</v>
      </c>
      <c r="AT57" s="115">
        <f>ROUND(SUM(AV57:AW57),2)</f>
        <v>0</v>
      </c>
      <c r="AU57" s="116">
        <f>'6 - Záchytný systém'!P78</f>
        <v>0</v>
      </c>
      <c r="AV57" s="115">
        <f>'6 - Záchytný systém'!J30</f>
        <v>0</v>
      </c>
      <c r="AW57" s="115">
        <f>'6 - Záchytný systém'!J31</f>
        <v>0</v>
      </c>
      <c r="AX57" s="115">
        <f>'6 - Záchytný systém'!J32</f>
        <v>0</v>
      </c>
      <c r="AY57" s="115">
        <f>'6 - Záchytný systém'!J33</f>
        <v>0</v>
      </c>
      <c r="AZ57" s="115">
        <f>'6 - Záchytný systém'!F30</f>
        <v>0</v>
      </c>
      <c r="BA57" s="115">
        <f>'6 - Záchytný systém'!F31</f>
        <v>0</v>
      </c>
      <c r="BB57" s="115">
        <f>'6 - Záchytný systém'!F32</f>
        <v>0</v>
      </c>
      <c r="BC57" s="115">
        <f>'6 - Záchytný systém'!F33</f>
        <v>0</v>
      </c>
      <c r="BD57" s="117">
        <f>'6 - Záchytný systém'!F34</f>
        <v>0</v>
      </c>
      <c r="BT57" s="118" t="s">
        <v>78</v>
      </c>
      <c r="BV57" s="118" t="s">
        <v>75</v>
      </c>
      <c r="BW57" s="118" t="s">
        <v>96</v>
      </c>
      <c r="BX57" s="118" t="s">
        <v>7</v>
      </c>
      <c r="CL57" s="118" t="s">
        <v>5</v>
      </c>
      <c r="CM57" s="118" t="s">
        <v>82</v>
      </c>
    </row>
    <row r="58" spans="1:91" s="5" customFormat="1" ht="16.5" customHeight="1">
      <c r="A58" s="107" t="s">
        <v>77</v>
      </c>
      <c r="B58" s="108"/>
      <c r="C58" s="109"/>
      <c r="D58" s="110" t="s">
        <v>97</v>
      </c>
      <c r="E58" s="110"/>
      <c r="F58" s="110"/>
      <c r="G58" s="110"/>
      <c r="H58" s="110"/>
      <c r="I58" s="111"/>
      <c r="J58" s="110" t="s">
        <v>98</v>
      </c>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2">
        <f>'VON - VRN+ON'!J27</f>
        <v>0</v>
      </c>
      <c r="AH58" s="111"/>
      <c r="AI58" s="111"/>
      <c r="AJ58" s="111"/>
      <c r="AK58" s="111"/>
      <c r="AL58" s="111"/>
      <c r="AM58" s="111"/>
      <c r="AN58" s="112">
        <f>SUM(AG58,AT58)</f>
        <v>0</v>
      </c>
      <c r="AO58" s="111"/>
      <c r="AP58" s="111"/>
      <c r="AQ58" s="113" t="s">
        <v>80</v>
      </c>
      <c r="AR58" s="108"/>
      <c r="AS58" s="119">
        <v>0</v>
      </c>
      <c r="AT58" s="120">
        <f>ROUND(SUM(AV58:AW58),2)</f>
        <v>0</v>
      </c>
      <c r="AU58" s="121">
        <f>'VON - VRN+ON'!P81</f>
        <v>0</v>
      </c>
      <c r="AV58" s="120">
        <f>'VON - VRN+ON'!J30</f>
        <v>0</v>
      </c>
      <c r="AW58" s="120">
        <f>'VON - VRN+ON'!J31</f>
        <v>0</v>
      </c>
      <c r="AX58" s="120">
        <f>'VON - VRN+ON'!J32</f>
        <v>0</v>
      </c>
      <c r="AY58" s="120">
        <f>'VON - VRN+ON'!J33</f>
        <v>0</v>
      </c>
      <c r="AZ58" s="120">
        <f>'VON - VRN+ON'!F30</f>
        <v>0</v>
      </c>
      <c r="BA58" s="120">
        <f>'VON - VRN+ON'!F31</f>
        <v>0</v>
      </c>
      <c r="BB58" s="120">
        <f>'VON - VRN+ON'!F32</f>
        <v>0</v>
      </c>
      <c r="BC58" s="120">
        <f>'VON - VRN+ON'!F33</f>
        <v>0</v>
      </c>
      <c r="BD58" s="122">
        <f>'VON - VRN+ON'!F34</f>
        <v>0</v>
      </c>
      <c r="BT58" s="118" t="s">
        <v>78</v>
      </c>
      <c r="BV58" s="118" t="s">
        <v>75</v>
      </c>
      <c r="BW58" s="118" t="s">
        <v>99</v>
      </c>
      <c r="BX58" s="118" t="s">
        <v>7</v>
      </c>
      <c r="CL58" s="118" t="s">
        <v>5</v>
      </c>
      <c r="CM58" s="118" t="s">
        <v>82</v>
      </c>
    </row>
    <row r="59" spans="2:44" s="1" customFormat="1" ht="30" customHeight="1">
      <c r="B59" s="47"/>
      <c r="AR59" s="47"/>
    </row>
    <row r="60" spans="2:44" s="1" customFormat="1" ht="6.95" customHeigh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47"/>
    </row>
  </sheetData>
  <mergeCells count="65">
    <mergeCell ref="BE5:BE32"/>
    <mergeCell ref="W30:AE30"/>
    <mergeCell ref="X32:AB32"/>
    <mergeCell ref="AK32:AO32"/>
    <mergeCell ref="AR2:BE2"/>
    <mergeCell ref="K5:AO5"/>
    <mergeCell ref="W28:AE28"/>
    <mergeCell ref="AK28:AO28"/>
    <mergeCell ref="AN57:AP57"/>
    <mergeCell ref="AN53:AP53"/>
    <mergeCell ref="AN52:AP52"/>
    <mergeCell ref="AG52:AM52"/>
    <mergeCell ref="AG53:AM53"/>
    <mergeCell ref="AN54:AP54"/>
    <mergeCell ref="AG54:AM54"/>
    <mergeCell ref="AN55:AP55"/>
    <mergeCell ref="AG55:AM55"/>
    <mergeCell ref="AN56:AP56"/>
    <mergeCell ref="AG56:AM56"/>
    <mergeCell ref="AG57:AM57"/>
    <mergeCell ref="AN58:AP58"/>
    <mergeCell ref="AG58:AM58"/>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D58:H58"/>
    <mergeCell ref="C49:G49"/>
    <mergeCell ref="D52:H52"/>
    <mergeCell ref="D53:H53"/>
    <mergeCell ref="D54:H54"/>
    <mergeCell ref="D55:H55"/>
    <mergeCell ref="D56:H56"/>
    <mergeCell ref="D57:H57"/>
    <mergeCell ref="AM46:AP46"/>
    <mergeCell ref="AS46:AT48"/>
    <mergeCell ref="AN49:AP49"/>
    <mergeCell ref="L42:AO42"/>
    <mergeCell ref="AM44:AN44"/>
    <mergeCell ref="I49:AF49"/>
    <mergeCell ref="AG49:AM49"/>
    <mergeCell ref="J53:AF53"/>
    <mergeCell ref="J54:AF54"/>
    <mergeCell ref="J55:AF55"/>
    <mergeCell ref="J56:AF56"/>
    <mergeCell ref="J57:AF57"/>
    <mergeCell ref="J58:AF58"/>
  </mergeCells>
  <hyperlinks>
    <hyperlink ref="K1:S1" location="C2" display="1) Rekapitulace stavby"/>
    <hyperlink ref="W1:AI1" location="C51" display="2) Rekapitulace objektů stavby a soupisů prací"/>
    <hyperlink ref="A52" location="'1 - Blok 3,4,6'!C2" display="/"/>
    <hyperlink ref="A53" location="'2 - Blok 5'!C2" display="/"/>
    <hyperlink ref="A54" location="'3 - Blok 7,8'!C2" display="/"/>
    <hyperlink ref="A55" location="'4 - Blok 9'!C2" display="/"/>
    <hyperlink ref="A56" location="'5 - Elektromontáže'!C2" display="/"/>
    <hyperlink ref="A57" location="'6 - Záchytný systém'!C2" display="/"/>
    <hyperlink ref="A58" location="'VON - VRN+O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49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24"/>
      <c r="C1" s="124"/>
      <c r="D1" s="125" t="s">
        <v>1</v>
      </c>
      <c r="E1" s="124"/>
      <c r="F1" s="126" t="s">
        <v>100</v>
      </c>
      <c r="G1" s="126" t="s">
        <v>101</v>
      </c>
      <c r="H1" s="126"/>
      <c r="I1" s="127"/>
      <c r="J1" s="126" t="s">
        <v>102</v>
      </c>
      <c r="K1" s="125" t="s">
        <v>103</v>
      </c>
      <c r="L1" s="126" t="s">
        <v>104</v>
      </c>
      <c r="M1" s="126"/>
      <c r="N1" s="126"/>
      <c r="O1" s="126"/>
      <c r="P1" s="126"/>
      <c r="Q1" s="126"/>
      <c r="R1" s="126"/>
      <c r="S1" s="126"/>
      <c r="T1" s="126"/>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24" t="s">
        <v>8</v>
      </c>
      <c r="AT2" s="25" t="s">
        <v>81</v>
      </c>
    </row>
    <row r="3" spans="2:46" ht="6.95" customHeight="1">
      <c r="B3" s="26"/>
      <c r="C3" s="27"/>
      <c r="D3" s="27"/>
      <c r="E3" s="27"/>
      <c r="F3" s="27"/>
      <c r="G3" s="27"/>
      <c r="H3" s="27"/>
      <c r="I3" s="128"/>
      <c r="J3" s="27"/>
      <c r="K3" s="28"/>
      <c r="AT3" s="25" t="s">
        <v>82</v>
      </c>
    </row>
    <row r="4" spans="2:46" ht="36.95" customHeight="1">
      <c r="B4" s="29"/>
      <c r="C4" s="30"/>
      <c r="D4" s="31" t="s">
        <v>105</v>
      </c>
      <c r="E4" s="30"/>
      <c r="F4" s="30"/>
      <c r="G4" s="30"/>
      <c r="H4" s="30"/>
      <c r="I4" s="129"/>
      <c r="J4" s="30"/>
      <c r="K4" s="32"/>
      <c r="M4" s="33" t="s">
        <v>13</v>
      </c>
      <c r="AT4" s="25" t="s">
        <v>6</v>
      </c>
    </row>
    <row r="5" spans="2:11" ht="6.95" customHeight="1">
      <c r="B5" s="29"/>
      <c r="C5" s="30"/>
      <c r="D5" s="30"/>
      <c r="E5" s="30"/>
      <c r="F5" s="30"/>
      <c r="G5" s="30"/>
      <c r="H5" s="30"/>
      <c r="I5" s="129"/>
      <c r="J5" s="30"/>
      <c r="K5" s="32"/>
    </row>
    <row r="6" spans="2:11" ht="13.5">
      <c r="B6" s="29"/>
      <c r="C6" s="30"/>
      <c r="D6" s="41" t="s">
        <v>19</v>
      </c>
      <c r="E6" s="30"/>
      <c r="F6" s="30"/>
      <c r="G6" s="30"/>
      <c r="H6" s="30"/>
      <c r="I6" s="129"/>
      <c r="J6" s="30"/>
      <c r="K6" s="32"/>
    </row>
    <row r="7" spans="2:11" ht="16.5" customHeight="1">
      <c r="B7" s="29"/>
      <c r="C7" s="30"/>
      <c r="D7" s="30"/>
      <c r="E7" s="130" t="str">
        <f>'Rekapitulace stavby'!K6</f>
        <v>Snižování spotřeby energie - Školský objekt Chabařovická</v>
      </c>
      <c r="F7" s="41"/>
      <c r="G7" s="41"/>
      <c r="H7" s="41"/>
      <c r="I7" s="129"/>
      <c r="J7" s="30"/>
      <c r="K7" s="32"/>
    </row>
    <row r="8" spans="2:11" s="1" customFormat="1" ht="13.5">
      <c r="B8" s="47"/>
      <c r="C8" s="48"/>
      <c r="D8" s="41" t="s">
        <v>106</v>
      </c>
      <c r="E8" s="48"/>
      <c r="F8" s="48"/>
      <c r="G8" s="48"/>
      <c r="H8" s="48"/>
      <c r="I8" s="131"/>
      <c r="J8" s="48"/>
      <c r="K8" s="52"/>
    </row>
    <row r="9" spans="2:11" s="1" customFormat="1" ht="36.95" customHeight="1">
      <c r="B9" s="47"/>
      <c r="C9" s="48"/>
      <c r="D9" s="48"/>
      <c r="E9" s="132" t="s">
        <v>107</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1" t="s">
        <v>21</v>
      </c>
      <c r="E11" s="48"/>
      <c r="F11" s="36" t="s">
        <v>5</v>
      </c>
      <c r="G11" s="48"/>
      <c r="H11" s="48"/>
      <c r="I11" s="133" t="s">
        <v>23</v>
      </c>
      <c r="J11" s="36" t="s">
        <v>5</v>
      </c>
      <c r="K11" s="52"/>
    </row>
    <row r="12" spans="2:11" s="1" customFormat="1" ht="14.4" customHeight="1">
      <c r="B12" s="47"/>
      <c r="C12" s="48"/>
      <c r="D12" s="41" t="s">
        <v>24</v>
      </c>
      <c r="E12" s="48"/>
      <c r="F12" s="36" t="s">
        <v>25</v>
      </c>
      <c r="G12" s="48"/>
      <c r="H12" s="48"/>
      <c r="I12" s="133" t="s">
        <v>26</v>
      </c>
      <c r="J12" s="134" t="str">
        <f>'Rekapitulace stavby'!AN8</f>
        <v>13.3.2018</v>
      </c>
      <c r="K12" s="52"/>
    </row>
    <row r="13" spans="2:11" s="1" customFormat="1" ht="10.8" customHeight="1">
      <c r="B13" s="47"/>
      <c r="C13" s="48"/>
      <c r="D13" s="48"/>
      <c r="E13" s="48"/>
      <c r="F13" s="48"/>
      <c r="G13" s="48"/>
      <c r="H13" s="48"/>
      <c r="I13" s="131"/>
      <c r="J13" s="48"/>
      <c r="K13" s="52"/>
    </row>
    <row r="14" spans="2:11" s="1" customFormat="1" ht="14.4" customHeight="1">
      <c r="B14" s="47"/>
      <c r="C14" s="48"/>
      <c r="D14" s="41" t="s">
        <v>28</v>
      </c>
      <c r="E14" s="48"/>
      <c r="F14" s="48"/>
      <c r="G14" s="48"/>
      <c r="H14" s="48"/>
      <c r="I14" s="133" t="s">
        <v>29</v>
      </c>
      <c r="J14" s="36" t="s">
        <v>5</v>
      </c>
      <c r="K14" s="52"/>
    </row>
    <row r="15" spans="2:11" s="1" customFormat="1" ht="18" customHeight="1">
      <c r="B15" s="47"/>
      <c r="C15" s="48"/>
      <c r="D15" s="48"/>
      <c r="E15" s="36" t="s">
        <v>30</v>
      </c>
      <c r="F15" s="48"/>
      <c r="G15" s="48"/>
      <c r="H15" s="48"/>
      <c r="I15" s="133" t="s">
        <v>31</v>
      </c>
      <c r="J15" s="36" t="s">
        <v>5</v>
      </c>
      <c r="K15" s="52"/>
    </row>
    <row r="16" spans="2:11" s="1" customFormat="1" ht="6.95" customHeight="1">
      <c r="B16" s="47"/>
      <c r="C16" s="48"/>
      <c r="D16" s="48"/>
      <c r="E16" s="48"/>
      <c r="F16" s="48"/>
      <c r="G16" s="48"/>
      <c r="H16" s="48"/>
      <c r="I16" s="131"/>
      <c r="J16" s="48"/>
      <c r="K16" s="52"/>
    </row>
    <row r="17" spans="2:11" s="1" customFormat="1" ht="14.4" customHeight="1">
      <c r="B17" s="47"/>
      <c r="C17" s="48"/>
      <c r="D17" s="41" t="s">
        <v>32</v>
      </c>
      <c r="E17" s="48"/>
      <c r="F17" s="48"/>
      <c r="G17" s="48"/>
      <c r="H17" s="48"/>
      <c r="I17" s="133" t="s">
        <v>29</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33" t="s">
        <v>31</v>
      </c>
      <c r="J18" s="36"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1" t="s">
        <v>34</v>
      </c>
      <c r="E20" s="48"/>
      <c r="F20" s="48"/>
      <c r="G20" s="48"/>
      <c r="H20" s="48"/>
      <c r="I20" s="133" t="s">
        <v>29</v>
      </c>
      <c r="J20" s="36" t="s">
        <v>5</v>
      </c>
      <c r="K20" s="52"/>
    </row>
    <row r="21" spans="2:11" s="1" customFormat="1" ht="18" customHeight="1">
      <c r="B21" s="47"/>
      <c r="C21" s="48"/>
      <c r="D21" s="48"/>
      <c r="E21" s="36" t="s">
        <v>35</v>
      </c>
      <c r="F21" s="48"/>
      <c r="G21" s="48"/>
      <c r="H21" s="48"/>
      <c r="I21" s="133" t="s">
        <v>31</v>
      </c>
      <c r="J21" s="36" t="s">
        <v>5</v>
      </c>
      <c r="K21" s="52"/>
    </row>
    <row r="22" spans="2:11" s="1" customFormat="1" ht="6.95" customHeight="1">
      <c r="B22" s="47"/>
      <c r="C22" s="48"/>
      <c r="D22" s="48"/>
      <c r="E22" s="48"/>
      <c r="F22" s="48"/>
      <c r="G22" s="48"/>
      <c r="H22" s="48"/>
      <c r="I22" s="131"/>
      <c r="J22" s="48"/>
      <c r="K22" s="52"/>
    </row>
    <row r="23" spans="2:11" s="1" customFormat="1" ht="14.4" customHeight="1">
      <c r="B23" s="47"/>
      <c r="C23" s="48"/>
      <c r="D23" s="41" t="s">
        <v>37</v>
      </c>
      <c r="E23" s="48"/>
      <c r="F23" s="48"/>
      <c r="G23" s="48"/>
      <c r="H23" s="48"/>
      <c r="I23" s="131"/>
      <c r="J23" s="48"/>
      <c r="K23" s="52"/>
    </row>
    <row r="24" spans="2:11" s="6" customFormat="1" ht="57" customHeight="1">
      <c r="B24" s="135"/>
      <c r="C24" s="136"/>
      <c r="D24" s="136"/>
      <c r="E24" s="45" t="s">
        <v>108</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39</v>
      </c>
      <c r="E27" s="48"/>
      <c r="F27" s="48"/>
      <c r="G27" s="48"/>
      <c r="H27" s="48"/>
      <c r="I27" s="131"/>
      <c r="J27" s="142">
        <f>ROUND(J105,2)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41</v>
      </c>
      <c r="G29" s="48"/>
      <c r="H29" s="48"/>
      <c r="I29" s="143" t="s">
        <v>40</v>
      </c>
      <c r="J29" s="53" t="s">
        <v>42</v>
      </c>
      <c r="K29" s="52"/>
    </row>
    <row r="30" spans="2:11" s="1" customFormat="1" ht="14.4" customHeight="1">
      <c r="B30" s="47"/>
      <c r="C30" s="48"/>
      <c r="D30" s="56" t="s">
        <v>43</v>
      </c>
      <c r="E30" s="56" t="s">
        <v>44</v>
      </c>
      <c r="F30" s="144">
        <f>ROUND(SUM(BE105:BE1497),2)</f>
        <v>0</v>
      </c>
      <c r="G30" s="48"/>
      <c r="H30" s="48"/>
      <c r="I30" s="145">
        <v>0.21</v>
      </c>
      <c r="J30" s="144">
        <f>ROUND(ROUND((SUM(BE105:BE1497)),2)*I30,2)</f>
        <v>0</v>
      </c>
      <c r="K30" s="52"/>
    </row>
    <row r="31" spans="2:11" s="1" customFormat="1" ht="14.4" customHeight="1">
      <c r="B31" s="47"/>
      <c r="C31" s="48"/>
      <c r="D31" s="48"/>
      <c r="E31" s="56" t="s">
        <v>45</v>
      </c>
      <c r="F31" s="144">
        <f>ROUND(SUM(BF105:BF1497),2)</f>
        <v>0</v>
      </c>
      <c r="G31" s="48"/>
      <c r="H31" s="48"/>
      <c r="I31" s="145">
        <v>0.15</v>
      </c>
      <c r="J31" s="144">
        <f>ROUND(ROUND((SUM(BF105:BF1497)),2)*I31,2)</f>
        <v>0</v>
      </c>
      <c r="K31" s="52"/>
    </row>
    <row r="32" spans="2:11" s="1" customFormat="1" ht="14.4" customHeight="1" hidden="1">
      <c r="B32" s="47"/>
      <c r="C32" s="48"/>
      <c r="D32" s="48"/>
      <c r="E32" s="56" t="s">
        <v>46</v>
      </c>
      <c r="F32" s="144">
        <f>ROUND(SUM(BG105:BG1497),2)</f>
        <v>0</v>
      </c>
      <c r="G32" s="48"/>
      <c r="H32" s="48"/>
      <c r="I32" s="145">
        <v>0.21</v>
      </c>
      <c r="J32" s="144">
        <v>0</v>
      </c>
      <c r="K32" s="52"/>
    </row>
    <row r="33" spans="2:11" s="1" customFormat="1" ht="14.4" customHeight="1" hidden="1">
      <c r="B33" s="47"/>
      <c r="C33" s="48"/>
      <c r="D33" s="48"/>
      <c r="E33" s="56" t="s">
        <v>47</v>
      </c>
      <c r="F33" s="144">
        <f>ROUND(SUM(BH105:BH1497),2)</f>
        <v>0</v>
      </c>
      <c r="G33" s="48"/>
      <c r="H33" s="48"/>
      <c r="I33" s="145">
        <v>0.15</v>
      </c>
      <c r="J33" s="144">
        <v>0</v>
      </c>
      <c r="K33" s="52"/>
    </row>
    <row r="34" spans="2:11" s="1" customFormat="1" ht="14.4" customHeight="1" hidden="1">
      <c r="B34" s="47"/>
      <c r="C34" s="48"/>
      <c r="D34" s="48"/>
      <c r="E34" s="56" t="s">
        <v>48</v>
      </c>
      <c r="F34" s="144">
        <f>ROUND(SUM(BI105:BI1497),2)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49</v>
      </c>
      <c r="E36" s="89"/>
      <c r="F36" s="89"/>
      <c r="G36" s="148" t="s">
        <v>50</v>
      </c>
      <c r="H36" s="149" t="s">
        <v>51</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1" t="s">
        <v>109</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1" t="s">
        <v>19</v>
      </c>
      <c r="D44" s="48"/>
      <c r="E44" s="48"/>
      <c r="F44" s="48"/>
      <c r="G44" s="48"/>
      <c r="H44" s="48"/>
      <c r="I44" s="131"/>
      <c r="J44" s="48"/>
      <c r="K44" s="52"/>
    </row>
    <row r="45" spans="2:11" s="1" customFormat="1" ht="16.5" customHeight="1">
      <c r="B45" s="47"/>
      <c r="C45" s="48"/>
      <c r="D45" s="48"/>
      <c r="E45" s="130" t="str">
        <f>E7</f>
        <v>Snižování spotřeby energie - Školský objekt Chabařovická</v>
      </c>
      <c r="F45" s="41"/>
      <c r="G45" s="41"/>
      <c r="H45" s="41"/>
      <c r="I45" s="131"/>
      <c r="J45" s="48"/>
      <c r="K45" s="52"/>
    </row>
    <row r="46" spans="2:11" s="1" customFormat="1" ht="14.4" customHeight="1">
      <c r="B46" s="47"/>
      <c r="C46" s="41" t="s">
        <v>106</v>
      </c>
      <c r="D46" s="48"/>
      <c r="E46" s="48"/>
      <c r="F46" s="48"/>
      <c r="G46" s="48"/>
      <c r="H46" s="48"/>
      <c r="I46" s="131"/>
      <c r="J46" s="48"/>
      <c r="K46" s="52"/>
    </row>
    <row r="47" spans="2:11" s="1" customFormat="1" ht="17.25" customHeight="1">
      <c r="B47" s="47"/>
      <c r="C47" s="48"/>
      <c r="D47" s="48"/>
      <c r="E47" s="132" t="str">
        <f>E9</f>
        <v>1 - Blok 3,4,6</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1" t="s">
        <v>24</v>
      </c>
      <c r="D49" s="48"/>
      <c r="E49" s="48"/>
      <c r="F49" s="36" t="str">
        <f>F12</f>
        <v>Chabařovická 1125/4, Praha 8</v>
      </c>
      <c r="G49" s="48"/>
      <c r="H49" s="48"/>
      <c r="I49" s="133" t="s">
        <v>26</v>
      </c>
      <c r="J49" s="134" t="str">
        <f>IF(J12="","",J12)</f>
        <v>13.3.2018</v>
      </c>
      <c r="K49" s="52"/>
    </row>
    <row r="50" spans="2:11" s="1" customFormat="1" ht="6.95" customHeight="1">
      <c r="B50" s="47"/>
      <c r="C50" s="48"/>
      <c r="D50" s="48"/>
      <c r="E50" s="48"/>
      <c r="F50" s="48"/>
      <c r="G50" s="48"/>
      <c r="H50" s="48"/>
      <c r="I50" s="131"/>
      <c r="J50" s="48"/>
      <c r="K50" s="52"/>
    </row>
    <row r="51" spans="2:11" s="1" customFormat="1" ht="13.5">
      <c r="B51" s="47"/>
      <c r="C51" s="41" t="s">
        <v>28</v>
      </c>
      <c r="D51" s="48"/>
      <c r="E51" s="48"/>
      <c r="F51" s="36" t="str">
        <f>E15</f>
        <v xml:space="preserve">Servisní středisko pro správu svěřeného majetku </v>
      </c>
      <c r="G51" s="48"/>
      <c r="H51" s="48"/>
      <c r="I51" s="133" t="s">
        <v>34</v>
      </c>
      <c r="J51" s="45" t="str">
        <f>E21</f>
        <v>Le Nut Group s.r.o.</v>
      </c>
      <c r="K51" s="52"/>
    </row>
    <row r="52" spans="2:11" s="1" customFormat="1" ht="14.4" customHeight="1">
      <c r="B52" s="47"/>
      <c r="C52" s="41" t="s">
        <v>32</v>
      </c>
      <c r="D52" s="48"/>
      <c r="E52" s="48"/>
      <c r="F52" s="36"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110</v>
      </c>
      <c r="D54" s="146"/>
      <c r="E54" s="146"/>
      <c r="F54" s="146"/>
      <c r="G54" s="146"/>
      <c r="H54" s="146"/>
      <c r="I54" s="158"/>
      <c r="J54" s="159" t="s">
        <v>111</v>
      </c>
      <c r="K54" s="160"/>
    </row>
    <row r="55" spans="2:11" s="1" customFormat="1" ht="10.3" customHeight="1">
      <c r="B55" s="47"/>
      <c r="C55" s="48"/>
      <c r="D55" s="48"/>
      <c r="E55" s="48"/>
      <c r="F55" s="48"/>
      <c r="G55" s="48"/>
      <c r="H55" s="48"/>
      <c r="I55" s="131"/>
      <c r="J55" s="48"/>
      <c r="K55" s="52"/>
    </row>
    <row r="56" spans="2:47" s="1" customFormat="1" ht="29.25" customHeight="1">
      <c r="B56" s="47"/>
      <c r="C56" s="161" t="s">
        <v>112</v>
      </c>
      <c r="D56" s="48"/>
      <c r="E56" s="48"/>
      <c r="F56" s="48"/>
      <c r="G56" s="48"/>
      <c r="H56" s="48"/>
      <c r="I56" s="131"/>
      <c r="J56" s="142">
        <f>J105</f>
        <v>0</v>
      </c>
      <c r="K56" s="52"/>
      <c r="AU56" s="25" t="s">
        <v>113</v>
      </c>
    </row>
    <row r="57" spans="2:11" s="7" customFormat="1" ht="24.95" customHeight="1">
      <c r="B57" s="162"/>
      <c r="C57" s="163"/>
      <c r="D57" s="164" t="s">
        <v>114</v>
      </c>
      <c r="E57" s="165"/>
      <c r="F57" s="165"/>
      <c r="G57" s="165"/>
      <c r="H57" s="165"/>
      <c r="I57" s="166"/>
      <c r="J57" s="167">
        <f>J106</f>
        <v>0</v>
      </c>
      <c r="K57" s="168"/>
    </row>
    <row r="58" spans="2:11" s="8" customFormat="1" ht="19.9" customHeight="1">
      <c r="B58" s="169"/>
      <c r="C58" s="170"/>
      <c r="D58" s="171" t="s">
        <v>115</v>
      </c>
      <c r="E58" s="172"/>
      <c r="F58" s="172"/>
      <c r="G58" s="172"/>
      <c r="H58" s="172"/>
      <c r="I58" s="173"/>
      <c r="J58" s="174">
        <f>J107</f>
        <v>0</v>
      </c>
      <c r="K58" s="175"/>
    </row>
    <row r="59" spans="2:11" s="8" customFormat="1" ht="19.9" customHeight="1">
      <c r="B59" s="169"/>
      <c r="C59" s="170"/>
      <c r="D59" s="171" t="s">
        <v>116</v>
      </c>
      <c r="E59" s="172"/>
      <c r="F59" s="172"/>
      <c r="G59" s="172"/>
      <c r="H59" s="172"/>
      <c r="I59" s="173"/>
      <c r="J59" s="174">
        <f>J175</f>
        <v>0</v>
      </c>
      <c r="K59" s="175"/>
    </row>
    <row r="60" spans="2:11" s="8" customFormat="1" ht="19.9" customHeight="1">
      <c r="B60" s="169"/>
      <c r="C60" s="170"/>
      <c r="D60" s="171" t="s">
        <v>117</v>
      </c>
      <c r="E60" s="172"/>
      <c r="F60" s="172"/>
      <c r="G60" s="172"/>
      <c r="H60" s="172"/>
      <c r="I60" s="173"/>
      <c r="J60" s="174">
        <f>J199</f>
        <v>0</v>
      </c>
      <c r="K60" s="175"/>
    </row>
    <row r="61" spans="2:11" s="8" customFormat="1" ht="19.9" customHeight="1">
      <c r="B61" s="169"/>
      <c r="C61" s="170"/>
      <c r="D61" s="171" t="s">
        <v>118</v>
      </c>
      <c r="E61" s="172"/>
      <c r="F61" s="172"/>
      <c r="G61" s="172"/>
      <c r="H61" s="172"/>
      <c r="I61" s="173"/>
      <c r="J61" s="174">
        <f>J215</f>
        <v>0</v>
      </c>
      <c r="K61" s="175"/>
    </row>
    <row r="62" spans="2:11" s="8" customFormat="1" ht="19.9" customHeight="1">
      <c r="B62" s="169"/>
      <c r="C62" s="170"/>
      <c r="D62" s="171" t="s">
        <v>119</v>
      </c>
      <c r="E62" s="172"/>
      <c r="F62" s="172"/>
      <c r="G62" s="172"/>
      <c r="H62" s="172"/>
      <c r="I62" s="173"/>
      <c r="J62" s="174">
        <f>J345</f>
        <v>0</v>
      </c>
      <c r="K62" s="175"/>
    </row>
    <row r="63" spans="2:11" s="8" customFormat="1" ht="19.9" customHeight="1">
      <c r="B63" s="169"/>
      <c r="C63" s="170"/>
      <c r="D63" s="171" t="s">
        <v>120</v>
      </c>
      <c r="E63" s="172"/>
      <c r="F63" s="172"/>
      <c r="G63" s="172"/>
      <c r="H63" s="172"/>
      <c r="I63" s="173"/>
      <c r="J63" s="174">
        <f>J709</f>
        <v>0</v>
      </c>
      <c r="K63" s="175"/>
    </row>
    <row r="64" spans="2:11" s="8" customFormat="1" ht="19.9" customHeight="1">
      <c r="B64" s="169"/>
      <c r="C64" s="170"/>
      <c r="D64" s="171" t="s">
        <v>121</v>
      </c>
      <c r="E64" s="172"/>
      <c r="F64" s="172"/>
      <c r="G64" s="172"/>
      <c r="H64" s="172"/>
      <c r="I64" s="173"/>
      <c r="J64" s="174">
        <f>J740</f>
        <v>0</v>
      </c>
      <c r="K64" s="175"/>
    </row>
    <row r="65" spans="2:11" s="8" customFormat="1" ht="19.9" customHeight="1">
      <c r="B65" s="169"/>
      <c r="C65" s="170"/>
      <c r="D65" s="171" t="s">
        <v>121</v>
      </c>
      <c r="E65" s="172"/>
      <c r="F65" s="172"/>
      <c r="G65" s="172"/>
      <c r="H65" s="172"/>
      <c r="I65" s="173"/>
      <c r="J65" s="174">
        <f>J743</f>
        <v>0</v>
      </c>
      <c r="K65" s="175"/>
    </row>
    <row r="66" spans="2:11" s="8" customFormat="1" ht="19.9" customHeight="1">
      <c r="B66" s="169"/>
      <c r="C66" s="170"/>
      <c r="D66" s="171" t="s">
        <v>122</v>
      </c>
      <c r="E66" s="172"/>
      <c r="F66" s="172"/>
      <c r="G66" s="172"/>
      <c r="H66" s="172"/>
      <c r="I66" s="173"/>
      <c r="J66" s="174">
        <f>J784</f>
        <v>0</v>
      </c>
      <c r="K66" s="175"/>
    </row>
    <row r="67" spans="2:11" s="8" customFormat="1" ht="19.9" customHeight="1">
      <c r="B67" s="169"/>
      <c r="C67" s="170"/>
      <c r="D67" s="171" t="s">
        <v>123</v>
      </c>
      <c r="E67" s="172"/>
      <c r="F67" s="172"/>
      <c r="G67" s="172"/>
      <c r="H67" s="172"/>
      <c r="I67" s="173"/>
      <c r="J67" s="174">
        <f>J808</f>
        <v>0</v>
      </c>
      <c r="K67" s="175"/>
    </row>
    <row r="68" spans="2:11" s="8" customFormat="1" ht="19.9" customHeight="1">
      <c r="B68" s="169"/>
      <c r="C68" s="170"/>
      <c r="D68" s="171" t="s">
        <v>124</v>
      </c>
      <c r="E68" s="172"/>
      <c r="F68" s="172"/>
      <c r="G68" s="172"/>
      <c r="H68" s="172"/>
      <c r="I68" s="173"/>
      <c r="J68" s="174">
        <f>J903</f>
        <v>0</v>
      </c>
      <c r="K68" s="175"/>
    </row>
    <row r="69" spans="2:11" s="8" customFormat="1" ht="19.9" customHeight="1">
      <c r="B69" s="169"/>
      <c r="C69" s="170"/>
      <c r="D69" s="171" t="s">
        <v>125</v>
      </c>
      <c r="E69" s="172"/>
      <c r="F69" s="172"/>
      <c r="G69" s="172"/>
      <c r="H69" s="172"/>
      <c r="I69" s="173"/>
      <c r="J69" s="174">
        <f>J910</f>
        <v>0</v>
      </c>
      <c r="K69" s="175"/>
    </row>
    <row r="70" spans="2:11" s="7" customFormat="1" ht="24.95" customHeight="1">
      <c r="B70" s="162"/>
      <c r="C70" s="163"/>
      <c r="D70" s="164" t="s">
        <v>126</v>
      </c>
      <c r="E70" s="165"/>
      <c r="F70" s="165"/>
      <c r="G70" s="165"/>
      <c r="H70" s="165"/>
      <c r="I70" s="166"/>
      <c r="J70" s="167">
        <f>J912</f>
        <v>0</v>
      </c>
      <c r="K70" s="168"/>
    </row>
    <row r="71" spans="2:11" s="8" customFormat="1" ht="19.9" customHeight="1">
      <c r="B71" s="169"/>
      <c r="C71" s="170"/>
      <c r="D71" s="171" t="s">
        <v>127</v>
      </c>
      <c r="E71" s="172"/>
      <c r="F71" s="172"/>
      <c r="G71" s="172"/>
      <c r="H71" s="172"/>
      <c r="I71" s="173"/>
      <c r="J71" s="174">
        <f>J913</f>
        <v>0</v>
      </c>
      <c r="K71" s="175"/>
    </row>
    <row r="72" spans="2:11" s="8" customFormat="1" ht="19.9" customHeight="1">
      <c r="B72" s="169"/>
      <c r="C72" s="170"/>
      <c r="D72" s="171" t="s">
        <v>128</v>
      </c>
      <c r="E72" s="172"/>
      <c r="F72" s="172"/>
      <c r="G72" s="172"/>
      <c r="H72" s="172"/>
      <c r="I72" s="173"/>
      <c r="J72" s="174">
        <f>J945</f>
        <v>0</v>
      </c>
      <c r="K72" s="175"/>
    </row>
    <row r="73" spans="2:11" s="8" customFormat="1" ht="19.9" customHeight="1">
      <c r="B73" s="169"/>
      <c r="C73" s="170"/>
      <c r="D73" s="171" t="s">
        <v>129</v>
      </c>
      <c r="E73" s="172"/>
      <c r="F73" s="172"/>
      <c r="G73" s="172"/>
      <c r="H73" s="172"/>
      <c r="I73" s="173"/>
      <c r="J73" s="174">
        <f>J1057</f>
        <v>0</v>
      </c>
      <c r="K73" s="175"/>
    </row>
    <row r="74" spans="2:11" s="8" customFormat="1" ht="19.9" customHeight="1">
      <c r="B74" s="169"/>
      <c r="C74" s="170"/>
      <c r="D74" s="171" t="s">
        <v>130</v>
      </c>
      <c r="E74" s="172"/>
      <c r="F74" s="172"/>
      <c r="G74" s="172"/>
      <c r="H74" s="172"/>
      <c r="I74" s="173"/>
      <c r="J74" s="174">
        <f>J1170</f>
        <v>0</v>
      </c>
      <c r="K74" s="175"/>
    </row>
    <row r="75" spans="2:11" s="8" customFormat="1" ht="19.9" customHeight="1">
      <c r="B75" s="169"/>
      <c r="C75" s="170"/>
      <c r="D75" s="171" t="s">
        <v>131</v>
      </c>
      <c r="E75" s="172"/>
      <c r="F75" s="172"/>
      <c r="G75" s="172"/>
      <c r="H75" s="172"/>
      <c r="I75" s="173"/>
      <c r="J75" s="174">
        <f>J1192</f>
        <v>0</v>
      </c>
      <c r="K75" s="175"/>
    </row>
    <row r="76" spans="2:11" s="8" customFormat="1" ht="19.9" customHeight="1">
      <c r="B76" s="169"/>
      <c r="C76" s="170"/>
      <c r="D76" s="171" t="s">
        <v>132</v>
      </c>
      <c r="E76" s="172"/>
      <c r="F76" s="172"/>
      <c r="G76" s="172"/>
      <c r="H76" s="172"/>
      <c r="I76" s="173"/>
      <c r="J76" s="174">
        <f>J1196</f>
        <v>0</v>
      </c>
      <c r="K76" s="175"/>
    </row>
    <row r="77" spans="2:11" s="8" customFormat="1" ht="19.9" customHeight="1">
      <c r="B77" s="169"/>
      <c r="C77" s="170"/>
      <c r="D77" s="171" t="s">
        <v>133</v>
      </c>
      <c r="E77" s="172"/>
      <c r="F77" s="172"/>
      <c r="G77" s="172"/>
      <c r="H77" s="172"/>
      <c r="I77" s="173"/>
      <c r="J77" s="174">
        <f>J1201</f>
        <v>0</v>
      </c>
      <c r="K77" s="175"/>
    </row>
    <row r="78" spans="2:11" s="8" customFormat="1" ht="19.9" customHeight="1">
      <c r="B78" s="169"/>
      <c r="C78" s="170"/>
      <c r="D78" s="171" t="s">
        <v>134</v>
      </c>
      <c r="E78" s="172"/>
      <c r="F78" s="172"/>
      <c r="G78" s="172"/>
      <c r="H78" s="172"/>
      <c r="I78" s="173"/>
      <c r="J78" s="174">
        <f>J1207</f>
        <v>0</v>
      </c>
      <c r="K78" s="175"/>
    </row>
    <row r="79" spans="2:11" s="8" customFormat="1" ht="19.9" customHeight="1">
      <c r="B79" s="169"/>
      <c r="C79" s="170"/>
      <c r="D79" s="171" t="s">
        <v>135</v>
      </c>
      <c r="E79" s="172"/>
      <c r="F79" s="172"/>
      <c r="G79" s="172"/>
      <c r="H79" s="172"/>
      <c r="I79" s="173"/>
      <c r="J79" s="174">
        <f>J1281</f>
        <v>0</v>
      </c>
      <c r="K79" s="175"/>
    </row>
    <row r="80" spans="2:11" s="8" customFormat="1" ht="19.9" customHeight="1">
      <c r="B80" s="169"/>
      <c r="C80" s="170"/>
      <c r="D80" s="171" t="s">
        <v>136</v>
      </c>
      <c r="E80" s="172"/>
      <c r="F80" s="172"/>
      <c r="G80" s="172"/>
      <c r="H80" s="172"/>
      <c r="I80" s="173"/>
      <c r="J80" s="174">
        <f>J1292</f>
        <v>0</v>
      </c>
      <c r="K80" s="175"/>
    </row>
    <row r="81" spans="2:11" s="8" customFormat="1" ht="19.9" customHeight="1">
      <c r="B81" s="169"/>
      <c r="C81" s="170"/>
      <c r="D81" s="171" t="s">
        <v>137</v>
      </c>
      <c r="E81" s="172"/>
      <c r="F81" s="172"/>
      <c r="G81" s="172"/>
      <c r="H81" s="172"/>
      <c r="I81" s="173"/>
      <c r="J81" s="174">
        <f>J1380</f>
        <v>0</v>
      </c>
      <c r="K81" s="175"/>
    </row>
    <row r="82" spans="2:11" s="8" customFormat="1" ht="19.9" customHeight="1">
      <c r="B82" s="169"/>
      <c r="C82" s="170"/>
      <c r="D82" s="171" t="s">
        <v>138</v>
      </c>
      <c r="E82" s="172"/>
      <c r="F82" s="172"/>
      <c r="G82" s="172"/>
      <c r="H82" s="172"/>
      <c r="I82" s="173"/>
      <c r="J82" s="174">
        <f>J1422</f>
        <v>0</v>
      </c>
      <c r="K82" s="175"/>
    </row>
    <row r="83" spans="2:11" s="8" customFormat="1" ht="19.9" customHeight="1">
      <c r="B83" s="169"/>
      <c r="C83" s="170"/>
      <c r="D83" s="171" t="s">
        <v>139</v>
      </c>
      <c r="E83" s="172"/>
      <c r="F83" s="172"/>
      <c r="G83" s="172"/>
      <c r="H83" s="172"/>
      <c r="I83" s="173"/>
      <c r="J83" s="174">
        <f>J1433</f>
        <v>0</v>
      </c>
      <c r="K83" s="175"/>
    </row>
    <row r="84" spans="2:11" s="8" customFormat="1" ht="19.9" customHeight="1">
      <c r="B84" s="169"/>
      <c r="C84" s="170"/>
      <c r="D84" s="171" t="s">
        <v>140</v>
      </c>
      <c r="E84" s="172"/>
      <c r="F84" s="172"/>
      <c r="G84" s="172"/>
      <c r="H84" s="172"/>
      <c r="I84" s="173"/>
      <c r="J84" s="174">
        <f>J1439</f>
        <v>0</v>
      </c>
      <c r="K84" s="175"/>
    </row>
    <row r="85" spans="2:11" s="8" customFormat="1" ht="19.9" customHeight="1">
      <c r="B85" s="169"/>
      <c r="C85" s="170"/>
      <c r="D85" s="171" t="s">
        <v>141</v>
      </c>
      <c r="E85" s="172"/>
      <c r="F85" s="172"/>
      <c r="G85" s="172"/>
      <c r="H85" s="172"/>
      <c r="I85" s="173"/>
      <c r="J85" s="174">
        <f>J1447</f>
        <v>0</v>
      </c>
      <c r="K85" s="175"/>
    </row>
    <row r="86" spans="2:11" s="1" customFormat="1" ht="21.8" customHeight="1">
      <c r="B86" s="47"/>
      <c r="C86" s="48"/>
      <c r="D86" s="48"/>
      <c r="E86" s="48"/>
      <c r="F86" s="48"/>
      <c r="G86" s="48"/>
      <c r="H86" s="48"/>
      <c r="I86" s="131"/>
      <c r="J86" s="48"/>
      <c r="K86" s="52"/>
    </row>
    <row r="87" spans="2:11" s="1" customFormat="1" ht="6.95" customHeight="1">
      <c r="B87" s="68"/>
      <c r="C87" s="69"/>
      <c r="D87" s="69"/>
      <c r="E87" s="69"/>
      <c r="F87" s="69"/>
      <c r="G87" s="69"/>
      <c r="H87" s="69"/>
      <c r="I87" s="153"/>
      <c r="J87" s="69"/>
      <c r="K87" s="70"/>
    </row>
    <row r="91" spans="2:12" s="1" customFormat="1" ht="6.95" customHeight="1">
      <c r="B91" s="71"/>
      <c r="C91" s="72"/>
      <c r="D91" s="72"/>
      <c r="E91" s="72"/>
      <c r="F91" s="72"/>
      <c r="G91" s="72"/>
      <c r="H91" s="72"/>
      <c r="I91" s="154"/>
      <c r="J91" s="72"/>
      <c r="K91" s="72"/>
      <c r="L91" s="47"/>
    </row>
    <row r="92" spans="2:12" s="1" customFormat="1" ht="36.95" customHeight="1">
      <c r="B92" s="47"/>
      <c r="C92" s="73" t="s">
        <v>142</v>
      </c>
      <c r="I92" s="176"/>
      <c r="L92" s="47"/>
    </row>
    <row r="93" spans="2:12" s="1" customFormat="1" ht="6.95" customHeight="1">
      <c r="B93" s="47"/>
      <c r="I93" s="176"/>
      <c r="L93" s="47"/>
    </row>
    <row r="94" spans="2:12" s="1" customFormat="1" ht="14.4" customHeight="1">
      <c r="B94" s="47"/>
      <c r="C94" s="75" t="s">
        <v>19</v>
      </c>
      <c r="I94" s="176"/>
      <c r="L94" s="47"/>
    </row>
    <row r="95" spans="2:12" s="1" customFormat="1" ht="16.5" customHeight="1">
      <c r="B95" s="47"/>
      <c r="E95" s="177" t="str">
        <f>E7</f>
        <v>Snižování spotřeby energie - Školský objekt Chabařovická</v>
      </c>
      <c r="F95" s="75"/>
      <c r="G95" s="75"/>
      <c r="H95" s="75"/>
      <c r="I95" s="176"/>
      <c r="L95" s="47"/>
    </row>
    <row r="96" spans="2:12" s="1" customFormat="1" ht="14.4" customHeight="1">
      <c r="B96" s="47"/>
      <c r="C96" s="75" t="s">
        <v>106</v>
      </c>
      <c r="I96" s="176"/>
      <c r="L96" s="47"/>
    </row>
    <row r="97" spans="2:12" s="1" customFormat="1" ht="17.25" customHeight="1">
      <c r="B97" s="47"/>
      <c r="E97" s="78" t="str">
        <f>E9</f>
        <v>1 - Blok 3,4,6</v>
      </c>
      <c r="F97" s="1"/>
      <c r="G97" s="1"/>
      <c r="H97" s="1"/>
      <c r="I97" s="176"/>
      <c r="L97" s="47"/>
    </row>
    <row r="98" spans="2:12" s="1" customFormat="1" ht="6.95" customHeight="1">
      <c r="B98" s="47"/>
      <c r="I98" s="176"/>
      <c r="L98" s="47"/>
    </row>
    <row r="99" spans="2:12" s="1" customFormat="1" ht="18" customHeight="1">
      <c r="B99" s="47"/>
      <c r="C99" s="75" t="s">
        <v>24</v>
      </c>
      <c r="F99" s="178" t="str">
        <f>F12</f>
        <v>Chabařovická 1125/4, Praha 8</v>
      </c>
      <c r="I99" s="179" t="s">
        <v>26</v>
      </c>
      <c r="J99" s="80" t="str">
        <f>IF(J12="","",J12)</f>
        <v>13.3.2018</v>
      </c>
      <c r="L99" s="47"/>
    </row>
    <row r="100" spans="2:12" s="1" customFormat="1" ht="6.95" customHeight="1">
      <c r="B100" s="47"/>
      <c r="I100" s="176"/>
      <c r="L100" s="47"/>
    </row>
    <row r="101" spans="2:12" s="1" customFormat="1" ht="13.5">
      <c r="B101" s="47"/>
      <c r="C101" s="75" t="s">
        <v>28</v>
      </c>
      <c r="F101" s="178" t="str">
        <f>E15</f>
        <v xml:space="preserve">Servisní středisko pro správu svěřeného majetku </v>
      </c>
      <c r="I101" s="179" t="s">
        <v>34</v>
      </c>
      <c r="J101" s="178" t="str">
        <f>E21</f>
        <v>Le Nut Group s.r.o.</v>
      </c>
      <c r="L101" s="47"/>
    </row>
    <row r="102" spans="2:12" s="1" customFormat="1" ht="14.4" customHeight="1">
      <c r="B102" s="47"/>
      <c r="C102" s="75" t="s">
        <v>32</v>
      </c>
      <c r="F102" s="178" t="str">
        <f>IF(E18="","",E18)</f>
        <v/>
      </c>
      <c r="I102" s="176"/>
      <c r="L102" s="47"/>
    </row>
    <row r="103" spans="2:12" s="1" customFormat="1" ht="10.3" customHeight="1">
      <c r="B103" s="47"/>
      <c r="I103" s="176"/>
      <c r="L103" s="47"/>
    </row>
    <row r="104" spans="2:20" s="9" customFormat="1" ht="29.25" customHeight="1">
      <c r="B104" s="180"/>
      <c r="C104" s="181" t="s">
        <v>143</v>
      </c>
      <c r="D104" s="182" t="s">
        <v>58</v>
      </c>
      <c r="E104" s="182" t="s">
        <v>54</v>
      </c>
      <c r="F104" s="182" t="s">
        <v>144</v>
      </c>
      <c r="G104" s="182" t="s">
        <v>145</v>
      </c>
      <c r="H104" s="182" t="s">
        <v>146</v>
      </c>
      <c r="I104" s="183" t="s">
        <v>147</v>
      </c>
      <c r="J104" s="182" t="s">
        <v>111</v>
      </c>
      <c r="K104" s="184" t="s">
        <v>148</v>
      </c>
      <c r="L104" s="180"/>
      <c r="M104" s="93" t="s">
        <v>149</v>
      </c>
      <c r="N104" s="94" t="s">
        <v>43</v>
      </c>
      <c r="O104" s="94" t="s">
        <v>150</v>
      </c>
      <c r="P104" s="94" t="s">
        <v>151</v>
      </c>
      <c r="Q104" s="94" t="s">
        <v>152</v>
      </c>
      <c r="R104" s="94" t="s">
        <v>153</v>
      </c>
      <c r="S104" s="94" t="s">
        <v>154</v>
      </c>
      <c r="T104" s="95" t="s">
        <v>155</v>
      </c>
    </row>
    <row r="105" spans="2:63" s="1" customFormat="1" ht="29.25" customHeight="1">
      <c r="B105" s="47"/>
      <c r="C105" s="97" t="s">
        <v>112</v>
      </c>
      <c r="I105" s="176"/>
      <c r="J105" s="185">
        <f>BK105</f>
        <v>0</v>
      </c>
      <c r="L105" s="47"/>
      <c r="M105" s="96"/>
      <c r="N105" s="83"/>
      <c r="O105" s="83"/>
      <c r="P105" s="186">
        <f>P106+P912</f>
        <v>0</v>
      </c>
      <c r="Q105" s="83"/>
      <c r="R105" s="186">
        <f>R106+R912</f>
        <v>8.99509196</v>
      </c>
      <c r="S105" s="83"/>
      <c r="T105" s="187">
        <f>T106+T912</f>
        <v>5.46</v>
      </c>
      <c r="AT105" s="25" t="s">
        <v>72</v>
      </c>
      <c r="AU105" s="25" t="s">
        <v>113</v>
      </c>
      <c r="BK105" s="188">
        <f>BK106+BK912</f>
        <v>0</v>
      </c>
    </row>
    <row r="106" spans="2:63" s="10" customFormat="1" ht="37.4" customHeight="1">
      <c r="B106" s="189"/>
      <c r="D106" s="190" t="s">
        <v>72</v>
      </c>
      <c r="E106" s="191" t="s">
        <v>156</v>
      </c>
      <c r="F106" s="191" t="s">
        <v>157</v>
      </c>
      <c r="I106" s="192"/>
      <c r="J106" s="193">
        <f>BK106</f>
        <v>0</v>
      </c>
      <c r="L106" s="189"/>
      <c r="M106" s="194"/>
      <c r="N106" s="195"/>
      <c r="O106" s="195"/>
      <c r="P106" s="196">
        <f>P107+P175+P199+P215+P345+P709+P740+P743+P784+P808+P903+P910</f>
        <v>0</v>
      </c>
      <c r="Q106" s="195"/>
      <c r="R106" s="196">
        <f>R107+R175+R199+R215+R345+R709+R740+R743+R784+R808+R903+R910</f>
        <v>6.1983714</v>
      </c>
      <c r="S106" s="195"/>
      <c r="T106" s="197">
        <f>T107+T175+T199+T215+T345+T709+T740+T743+T784+T808+T903+T910</f>
        <v>5.46</v>
      </c>
      <c r="AR106" s="190" t="s">
        <v>78</v>
      </c>
      <c r="AT106" s="198" t="s">
        <v>72</v>
      </c>
      <c r="AU106" s="198" t="s">
        <v>73</v>
      </c>
      <c r="AY106" s="190" t="s">
        <v>158</v>
      </c>
      <c r="BK106" s="199">
        <f>BK107+BK175+BK199+BK215+BK345+BK709+BK740+BK743+BK784+BK808+BK903+BK910</f>
        <v>0</v>
      </c>
    </row>
    <row r="107" spans="2:63" s="10" customFormat="1" ht="19.9" customHeight="1">
      <c r="B107" s="189"/>
      <c r="D107" s="190" t="s">
        <v>72</v>
      </c>
      <c r="E107" s="200" t="s">
        <v>78</v>
      </c>
      <c r="F107" s="200" t="s">
        <v>159</v>
      </c>
      <c r="I107" s="192"/>
      <c r="J107" s="201">
        <f>BK107</f>
        <v>0</v>
      </c>
      <c r="L107" s="189"/>
      <c r="M107" s="194"/>
      <c r="N107" s="195"/>
      <c r="O107" s="195"/>
      <c r="P107" s="196">
        <f>SUM(P108:P174)</f>
        <v>0</v>
      </c>
      <c r="Q107" s="195"/>
      <c r="R107" s="196">
        <f>SUM(R108:R174)</f>
        <v>0.002276</v>
      </c>
      <c r="S107" s="195"/>
      <c r="T107" s="197">
        <f>SUM(T108:T174)</f>
        <v>5.46</v>
      </c>
      <c r="AR107" s="190" t="s">
        <v>78</v>
      </c>
      <c r="AT107" s="198" t="s">
        <v>72</v>
      </c>
      <c r="AU107" s="198" t="s">
        <v>78</v>
      </c>
      <c r="AY107" s="190" t="s">
        <v>158</v>
      </c>
      <c r="BK107" s="199">
        <f>SUM(BK108:BK174)</f>
        <v>0</v>
      </c>
    </row>
    <row r="108" spans="2:65" s="1" customFormat="1" ht="51" customHeight="1">
      <c r="B108" s="202"/>
      <c r="C108" s="203" t="s">
        <v>78</v>
      </c>
      <c r="D108" s="203" t="s">
        <v>160</v>
      </c>
      <c r="E108" s="204" t="s">
        <v>161</v>
      </c>
      <c r="F108" s="205" t="s">
        <v>162</v>
      </c>
      <c r="G108" s="206" t="s">
        <v>163</v>
      </c>
      <c r="H108" s="207">
        <v>139</v>
      </c>
      <c r="I108" s="208"/>
      <c r="J108" s="209">
        <f>ROUND(I108*H108,2)</f>
        <v>0</v>
      </c>
      <c r="K108" s="205" t="s">
        <v>164</v>
      </c>
      <c r="L108" s="47"/>
      <c r="M108" s="210" t="s">
        <v>5</v>
      </c>
      <c r="N108" s="211" t="s">
        <v>44</v>
      </c>
      <c r="O108" s="48"/>
      <c r="P108" s="212">
        <f>O108*H108</f>
        <v>0</v>
      </c>
      <c r="Q108" s="212">
        <v>0</v>
      </c>
      <c r="R108" s="212">
        <f>Q108*H108</f>
        <v>0</v>
      </c>
      <c r="S108" s="212">
        <v>0</v>
      </c>
      <c r="T108" s="213">
        <f>S108*H108</f>
        <v>0</v>
      </c>
      <c r="AR108" s="25" t="s">
        <v>88</v>
      </c>
      <c r="AT108" s="25" t="s">
        <v>160</v>
      </c>
      <c r="AU108" s="25" t="s">
        <v>82</v>
      </c>
      <c r="AY108" s="25" t="s">
        <v>158</v>
      </c>
      <c r="BE108" s="214">
        <f>IF(N108="základní",J108,0)</f>
        <v>0</v>
      </c>
      <c r="BF108" s="214">
        <f>IF(N108="snížená",J108,0)</f>
        <v>0</v>
      </c>
      <c r="BG108" s="214">
        <f>IF(N108="zákl. přenesená",J108,0)</f>
        <v>0</v>
      </c>
      <c r="BH108" s="214">
        <f>IF(N108="sníž. přenesená",J108,0)</f>
        <v>0</v>
      </c>
      <c r="BI108" s="214">
        <f>IF(N108="nulová",J108,0)</f>
        <v>0</v>
      </c>
      <c r="BJ108" s="25" t="s">
        <v>78</v>
      </c>
      <c r="BK108" s="214">
        <f>ROUND(I108*H108,2)</f>
        <v>0</v>
      </c>
      <c r="BL108" s="25" t="s">
        <v>88</v>
      </c>
      <c r="BM108" s="25" t="s">
        <v>165</v>
      </c>
    </row>
    <row r="109" spans="2:51" s="11" customFormat="1" ht="13.5">
      <c r="B109" s="215"/>
      <c r="D109" s="216" t="s">
        <v>166</v>
      </c>
      <c r="E109" s="217" t="s">
        <v>5</v>
      </c>
      <c r="F109" s="218" t="s">
        <v>167</v>
      </c>
      <c r="H109" s="217" t="s">
        <v>5</v>
      </c>
      <c r="I109" s="219"/>
      <c r="L109" s="215"/>
      <c r="M109" s="220"/>
      <c r="N109" s="221"/>
      <c r="O109" s="221"/>
      <c r="P109" s="221"/>
      <c r="Q109" s="221"/>
      <c r="R109" s="221"/>
      <c r="S109" s="221"/>
      <c r="T109" s="222"/>
      <c r="AT109" s="217" t="s">
        <v>166</v>
      </c>
      <c r="AU109" s="217" t="s">
        <v>82</v>
      </c>
      <c r="AV109" s="11" t="s">
        <v>78</v>
      </c>
      <c r="AW109" s="11" t="s">
        <v>36</v>
      </c>
      <c r="AX109" s="11" t="s">
        <v>73</v>
      </c>
      <c r="AY109" s="217" t="s">
        <v>158</v>
      </c>
    </row>
    <row r="110" spans="2:51" s="12" customFormat="1" ht="13.5">
      <c r="B110" s="223"/>
      <c r="D110" s="216" t="s">
        <v>166</v>
      </c>
      <c r="E110" s="224" t="s">
        <v>5</v>
      </c>
      <c r="F110" s="225" t="s">
        <v>168</v>
      </c>
      <c r="H110" s="226">
        <v>139</v>
      </c>
      <c r="I110" s="227"/>
      <c r="L110" s="223"/>
      <c r="M110" s="228"/>
      <c r="N110" s="229"/>
      <c r="O110" s="229"/>
      <c r="P110" s="229"/>
      <c r="Q110" s="229"/>
      <c r="R110" s="229"/>
      <c r="S110" s="229"/>
      <c r="T110" s="230"/>
      <c r="AT110" s="224" t="s">
        <v>166</v>
      </c>
      <c r="AU110" s="224" t="s">
        <v>82</v>
      </c>
      <c r="AV110" s="12" t="s">
        <v>82</v>
      </c>
      <c r="AW110" s="12" t="s">
        <v>36</v>
      </c>
      <c r="AX110" s="12" t="s">
        <v>73</v>
      </c>
      <c r="AY110" s="224" t="s">
        <v>158</v>
      </c>
    </row>
    <row r="111" spans="2:51" s="13" customFormat="1" ht="13.5">
      <c r="B111" s="231"/>
      <c r="D111" s="216" t="s">
        <v>166</v>
      </c>
      <c r="E111" s="232" t="s">
        <v>5</v>
      </c>
      <c r="F111" s="233" t="s">
        <v>169</v>
      </c>
      <c r="H111" s="234">
        <v>139</v>
      </c>
      <c r="I111" s="235"/>
      <c r="L111" s="231"/>
      <c r="M111" s="236"/>
      <c r="N111" s="237"/>
      <c r="O111" s="237"/>
      <c r="P111" s="237"/>
      <c r="Q111" s="237"/>
      <c r="R111" s="237"/>
      <c r="S111" s="237"/>
      <c r="T111" s="238"/>
      <c r="AT111" s="232" t="s">
        <v>166</v>
      </c>
      <c r="AU111" s="232" t="s">
        <v>82</v>
      </c>
      <c r="AV111" s="13" t="s">
        <v>88</v>
      </c>
      <c r="AW111" s="13" t="s">
        <v>36</v>
      </c>
      <c r="AX111" s="13" t="s">
        <v>78</v>
      </c>
      <c r="AY111" s="232" t="s">
        <v>158</v>
      </c>
    </row>
    <row r="112" spans="2:65" s="1" customFormat="1" ht="38.25" customHeight="1">
      <c r="B112" s="202"/>
      <c r="C112" s="203" t="s">
        <v>82</v>
      </c>
      <c r="D112" s="203" t="s">
        <v>160</v>
      </c>
      <c r="E112" s="204" t="s">
        <v>170</v>
      </c>
      <c r="F112" s="205" t="s">
        <v>171</v>
      </c>
      <c r="G112" s="206" t="s">
        <v>163</v>
      </c>
      <c r="H112" s="207">
        <v>21</v>
      </c>
      <c r="I112" s="208"/>
      <c r="J112" s="209">
        <f>ROUND(I112*H112,2)</f>
        <v>0</v>
      </c>
      <c r="K112" s="205" t="s">
        <v>172</v>
      </c>
      <c r="L112" s="47"/>
      <c r="M112" s="210" t="s">
        <v>5</v>
      </c>
      <c r="N112" s="211" t="s">
        <v>44</v>
      </c>
      <c r="O112" s="48"/>
      <c r="P112" s="212">
        <f>O112*H112</f>
        <v>0</v>
      </c>
      <c r="Q112" s="212">
        <v>0</v>
      </c>
      <c r="R112" s="212">
        <f>Q112*H112</f>
        <v>0</v>
      </c>
      <c r="S112" s="212">
        <v>0.26</v>
      </c>
      <c r="T112" s="213">
        <f>S112*H112</f>
        <v>5.46</v>
      </c>
      <c r="AR112" s="25" t="s">
        <v>88</v>
      </c>
      <c r="AT112" s="25" t="s">
        <v>160</v>
      </c>
      <c r="AU112" s="25" t="s">
        <v>82</v>
      </c>
      <c r="AY112" s="25" t="s">
        <v>158</v>
      </c>
      <c r="BE112" s="214">
        <f>IF(N112="základní",J112,0)</f>
        <v>0</v>
      </c>
      <c r="BF112" s="214">
        <f>IF(N112="snížená",J112,0)</f>
        <v>0</v>
      </c>
      <c r="BG112" s="214">
        <f>IF(N112="zákl. přenesená",J112,0)</f>
        <v>0</v>
      </c>
      <c r="BH112" s="214">
        <f>IF(N112="sníž. přenesená",J112,0)</f>
        <v>0</v>
      </c>
      <c r="BI112" s="214">
        <f>IF(N112="nulová",J112,0)</f>
        <v>0</v>
      </c>
      <c r="BJ112" s="25" t="s">
        <v>78</v>
      </c>
      <c r="BK112" s="214">
        <f>ROUND(I112*H112,2)</f>
        <v>0</v>
      </c>
      <c r="BL112" s="25" t="s">
        <v>88</v>
      </c>
      <c r="BM112" s="25" t="s">
        <v>173</v>
      </c>
    </row>
    <row r="113" spans="2:51" s="12" customFormat="1" ht="13.5">
      <c r="B113" s="223"/>
      <c r="D113" s="216" t="s">
        <v>166</v>
      </c>
      <c r="E113" s="224" t="s">
        <v>5</v>
      </c>
      <c r="F113" s="225" t="s">
        <v>174</v>
      </c>
      <c r="H113" s="226">
        <v>21</v>
      </c>
      <c r="I113" s="227"/>
      <c r="L113" s="223"/>
      <c r="M113" s="228"/>
      <c r="N113" s="229"/>
      <c r="O113" s="229"/>
      <c r="P113" s="229"/>
      <c r="Q113" s="229"/>
      <c r="R113" s="229"/>
      <c r="S113" s="229"/>
      <c r="T113" s="230"/>
      <c r="AT113" s="224" t="s">
        <v>166</v>
      </c>
      <c r="AU113" s="224" t="s">
        <v>82</v>
      </c>
      <c r="AV113" s="12" t="s">
        <v>82</v>
      </c>
      <c r="AW113" s="12" t="s">
        <v>36</v>
      </c>
      <c r="AX113" s="12" t="s">
        <v>78</v>
      </c>
      <c r="AY113" s="224" t="s">
        <v>158</v>
      </c>
    </row>
    <row r="114" spans="2:65" s="1" customFormat="1" ht="38.25" customHeight="1">
      <c r="B114" s="202"/>
      <c r="C114" s="203" t="s">
        <v>85</v>
      </c>
      <c r="D114" s="203" t="s">
        <v>160</v>
      </c>
      <c r="E114" s="204" t="s">
        <v>175</v>
      </c>
      <c r="F114" s="205" t="s">
        <v>176</v>
      </c>
      <c r="G114" s="206" t="s">
        <v>163</v>
      </c>
      <c r="H114" s="207">
        <v>7.5</v>
      </c>
      <c r="I114" s="208"/>
      <c r="J114" s="209">
        <f>ROUND(I114*H114,2)</f>
        <v>0</v>
      </c>
      <c r="K114" s="205" t="s">
        <v>164</v>
      </c>
      <c r="L114" s="47"/>
      <c r="M114" s="210" t="s">
        <v>5</v>
      </c>
      <c r="N114" s="211" t="s">
        <v>44</v>
      </c>
      <c r="O114" s="48"/>
      <c r="P114" s="212">
        <f>O114*H114</f>
        <v>0</v>
      </c>
      <c r="Q114" s="212">
        <v>0</v>
      </c>
      <c r="R114" s="212">
        <f>Q114*H114</f>
        <v>0</v>
      </c>
      <c r="S114" s="212">
        <v>0</v>
      </c>
      <c r="T114" s="213">
        <f>S114*H114</f>
        <v>0</v>
      </c>
      <c r="AR114" s="25" t="s">
        <v>88</v>
      </c>
      <c r="AT114" s="25" t="s">
        <v>160</v>
      </c>
      <c r="AU114" s="25" t="s">
        <v>82</v>
      </c>
      <c r="AY114" s="25" t="s">
        <v>158</v>
      </c>
      <c r="BE114" s="214">
        <f>IF(N114="základní",J114,0)</f>
        <v>0</v>
      </c>
      <c r="BF114" s="214">
        <f>IF(N114="snížená",J114,0)</f>
        <v>0</v>
      </c>
      <c r="BG114" s="214">
        <f>IF(N114="zákl. přenesená",J114,0)</f>
        <v>0</v>
      </c>
      <c r="BH114" s="214">
        <f>IF(N114="sníž. přenesená",J114,0)</f>
        <v>0</v>
      </c>
      <c r="BI114" s="214">
        <f>IF(N114="nulová",J114,0)</f>
        <v>0</v>
      </c>
      <c r="BJ114" s="25" t="s">
        <v>78</v>
      </c>
      <c r="BK114" s="214">
        <f>ROUND(I114*H114,2)</f>
        <v>0</v>
      </c>
      <c r="BL114" s="25" t="s">
        <v>88</v>
      </c>
      <c r="BM114" s="25" t="s">
        <v>177</v>
      </c>
    </row>
    <row r="115" spans="2:51" s="11" customFormat="1" ht="13.5">
      <c r="B115" s="215"/>
      <c r="D115" s="216" t="s">
        <v>166</v>
      </c>
      <c r="E115" s="217" t="s">
        <v>5</v>
      </c>
      <c r="F115" s="218" t="s">
        <v>178</v>
      </c>
      <c r="H115" s="217" t="s">
        <v>5</v>
      </c>
      <c r="I115" s="219"/>
      <c r="L115" s="215"/>
      <c r="M115" s="220"/>
      <c r="N115" s="221"/>
      <c r="O115" s="221"/>
      <c r="P115" s="221"/>
      <c r="Q115" s="221"/>
      <c r="R115" s="221"/>
      <c r="S115" s="221"/>
      <c r="T115" s="222"/>
      <c r="AT115" s="217" t="s">
        <v>166</v>
      </c>
      <c r="AU115" s="217" t="s">
        <v>82</v>
      </c>
      <c r="AV115" s="11" t="s">
        <v>78</v>
      </c>
      <c r="AW115" s="11" t="s">
        <v>36</v>
      </c>
      <c r="AX115" s="11" t="s">
        <v>73</v>
      </c>
      <c r="AY115" s="217" t="s">
        <v>158</v>
      </c>
    </row>
    <row r="116" spans="2:51" s="12" customFormat="1" ht="13.5">
      <c r="B116" s="223"/>
      <c r="D116" s="216" t="s">
        <v>166</v>
      </c>
      <c r="E116" s="224" t="s">
        <v>5</v>
      </c>
      <c r="F116" s="225" t="s">
        <v>179</v>
      </c>
      <c r="H116" s="226">
        <v>7.5</v>
      </c>
      <c r="I116" s="227"/>
      <c r="L116" s="223"/>
      <c r="M116" s="228"/>
      <c r="N116" s="229"/>
      <c r="O116" s="229"/>
      <c r="P116" s="229"/>
      <c r="Q116" s="229"/>
      <c r="R116" s="229"/>
      <c r="S116" s="229"/>
      <c r="T116" s="230"/>
      <c r="AT116" s="224" t="s">
        <v>166</v>
      </c>
      <c r="AU116" s="224" t="s">
        <v>82</v>
      </c>
      <c r="AV116" s="12" t="s">
        <v>82</v>
      </c>
      <c r="AW116" s="12" t="s">
        <v>36</v>
      </c>
      <c r="AX116" s="12" t="s">
        <v>73</v>
      </c>
      <c r="AY116" s="224" t="s">
        <v>158</v>
      </c>
    </row>
    <row r="117" spans="2:51" s="13" customFormat="1" ht="13.5">
      <c r="B117" s="231"/>
      <c r="D117" s="216" t="s">
        <v>166</v>
      </c>
      <c r="E117" s="232" t="s">
        <v>5</v>
      </c>
      <c r="F117" s="233" t="s">
        <v>169</v>
      </c>
      <c r="H117" s="234">
        <v>7.5</v>
      </c>
      <c r="I117" s="235"/>
      <c r="L117" s="231"/>
      <c r="M117" s="236"/>
      <c r="N117" s="237"/>
      <c r="O117" s="237"/>
      <c r="P117" s="237"/>
      <c r="Q117" s="237"/>
      <c r="R117" s="237"/>
      <c r="S117" s="237"/>
      <c r="T117" s="238"/>
      <c r="AT117" s="232" t="s">
        <v>166</v>
      </c>
      <c r="AU117" s="232" t="s">
        <v>82</v>
      </c>
      <c r="AV117" s="13" t="s">
        <v>88</v>
      </c>
      <c r="AW117" s="13" t="s">
        <v>36</v>
      </c>
      <c r="AX117" s="13" t="s">
        <v>78</v>
      </c>
      <c r="AY117" s="232" t="s">
        <v>158</v>
      </c>
    </row>
    <row r="118" spans="2:65" s="1" customFormat="1" ht="38.25" customHeight="1">
      <c r="B118" s="202"/>
      <c r="C118" s="203" t="s">
        <v>88</v>
      </c>
      <c r="D118" s="203" t="s">
        <v>160</v>
      </c>
      <c r="E118" s="204" t="s">
        <v>180</v>
      </c>
      <c r="F118" s="205" t="s">
        <v>181</v>
      </c>
      <c r="G118" s="206" t="s">
        <v>182</v>
      </c>
      <c r="H118" s="207">
        <v>197.926</v>
      </c>
      <c r="I118" s="208"/>
      <c r="J118" s="209">
        <f>ROUND(I118*H118,2)</f>
        <v>0</v>
      </c>
      <c r="K118" s="205" t="s">
        <v>172</v>
      </c>
      <c r="L118" s="47"/>
      <c r="M118" s="210" t="s">
        <v>5</v>
      </c>
      <c r="N118" s="211" t="s">
        <v>44</v>
      </c>
      <c r="O118" s="48"/>
      <c r="P118" s="212">
        <f>O118*H118</f>
        <v>0</v>
      </c>
      <c r="Q118" s="212">
        <v>0</v>
      </c>
      <c r="R118" s="212">
        <f>Q118*H118</f>
        <v>0</v>
      </c>
      <c r="S118" s="212">
        <v>0</v>
      </c>
      <c r="T118" s="213">
        <f>S118*H118</f>
        <v>0</v>
      </c>
      <c r="AR118" s="25" t="s">
        <v>88</v>
      </c>
      <c r="AT118" s="25" t="s">
        <v>160</v>
      </c>
      <c r="AU118" s="25" t="s">
        <v>82</v>
      </c>
      <c r="AY118" s="25" t="s">
        <v>158</v>
      </c>
      <c r="BE118" s="214">
        <f>IF(N118="základní",J118,0)</f>
        <v>0</v>
      </c>
      <c r="BF118" s="214">
        <f>IF(N118="snížená",J118,0)</f>
        <v>0</v>
      </c>
      <c r="BG118" s="214">
        <f>IF(N118="zákl. přenesená",J118,0)</f>
        <v>0</v>
      </c>
      <c r="BH118" s="214">
        <f>IF(N118="sníž. přenesená",J118,0)</f>
        <v>0</v>
      </c>
      <c r="BI118" s="214">
        <f>IF(N118="nulová",J118,0)</f>
        <v>0</v>
      </c>
      <c r="BJ118" s="25" t="s">
        <v>78</v>
      </c>
      <c r="BK118" s="214">
        <f>ROUND(I118*H118,2)</f>
        <v>0</v>
      </c>
      <c r="BL118" s="25" t="s">
        <v>88</v>
      </c>
      <c r="BM118" s="25" t="s">
        <v>183</v>
      </c>
    </row>
    <row r="119" spans="2:51" s="11" customFormat="1" ht="13.5">
      <c r="B119" s="215"/>
      <c r="D119" s="216" t="s">
        <v>166</v>
      </c>
      <c r="E119" s="217" t="s">
        <v>5</v>
      </c>
      <c r="F119" s="218" t="s">
        <v>184</v>
      </c>
      <c r="H119" s="217" t="s">
        <v>5</v>
      </c>
      <c r="I119" s="219"/>
      <c r="L119" s="215"/>
      <c r="M119" s="220"/>
      <c r="N119" s="221"/>
      <c r="O119" s="221"/>
      <c r="P119" s="221"/>
      <c r="Q119" s="221"/>
      <c r="R119" s="221"/>
      <c r="S119" s="221"/>
      <c r="T119" s="222"/>
      <c r="AT119" s="217" t="s">
        <v>166</v>
      </c>
      <c r="AU119" s="217" t="s">
        <v>82</v>
      </c>
      <c r="AV119" s="11" t="s">
        <v>78</v>
      </c>
      <c r="AW119" s="11" t="s">
        <v>36</v>
      </c>
      <c r="AX119" s="11" t="s">
        <v>73</v>
      </c>
      <c r="AY119" s="217" t="s">
        <v>158</v>
      </c>
    </row>
    <row r="120" spans="2:51" s="11" customFormat="1" ht="13.5">
      <c r="B120" s="215"/>
      <c r="D120" s="216" t="s">
        <v>166</v>
      </c>
      <c r="E120" s="217" t="s">
        <v>5</v>
      </c>
      <c r="F120" s="218" t="s">
        <v>185</v>
      </c>
      <c r="H120" s="217" t="s">
        <v>5</v>
      </c>
      <c r="I120" s="219"/>
      <c r="L120" s="215"/>
      <c r="M120" s="220"/>
      <c r="N120" s="221"/>
      <c r="O120" s="221"/>
      <c r="P120" s="221"/>
      <c r="Q120" s="221"/>
      <c r="R120" s="221"/>
      <c r="S120" s="221"/>
      <c r="T120" s="222"/>
      <c r="AT120" s="217" t="s">
        <v>166</v>
      </c>
      <c r="AU120" s="217" t="s">
        <v>82</v>
      </c>
      <c r="AV120" s="11" t="s">
        <v>78</v>
      </c>
      <c r="AW120" s="11" t="s">
        <v>36</v>
      </c>
      <c r="AX120" s="11" t="s">
        <v>73</v>
      </c>
      <c r="AY120" s="217" t="s">
        <v>158</v>
      </c>
    </row>
    <row r="121" spans="2:51" s="12" customFormat="1" ht="13.5">
      <c r="B121" s="223"/>
      <c r="D121" s="216" t="s">
        <v>166</v>
      </c>
      <c r="E121" s="224" t="s">
        <v>5</v>
      </c>
      <c r="F121" s="225" t="s">
        <v>186</v>
      </c>
      <c r="H121" s="226">
        <v>143.696</v>
      </c>
      <c r="I121" s="227"/>
      <c r="L121" s="223"/>
      <c r="M121" s="228"/>
      <c r="N121" s="229"/>
      <c r="O121" s="229"/>
      <c r="P121" s="229"/>
      <c r="Q121" s="229"/>
      <c r="R121" s="229"/>
      <c r="S121" s="229"/>
      <c r="T121" s="230"/>
      <c r="AT121" s="224" t="s">
        <v>166</v>
      </c>
      <c r="AU121" s="224" t="s">
        <v>82</v>
      </c>
      <c r="AV121" s="12" t="s">
        <v>82</v>
      </c>
      <c r="AW121" s="12" t="s">
        <v>36</v>
      </c>
      <c r="AX121" s="12" t="s">
        <v>73</v>
      </c>
      <c r="AY121" s="224" t="s">
        <v>158</v>
      </c>
    </row>
    <row r="122" spans="2:51" s="11" customFormat="1" ht="13.5">
      <c r="B122" s="215"/>
      <c r="D122" s="216" t="s">
        <v>166</v>
      </c>
      <c r="E122" s="217" t="s">
        <v>5</v>
      </c>
      <c r="F122" s="218" t="s">
        <v>187</v>
      </c>
      <c r="H122" s="217" t="s">
        <v>5</v>
      </c>
      <c r="I122" s="219"/>
      <c r="L122" s="215"/>
      <c r="M122" s="220"/>
      <c r="N122" s="221"/>
      <c r="O122" s="221"/>
      <c r="P122" s="221"/>
      <c r="Q122" s="221"/>
      <c r="R122" s="221"/>
      <c r="S122" s="221"/>
      <c r="T122" s="222"/>
      <c r="AT122" s="217" t="s">
        <v>166</v>
      </c>
      <c r="AU122" s="217" t="s">
        <v>82</v>
      </c>
      <c r="AV122" s="11" t="s">
        <v>78</v>
      </c>
      <c r="AW122" s="11" t="s">
        <v>36</v>
      </c>
      <c r="AX122" s="11" t="s">
        <v>73</v>
      </c>
      <c r="AY122" s="217" t="s">
        <v>158</v>
      </c>
    </row>
    <row r="123" spans="2:51" s="12" customFormat="1" ht="13.5">
      <c r="B123" s="223"/>
      <c r="D123" s="216" t="s">
        <v>166</v>
      </c>
      <c r="E123" s="224" t="s">
        <v>5</v>
      </c>
      <c r="F123" s="225" t="s">
        <v>188</v>
      </c>
      <c r="H123" s="226">
        <v>151.75</v>
      </c>
      <c r="I123" s="227"/>
      <c r="L123" s="223"/>
      <c r="M123" s="228"/>
      <c r="N123" s="229"/>
      <c r="O123" s="229"/>
      <c r="P123" s="229"/>
      <c r="Q123" s="229"/>
      <c r="R123" s="229"/>
      <c r="S123" s="229"/>
      <c r="T123" s="230"/>
      <c r="AT123" s="224" t="s">
        <v>166</v>
      </c>
      <c r="AU123" s="224" t="s">
        <v>82</v>
      </c>
      <c r="AV123" s="12" t="s">
        <v>82</v>
      </c>
      <c r="AW123" s="12" t="s">
        <v>36</v>
      </c>
      <c r="AX123" s="12" t="s">
        <v>73</v>
      </c>
      <c r="AY123" s="224" t="s">
        <v>158</v>
      </c>
    </row>
    <row r="124" spans="2:51" s="11" customFormat="1" ht="13.5">
      <c r="B124" s="215"/>
      <c r="D124" s="216" t="s">
        <v>166</v>
      </c>
      <c r="E124" s="217" t="s">
        <v>5</v>
      </c>
      <c r="F124" s="218" t="s">
        <v>189</v>
      </c>
      <c r="H124" s="217" t="s">
        <v>5</v>
      </c>
      <c r="I124" s="219"/>
      <c r="L124" s="215"/>
      <c r="M124" s="220"/>
      <c r="N124" s="221"/>
      <c r="O124" s="221"/>
      <c r="P124" s="221"/>
      <c r="Q124" s="221"/>
      <c r="R124" s="221"/>
      <c r="S124" s="221"/>
      <c r="T124" s="222"/>
      <c r="AT124" s="217" t="s">
        <v>166</v>
      </c>
      <c r="AU124" s="217" t="s">
        <v>82</v>
      </c>
      <c r="AV124" s="11" t="s">
        <v>78</v>
      </c>
      <c r="AW124" s="11" t="s">
        <v>36</v>
      </c>
      <c r="AX124" s="11" t="s">
        <v>73</v>
      </c>
      <c r="AY124" s="217" t="s">
        <v>158</v>
      </c>
    </row>
    <row r="125" spans="2:51" s="12" customFormat="1" ht="13.5">
      <c r="B125" s="223"/>
      <c r="D125" s="216" t="s">
        <v>166</v>
      </c>
      <c r="E125" s="224" t="s">
        <v>5</v>
      </c>
      <c r="F125" s="225" t="s">
        <v>190</v>
      </c>
      <c r="H125" s="226">
        <v>-97.52</v>
      </c>
      <c r="I125" s="227"/>
      <c r="L125" s="223"/>
      <c r="M125" s="228"/>
      <c r="N125" s="229"/>
      <c r="O125" s="229"/>
      <c r="P125" s="229"/>
      <c r="Q125" s="229"/>
      <c r="R125" s="229"/>
      <c r="S125" s="229"/>
      <c r="T125" s="230"/>
      <c r="AT125" s="224" t="s">
        <v>166</v>
      </c>
      <c r="AU125" s="224" t="s">
        <v>82</v>
      </c>
      <c r="AV125" s="12" t="s">
        <v>82</v>
      </c>
      <c r="AW125" s="12" t="s">
        <v>36</v>
      </c>
      <c r="AX125" s="12" t="s">
        <v>73</v>
      </c>
      <c r="AY125" s="224" t="s">
        <v>158</v>
      </c>
    </row>
    <row r="126" spans="2:51" s="13" customFormat="1" ht="13.5">
      <c r="B126" s="231"/>
      <c r="D126" s="216" t="s">
        <v>166</v>
      </c>
      <c r="E126" s="232" t="s">
        <v>5</v>
      </c>
      <c r="F126" s="233" t="s">
        <v>169</v>
      </c>
      <c r="H126" s="234">
        <v>197.926</v>
      </c>
      <c r="I126" s="235"/>
      <c r="L126" s="231"/>
      <c r="M126" s="236"/>
      <c r="N126" s="237"/>
      <c r="O126" s="237"/>
      <c r="P126" s="237"/>
      <c r="Q126" s="237"/>
      <c r="R126" s="237"/>
      <c r="S126" s="237"/>
      <c r="T126" s="238"/>
      <c r="AT126" s="232" t="s">
        <v>166</v>
      </c>
      <c r="AU126" s="232" t="s">
        <v>82</v>
      </c>
      <c r="AV126" s="13" t="s">
        <v>88</v>
      </c>
      <c r="AW126" s="13" t="s">
        <v>36</v>
      </c>
      <c r="AX126" s="13" t="s">
        <v>78</v>
      </c>
      <c r="AY126" s="232" t="s">
        <v>158</v>
      </c>
    </row>
    <row r="127" spans="2:65" s="1" customFormat="1" ht="38.25" customHeight="1">
      <c r="B127" s="202"/>
      <c r="C127" s="203" t="s">
        <v>91</v>
      </c>
      <c r="D127" s="203" t="s">
        <v>160</v>
      </c>
      <c r="E127" s="204" t="s">
        <v>191</v>
      </c>
      <c r="F127" s="205" t="s">
        <v>192</v>
      </c>
      <c r="G127" s="206" t="s">
        <v>182</v>
      </c>
      <c r="H127" s="207">
        <v>197.926</v>
      </c>
      <c r="I127" s="208"/>
      <c r="J127" s="209">
        <f>ROUND(I127*H127,2)</f>
        <v>0</v>
      </c>
      <c r="K127" s="205" t="s">
        <v>164</v>
      </c>
      <c r="L127" s="47"/>
      <c r="M127" s="210" t="s">
        <v>5</v>
      </c>
      <c r="N127" s="211" t="s">
        <v>44</v>
      </c>
      <c r="O127" s="48"/>
      <c r="P127" s="212">
        <f>O127*H127</f>
        <v>0</v>
      </c>
      <c r="Q127" s="212">
        <v>0</v>
      </c>
      <c r="R127" s="212">
        <f>Q127*H127</f>
        <v>0</v>
      </c>
      <c r="S127" s="212">
        <v>0</v>
      </c>
      <c r="T127" s="213">
        <f>S127*H127</f>
        <v>0</v>
      </c>
      <c r="AR127" s="25" t="s">
        <v>88</v>
      </c>
      <c r="AT127" s="25" t="s">
        <v>160</v>
      </c>
      <c r="AU127" s="25" t="s">
        <v>82</v>
      </c>
      <c r="AY127" s="25" t="s">
        <v>158</v>
      </c>
      <c r="BE127" s="214">
        <f>IF(N127="základní",J127,0)</f>
        <v>0</v>
      </c>
      <c r="BF127" s="214">
        <f>IF(N127="snížená",J127,0)</f>
        <v>0</v>
      </c>
      <c r="BG127" s="214">
        <f>IF(N127="zákl. přenesená",J127,0)</f>
        <v>0</v>
      </c>
      <c r="BH127" s="214">
        <f>IF(N127="sníž. přenesená",J127,0)</f>
        <v>0</v>
      </c>
      <c r="BI127" s="214">
        <f>IF(N127="nulová",J127,0)</f>
        <v>0</v>
      </c>
      <c r="BJ127" s="25" t="s">
        <v>78</v>
      </c>
      <c r="BK127" s="214">
        <f>ROUND(I127*H127,2)</f>
        <v>0</v>
      </c>
      <c r="BL127" s="25" t="s">
        <v>88</v>
      </c>
      <c r="BM127" s="25" t="s">
        <v>193</v>
      </c>
    </row>
    <row r="128" spans="2:65" s="1" customFormat="1" ht="38.25" customHeight="1">
      <c r="B128" s="202"/>
      <c r="C128" s="203" t="s">
        <v>94</v>
      </c>
      <c r="D128" s="203" t="s">
        <v>160</v>
      </c>
      <c r="E128" s="204" t="s">
        <v>194</v>
      </c>
      <c r="F128" s="205" t="s">
        <v>195</v>
      </c>
      <c r="G128" s="206" t="s">
        <v>182</v>
      </c>
      <c r="H128" s="207">
        <v>97.52</v>
      </c>
      <c r="I128" s="208"/>
      <c r="J128" s="209">
        <f>ROUND(I128*H128,2)</f>
        <v>0</v>
      </c>
      <c r="K128" s="205" t="s">
        <v>5</v>
      </c>
      <c r="L128" s="47"/>
      <c r="M128" s="210" t="s">
        <v>5</v>
      </c>
      <c r="N128" s="211" t="s">
        <v>44</v>
      </c>
      <c r="O128" s="48"/>
      <c r="P128" s="212">
        <f>O128*H128</f>
        <v>0</v>
      </c>
      <c r="Q128" s="212">
        <v>0</v>
      </c>
      <c r="R128" s="212">
        <f>Q128*H128</f>
        <v>0</v>
      </c>
      <c r="S128" s="212">
        <v>0</v>
      </c>
      <c r="T128" s="213">
        <f>S128*H128</f>
        <v>0</v>
      </c>
      <c r="AR128" s="25" t="s">
        <v>88</v>
      </c>
      <c r="AT128" s="25" t="s">
        <v>160</v>
      </c>
      <c r="AU128" s="25" t="s">
        <v>82</v>
      </c>
      <c r="AY128" s="25" t="s">
        <v>158</v>
      </c>
      <c r="BE128" s="214">
        <f>IF(N128="základní",J128,0)</f>
        <v>0</v>
      </c>
      <c r="BF128" s="214">
        <f>IF(N128="snížená",J128,0)</f>
        <v>0</v>
      </c>
      <c r="BG128" s="214">
        <f>IF(N128="zákl. přenesená",J128,0)</f>
        <v>0</v>
      </c>
      <c r="BH128" s="214">
        <f>IF(N128="sníž. přenesená",J128,0)</f>
        <v>0</v>
      </c>
      <c r="BI128" s="214">
        <f>IF(N128="nulová",J128,0)</f>
        <v>0</v>
      </c>
      <c r="BJ128" s="25" t="s">
        <v>78</v>
      </c>
      <c r="BK128" s="214">
        <f>ROUND(I128*H128,2)</f>
        <v>0</v>
      </c>
      <c r="BL128" s="25" t="s">
        <v>88</v>
      </c>
      <c r="BM128" s="25" t="s">
        <v>196</v>
      </c>
    </row>
    <row r="129" spans="2:51" s="11" customFormat="1" ht="13.5">
      <c r="B129" s="215"/>
      <c r="D129" s="216" t="s">
        <v>166</v>
      </c>
      <c r="E129" s="217" t="s">
        <v>5</v>
      </c>
      <c r="F129" s="218" t="s">
        <v>197</v>
      </c>
      <c r="H129" s="217" t="s">
        <v>5</v>
      </c>
      <c r="I129" s="219"/>
      <c r="L129" s="215"/>
      <c r="M129" s="220"/>
      <c r="N129" s="221"/>
      <c r="O129" s="221"/>
      <c r="P129" s="221"/>
      <c r="Q129" s="221"/>
      <c r="R129" s="221"/>
      <c r="S129" s="221"/>
      <c r="T129" s="222"/>
      <c r="AT129" s="217" t="s">
        <v>166</v>
      </c>
      <c r="AU129" s="217" t="s">
        <v>82</v>
      </c>
      <c r="AV129" s="11" t="s">
        <v>78</v>
      </c>
      <c r="AW129" s="11" t="s">
        <v>36</v>
      </c>
      <c r="AX129" s="11" t="s">
        <v>73</v>
      </c>
      <c r="AY129" s="217" t="s">
        <v>158</v>
      </c>
    </row>
    <row r="130" spans="2:51" s="12" customFormat="1" ht="13.5">
      <c r="B130" s="223"/>
      <c r="D130" s="216" t="s">
        <v>166</v>
      </c>
      <c r="E130" s="224" t="s">
        <v>5</v>
      </c>
      <c r="F130" s="225" t="s">
        <v>198</v>
      </c>
      <c r="H130" s="226">
        <v>51.52</v>
      </c>
      <c r="I130" s="227"/>
      <c r="L130" s="223"/>
      <c r="M130" s="228"/>
      <c r="N130" s="229"/>
      <c r="O130" s="229"/>
      <c r="P130" s="229"/>
      <c r="Q130" s="229"/>
      <c r="R130" s="229"/>
      <c r="S130" s="229"/>
      <c r="T130" s="230"/>
      <c r="AT130" s="224" t="s">
        <v>166</v>
      </c>
      <c r="AU130" s="224" t="s">
        <v>82</v>
      </c>
      <c r="AV130" s="12" t="s">
        <v>82</v>
      </c>
      <c r="AW130" s="12" t="s">
        <v>36</v>
      </c>
      <c r="AX130" s="12" t="s">
        <v>73</v>
      </c>
      <c r="AY130" s="224" t="s">
        <v>158</v>
      </c>
    </row>
    <row r="131" spans="2:51" s="11" customFormat="1" ht="13.5">
      <c r="B131" s="215"/>
      <c r="D131" s="216" t="s">
        <v>166</v>
      </c>
      <c r="E131" s="217" t="s">
        <v>5</v>
      </c>
      <c r="F131" s="218" t="s">
        <v>187</v>
      </c>
      <c r="H131" s="217" t="s">
        <v>5</v>
      </c>
      <c r="I131" s="219"/>
      <c r="L131" s="215"/>
      <c r="M131" s="220"/>
      <c r="N131" s="221"/>
      <c r="O131" s="221"/>
      <c r="P131" s="221"/>
      <c r="Q131" s="221"/>
      <c r="R131" s="221"/>
      <c r="S131" s="221"/>
      <c r="T131" s="222"/>
      <c r="AT131" s="217" t="s">
        <v>166</v>
      </c>
      <c r="AU131" s="217" t="s">
        <v>82</v>
      </c>
      <c r="AV131" s="11" t="s">
        <v>78</v>
      </c>
      <c r="AW131" s="11" t="s">
        <v>36</v>
      </c>
      <c r="AX131" s="11" t="s">
        <v>73</v>
      </c>
      <c r="AY131" s="217" t="s">
        <v>158</v>
      </c>
    </row>
    <row r="132" spans="2:51" s="12" customFormat="1" ht="13.5">
      <c r="B132" s="223"/>
      <c r="D132" s="216" t="s">
        <v>166</v>
      </c>
      <c r="E132" s="224" t="s">
        <v>5</v>
      </c>
      <c r="F132" s="225" t="s">
        <v>199</v>
      </c>
      <c r="H132" s="226">
        <v>46</v>
      </c>
      <c r="I132" s="227"/>
      <c r="L132" s="223"/>
      <c r="M132" s="228"/>
      <c r="N132" s="229"/>
      <c r="O132" s="229"/>
      <c r="P132" s="229"/>
      <c r="Q132" s="229"/>
      <c r="R132" s="229"/>
      <c r="S132" s="229"/>
      <c r="T132" s="230"/>
      <c r="AT132" s="224" t="s">
        <v>166</v>
      </c>
      <c r="AU132" s="224" t="s">
        <v>82</v>
      </c>
      <c r="AV132" s="12" t="s">
        <v>82</v>
      </c>
      <c r="AW132" s="12" t="s">
        <v>36</v>
      </c>
      <c r="AX132" s="12" t="s">
        <v>73</v>
      </c>
      <c r="AY132" s="224" t="s">
        <v>158</v>
      </c>
    </row>
    <row r="133" spans="2:51" s="13" customFormat="1" ht="13.5">
      <c r="B133" s="231"/>
      <c r="D133" s="216" t="s">
        <v>166</v>
      </c>
      <c r="E133" s="232" t="s">
        <v>5</v>
      </c>
      <c r="F133" s="233" t="s">
        <v>169</v>
      </c>
      <c r="H133" s="234">
        <v>97.52</v>
      </c>
      <c r="I133" s="235"/>
      <c r="L133" s="231"/>
      <c r="M133" s="236"/>
      <c r="N133" s="237"/>
      <c r="O133" s="237"/>
      <c r="P133" s="237"/>
      <c r="Q133" s="237"/>
      <c r="R133" s="237"/>
      <c r="S133" s="237"/>
      <c r="T133" s="238"/>
      <c r="AT133" s="232" t="s">
        <v>166</v>
      </c>
      <c r="AU133" s="232" t="s">
        <v>82</v>
      </c>
      <c r="AV133" s="13" t="s">
        <v>88</v>
      </c>
      <c r="AW133" s="13" t="s">
        <v>36</v>
      </c>
      <c r="AX133" s="13" t="s">
        <v>78</v>
      </c>
      <c r="AY133" s="232" t="s">
        <v>158</v>
      </c>
    </row>
    <row r="134" spans="2:65" s="1" customFormat="1" ht="38.25" customHeight="1">
      <c r="B134" s="202"/>
      <c r="C134" s="203" t="s">
        <v>200</v>
      </c>
      <c r="D134" s="203" t="s">
        <v>160</v>
      </c>
      <c r="E134" s="204" t="s">
        <v>201</v>
      </c>
      <c r="F134" s="205" t="s">
        <v>202</v>
      </c>
      <c r="G134" s="206" t="s">
        <v>182</v>
      </c>
      <c r="H134" s="207">
        <v>97.52</v>
      </c>
      <c r="I134" s="208"/>
      <c r="J134" s="209">
        <f>ROUND(I134*H134,2)</f>
        <v>0</v>
      </c>
      <c r="K134" s="205" t="s">
        <v>5</v>
      </c>
      <c r="L134" s="47"/>
      <c r="M134" s="210" t="s">
        <v>5</v>
      </c>
      <c r="N134" s="211" t="s">
        <v>44</v>
      </c>
      <c r="O134" s="48"/>
      <c r="P134" s="212">
        <f>O134*H134</f>
        <v>0</v>
      </c>
      <c r="Q134" s="212">
        <v>0</v>
      </c>
      <c r="R134" s="212">
        <f>Q134*H134</f>
        <v>0</v>
      </c>
      <c r="S134" s="212">
        <v>0</v>
      </c>
      <c r="T134" s="213">
        <f>S134*H134</f>
        <v>0</v>
      </c>
      <c r="AR134" s="25" t="s">
        <v>88</v>
      </c>
      <c r="AT134" s="25" t="s">
        <v>160</v>
      </c>
      <c r="AU134" s="25" t="s">
        <v>82</v>
      </c>
      <c r="AY134" s="25" t="s">
        <v>158</v>
      </c>
      <c r="BE134" s="214">
        <f>IF(N134="základní",J134,0)</f>
        <v>0</v>
      </c>
      <c r="BF134" s="214">
        <f>IF(N134="snížená",J134,0)</f>
        <v>0</v>
      </c>
      <c r="BG134" s="214">
        <f>IF(N134="zákl. přenesená",J134,0)</f>
        <v>0</v>
      </c>
      <c r="BH134" s="214">
        <f>IF(N134="sníž. přenesená",J134,0)</f>
        <v>0</v>
      </c>
      <c r="BI134" s="214">
        <f>IF(N134="nulová",J134,0)</f>
        <v>0</v>
      </c>
      <c r="BJ134" s="25" t="s">
        <v>78</v>
      </c>
      <c r="BK134" s="214">
        <f>ROUND(I134*H134,2)</f>
        <v>0</v>
      </c>
      <c r="BL134" s="25" t="s">
        <v>88</v>
      </c>
      <c r="BM134" s="25" t="s">
        <v>203</v>
      </c>
    </row>
    <row r="135" spans="2:65" s="1" customFormat="1" ht="38.25" customHeight="1">
      <c r="B135" s="202"/>
      <c r="C135" s="203" t="s">
        <v>204</v>
      </c>
      <c r="D135" s="203" t="s">
        <v>160</v>
      </c>
      <c r="E135" s="204" t="s">
        <v>205</v>
      </c>
      <c r="F135" s="205" t="s">
        <v>206</v>
      </c>
      <c r="G135" s="206" t="s">
        <v>182</v>
      </c>
      <c r="H135" s="207">
        <v>195.04</v>
      </c>
      <c r="I135" s="208"/>
      <c r="J135" s="209">
        <f>ROUND(I135*H135,2)</f>
        <v>0</v>
      </c>
      <c r="K135" s="205" t="s">
        <v>5</v>
      </c>
      <c r="L135" s="47"/>
      <c r="M135" s="210" t="s">
        <v>5</v>
      </c>
      <c r="N135" s="211" t="s">
        <v>44</v>
      </c>
      <c r="O135" s="48"/>
      <c r="P135" s="212">
        <f>O135*H135</f>
        <v>0</v>
      </c>
      <c r="Q135" s="212">
        <v>0</v>
      </c>
      <c r="R135" s="212">
        <f>Q135*H135</f>
        <v>0</v>
      </c>
      <c r="S135" s="212">
        <v>0</v>
      </c>
      <c r="T135" s="213">
        <f>S135*H135</f>
        <v>0</v>
      </c>
      <c r="AR135" s="25" t="s">
        <v>88</v>
      </c>
      <c r="AT135" s="25" t="s">
        <v>160</v>
      </c>
      <c r="AU135" s="25" t="s">
        <v>82</v>
      </c>
      <c r="AY135" s="25" t="s">
        <v>158</v>
      </c>
      <c r="BE135" s="214">
        <f>IF(N135="základní",J135,0)</f>
        <v>0</v>
      </c>
      <c r="BF135" s="214">
        <f>IF(N135="snížená",J135,0)</f>
        <v>0</v>
      </c>
      <c r="BG135" s="214">
        <f>IF(N135="zákl. přenesená",J135,0)</f>
        <v>0</v>
      </c>
      <c r="BH135" s="214">
        <f>IF(N135="sníž. přenesená",J135,0)</f>
        <v>0</v>
      </c>
      <c r="BI135" s="214">
        <f>IF(N135="nulová",J135,0)</f>
        <v>0</v>
      </c>
      <c r="BJ135" s="25" t="s">
        <v>78</v>
      </c>
      <c r="BK135" s="214">
        <f>ROUND(I135*H135,2)</f>
        <v>0</v>
      </c>
      <c r="BL135" s="25" t="s">
        <v>88</v>
      </c>
      <c r="BM135" s="25" t="s">
        <v>207</v>
      </c>
    </row>
    <row r="136" spans="2:51" s="11" customFormat="1" ht="13.5">
      <c r="B136" s="215"/>
      <c r="D136" s="216" t="s">
        <v>166</v>
      </c>
      <c r="E136" s="217" t="s">
        <v>5</v>
      </c>
      <c r="F136" s="218" t="s">
        <v>208</v>
      </c>
      <c r="H136" s="217" t="s">
        <v>5</v>
      </c>
      <c r="I136" s="219"/>
      <c r="L136" s="215"/>
      <c r="M136" s="220"/>
      <c r="N136" s="221"/>
      <c r="O136" s="221"/>
      <c r="P136" s="221"/>
      <c r="Q136" s="221"/>
      <c r="R136" s="221"/>
      <c r="S136" s="221"/>
      <c r="T136" s="222"/>
      <c r="AT136" s="217" t="s">
        <v>166</v>
      </c>
      <c r="AU136" s="217" t="s">
        <v>82</v>
      </c>
      <c r="AV136" s="11" t="s">
        <v>78</v>
      </c>
      <c r="AW136" s="11" t="s">
        <v>36</v>
      </c>
      <c r="AX136" s="11" t="s">
        <v>73</v>
      </c>
      <c r="AY136" s="217" t="s">
        <v>158</v>
      </c>
    </row>
    <row r="137" spans="2:51" s="12" customFormat="1" ht="13.5">
      <c r="B137" s="223"/>
      <c r="D137" s="216" t="s">
        <v>166</v>
      </c>
      <c r="E137" s="224" t="s">
        <v>5</v>
      </c>
      <c r="F137" s="225" t="s">
        <v>209</v>
      </c>
      <c r="H137" s="226">
        <v>97.52</v>
      </c>
      <c r="I137" s="227"/>
      <c r="L137" s="223"/>
      <c r="M137" s="228"/>
      <c r="N137" s="229"/>
      <c r="O137" s="229"/>
      <c r="P137" s="229"/>
      <c r="Q137" s="229"/>
      <c r="R137" s="229"/>
      <c r="S137" s="229"/>
      <c r="T137" s="230"/>
      <c r="AT137" s="224" t="s">
        <v>166</v>
      </c>
      <c r="AU137" s="224" t="s">
        <v>82</v>
      </c>
      <c r="AV137" s="12" t="s">
        <v>82</v>
      </c>
      <c r="AW137" s="12" t="s">
        <v>36</v>
      </c>
      <c r="AX137" s="12" t="s">
        <v>73</v>
      </c>
      <c r="AY137" s="224" t="s">
        <v>158</v>
      </c>
    </row>
    <row r="138" spans="2:51" s="11" customFormat="1" ht="13.5">
      <c r="B138" s="215"/>
      <c r="D138" s="216" t="s">
        <v>166</v>
      </c>
      <c r="E138" s="217" t="s">
        <v>5</v>
      </c>
      <c r="F138" s="218" t="s">
        <v>210</v>
      </c>
      <c r="H138" s="217" t="s">
        <v>5</v>
      </c>
      <c r="I138" s="219"/>
      <c r="L138" s="215"/>
      <c r="M138" s="220"/>
      <c r="N138" s="221"/>
      <c r="O138" s="221"/>
      <c r="P138" s="221"/>
      <c r="Q138" s="221"/>
      <c r="R138" s="221"/>
      <c r="S138" s="221"/>
      <c r="T138" s="222"/>
      <c r="AT138" s="217" t="s">
        <v>166</v>
      </c>
      <c r="AU138" s="217" t="s">
        <v>82</v>
      </c>
      <c r="AV138" s="11" t="s">
        <v>78</v>
      </c>
      <c r="AW138" s="11" t="s">
        <v>36</v>
      </c>
      <c r="AX138" s="11" t="s">
        <v>73</v>
      </c>
      <c r="AY138" s="217" t="s">
        <v>158</v>
      </c>
    </row>
    <row r="139" spans="2:51" s="12" customFormat="1" ht="13.5">
      <c r="B139" s="223"/>
      <c r="D139" s="216" t="s">
        <v>166</v>
      </c>
      <c r="E139" s="224" t="s">
        <v>5</v>
      </c>
      <c r="F139" s="225" t="s">
        <v>209</v>
      </c>
      <c r="H139" s="226">
        <v>97.52</v>
      </c>
      <c r="I139" s="227"/>
      <c r="L139" s="223"/>
      <c r="M139" s="228"/>
      <c r="N139" s="229"/>
      <c r="O139" s="229"/>
      <c r="P139" s="229"/>
      <c r="Q139" s="229"/>
      <c r="R139" s="229"/>
      <c r="S139" s="229"/>
      <c r="T139" s="230"/>
      <c r="AT139" s="224" t="s">
        <v>166</v>
      </c>
      <c r="AU139" s="224" t="s">
        <v>82</v>
      </c>
      <c r="AV139" s="12" t="s">
        <v>82</v>
      </c>
      <c r="AW139" s="12" t="s">
        <v>36</v>
      </c>
      <c r="AX139" s="12" t="s">
        <v>73</v>
      </c>
      <c r="AY139" s="224" t="s">
        <v>158</v>
      </c>
    </row>
    <row r="140" spans="2:51" s="13" customFormat="1" ht="13.5">
      <c r="B140" s="231"/>
      <c r="D140" s="216" t="s">
        <v>166</v>
      </c>
      <c r="E140" s="232" t="s">
        <v>5</v>
      </c>
      <c r="F140" s="233" t="s">
        <v>169</v>
      </c>
      <c r="H140" s="234">
        <v>195.04</v>
      </c>
      <c r="I140" s="235"/>
      <c r="L140" s="231"/>
      <c r="M140" s="236"/>
      <c r="N140" s="237"/>
      <c r="O140" s="237"/>
      <c r="P140" s="237"/>
      <c r="Q140" s="237"/>
      <c r="R140" s="237"/>
      <c r="S140" s="237"/>
      <c r="T140" s="238"/>
      <c r="AT140" s="232" t="s">
        <v>166</v>
      </c>
      <c r="AU140" s="232" t="s">
        <v>82</v>
      </c>
      <c r="AV140" s="13" t="s">
        <v>88</v>
      </c>
      <c r="AW140" s="13" t="s">
        <v>36</v>
      </c>
      <c r="AX140" s="13" t="s">
        <v>78</v>
      </c>
      <c r="AY140" s="232" t="s">
        <v>158</v>
      </c>
    </row>
    <row r="141" spans="2:65" s="1" customFormat="1" ht="38.25" customHeight="1">
      <c r="B141" s="202"/>
      <c r="C141" s="203" t="s">
        <v>211</v>
      </c>
      <c r="D141" s="203" t="s">
        <v>160</v>
      </c>
      <c r="E141" s="204" t="s">
        <v>212</v>
      </c>
      <c r="F141" s="205" t="s">
        <v>213</v>
      </c>
      <c r="G141" s="206" t="s">
        <v>182</v>
      </c>
      <c r="H141" s="207">
        <v>487.6</v>
      </c>
      <c r="I141" s="208"/>
      <c r="J141" s="209">
        <f>ROUND(I141*H141,2)</f>
        <v>0</v>
      </c>
      <c r="K141" s="205" t="s">
        <v>5</v>
      </c>
      <c r="L141" s="47"/>
      <c r="M141" s="210" t="s">
        <v>5</v>
      </c>
      <c r="N141" s="211" t="s">
        <v>44</v>
      </c>
      <c r="O141" s="48"/>
      <c r="P141" s="212">
        <f>O141*H141</f>
        <v>0</v>
      </c>
      <c r="Q141" s="212">
        <v>0</v>
      </c>
      <c r="R141" s="212">
        <f>Q141*H141</f>
        <v>0</v>
      </c>
      <c r="S141" s="212">
        <v>0</v>
      </c>
      <c r="T141" s="213">
        <f>S141*H141</f>
        <v>0</v>
      </c>
      <c r="AR141" s="25" t="s">
        <v>88</v>
      </c>
      <c r="AT141" s="25" t="s">
        <v>160</v>
      </c>
      <c r="AU141" s="25" t="s">
        <v>82</v>
      </c>
      <c r="AY141" s="25" t="s">
        <v>158</v>
      </c>
      <c r="BE141" s="214">
        <f>IF(N141="základní",J141,0)</f>
        <v>0</v>
      </c>
      <c r="BF141" s="214">
        <f>IF(N141="snížená",J141,0)</f>
        <v>0</v>
      </c>
      <c r="BG141" s="214">
        <f>IF(N141="zákl. přenesená",J141,0)</f>
        <v>0</v>
      </c>
      <c r="BH141" s="214">
        <f>IF(N141="sníž. přenesená",J141,0)</f>
        <v>0</v>
      </c>
      <c r="BI141" s="214">
        <f>IF(N141="nulová",J141,0)</f>
        <v>0</v>
      </c>
      <c r="BJ141" s="25" t="s">
        <v>78</v>
      </c>
      <c r="BK141" s="214">
        <f>ROUND(I141*H141,2)</f>
        <v>0</v>
      </c>
      <c r="BL141" s="25" t="s">
        <v>88</v>
      </c>
      <c r="BM141" s="25" t="s">
        <v>214</v>
      </c>
    </row>
    <row r="142" spans="2:51" s="12" customFormat="1" ht="13.5">
      <c r="B142" s="223"/>
      <c r="D142" s="216" t="s">
        <v>166</v>
      </c>
      <c r="F142" s="225" t="s">
        <v>215</v>
      </c>
      <c r="H142" s="226">
        <v>487.6</v>
      </c>
      <c r="I142" s="227"/>
      <c r="L142" s="223"/>
      <c r="M142" s="228"/>
      <c r="N142" s="229"/>
      <c r="O142" s="229"/>
      <c r="P142" s="229"/>
      <c r="Q142" s="229"/>
      <c r="R142" s="229"/>
      <c r="S142" s="229"/>
      <c r="T142" s="230"/>
      <c r="AT142" s="224" t="s">
        <v>166</v>
      </c>
      <c r="AU142" s="224" t="s">
        <v>82</v>
      </c>
      <c r="AV142" s="12" t="s">
        <v>82</v>
      </c>
      <c r="AW142" s="12" t="s">
        <v>6</v>
      </c>
      <c r="AX142" s="12" t="s">
        <v>78</v>
      </c>
      <c r="AY142" s="224" t="s">
        <v>158</v>
      </c>
    </row>
    <row r="143" spans="2:65" s="1" customFormat="1" ht="38.25" customHeight="1">
      <c r="B143" s="202"/>
      <c r="C143" s="203" t="s">
        <v>216</v>
      </c>
      <c r="D143" s="203" t="s">
        <v>160</v>
      </c>
      <c r="E143" s="204" t="s">
        <v>217</v>
      </c>
      <c r="F143" s="205" t="s">
        <v>218</v>
      </c>
      <c r="G143" s="206" t="s">
        <v>182</v>
      </c>
      <c r="H143" s="207">
        <v>395.852</v>
      </c>
      <c r="I143" s="208"/>
      <c r="J143" s="209">
        <f>ROUND(I143*H143,2)</f>
        <v>0</v>
      </c>
      <c r="K143" s="205" t="s">
        <v>164</v>
      </c>
      <c r="L143" s="47"/>
      <c r="M143" s="210" t="s">
        <v>5</v>
      </c>
      <c r="N143" s="211" t="s">
        <v>44</v>
      </c>
      <c r="O143" s="48"/>
      <c r="P143" s="212">
        <f>O143*H143</f>
        <v>0</v>
      </c>
      <c r="Q143" s="212">
        <v>0</v>
      </c>
      <c r="R143" s="212">
        <f>Q143*H143</f>
        <v>0</v>
      </c>
      <c r="S143" s="212">
        <v>0</v>
      </c>
      <c r="T143" s="213">
        <f>S143*H143</f>
        <v>0</v>
      </c>
      <c r="AR143" s="25" t="s">
        <v>88</v>
      </c>
      <c r="AT143" s="25" t="s">
        <v>160</v>
      </c>
      <c r="AU143" s="25" t="s">
        <v>82</v>
      </c>
      <c r="AY143" s="25" t="s">
        <v>158</v>
      </c>
      <c r="BE143" s="214">
        <f>IF(N143="základní",J143,0)</f>
        <v>0</v>
      </c>
      <c r="BF143" s="214">
        <f>IF(N143="snížená",J143,0)</f>
        <v>0</v>
      </c>
      <c r="BG143" s="214">
        <f>IF(N143="zákl. přenesená",J143,0)</f>
        <v>0</v>
      </c>
      <c r="BH143" s="214">
        <f>IF(N143="sníž. přenesená",J143,0)</f>
        <v>0</v>
      </c>
      <c r="BI143" s="214">
        <f>IF(N143="nulová",J143,0)</f>
        <v>0</v>
      </c>
      <c r="BJ143" s="25" t="s">
        <v>78</v>
      </c>
      <c r="BK143" s="214">
        <f>ROUND(I143*H143,2)</f>
        <v>0</v>
      </c>
      <c r="BL143" s="25" t="s">
        <v>88</v>
      </c>
      <c r="BM143" s="25" t="s">
        <v>219</v>
      </c>
    </row>
    <row r="144" spans="2:51" s="11" customFormat="1" ht="13.5">
      <c r="B144" s="215"/>
      <c r="D144" s="216" t="s">
        <v>166</v>
      </c>
      <c r="E144" s="217" t="s">
        <v>5</v>
      </c>
      <c r="F144" s="218" t="s">
        <v>220</v>
      </c>
      <c r="H144" s="217" t="s">
        <v>5</v>
      </c>
      <c r="I144" s="219"/>
      <c r="L144" s="215"/>
      <c r="M144" s="220"/>
      <c r="N144" s="221"/>
      <c r="O144" s="221"/>
      <c r="P144" s="221"/>
      <c r="Q144" s="221"/>
      <c r="R144" s="221"/>
      <c r="S144" s="221"/>
      <c r="T144" s="222"/>
      <c r="AT144" s="217" t="s">
        <v>166</v>
      </c>
      <c r="AU144" s="217" t="s">
        <v>82</v>
      </c>
      <c r="AV144" s="11" t="s">
        <v>78</v>
      </c>
      <c r="AW144" s="11" t="s">
        <v>36</v>
      </c>
      <c r="AX144" s="11" t="s">
        <v>73</v>
      </c>
      <c r="AY144" s="217" t="s">
        <v>158</v>
      </c>
    </row>
    <row r="145" spans="2:51" s="12" customFormat="1" ht="13.5">
      <c r="B145" s="223"/>
      <c r="D145" s="216" t="s">
        <v>166</v>
      </c>
      <c r="E145" s="224" t="s">
        <v>5</v>
      </c>
      <c r="F145" s="225" t="s">
        <v>221</v>
      </c>
      <c r="H145" s="226">
        <v>197.926</v>
      </c>
      <c r="I145" s="227"/>
      <c r="L145" s="223"/>
      <c r="M145" s="228"/>
      <c r="N145" s="229"/>
      <c r="O145" s="229"/>
      <c r="P145" s="229"/>
      <c r="Q145" s="229"/>
      <c r="R145" s="229"/>
      <c r="S145" s="229"/>
      <c r="T145" s="230"/>
      <c r="AT145" s="224" t="s">
        <v>166</v>
      </c>
      <c r="AU145" s="224" t="s">
        <v>82</v>
      </c>
      <c r="AV145" s="12" t="s">
        <v>82</v>
      </c>
      <c r="AW145" s="12" t="s">
        <v>36</v>
      </c>
      <c r="AX145" s="12" t="s">
        <v>73</v>
      </c>
      <c r="AY145" s="224" t="s">
        <v>158</v>
      </c>
    </row>
    <row r="146" spans="2:51" s="11" customFormat="1" ht="13.5">
      <c r="B146" s="215"/>
      <c r="D146" s="216" t="s">
        <v>166</v>
      </c>
      <c r="E146" s="217" t="s">
        <v>5</v>
      </c>
      <c r="F146" s="218" t="s">
        <v>222</v>
      </c>
      <c r="H146" s="217" t="s">
        <v>5</v>
      </c>
      <c r="I146" s="219"/>
      <c r="L146" s="215"/>
      <c r="M146" s="220"/>
      <c r="N146" s="221"/>
      <c r="O146" s="221"/>
      <c r="P146" s="221"/>
      <c r="Q146" s="221"/>
      <c r="R146" s="221"/>
      <c r="S146" s="221"/>
      <c r="T146" s="222"/>
      <c r="AT146" s="217" t="s">
        <v>166</v>
      </c>
      <c r="AU146" s="217" t="s">
        <v>82</v>
      </c>
      <c r="AV146" s="11" t="s">
        <v>78</v>
      </c>
      <c r="AW146" s="11" t="s">
        <v>36</v>
      </c>
      <c r="AX146" s="11" t="s">
        <v>73</v>
      </c>
      <c r="AY146" s="217" t="s">
        <v>158</v>
      </c>
    </row>
    <row r="147" spans="2:51" s="12" customFormat="1" ht="13.5">
      <c r="B147" s="223"/>
      <c r="D147" s="216" t="s">
        <v>166</v>
      </c>
      <c r="E147" s="224" t="s">
        <v>5</v>
      </c>
      <c r="F147" s="225" t="s">
        <v>221</v>
      </c>
      <c r="H147" s="226">
        <v>197.926</v>
      </c>
      <c r="I147" s="227"/>
      <c r="L147" s="223"/>
      <c r="M147" s="228"/>
      <c r="N147" s="229"/>
      <c r="O147" s="229"/>
      <c r="P147" s="229"/>
      <c r="Q147" s="229"/>
      <c r="R147" s="229"/>
      <c r="S147" s="229"/>
      <c r="T147" s="230"/>
      <c r="AT147" s="224" t="s">
        <v>166</v>
      </c>
      <c r="AU147" s="224" t="s">
        <v>82</v>
      </c>
      <c r="AV147" s="12" t="s">
        <v>82</v>
      </c>
      <c r="AW147" s="12" t="s">
        <v>36</v>
      </c>
      <c r="AX147" s="12" t="s">
        <v>73</v>
      </c>
      <c r="AY147" s="224" t="s">
        <v>158</v>
      </c>
    </row>
    <row r="148" spans="2:51" s="13" customFormat="1" ht="13.5">
      <c r="B148" s="231"/>
      <c r="D148" s="216" t="s">
        <v>166</v>
      </c>
      <c r="E148" s="232" t="s">
        <v>5</v>
      </c>
      <c r="F148" s="233" t="s">
        <v>169</v>
      </c>
      <c r="H148" s="234">
        <v>395.852</v>
      </c>
      <c r="I148" s="235"/>
      <c r="L148" s="231"/>
      <c r="M148" s="236"/>
      <c r="N148" s="237"/>
      <c r="O148" s="237"/>
      <c r="P148" s="237"/>
      <c r="Q148" s="237"/>
      <c r="R148" s="237"/>
      <c r="S148" s="237"/>
      <c r="T148" s="238"/>
      <c r="AT148" s="232" t="s">
        <v>166</v>
      </c>
      <c r="AU148" s="232" t="s">
        <v>82</v>
      </c>
      <c r="AV148" s="13" t="s">
        <v>88</v>
      </c>
      <c r="AW148" s="13" t="s">
        <v>36</v>
      </c>
      <c r="AX148" s="13" t="s">
        <v>78</v>
      </c>
      <c r="AY148" s="232" t="s">
        <v>158</v>
      </c>
    </row>
    <row r="149" spans="2:65" s="1" customFormat="1" ht="25.5" customHeight="1">
      <c r="B149" s="202"/>
      <c r="C149" s="203" t="s">
        <v>223</v>
      </c>
      <c r="D149" s="203" t="s">
        <v>160</v>
      </c>
      <c r="E149" s="204" t="s">
        <v>224</v>
      </c>
      <c r="F149" s="205" t="s">
        <v>225</v>
      </c>
      <c r="G149" s="206" t="s">
        <v>182</v>
      </c>
      <c r="H149" s="207">
        <v>295.446</v>
      </c>
      <c r="I149" s="208"/>
      <c r="J149" s="209">
        <f>ROUND(I149*H149,2)</f>
        <v>0</v>
      </c>
      <c r="K149" s="205" t="s">
        <v>164</v>
      </c>
      <c r="L149" s="47"/>
      <c r="M149" s="210" t="s">
        <v>5</v>
      </c>
      <c r="N149" s="211" t="s">
        <v>44</v>
      </c>
      <c r="O149" s="48"/>
      <c r="P149" s="212">
        <f>O149*H149</f>
        <v>0</v>
      </c>
      <c r="Q149" s="212">
        <v>0</v>
      </c>
      <c r="R149" s="212">
        <f>Q149*H149</f>
        <v>0</v>
      </c>
      <c r="S149" s="212">
        <v>0</v>
      </c>
      <c r="T149" s="213">
        <f>S149*H149</f>
        <v>0</v>
      </c>
      <c r="AR149" s="25" t="s">
        <v>88</v>
      </c>
      <c r="AT149" s="25" t="s">
        <v>160</v>
      </c>
      <c r="AU149" s="25" t="s">
        <v>82</v>
      </c>
      <c r="AY149" s="25" t="s">
        <v>158</v>
      </c>
      <c r="BE149" s="214">
        <f>IF(N149="základní",J149,0)</f>
        <v>0</v>
      </c>
      <c r="BF149" s="214">
        <f>IF(N149="snížená",J149,0)</f>
        <v>0</v>
      </c>
      <c r="BG149" s="214">
        <f>IF(N149="zákl. přenesená",J149,0)</f>
        <v>0</v>
      </c>
      <c r="BH149" s="214">
        <f>IF(N149="sníž. přenesená",J149,0)</f>
        <v>0</v>
      </c>
      <c r="BI149" s="214">
        <f>IF(N149="nulová",J149,0)</f>
        <v>0</v>
      </c>
      <c r="BJ149" s="25" t="s">
        <v>78</v>
      </c>
      <c r="BK149" s="214">
        <f>ROUND(I149*H149,2)</f>
        <v>0</v>
      </c>
      <c r="BL149" s="25" t="s">
        <v>88</v>
      </c>
      <c r="BM149" s="25" t="s">
        <v>226</v>
      </c>
    </row>
    <row r="150" spans="2:51" s="11" customFormat="1" ht="13.5">
      <c r="B150" s="215"/>
      <c r="D150" s="216" t="s">
        <v>166</v>
      </c>
      <c r="E150" s="217" t="s">
        <v>5</v>
      </c>
      <c r="F150" s="218" t="s">
        <v>227</v>
      </c>
      <c r="H150" s="217" t="s">
        <v>5</v>
      </c>
      <c r="I150" s="219"/>
      <c r="L150" s="215"/>
      <c r="M150" s="220"/>
      <c r="N150" s="221"/>
      <c r="O150" s="221"/>
      <c r="P150" s="221"/>
      <c r="Q150" s="221"/>
      <c r="R150" s="221"/>
      <c r="S150" s="221"/>
      <c r="T150" s="222"/>
      <c r="AT150" s="217" t="s">
        <v>166</v>
      </c>
      <c r="AU150" s="217" t="s">
        <v>82</v>
      </c>
      <c r="AV150" s="11" t="s">
        <v>78</v>
      </c>
      <c r="AW150" s="11" t="s">
        <v>36</v>
      </c>
      <c r="AX150" s="11" t="s">
        <v>73</v>
      </c>
      <c r="AY150" s="217" t="s">
        <v>158</v>
      </c>
    </row>
    <row r="151" spans="2:51" s="12" customFormat="1" ht="13.5">
      <c r="B151" s="223"/>
      <c r="D151" s="216" t="s">
        <v>166</v>
      </c>
      <c r="E151" s="224" t="s">
        <v>5</v>
      </c>
      <c r="F151" s="225" t="s">
        <v>228</v>
      </c>
      <c r="H151" s="226">
        <v>295.446</v>
      </c>
      <c r="I151" s="227"/>
      <c r="L151" s="223"/>
      <c r="M151" s="228"/>
      <c r="N151" s="229"/>
      <c r="O151" s="229"/>
      <c r="P151" s="229"/>
      <c r="Q151" s="229"/>
      <c r="R151" s="229"/>
      <c r="S151" s="229"/>
      <c r="T151" s="230"/>
      <c r="AT151" s="224" t="s">
        <v>166</v>
      </c>
      <c r="AU151" s="224" t="s">
        <v>82</v>
      </c>
      <c r="AV151" s="12" t="s">
        <v>82</v>
      </c>
      <c r="AW151" s="12" t="s">
        <v>36</v>
      </c>
      <c r="AX151" s="12" t="s">
        <v>73</v>
      </c>
      <c r="AY151" s="224" t="s">
        <v>158</v>
      </c>
    </row>
    <row r="152" spans="2:51" s="13" customFormat="1" ht="13.5">
      <c r="B152" s="231"/>
      <c r="D152" s="216" t="s">
        <v>166</v>
      </c>
      <c r="E152" s="232" t="s">
        <v>5</v>
      </c>
      <c r="F152" s="233" t="s">
        <v>169</v>
      </c>
      <c r="H152" s="234">
        <v>295.446</v>
      </c>
      <c r="I152" s="235"/>
      <c r="L152" s="231"/>
      <c r="M152" s="236"/>
      <c r="N152" s="237"/>
      <c r="O152" s="237"/>
      <c r="P152" s="237"/>
      <c r="Q152" s="237"/>
      <c r="R152" s="237"/>
      <c r="S152" s="237"/>
      <c r="T152" s="238"/>
      <c r="AT152" s="232" t="s">
        <v>166</v>
      </c>
      <c r="AU152" s="232" t="s">
        <v>82</v>
      </c>
      <c r="AV152" s="13" t="s">
        <v>88</v>
      </c>
      <c r="AW152" s="13" t="s">
        <v>36</v>
      </c>
      <c r="AX152" s="13" t="s">
        <v>78</v>
      </c>
      <c r="AY152" s="232" t="s">
        <v>158</v>
      </c>
    </row>
    <row r="153" spans="2:65" s="1" customFormat="1" ht="25.5" customHeight="1">
      <c r="B153" s="202"/>
      <c r="C153" s="203" t="s">
        <v>229</v>
      </c>
      <c r="D153" s="203" t="s">
        <v>160</v>
      </c>
      <c r="E153" s="204" t="s">
        <v>230</v>
      </c>
      <c r="F153" s="205" t="s">
        <v>231</v>
      </c>
      <c r="G153" s="206" t="s">
        <v>182</v>
      </c>
      <c r="H153" s="207">
        <v>234.375</v>
      </c>
      <c r="I153" s="208"/>
      <c r="J153" s="209">
        <f>ROUND(I153*H153,2)</f>
        <v>0</v>
      </c>
      <c r="K153" s="205" t="s">
        <v>164</v>
      </c>
      <c r="L153" s="47"/>
      <c r="M153" s="210" t="s">
        <v>5</v>
      </c>
      <c r="N153" s="211" t="s">
        <v>44</v>
      </c>
      <c r="O153" s="48"/>
      <c r="P153" s="212">
        <f>O153*H153</f>
        <v>0</v>
      </c>
      <c r="Q153" s="212">
        <v>0</v>
      </c>
      <c r="R153" s="212">
        <f>Q153*H153</f>
        <v>0</v>
      </c>
      <c r="S153" s="212">
        <v>0</v>
      </c>
      <c r="T153" s="213">
        <f>S153*H153</f>
        <v>0</v>
      </c>
      <c r="AR153" s="25" t="s">
        <v>88</v>
      </c>
      <c r="AT153" s="25" t="s">
        <v>160</v>
      </c>
      <c r="AU153" s="25" t="s">
        <v>82</v>
      </c>
      <c r="AY153" s="25" t="s">
        <v>158</v>
      </c>
      <c r="BE153" s="214">
        <f>IF(N153="základní",J153,0)</f>
        <v>0</v>
      </c>
      <c r="BF153" s="214">
        <f>IF(N153="snížená",J153,0)</f>
        <v>0</v>
      </c>
      <c r="BG153" s="214">
        <f>IF(N153="zákl. přenesená",J153,0)</f>
        <v>0</v>
      </c>
      <c r="BH153" s="214">
        <f>IF(N153="sníž. přenesená",J153,0)</f>
        <v>0</v>
      </c>
      <c r="BI153" s="214">
        <f>IF(N153="nulová",J153,0)</f>
        <v>0</v>
      </c>
      <c r="BJ153" s="25" t="s">
        <v>78</v>
      </c>
      <c r="BK153" s="214">
        <f>ROUND(I153*H153,2)</f>
        <v>0</v>
      </c>
      <c r="BL153" s="25" t="s">
        <v>88</v>
      </c>
      <c r="BM153" s="25" t="s">
        <v>232</v>
      </c>
    </row>
    <row r="154" spans="2:51" s="11" customFormat="1" ht="13.5">
      <c r="B154" s="215"/>
      <c r="D154" s="216" t="s">
        <v>166</v>
      </c>
      <c r="E154" s="217" t="s">
        <v>5</v>
      </c>
      <c r="F154" s="218" t="s">
        <v>233</v>
      </c>
      <c r="H154" s="217" t="s">
        <v>5</v>
      </c>
      <c r="I154" s="219"/>
      <c r="L154" s="215"/>
      <c r="M154" s="220"/>
      <c r="N154" s="221"/>
      <c r="O154" s="221"/>
      <c r="P154" s="221"/>
      <c r="Q154" s="221"/>
      <c r="R154" s="221"/>
      <c r="S154" s="221"/>
      <c r="T154" s="222"/>
      <c r="AT154" s="217" t="s">
        <v>166</v>
      </c>
      <c r="AU154" s="217" t="s">
        <v>82</v>
      </c>
      <c r="AV154" s="11" t="s">
        <v>78</v>
      </c>
      <c r="AW154" s="11" t="s">
        <v>36</v>
      </c>
      <c r="AX154" s="11" t="s">
        <v>73</v>
      </c>
      <c r="AY154" s="217" t="s">
        <v>158</v>
      </c>
    </row>
    <row r="155" spans="2:51" s="11" customFormat="1" ht="13.5">
      <c r="B155" s="215"/>
      <c r="D155" s="216" t="s">
        <v>166</v>
      </c>
      <c r="E155" s="217" t="s">
        <v>5</v>
      </c>
      <c r="F155" s="218" t="s">
        <v>184</v>
      </c>
      <c r="H155" s="217" t="s">
        <v>5</v>
      </c>
      <c r="I155" s="219"/>
      <c r="L155" s="215"/>
      <c r="M155" s="220"/>
      <c r="N155" s="221"/>
      <c r="O155" s="221"/>
      <c r="P155" s="221"/>
      <c r="Q155" s="221"/>
      <c r="R155" s="221"/>
      <c r="S155" s="221"/>
      <c r="T155" s="222"/>
      <c r="AT155" s="217" t="s">
        <v>166</v>
      </c>
      <c r="AU155" s="217" t="s">
        <v>82</v>
      </c>
      <c r="AV155" s="11" t="s">
        <v>78</v>
      </c>
      <c r="AW155" s="11" t="s">
        <v>36</v>
      </c>
      <c r="AX155" s="11" t="s">
        <v>73</v>
      </c>
      <c r="AY155" s="217" t="s">
        <v>158</v>
      </c>
    </row>
    <row r="156" spans="2:51" s="11" customFormat="1" ht="13.5">
      <c r="B156" s="215"/>
      <c r="D156" s="216" t="s">
        <v>166</v>
      </c>
      <c r="E156" s="217" t="s">
        <v>5</v>
      </c>
      <c r="F156" s="218" t="s">
        <v>234</v>
      </c>
      <c r="H156" s="217" t="s">
        <v>5</v>
      </c>
      <c r="I156" s="219"/>
      <c r="L156" s="215"/>
      <c r="M156" s="220"/>
      <c r="N156" s="221"/>
      <c r="O156" s="221"/>
      <c r="P156" s="221"/>
      <c r="Q156" s="221"/>
      <c r="R156" s="221"/>
      <c r="S156" s="221"/>
      <c r="T156" s="222"/>
      <c r="AT156" s="217" t="s">
        <v>166</v>
      </c>
      <c r="AU156" s="217" t="s">
        <v>82</v>
      </c>
      <c r="AV156" s="11" t="s">
        <v>78</v>
      </c>
      <c r="AW156" s="11" t="s">
        <v>36</v>
      </c>
      <c r="AX156" s="11" t="s">
        <v>73</v>
      </c>
      <c r="AY156" s="217" t="s">
        <v>158</v>
      </c>
    </row>
    <row r="157" spans="2:51" s="11" customFormat="1" ht="13.5">
      <c r="B157" s="215"/>
      <c r="D157" s="216" t="s">
        <v>166</v>
      </c>
      <c r="E157" s="217" t="s">
        <v>5</v>
      </c>
      <c r="F157" s="218" t="s">
        <v>235</v>
      </c>
      <c r="H157" s="217" t="s">
        <v>5</v>
      </c>
      <c r="I157" s="219"/>
      <c r="L157" s="215"/>
      <c r="M157" s="220"/>
      <c r="N157" s="221"/>
      <c r="O157" s="221"/>
      <c r="P157" s="221"/>
      <c r="Q157" s="221"/>
      <c r="R157" s="221"/>
      <c r="S157" s="221"/>
      <c r="T157" s="222"/>
      <c r="AT157" s="217" t="s">
        <v>166</v>
      </c>
      <c r="AU157" s="217" t="s">
        <v>82</v>
      </c>
      <c r="AV157" s="11" t="s">
        <v>78</v>
      </c>
      <c r="AW157" s="11" t="s">
        <v>36</v>
      </c>
      <c r="AX157" s="11" t="s">
        <v>73</v>
      </c>
      <c r="AY157" s="217" t="s">
        <v>158</v>
      </c>
    </row>
    <row r="158" spans="2:51" s="12" customFormat="1" ht="13.5">
      <c r="B158" s="223"/>
      <c r="D158" s="216" t="s">
        <v>166</v>
      </c>
      <c r="E158" s="224" t="s">
        <v>5</v>
      </c>
      <c r="F158" s="225" t="s">
        <v>236</v>
      </c>
      <c r="H158" s="226">
        <v>82.625</v>
      </c>
      <c r="I158" s="227"/>
      <c r="L158" s="223"/>
      <c r="M158" s="228"/>
      <c r="N158" s="229"/>
      <c r="O158" s="229"/>
      <c r="P158" s="229"/>
      <c r="Q158" s="229"/>
      <c r="R158" s="229"/>
      <c r="S158" s="229"/>
      <c r="T158" s="230"/>
      <c r="AT158" s="224" t="s">
        <v>166</v>
      </c>
      <c r="AU158" s="224" t="s">
        <v>82</v>
      </c>
      <c r="AV158" s="12" t="s">
        <v>82</v>
      </c>
      <c r="AW158" s="12" t="s">
        <v>36</v>
      </c>
      <c r="AX158" s="12" t="s">
        <v>73</v>
      </c>
      <c r="AY158" s="224" t="s">
        <v>158</v>
      </c>
    </row>
    <row r="159" spans="2:51" s="11" customFormat="1" ht="13.5">
      <c r="B159" s="215"/>
      <c r="D159" s="216" t="s">
        <v>166</v>
      </c>
      <c r="E159" s="217" t="s">
        <v>5</v>
      </c>
      <c r="F159" s="218" t="s">
        <v>187</v>
      </c>
      <c r="H159" s="217" t="s">
        <v>5</v>
      </c>
      <c r="I159" s="219"/>
      <c r="L159" s="215"/>
      <c r="M159" s="220"/>
      <c r="N159" s="221"/>
      <c r="O159" s="221"/>
      <c r="P159" s="221"/>
      <c r="Q159" s="221"/>
      <c r="R159" s="221"/>
      <c r="S159" s="221"/>
      <c r="T159" s="222"/>
      <c r="AT159" s="217" t="s">
        <v>166</v>
      </c>
      <c r="AU159" s="217" t="s">
        <v>82</v>
      </c>
      <c r="AV159" s="11" t="s">
        <v>78</v>
      </c>
      <c r="AW159" s="11" t="s">
        <v>36</v>
      </c>
      <c r="AX159" s="11" t="s">
        <v>73</v>
      </c>
      <c r="AY159" s="217" t="s">
        <v>158</v>
      </c>
    </row>
    <row r="160" spans="2:51" s="12" customFormat="1" ht="13.5">
      <c r="B160" s="223"/>
      <c r="D160" s="216" t="s">
        <v>166</v>
      </c>
      <c r="E160" s="224" t="s">
        <v>5</v>
      </c>
      <c r="F160" s="225" t="s">
        <v>188</v>
      </c>
      <c r="H160" s="226">
        <v>151.75</v>
      </c>
      <c r="I160" s="227"/>
      <c r="L160" s="223"/>
      <c r="M160" s="228"/>
      <c r="N160" s="229"/>
      <c r="O160" s="229"/>
      <c r="P160" s="229"/>
      <c r="Q160" s="229"/>
      <c r="R160" s="229"/>
      <c r="S160" s="229"/>
      <c r="T160" s="230"/>
      <c r="AT160" s="224" t="s">
        <v>166</v>
      </c>
      <c r="AU160" s="224" t="s">
        <v>82</v>
      </c>
      <c r="AV160" s="12" t="s">
        <v>82</v>
      </c>
      <c r="AW160" s="12" t="s">
        <v>36</v>
      </c>
      <c r="AX160" s="12" t="s">
        <v>73</v>
      </c>
      <c r="AY160" s="224" t="s">
        <v>158</v>
      </c>
    </row>
    <row r="161" spans="2:51" s="13" customFormat="1" ht="13.5">
      <c r="B161" s="231"/>
      <c r="D161" s="216" t="s">
        <v>166</v>
      </c>
      <c r="E161" s="232" t="s">
        <v>5</v>
      </c>
      <c r="F161" s="233" t="s">
        <v>169</v>
      </c>
      <c r="H161" s="234">
        <v>234.375</v>
      </c>
      <c r="I161" s="235"/>
      <c r="L161" s="231"/>
      <c r="M161" s="236"/>
      <c r="N161" s="237"/>
      <c r="O161" s="237"/>
      <c r="P161" s="237"/>
      <c r="Q161" s="237"/>
      <c r="R161" s="237"/>
      <c r="S161" s="237"/>
      <c r="T161" s="238"/>
      <c r="AT161" s="232" t="s">
        <v>166</v>
      </c>
      <c r="AU161" s="232" t="s">
        <v>82</v>
      </c>
      <c r="AV161" s="13" t="s">
        <v>88</v>
      </c>
      <c r="AW161" s="13" t="s">
        <v>36</v>
      </c>
      <c r="AX161" s="13" t="s">
        <v>78</v>
      </c>
      <c r="AY161" s="232" t="s">
        <v>158</v>
      </c>
    </row>
    <row r="162" spans="2:65" s="1" customFormat="1" ht="25.5" customHeight="1">
      <c r="B162" s="202"/>
      <c r="C162" s="203" t="s">
        <v>237</v>
      </c>
      <c r="D162" s="203" t="s">
        <v>160</v>
      </c>
      <c r="E162" s="204" t="s">
        <v>238</v>
      </c>
      <c r="F162" s="205" t="s">
        <v>239</v>
      </c>
      <c r="G162" s="206" t="s">
        <v>163</v>
      </c>
      <c r="H162" s="207">
        <v>151.75</v>
      </c>
      <c r="I162" s="208"/>
      <c r="J162" s="209">
        <f>ROUND(I162*H162,2)</f>
        <v>0</v>
      </c>
      <c r="K162" s="205" t="s">
        <v>172</v>
      </c>
      <c r="L162" s="47"/>
      <c r="M162" s="210" t="s">
        <v>5</v>
      </c>
      <c r="N162" s="211" t="s">
        <v>44</v>
      </c>
      <c r="O162" s="48"/>
      <c r="P162" s="212">
        <f>O162*H162</f>
        <v>0</v>
      </c>
      <c r="Q162" s="212">
        <v>0</v>
      </c>
      <c r="R162" s="212">
        <f>Q162*H162</f>
        <v>0</v>
      </c>
      <c r="S162" s="212">
        <v>0</v>
      </c>
      <c r="T162" s="213">
        <f>S162*H162</f>
        <v>0</v>
      </c>
      <c r="AR162" s="25" t="s">
        <v>88</v>
      </c>
      <c r="AT162" s="25" t="s">
        <v>160</v>
      </c>
      <c r="AU162" s="25" t="s">
        <v>82</v>
      </c>
      <c r="AY162" s="25" t="s">
        <v>158</v>
      </c>
      <c r="BE162" s="214">
        <f>IF(N162="základní",J162,0)</f>
        <v>0</v>
      </c>
      <c r="BF162" s="214">
        <f>IF(N162="snížená",J162,0)</f>
        <v>0</v>
      </c>
      <c r="BG162" s="214">
        <f>IF(N162="zákl. přenesená",J162,0)</f>
        <v>0</v>
      </c>
      <c r="BH162" s="214">
        <f>IF(N162="sníž. přenesená",J162,0)</f>
        <v>0</v>
      </c>
      <c r="BI162" s="214">
        <f>IF(N162="nulová",J162,0)</f>
        <v>0</v>
      </c>
      <c r="BJ162" s="25" t="s">
        <v>78</v>
      </c>
      <c r="BK162" s="214">
        <f>ROUND(I162*H162,2)</f>
        <v>0</v>
      </c>
      <c r="BL162" s="25" t="s">
        <v>88</v>
      </c>
      <c r="BM162" s="25" t="s">
        <v>240</v>
      </c>
    </row>
    <row r="163" spans="2:51" s="11" customFormat="1" ht="13.5">
      <c r="B163" s="215"/>
      <c r="D163" s="216" t="s">
        <v>166</v>
      </c>
      <c r="E163" s="217" t="s">
        <v>5</v>
      </c>
      <c r="F163" s="218" t="s">
        <v>241</v>
      </c>
      <c r="H163" s="217" t="s">
        <v>5</v>
      </c>
      <c r="I163" s="219"/>
      <c r="L163" s="215"/>
      <c r="M163" s="220"/>
      <c r="N163" s="221"/>
      <c r="O163" s="221"/>
      <c r="P163" s="221"/>
      <c r="Q163" s="221"/>
      <c r="R163" s="221"/>
      <c r="S163" s="221"/>
      <c r="T163" s="222"/>
      <c r="AT163" s="217" t="s">
        <v>166</v>
      </c>
      <c r="AU163" s="217" t="s">
        <v>82</v>
      </c>
      <c r="AV163" s="11" t="s">
        <v>78</v>
      </c>
      <c r="AW163" s="11" t="s">
        <v>36</v>
      </c>
      <c r="AX163" s="11" t="s">
        <v>73</v>
      </c>
      <c r="AY163" s="217" t="s">
        <v>158</v>
      </c>
    </row>
    <row r="164" spans="2:51" s="11" customFormat="1" ht="13.5">
      <c r="B164" s="215"/>
      <c r="D164" s="216" t="s">
        <v>166</v>
      </c>
      <c r="E164" s="217" t="s">
        <v>5</v>
      </c>
      <c r="F164" s="218" t="s">
        <v>242</v>
      </c>
      <c r="H164" s="217" t="s">
        <v>5</v>
      </c>
      <c r="I164" s="219"/>
      <c r="L164" s="215"/>
      <c r="M164" s="220"/>
      <c r="N164" s="221"/>
      <c r="O164" s="221"/>
      <c r="P164" s="221"/>
      <c r="Q164" s="221"/>
      <c r="R164" s="221"/>
      <c r="S164" s="221"/>
      <c r="T164" s="222"/>
      <c r="AT164" s="217" t="s">
        <v>166</v>
      </c>
      <c r="AU164" s="217" t="s">
        <v>82</v>
      </c>
      <c r="AV164" s="11" t="s">
        <v>78</v>
      </c>
      <c r="AW164" s="11" t="s">
        <v>36</v>
      </c>
      <c r="AX164" s="11" t="s">
        <v>73</v>
      </c>
      <c r="AY164" s="217" t="s">
        <v>158</v>
      </c>
    </row>
    <row r="165" spans="2:51" s="12" customFormat="1" ht="13.5">
      <c r="B165" s="223"/>
      <c r="D165" s="216" t="s">
        <v>166</v>
      </c>
      <c r="E165" s="224" t="s">
        <v>5</v>
      </c>
      <c r="F165" s="225" t="s">
        <v>243</v>
      </c>
      <c r="H165" s="226">
        <v>151.75</v>
      </c>
      <c r="I165" s="227"/>
      <c r="L165" s="223"/>
      <c r="M165" s="228"/>
      <c r="N165" s="229"/>
      <c r="O165" s="229"/>
      <c r="P165" s="229"/>
      <c r="Q165" s="229"/>
      <c r="R165" s="229"/>
      <c r="S165" s="229"/>
      <c r="T165" s="230"/>
      <c r="AT165" s="224" t="s">
        <v>166</v>
      </c>
      <c r="AU165" s="224" t="s">
        <v>82</v>
      </c>
      <c r="AV165" s="12" t="s">
        <v>82</v>
      </c>
      <c r="AW165" s="12" t="s">
        <v>36</v>
      </c>
      <c r="AX165" s="12" t="s">
        <v>73</v>
      </c>
      <c r="AY165" s="224" t="s">
        <v>158</v>
      </c>
    </row>
    <row r="166" spans="2:51" s="13" customFormat="1" ht="13.5">
      <c r="B166" s="231"/>
      <c r="D166" s="216" t="s">
        <v>166</v>
      </c>
      <c r="E166" s="232" t="s">
        <v>5</v>
      </c>
      <c r="F166" s="233" t="s">
        <v>169</v>
      </c>
      <c r="H166" s="234">
        <v>151.75</v>
      </c>
      <c r="I166" s="235"/>
      <c r="L166" s="231"/>
      <c r="M166" s="236"/>
      <c r="N166" s="237"/>
      <c r="O166" s="237"/>
      <c r="P166" s="237"/>
      <c r="Q166" s="237"/>
      <c r="R166" s="237"/>
      <c r="S166" s="237"/>
      <c r="T166" s="238"/>
      <c r="AT166" s="232" t="s">
        <v>166</v>
      </c>
      <c r="AU166" s="232" t="s">
        <v>82</v>
      </c>
      <c r="AV166" s="13" t="s">
        <v>88</v>
      </c>
      <c r="AW166" s="13" t="s">
        <v>36</v>
      </c>
      <c r="AX166" s="13" t="s">
        <v>78</v>
      </c>
      <c r="AY166" s="232" t="s">
        <v>158</v>
      </c>
    </row>
    <row r="167" spans="2:65" s="1" customFormat="1" ht="16.5" customHeight="1">
      <c r="B167" s="202"/>
      <c r="C167" s="239" t="s">
        <v>244</v>
      </c>
      <c r="D167" s="239" t="s">
        <v>245</v>
      </c>
      <c r="E167" s="240" t="s">
        <v>246</v>
      </c>
      <c r="F167" s="241" t="s">
        <v>247</v>
      </c>
      <c r="G167" s="242" t="s">
        <v>248</v>
      </c>
      <c r="H167" s="243">
        <v>2.276</v>
      </c>
      <c r="I167" s="244"/>
      <c r="J167" s="245">
        <f>ROUND(I167*H167,2)</f>
        <v>0</v>
      </c>
      <c r="K167" s="241" t="s">
        <v>172</v>
      </c>
      <c r="L167" s="246"/>
      <c r="M167" s="247" t="s">
        <v>5</v>
      </c>
      <c r="N167" s="248" t="s">
        <v>44</v>
      </c>
      <c r="O167" s="48"/>
      <c r="P167" s="212">
        <f>O167*H167</f>
        <v>0</v>
      </c>
      <c r="Q167" s="212">
        <v>0.001</v>
      </c>
      <c r="R167" s="212">
        <f>Q167*H167</f>
        <v>0.002276</v>
      </c>
      <c r="S167" s="212">
        <v>0</v>
      </c>
      <c r="T167" s="213">
        <f>S167*H167</f>
        <v>0</v>
      </c>
      <c r="AR167" s="25" t="s">
        <v>204</v>
      </c>
      <c r="AT167" s="25" t="s">
        <v>245</v>
      </c>
      <c r="AU167" s="25" t="s">
        <v>82</v>
      </c>
      <c r="AY167" s="25" t="s">
        <v>158</v>
      </c>
      <c r="BE167" s="214">
        <f>IF(N167="základní",J167,0)</f>
        <v>0</v>
      </c>
      <c r="BF167" s="214">
        <f>IF(N167="snížená",J167,0)</f>
        <v>0</v>
      </c>
      <c r="BG167" s="214">
        <f>IF(N167="zákl. přenesená",J167,0)</f>
        <v>0</v>
      </c>
      <c r="BH167" s="214">
        <f>IF(N167="sníž. přenesená",J167,0)</f>
        <v>0</v>
      </c>
      <c r="BI167" s="214">
        <f>IF(N167="nulová",J167,0)</f>
        <v>0</v>
      </c>
      <c r="BJ167" s="25" t="s">
        <v>78</v>
      </c>
      <c r="BK167" s="214">
        <f>ROUND(I167*H167,2)</f>
        <v>0</v>
      </c>
      <c r="BL167" s="25" t="s">
        <v>88</v>
      </c>
      <c r="BM167" s="25" t="s">
        <v>249</v>
      </c>
    </row>
    <row r="168" spans="2:51" s="12" customFormat="1" ht="13.5">
      <c r="B168" s="223"/>
      <c r="D168" s="216" t="s">
        <v>166</v>
      </c>
      <c r="F168" s="225" t="s">
        <v>250</v>
      </c>
      <c r="H168" s="226">
        <v>2.276</v>
      </c>
      <c r="I168" s="227"/>
      <c r="L168" s="223"/>
      <c r="M168" s="228"/>
      <c r="N168" s="229"/>
      <c r="O168" s="229"/>
      <c r="P168" s="229"/>
      <c r="Q168" s="229"/>
      <c r="R168" s="229"/>
      <c r="S168" s="229"/>
      <c r="T168" s="230"/>
      <c r="AT168" s="224" t="s">
        <v>166</v>
      </c>
      <c r="AU168" s="224" t="s">
        <v>82</v>
      </c>
      <c r="AV168" s="12" t="s">
        <v>82</v>
      </c>
      <c r="AW168" s="12" t="s">
        <v>6</v>
      </c>
      <c r="AX168" s="12" t="s">
        <v>78</v>
      </c>
      <c r="AY168" s="224" t="s">
        <v>158</v>
      </c>
    </row>
    <row r="169" spans="2:65" s="1" customFormat="1" ht="16.5" customHeight="1">
      <c r="B169" s="202"/>
      <c r="C169" s="203" t="s">
        <v>11</v>
      </c>
      <c r="D169" s="203" t="s">
        <v>160</v>
      </c>
      <c r="E169" s="204" t="s">
        <v>251</v>
      </c>
      <c r="F169" s="205" t="s">
        <v>252</v>
      </c>
      <c r="G169" s="206" t="s">
        <v>253</v>
      </c>
      <c r="H169" s="207">
        <v>1</v>
      </c>
      <c r="I169" s="208"/>
      <c r="J169" s="209">
        <f>ROUND(I169*H169,2)</f>
        <v>0</v>
      </c>
      <c r="K169" s="205" t="s">
        <v>5</v>
      </c>
      <c r="L169" s="47"/>
      <c r="M169" s="210" t="s">
        <v>5</v>
      </c>
      <c r="N169" s="211" t="s">
        <v>44</v>
      </c>
      <c r="O169" s="48"/>
      <c r="P169" s="212">
        <f>O169*H169</f>
        <v>0</v>
      </c>
      <c r="Q169" s="212">
        <v>0</v>
      </c>
      <c r="R169" s="212">
        <f>Q169*H169</f>
        <v>0</v>
      </c>
      <c r="S169" s="212">
        <v>0</v>
      </c>
      <c r="T169" s="213">
        <f>S169*H169</f>
        <v>0</v>
      </c>
      <c r="AR169" s="25" t="s">
        <v>88</v>
      </c>
      <c r="AT169" s="25" t="s">
        <v>160</v>
      </c>
      <c r="AU169" s="25" t="s">
        <v>82</v>
      </c>
      <c r="AY169" s="25" t="s">
        <v>158</v>
      </c>
      <c r="BE169" s="214">
        <f>IF(N169="základní",J169,0)</f>
        <v>0</v>
      </c>
      <c r="BF169" s="214">
        <f>IF(N169="snížená",J169,0)</f>
        <v>0</v>
      </c>
      <c r="BG169" s="214">
        <f>IF(N169="zákl. přenesená",J169,0)</f>
        <v>0</v>
      </c>
      <c r="BH169" s="214">
        <f>IF(N169="sníž. přenesená",J169,0)</f>
        <v>0</v>
      </c>
      <c r="BI169" s="214">
        <f>IF(N169="nulová",J169,0)</f>
        <v>0</v>
      </c>
      <c r="BJ169" s="25" t="s">
        <v>78</v>
      </c>
      <c r="BK169" s="214">
        <f>ROUND(I169*H169,2)</f>
        <v>0</v>
      </c>
      <c r="BL169" s="25" t="s">
        <v>88</v>
      </c>
      <c r="BM169" s="25" t="s">
        <v>254</v>
      </c>
    </row>
    <row r="170" spans="2:65" s="1" customFormat="1" ht="16.5" customHeight="1">
      <c r="B170" s="202"/>
      <c r="C170" s="203" t="s">
        <v>255</v>
      </c>
      <c r="D170" s="203" t="s">
        <v>160</v>
      </c>
      <c r="E170" s="204" t="s">
        <v>256</v>
      </c>
      <c r="F170" s="205" t="s">
        <v>257</v>
      </c>
      <c r="G170" s="206" t="s">
        <v>182</v>
      </c>
      <c r="H170" s="207">
        <v>61.071</v>
      </c>
      <c r="I170" s="208"/>
      <c r="J170" s="209">
        <f>ROUND(I170*H170,2)</f>
        <v>0</v>
      </c>
      <c r="K170" s="205" t="s">
        <v>5</v>
      </c>
      <c r="L170" s="47"/>
      <c r="M170" s="210" t="s">
        <v>5</v>
      </c>
      <c r="N170" s="211" t="s">
        <v>44</v>
      </c>
      <c r="O170" s="48"/>
      <c r="P170" s="212">
        <f>O170*H170</f>
        <v>0</v>
      </c>
      <c r="Q170" s="212">
        <v>0</v>
      </c>
      <c r="R170" s="212">
        <f>Q170*H170</f>
        <v>0</v>
      </c>
      <c r="S170" s="212">
        <v>0</v>
      </c>
      <c r="T170" s="213">
        <f>S170*H170</f>
        <v>0</v>
      </c>
      <c r="AR170" s="25" t="s">
        <v>88</v>
      </c>
      <c r="AT170" s="25" t="s">
        <v>160</v>
      </c>
      <c r="AU170" s="25" t="s">
        <v>82</v>
      </c>
      <c r="AY170" s="25" t="s">
        <v>158</v>
      </c>
      <c r="BE170" s="214">
        <f>IF(N170="základní",J170,0)</f>
        <v>0</v>
      </c>
      <c r="BF170" s="214">
        <f>IF(N170="snížená",J170,0)</f>
        <v>0</v>
      </c>
      <c r="BG170" s="214">
        <f>IF(N170="zákl. přenesená",J170,0)</f>
        <v>0</v>
      </c>
      <c r="BH170" s="214">
        <f>IF(N170="sníž. přenesená",J170,0)</f>
        <v>0</v>
      </c>
      <c r="BI170" s="214">
        <f>IF(N170="nulová",J170,0)</f>
        <v>0</v>
      </c>
      <c r="BJ170" s="25" t="s">
        <v>78</v>
      </c>
      <c r="BK170" s="214">
        <f>ROUND(I170*H170,2)</f>
        <v>0</v>
      </c>
      <c r="BL170" s="25" t="s">
        <v>88</v>
      </c>
      <c r="BM170" s="25" t="s">
        <v>258</v>
      </c>
    </row>
    <row r="171" spans="2:51" s="11" customFormat="1" ht="13.5">
      <c r="B171" s="215"/>
      <c r="D171" s="216" t="s">
        <v>166</v>
      </c>
      <c r="E171" s="217" t="s">
        <v>5</v>
      </c>
      <c r="F171" s="218" t="s">
        <v>259</v>
      </c>
      <c r="H171" s="217" t="s">
        <v>5</v>
      </c>
      <c r="I171" s="219"/>
      <c r="L171" s="215"/>
      <c r="M171" s="220"/>
      <c r="N171" s="221"/>
      <c r="O171" s="221"/>
      <c r="P171" s="221"/>
      <c r="Q171" s="221"/>
      <c r="R171" s="221"/>
      <c r="S171" s="221"/>
      <c r="T171" s="222"/>
      <c r="AT171" s="217" t="s">
        <v>166</v>
      </c>
      <c r="AU171" s="217" t="s">
        <v>82</v>
      </c>
      <c r="AV171" s="11" t="s">
        <v>78</v>
      </c>
      <c r="AW171" s="11" t="s">
        <v>36</v>
      </c>
      <c r="AX171" s="11" t="s">
        <v>73</v>
      </c>
      <c r="AY171" s="217" t="s">
        <v>158</v>
      </c>
    </row>
    <row r="172" spans="2:51" s="11" customFormat="1" ht="13.5">
      <c r="B172" s="215"/>
      <c r="D172" s="216" t="s">
        <v>166</v>
      </c>
      <c r="E172" s="217" t="s">
        <v>5</v>
      </c>
      <c r="F172" s="218" t="s">
        <v>260</v>
      </c>
      <c r="H172" s="217" t="s">
        <v>5</v>
      </c>
      <c r="I172" s="219"/>
      <c r="L172" s="215"/>
      <c r="M172" s="220"/>
      <c r="N172" s="221"/>
      <c r="O172" s="221"/>
      <c r="P172" s="221"/>
      <c r="Q172" s="221"/>
      <c r="R172" s="221"/>
      <c r="S172" s="221"/>
      <c r="T172" s="222"/>
      <c r="AT172" s="217" t="s">
        <v>166</v>
      </c>
      <c r="AU172" s="217" t="s">
        <v>82</v>
      </c>
      <c r="AV172" s="11" t="s">
        <v>78</v>
      </c>
      <c r="AW172" s="11" t="s">
        <v>36</v>
      </c>
      <c r="AX172" s="11" t="s">
        <v>73</v>
      </c>
      <c r="AY172" s="217" t="s">
        <v>158</v>
      </c>
    </row>
    <row r="173" spans="2:51" s="12" customFormat="1" ht="13.5">
      <c r="B173" s="223"/>
      <c r="D173" s="216" t="s">
        <v>166</v>
      </c>
      <c r="E173" s="224" t="s">
        <v>5</v>
      </c>
      <c r="F173" s="225" t="s">
        <v>261</v>
      </c>
      <c r="H173" s="226">
        <v>61.071</v>
      </c>
      <c r="I173" s="227"/>
      <c r="L173" s="223"/>
      <c r="M173" s="228"/>
      <c r="N173" s="229"/>
      <c r="O173" s="229"/>
      <c r="P173" s="229"/>
      <c r="Q173" s="229"/>
      <c r="R173" s="229"/>
      <c r="S173" s="229"/>
      <c r="T173" s="230"/>
      <c r="AT173" s="224" t="s">
        <v>166</v>
      </c>
      <c r="AU173" s="224" t="s">
        <v>82</v>
      </c>
      <c r="AV173" s="12" t="s">
        <v>82</v>
      </c>
      <c r="AW173" s="12" t="s">
        <v>36</v>
      </c>
      <c r="AX173" s="12" t="s">
        <v>73</v>
      </c>
      <c r="AY173" s="224" t="s">
        <v>158</v>
      </c>
    </row>
    <row r="174" spans="2:51" s="13" customFormat="1" ht="13.5">
      <c r="B174" s="231"/>
      <c r="D174" s="216" t="s">
        <v>166</v>
      </c>
      <c r="E174" s="232" t="s">
        <v>5</v>
      </c>
      <c r="F174" s="233" t="s">
        <v>169</v>
      </c>
      <c r="H174" s="234">
        <v>61.071</v>
      </c>
      <c r="I174" s="235"/>
      <c r="L174" s="231"/>
      <c r="M174" s="236"/>
      <c r="N174" s="237"/>
      <c r="O174" s="237"/>
      <c r="P174" s="237"/>
      <c r="Q174" s="237"/>
      <c r="R174" s="237"/>
      <c r="S174" s="237"/>
      <c r="T174" s="238"/>
      <c r="AT174" s="232" t="s">
        <v>166</v>
      </c>
      <c r="AU174" s="232" t="s">
        <v>82</v>
      </c>
      <c r="AV174" s="13" t="s">
        <v>88</v>
      </c>
      <c r="AW174" s="13" t="s">
        <v>36</v>
      </c>
      <c r="AX174" s="13" t="s">
        <v>78</v>
      </c>
      <c r="AY174" s="232" t="s">
        <v>158</v>
      </c>
    </row>
    <row r="175" spans="2:63" s="10" customFormat="1" ht="29.85" customHeight="1">
      <c r="B175" s="189"/>
      <c r="D175" s="190" t="s">
        <v>72</v>
      </c>
      <c r="E175" s="200" t="s">
        <v>85</v>
      </c>
      <c r="F175" s="200" t="s">
        <v>262</v>
      </c>
      <c r="I175" s="192"/>
      <c r="J175" s="201">
        <f>BK175</f>
        <v>0</v>
      </c>
      <c r="L175" s="189"/>
      <c r="M175" s="194"/>
      <c r="N175" s="195"/>
      <c r="O175" s="195"/>
      <c r="P175" s="196">
        <f>SUM(P176:P198)</f>
        <v>0</v>
      </c>
      <c r="Q175" s="195"/>
      <c r="R175" s="196">
        <f>SUM(R176:R198)</f>
        <v>0</v>
      </c>
      <c r="S175" s="195"/>
      <c r="T175" s="197">
        <f>SUM(T176:T198)</f>
        <v>0</v>
      </c>
      <c r="AR175" s="190" t="s">
        <v>78</v>
      </c>
      <c r="AT175" s="198" t="s">
        <v>72</v>
      </c>
      <c r="AU175" s="198" t="s">
        <v>78</v>
      </c>
      <c r="AY175" s="190" t="s">
        <v>158</v>
      </c>
      <c r="BK175" s="199">
        <f>SUM(BK176:BK198)</f>
        <v>0</v>
      </c>
    </row>
    <row r="176" spans="2:65" s="1" customFormat="1" ht="25.5" customHeight="1">
      <c r="B176" s="202"/>
      <c r="C176" s="203" t="s">
        <v>263</v>
      </c>
      <c r="D176" s="203" t="s">
        <v>160</v>
      </c>
      <c r="E176" s="204" t="s">
        <v>264</v>
      </c>
      <c r="F176" s="205" t="s">
        <v>265</v>
      </c>
      <c r="G176" s="206" t="s">
        <v>163</v>
      </c>
      <c r="H176" s="207">
        <v>74.625</v>
      </c>
      <c r="I176" s="208"/>
      <c r="J176" s="209">
        <f>ROUND(I176*H176,2)</f>
        <v>0</v>
      </c>
      <c r="K176" s="205" t="s">
        <v>164</v>
      </c>
      <c r="L176" s="47"/>
      <c r="M176" s="210" t="s">
        <v>5</v>
      </c>
      <c r="N176" s="211" t="s">
        <v>44</v>
      </c>
      <c r="O176" s="48"/>
      <c r="P176" s="212">
        <f>O176*H176</f>
        <v>0</v>
      </c>
      <c r="Q176" s="212">
        <v>0</v>
      </c>
      <c r="R176" s="212">
        <f>Q176*H176</f>
        <v>0</v>
      </c>
      <c r="S176" s="212">
        <v>0</v>
      </c>
      <c r="T176" s="213">
        <f>S176*H176</f>
        <v>0</v>
      </c>
      <c r="AR176" s="25" t="s">
        <v>88</v>
      </c>
      <c r="AT176" s="25" t="s">
        <v>160</v>
      </c>
      <c r="AU176" s="25" t="s">
        <v>82</v>
      </c>
      <c r="AY176" s="25" t="s">
        <v>158</v>
      </c>
      <c r="BE176" s="214">
        <f>IF(N176="základní",J176,0)</f>
        <v>0</v>
      </c>
      <c r="BF176" s="214">
        <f>IF(N176="snížená",J176,0)</f>
        <v>0</v>
      </c>
      <c r="BG176" s="214">
        <f>IF(N176="zákl. přenesená",J176,0)</f>
        <v>0</v>
      </c>
      <c r="BH176" s="214">
        <f>IF(N176="sníž. přenesená",J176,0)</f>
        <v>0</v>
      </c>
      <c r="BI176" s="214">
        <f>IF(N176="nulová",J176,0)</f>
        <v>0</v>
      </c>
      <c r="BJ176" s="25" t="s">
        <v>78</v>
      </c>
      <c r="BK176" s="214">
        <f>ROUND(I176*H176,2)</f>
        <v>0</v>
      </c>
      <c r="BL176" s="25" t="s">
        <v>88</v>
      </c>
      <c r="BM176" s="25" t="s">
        <v>266</v>
      </c>
    </row>
    <row r="177" spans="2:51" s="11" customFormat="1" ht="13.5">
      <c r="B177" s="215"/>
      <c r="D177" s="216" t="s">
        <v>166</v>
      </c>
      <c r="E177" s="217" t="s">
        <v>5</v>
      </c>
      <c r="F177" s="218" t="s">
        <v>267</v>
      </c>
      <c r="H177" s="217" t="s">
        <v>5</v>
      </c>
      <c r="I177" s="219"/>
      <c r="L177" s="215"/>
      <c r="M177" s="220"/>
      <c r="N177" s="221"/>
      <c r="O177" s="221"/>
      <c r="P177" s="221"/>
      <c r="Q177" s="221"/>
      <c r="R177" s="221"/>
      <c r="S177" s="221"/>
      <c r="T177" s="222"/>
      <c r="AT177" s="217" t="s">
        <v>166</v>
      </c>
      <c r="AU177" s="217" t="s">
        <v>82</v>
      </c>
      <c r="AV177" s="11" t="s">
        <v>78</v>
      </c>
      <c r="AW177" s="11" t="s">
        <v>36</v>
      </c>
      <c r="AX177" s="11" t="s">
        <v>73</v>
      </c>
      <c r="AY177" s="217" t="s">
        <v>158</v>
      </c>
    </row>
    <row r="178" spans="2:51" s="11" customFormat="1" ht="13.5">
      <c r="B178" s="215"/>
      <c r="D178" s="216" t="s">
        <v>166</v>
      </c>
      <c r="E178" s="217" t="s">
        <v>5</v>
      </c>
      <c r="F178" s="218" t="s">
        <v>268</v>
      </c>
      <c r="H178" s="217" t="s">
        <v>5</v>
      </c>
      <c r="I178" s="219"/>
      <c r="L178" s="215"/>
      <c r="M178" s="220"/>
      <c r="N178" s="221"/>
      <c r="O178" s="221"/>
      <c r="P178" s="221"/>
      <c r="Q178" s="221"/>
      <c r="R178" s="221"/>
      <c r="S178" s="221"/>
      <c r="T178" s="222"/>
      <c r="AT178" s="217" t="s">
        <v>166</v>
      </c>
      <c r="AU178" s="217" t="s">
        <v>82</v>
      </c>
      <c r="AV178" s="11" t="s">
        <v>78</v>
      </c>
      <c r="AW178" s="11" t="s">
        <v>36</v>
      </c>
      <c r="AX178" s="11" t="s">
        <v>73</v>
      </c>
      <c r="AY178" s="217" t="s">
        <v>158</v>
      </c>
    </row>
    <row r="179" spans="2:51" s="11" customFormat="1" ht="13.5">
      <c r="B179" s="215"/>
      <c r="D179" s="216" t="s">
        <v>166</v>
      </c>
      <c r="E179" s="217" t="s">
        <v>5</v>
      </c>
      <c r="F179" s="218" t="s">
        <v>269</v>
      </c>
      <c r="H179" s="217" t="s">
        <v>5</v>
      </c>
      <c r="I179" s="219"/>
      <c r="L179" s="215"/>
      <c r="M179" s="220"/>
      <c r="N179" s="221"/>
      <c r="O179" s="221"/>
      <c r="P179" s="221"/>
      <c r="Q179" s="221"/>
      <c r="R179" s="221"/>
      <c r="S179" s="221"/>
      <c r="T179" s="222"/>
      <c r="AT179" s="217" t="s">
        <v>166</v>
      </c>
      <c r="AU179" s="217" t="s">
        <v>82</v>
      </c>
      <c r="AV179" s="11" t="s">
        <v>78</v>
      </c>
      <c r="AW179" s="11" t="s">
        <v>36</v>
      </c>
      <c r="AX179" s="11" t="s">
        <v>73</v>
      </c>
      <c r="AY179" s="217" t="s">
        <v>158</v>
      </c>
    </row>
    <row r="180" spans="2:51" s="12" customFormat="1" ht="13.5">
      <c r="B180" s="223"/>
      <c r="D180" s="216" t="s">
        <v>166</v>
      </c>
      <c r="E180" s="224" t="s">
        <v>5</v>
      </c>
      <c r="F180" s="225" t="s">
        <v>270</v>
      </c>
      <c r="H180" s="226">
        <v>11.95</v>
      </c>
      <c r="I180" s="227"/>
      <c r="L180" s="223"/>
      <c r="M180" s="228"/>
      <c r="N180" s="229"/>
      <c r="O180" s="229"/>
      <c r="P180" s="229"/>
      <c r="Q180" s="229"/>
      <c r="R180" s="229"/>
      <c r="S180" s="229"/>
      <c r="T180" s="230"/>
      <c r="AT180" s="224" t="s">
        <v>166</v>
      </c>
      <c r="AU180" s="224" t="s">
        <v>82</v>
      </c>
      <c r="AV180" s="12" t="s">
        <v>82</v>
      </c>
      <c r="AW180" s="12" t="s">
        <v>36</v>
      </c>
      <c r="AX180" s="12" t="s">
        <v>73</v>
      </c>
      <c r="AY180" s="224" t="s">
        <v>158</v>
      </c>
    </row>
    <row r="181" spans="2:51" s="12" customFormat="1" ht="13.5">
      <c r="B181" s="223"/>
      <c r="D181" s="216" t="s">
        <v>166</v>
      </c>
      <c r="E181" s="224" t="s">
        <v>5</v>
      </c>
      <c r="F181" s="225" t="s">
        <v>271</v>
      </c>
      <c r="H181" s="226">
        <v>26.95</v>
      </c>
      <c r="I181" s="227"/>
      <c r="L181" s="223"/>
      <c r="M181" s="228"/>
      <c r="N181" s="229"/>
      <c r="O181" s="229"/>
      <c r="P181" s="229"/>
      <c r="Q181" s="229"/>
      <c r="R181" s="229"/>
      <c r="S181" s="229"/>
      <c r="T181" s="230"/>
      <c r="AT181" s="224" t="s">
        <v>166</v>
      </c>
      <c r="AU181" s="224" t="s">
        <v>82</v>
      </c>
      <c r="AV181" s="12" t="s">
        <v>82</v>
      </c>
      <c r="AW181" s="12" t="s">
        <v>36</v>
      </c>
      <c r="AX181" s="12" t="s">
        <v>73</v>
      </c>
      <c r="AY181" s="224" t="s">
        <v>158</v>
      </c>
    </row>
    <row r="182" spans="2:51" s="11" customFormat="1" ht="13.5">
      <c r="B182" s="215"/>
      <c r="D182" s="216" t="s">
        <v>166</v>
      </c>
      <c r="E182" s="217" t="s">
        <v>5</v>
      </c>
      <c r="F182" s="218" t="s">
        <v>272</v>
      </c>
      <c r="H182" s="217" t="s">
        <v>5</v>
      </c>
      <c r="I182" s="219"/>
      <c r="L182" s="215"/>
      <c r="M182" s="220"/>
      <c r="N182" s="221"/>
      <c r="O182" s="221"/>
      <c r="P182" s="221"/>
      <c r="Q182" s="221"/>
      <c r="R182" s="221"/>
      <c r="S182" s="221"/>
      <c r="T182" s="222"/>
      <c r="AT182" s="217" t="s">
        <v>166</v>
      </c>
      <c r="AU182" s="217" t="s">
        <v>82</v>
      </c>
      <c r="AV182" s="11" t="s">
        <v>78</v>
      </c>
      <c r="AW182" s="11" t="s">
        <v>36</v>
      </c>
      <c r="AX182" s="11" t="s">
        <v>73</v>
      </c>
      <c r="AY182" s="217" t="s">
        <v>158</v>
      </c>
    </row>
    <row r="183" spans="2:51" s="12" customFormat="1" ht="13.5">
      <c r="B183" s="223"/>
      <c r="D183" s="216" t="s">
        <v>166</v>
      </c>
      <c r="E183" s="224" t="s">
        <v>5</v>
      </c>
      <c r="F183" s="225" t="s">
        <v>273</v>
      </c>
      <c r="H183" s="226">
        <v>23.125</v>
      </c>
      <c r="I183" s="227"/>
      <c r="L183" s="223"/>
      <c r="M183" s="228"/>
      <c r="N183" s="229"/>
      <c r="O183" s="229"/>
      <c r="P183" s="229"/>
      <c r="Q183" s="229"/>
      <c r="R183" s="229"/>
      <c r="S183" s="229"/>
      <c r="T183" s="230"/>
      <c r="AT183" s="224" t="s">
        <v>166</v>
      </c>
      <c r="AU183" s="224" t="s">
        <v>82</v>
      </c>
      <c r="AV183" s="12" t="s">
        <v>82</v>
      </c>
      <c r="AW183" s="12" t="s">
        <v>36</v>
      </c>
      <c r="AX183" s="12" t="s">
        <v>73</v>
      </c>
      <c r="AY183" s="224" t="s">
        <v>158</v>
      </c>
    </row>
    <row r="184" spans="2:51" s="11" customFormat="1" ht="13.5">
      <c r="B184" s="215"/>
      <c r="D184" s="216" t="s">
        <v>166</v>
      </c>
      <c r="E184" s="217" t="s">
        <v>5</v>
      </c>
      <c r="F184" s="218" t="s">
        <v>274</v>
      </c>
      <c r="H184" s="217" t="s">
        <v>5</v>
      </c>
      <c r="I184" s="219"/>
      <c r="L184" s="215"/>
      <c r="M184" s="220"/>
      <c r="N184" s="221"/>
      <c r="O184" s="221"/>
      <c r="P184" s="221"/>
      <c r="Q184" s="221"/>
      <c r="R184" s="221"/>
      <c r="S184" s="221"/>
      <c r="T184" s="222"/>
      <c r="AT184" s="217" t="s">
        <v>166</v>
      </c>
      <c r="AU184" s="217" t="s">
        <v>82</v>
      </c>
      <c r="AV184" s="11" t="s">
        <v>78</v>
      </c>
      <c r="AW184" s="11" t="s">
        <v>36</v>
      </c>
      <c r="AX184" s="11" t="s">
        <v>73</v>
      </c>
      <c r="AY184" s="217" t="s">
        <v>158</v>
      </c>
    </row>
    <row r="185" spans="2:51" s="12" customFormat="1" ht="13.5">
      <c r="B185" s="223"/>
      <c r="D185" s="216" t="s">
        <v>166</v>
      </c>
      <c r="E185" s="224" t="s">
        <v>5</v>
      </c>
      <c r="F185" s="225" t="s">
        <v>275</v>
      </c>
      <c r="H185" s="226">
        <v>6.3</v>
      </c>
      <c r="I185" s="227"/>
      <c r="L185" s="223"/>
      <c r="M185" s="228"/>
      <c r="N185" s="229"/>
      <c r="O185" s="229"/>
      <c r="P185" s="229"/>
      <c r="Q185" s="229"/>
      <c r="R185" s="229"/>
      <c r="S185" s="229"/>
      <c r="T185" s="230"/>
      <c r="AT185" s="224" t="s">
        <v>166</v>
      </c>
      <c r="AU185" s="224" t="s">
        <v>82</v>
      </c>
      <c r="AV185" s="12" t="s">
        <v>82</v>
      </c>
      <c r="AW185" s="12" t="s">
        <v>36</v>
      </c>
      <c r="AX185" s="12" t="s">
        <v>73</v>
      </c>
      <c r="AY185" s="224" t="s">
        <v>158</v>
      </c>
    </row>
    <row r="186" spans="2:51" s="12" customFormat="1" ht="13.5">
      <c r="B186" s="223"/>
      <c r="D186" s="216" t="s">
        <v>166</v>
      </c>
      <c r="E186" s="224" t="s">
        <v>5</v>
      </c>
      <c r="F186" s="225" t="s">
        <v>275</v>
      </c>
      <c r="H186" s="226">
        <v>6.3</v>
      </c>
      <c r="I186" s="227"/>
      <c r="L186" s="223"/>
      <c r="M186" s="228"/>
      <c r="N186" s="229"/>
      <c r="O186" s="229"/>
      <c r="P186" s="229"/>
      <c r="Q186" s="229"/>
      <c r="R186" s="229"/>
      <c r="S186" s="229"/>
      <c r="T186" s="230"/>
      <c r="AT186" s="224" t="s">
        <v>166</v>
      </c>
      <c r="AU186" s="224" t="s">
        <v>82</v>
      </c>
      <c r="AV186" s="12" t="s">
        <v>82</v>
      </c>
      <c r="AW186" s="12" t="s">
        <v>36</v>
      </c>
      <c r="AX186" s="12" t="s">
        <v>73</v>
      </c>
      <c r="AY186" s="224" t="s">
        <v>158</v>
      </c>
    </row>
    <row r="187" spans="2:51" s="13" customFormat="1" ht="13.5">
      <c r="B187" s="231"/>
      <c r="D187" s="216" t="s">
        <v>166</v>
      </c>
      <c r="E187" s="232" t="s">
        <v>5</v>
      </c>
      <c r="F187" s="233" t="s">
        <v>169</v>
      </c>
      <c r="H187" s="234">
        <v>74.625</v>
      </c>
      <c r="I187" s="235"/>
      <c r="L187" s="231"/>
      <c r="M187" s="236"/>
      <c r="N187" s="237"/>
      <c r="O187" s="237"/>
      <c r="P187" s="237"/>
      <c r="Q187" s="237"/>
      <c r="R187" s="237"/>
      <c r="S187" s="237"/>
      <c r="T187" s="238"/>
      <c r="AT187" s="232" t="s">
        <v>166</v>
      </c>
      <c r="AU187" s="232" t="s">
        <v>82</v>
      </c>
      <c r="AV187" s="13" t="s">
        <v>88</v>
      </c>
      <c r="AW187" s="13" t="s">
        <v>36</v>
      </c>
      <c r="AX187" s="13" t="s">
        <v>78</v>
      </c>
      <c r="AY187" s="232" t="s">
        <v>158</v>
      </c>
    </row>
    <row r="188" spans="2:65" s="1" customFormat="1" ht="25.5" customHeight="1">
      <c r="B188" s="202"/>
      <c r="C188" s="203" t="s">
        <v>276</v>
      </c>
      <c r="D188" s="203" t="s">
        <v>160</v>
      </c>
      <c r="E188" s="204" t="s">
        <v>277</v>
      </c>
      <c r="F188" s="205" t="s">
        <v>278</v>
      </c>
      <c r="G188" s="206" t="s">
        <v>279</v>
      </c>
      <c r="H188" s="207">
        <v>0.896</v>
      </c>
      <c r="I188" s="208"/>
      <c r="J188" s="209">
        <f>ROUND(I188*H188,2)</f>
        <v>0</v>
      </c>
      <c r="K188" s="205" t="s">
        <v>164</v>
      </c>
      <c r="L188" s="47"/>
      <c r="M188" s="210" t="s">
        <v>5</v>
      </c>
      <c r="N188" s="211" t="s">
        <v>44</v>
      </c>
      <c r="O188" s="48"/>
      <c r="P188" s="212">
        <f>O188*H188</f>
        <v>0</v>
      </c>
      <c r="Q188" s="212">
        <v>0</v>
      </c>
      <c r="R188" s="212">
        <f>Q188*H188</f>
        <v>0</v>
      </c>
      <c r="S188" s="212">
        <v>0</v>
      </c>
      <c r="T188" s="213">
        <f>S188*H188</f>
        <v>0</v>
      </c>
      <c r="AR188" s="25" t="s">
        <v>88</v>
      </c>
      <c r="AT188" s="25" t="s">
        <v>160</v>
      </c>
      <c r="AU188" s="25" t="s">
        <v>82</v>
      </c>
      <c r="AY188" s="25" t="s">
        <v>158</v>
      </c>
      <c r="BE188" s="214">
        <f>IF(N188="základní",J188,0)</f>
        <v>0</v>
      </c>
      <c r="BF188" s="214">
        <f>IF(N188="snížená",J188,0)</f>
        <v>0</v>
      </c>
      <c r="BG188" s="214">
        <f>IF(N188="zákl. přenesená",J188,0)</f>
        <v>0</v>
      </c>
      <c r="BH188" s="214">
        <f>IF(N188="sníž. přenesená",J188,0)</f>
        <v>0</v>
      </c>
      <c r="BI188" s="214">
        <f>IF(N188="nulová",J188,0)</f>
        <v>0</v>
      </c>
      <c r="BJ188" s="25" t="s">
        <v>78</v>
      </c>
      <c r="BK188" s="214">
        <f>ROUND(I188*H188,2)</f>
        <v>0</v>
      </c>
      <c r="BL188" s="25" t="s">
        <v>88</v>
      </c>
      <c r="BM188" s="25" t="s">
        <v>280</v>
      </c>
    </row>
    <row r="189" spans="2:51" s="11" customFormat="1" ht="13.5">
      <c r="B189" s="215"/>
      <c r="D189" s="216" t="s">
        <v>166</v>
      </c>
      <c r="E189" s="217" t="s">
        <v>5</v>
      </c>
      <c r="F189" s="218" t="s">
        <v>281</v>
      </c>
      <c r="H189" s="217" t="s">
        <v>5</v>
      </c>
      <c r="I189" s="219"/>
      <c r="L189" s="215"/>
      <c r="M189" s="220"/>
      <c r="N189" s="221"/>
      <c r="O189" s="221"/>
      <c r="P189" s="221"/>
      <c r="Q189" s="221"/>
      <c r="R189" s="221"/>
      <c r="S189" s="221"/>
      <c r="T189" s="222"/>
      <c r="AT189" s="217" t="s">
        <v>166</v>
      </c>
      <c r="AU189" s="217" t="s">
        <v>82</v>
      </c>
      <c r="AV189" s="11" t="s">
        <v>78</v>
      </c>
      <c r="AW189" s="11" t="s">
        <v>36</v>
      </c>
      <c r="AX189" s="11" t="s">
        <v>73</v>
      </c>
      <c r="AY189" s="217" t="s">
        <v>158</v>
      </c>
    </row>
    <row r="190" spans="2:51" s="12" customFormat="1" ht="13.5">
      <c r="B190" s="223"/>
      <c r="D190" s="216" t="s">
        <v>166</v>
      </c>
      <c r="E190" s="224" t="s">
        <v>5</v>
      </c>
      <c r="F190" s="225" t="s">
        <v>282</v>
      </c>
      <c r="H190" s="226">
        <v>0.896</v>
      </c>
      <c r="I190" s="227"/>
      <c r="L190" s="223"/>
      <c r="M190" s="228"/>
      <c r="N190" s="229"/>
      <c r="O190" s="229"/>
      <c r="P190" s="229"/>
      <c r="Q190" s="229"/>
      <c r="R190" s="229"/>
      <c r="S190" s="229"/>
      <c r="T190" s="230"/>
      <c r="AT190" s="224" t="s">
        <v>166</v>
      </c>
      <c r="AU190" s="224" t="s">
        <v>82</v>
      </c>
      <c r="AV190" s="12" t="s">
        <v>82</v>
      </c>
      <c r="AW190" s="12" t="s">
        <v>36</v>
      </c>
      <c r="AX190" s="12" t="s">
        <v>73</v>
      </c>
      <c r="AY190" s="224" t="s">
        <v>158</v>
      </c>
    </row>
    <row r="191" spans="2:51" s="13" customFormat="1" ht="13.5">
      <c r="B191" s="231"/>
      <c r="D191" s="216" t="s">
        <v>166</v>
      </c>
      <c r="E191" s="232" t="s">
        <v>5</v>
      </c>
      <c r="F191" s="233" t="s">
        <v>169</v>
      </c>
      <c r="H191" s="234">
        <v>0.896</v>
      </c>
      <c r="I191" s="235"/>
      <c r="L191" s="231"/>
      <c r="M191" s="236"/>
      <c r="N191" s="237"/>
      <c r="O191" s="237"/>
      <c r="P191" s="237"/>
      <c r="Q191" s="237"/>
      <c r="R191" s="237"/>
      <c r="S191" s="237"/>
      <c r="T191" s="238"/>
      <c r="AT191" s="232" t="s">
        <v>166</v>
      </c>
      <c r="AU191" s="232" t="s">
        <v>82</v>
      </c>
      <c r="AV191" s="13" t="s">
        <v>88</v>
      </c>
      <c r="AW191" s="13" t="s">
        <v>36</v>
      </c>
      <c r="AX191" s="13" t="s">
        <v>78</v>
      </c>
      <c r="AY191" s="232" t="s">
        <v>158</v>
      </c>
    </row>
    <row r="192" spans="2:65" s="1" customFormat="1" ht="38.25" customHeight="1">
      <c r="B192" s="202"/>
      <c r="C192" s="203" t="s">
        <v>283</v>
      </c>
      <c r="D192" s="203" t="s">
        <v>160</v>
      </c>
      <c r="E192" s="204" t="s">
        <v>284</v>
      </c>
      <c r="F192" s="205" t="s">
        <v>285</v>
      </c>
      <c r="G192" s="206" t="s">
        <v>163</v>
      </c>
      <c r="H192" s="207">
        <v>26.5</v>
      </c>
      <c r="I192" s="208"/>
      <c r="J192" s="209">
        <f>ROUND(I192*H192,2)</f>
        <v>0</v>
      </c>
      <c r="K192" s="205" t="s">
        <v>5</v>
      </c>
      <c r="L192" s="47"/>
      <c r="M192" s="210" t="s">
        <v>5</v>
      </c>
      <c r="N192" s="211" t="s">
        <v>44</v>
      </c>
      <c r="O192" s="48"/>
      <c r="P192" s="212">
        <f>O192*H192</f>
        <v>0</v>
      </c>
      <c r="Q192" s="212">
        <v>0</v>
      </c>
      <c r="R192" s="212">
        <f>Q192*H192</f>
        <v>0</v>
      </c>
      <c r="S192" s="212">
        <v>0</v>
      </c>
      <c r="T192" s="213">
        <f>S192*H192</f>
        <v>0</v>
      </c>
      <c r="AR192" s="25" t="s">
        <v>88</v>
      </c>
      <c r="AT192" s="25" t="s">
        <v>160</v>
      </c>
      <c r="AU192" s="25" t="s">
        <v>82</v>
      </c>
      <c r="AY192" s="25" t="s">
        <v>158</v>
      </c>
      <c r="BE192" s="214">
        <f>IF(N192="základní",J192,0)</f>
        <v>0</v>
      </c>
      <c r="BF192" s="214">
        <f>IF(N192="snížená",J192,0)</f>
        <v>0</v>
      </c>
      <c r="BG192" s="214">
        <f>IF(N192="zákl. přenesená",J192,0)</f>
        <v>0</v>
      </c>
      <c r="BH192" s="214">
        <f>IF(N192="sníž. přenesená",J192,0)</f>
        <v>0</v>
      </c>
      <c r="BI192" s="214">
        <f>IF(N192="nulová",J192,0)</f>
        <v>0</v>
      </c>
      <c r="BJ192" s="25" t="s">
        <v>78</v>
      </c>
      <c r="BK192" s="214">
        <f>ROUND(I192*H192,2)</f>
        <v>0</v>
      </c>
      <c r="BL192" s="25" t="s">
        <v>88</v>
      </c>
      <c r="BM192" s="25" t="s">
        <v>286</v>
      </c>
    </row>
    <row r="193" spans="2:51" s="11" customFormat="1" ht="13.5">
      <c r="B193" s="215"/>
      <c r="D193" s="216" t="s">
        <v>166</v>
      </c>
      <c r="E193" s="217" t="s">
        <v>5</v>
      </c>
      <c r="F193" s="218" t="s">
        <v>287</v>
      </c>
      <c r="H193" s="217" t="s">
        <v>5</v>
      </c>
      <c r="I193" s="219"/>
      <c r="L193" s="215"/>
      <c r="M193" s="220"/>
      <c r="N193" s="221"/>
      <c r="O193" s="221"/>
      <c r="P193" s="221"/>
      <c r="Q193" s="221"/>
      <c r="R193" s="221"/>
      <c r="S193" s="221"/>
      <c r="T193" s="222"/>
      <c r="AT193" s="217" t="s">
        <v>166</v>
      </c>
      <c r="AU193" s="217" t="s">
        <v>82</v>
      </c>
      <c r="AV193" s="11" t="s">
        <v>78</v>
      </c>
      <c r="AW193" s="11" t="s">
        <v>36</v>
      </c>
      <c r="AX193" s="11" t="s">
        <v>73</v>
      </c>
      <c r="AY193" s="217" t="s">
        <v>158</v>
      </c>
    </row>
    <row r="194" spans="2:51" s="12" customFormat="1" ht="13.5">
      <c r="B194" s="223"/>
      <c r="D194" s="216" t="s">
        <v>166</v>
      </c>
      <c r="E194" s="224" t="s">
        <v>5</v>
      </c>
      <c r="F194" s="225" t="s">
        <v>288</v>
      </c>
      <c r="H194" s="226">
        <v>14.5</v>
      </c>
      <c r="I194" s="227"/>
      <c r="L194" s="223"/>
      <c r="M194" s="228"/>
      <c r="N194" s="229"/>
      <c r="O194" s="229"/>
      <c r="P194" s="229"/>
      <c r="Q194" s="229"/>
      <c r="R194" s="229"/>
      <c r="S194" s="229"/>
      <c r="T194" s="230"/>
      <c r="AT194" s="224" t="s">
        <v>166</v>
      </c>
      <c r="AU194" s="224" t="s">
        <v>82</v>
      </c>
      <c r="AV194" s="12" t="s">
        <v>82</v>
      </c>
      <c r="AW194" s="12" t="s">
        <v>36</v>
      </c>
      <c r="AX194" s="12" t="s">
        <v>73</v>
      </c>
      <c r="AY194" s="224" t="s">
        <v>158</v>
      </c>
    </row>
    <row r="195" spans="2:51" s="11" customFormat="1" ht="13.5">
      <c r="B195" s="215"/>
      <c r="D195" s="216" t="s">
        <v>166</v>
      </c>
      <c r="E195" s="217" t="s">
        <v>5</v>
      </c>
      <c r="F195" s="218" t="s">
        <v>289</v>
      </c>
      <c r="H195" s="217" t="s">
        <v>5</v>
      </c>
      <c r="I195" s="219"/>
      <c r="L195" s="215"/>
      <c r="M195" s="220"/>
      <c r="N195" s="221"/>
      <c r="O195" s="221"/>
      <c r="P195" s="221"/>
      <c r="Q195" s="221"/>
      <c r="R195" s="221"/>
      <c r="S195" s="221"/>
      <c r="T195" s="222"/>
      <c r="AT195" s="217" t="s">
        <v>166</v>
      </c>
      <c r="AU195" s="217" t="s">
        <v>82</v>
      </c>
      <c r="AV195" s="11" t="s">
        <v>78</v>
      </c>
      <c r="AW195" s="11" t="s">
        <v>36</v>
      </c>
      <c r="AX195" s="11" t="s">
        <v>73</v>
      </c>
      <c r="AY195" s="217" t="s">
        <v>158</v>
      </c>
    </row>
    <row r="196" spans="2:51" s="12" customFormat="1" ht="13.5">
      <c r="B196" s="223"/>
      <c r="D196" s="216" t="s">
        <v>166</v>
      </c>
      <c r="E196" s="224" t="s">
        <v>5</v>
      </c>
      <c r="F196" s="225" t="s">
        <v>290</v>
      </c>
      <c r="H196" s="226">
        <v>12</v>
      </c>
      <c r="I196" s="227"/>
      <c r="L196" s="223"/>
      <c r="M196" s="228"/>
      <c r="N196" s="229"/>
      <c r="O196" s="229"/>
      <c r="P196" s="229"/>
      <c r="Q196" s="229"/>
      <c r="R196" s="229"/>
      <c r="S196" s="229"/>
      <c r="T196" s="230"/>
      <c r="AT196" s="224" t="s">
        <v>166</v>
      </c>
      <c r="AU196" s="224" t="s">
        <v>82</v>
      </c>
      <c r="AV196" s="12" t="s">
        <v>82</v>
      </c>
      <c r="AW196" s="12" t="s">
        <v>36</v>
      </c>
      <c r="AX196" s="12" t="s">
        <v>73</v>
      </c>
      <c r="AY196" s="224" t="s">
        <v>158</v>
      </c>
    </row>
    <row r="197" spans="2:51" s="13" customFormat="1" ht="13.5">
      <c r="B197" s="231"/>
      <c r="D197" s="216" t="s">
        <v>166</v>
      </c>
      <c r="E197" s="232" t="s">
        <v>5</v>
      </c>
      <c r="F197" s="233" t="s">
        <v>169</v>
      </c>
      <c r="H197" s="234">
        <v>26.5</v>
      </c>
      <c r="I197" s="235"/>
      <c r="L197" s="231"/>
      <c r="M197" s="236"/>
      <c r="N197" s="237"/>
      <c r="O197" s="237"/>
      <c r="P197" s="237"/>
      <c r="Q197" s="237"/>
      <c r="R197" s="237"/>
      <c r="S197" s="237"/>
      <c r="T197" s="238"/>
      <c r="AT197" s="232" t="s">
        <v>166</v>
      </c>
      <c r="AU197" s="232" t="s">
        <v>82</v>
      </c>
      <c r="AV197" s="13" t="s">
        <v>88</v>
      </c>
      <c r="AW197" s="13" t="s">
        <v>36</v>
      </c>
      <c r="AX197" s="13" t="s">
        <v>78</v>
      </c>
      <c r="AY197" s="232" t="s">
        <v>158</v>
      </c>
    </row>
    <row r="198" spans="2:65" s="1" customFormat="1" ht="16.5" customHeight="1">
      <c r="B198" s="202"/>
      <c r="C198" s="203" t="s">
        <v>291</v>
      </c>
      <c r="D198" s="203" t="s">
        <v>160</v>
      </c>
      <c r="E198" s="204" t="s">
        <v>292</v>
      </c>
      <c r="F198" s="205" t="s">
        <v>293</v>
      </c>
      <c r="G198" s="206" t="s">
        <v>163</v>
      </c>
      <c r="H198" s="207">
        <v>26.5</v>
      </c>
      <c r="I198" s="208"/>
      <c r="J198" s="209">
        <f>ROUND(I198*H198,2)</f>
        <v>0</v>
      </c>
      <c r="K198" s="205" t="s">
        <v>5</v>
      </c>
      <c r="L198" s="47"/>
      <c r="M198" s="210" t="s">
        <v>5</v>
      </c>
      <c r="N198" s="211" t="s">
        <v>44</v>
      </c>
      <c r="O198" s="48"/>
      <c r="P198" s="212">
        <f>O198*H198</f>
        <v>0</v>
      </c>
      <c r="Q198" s="212">
        <v>0</v>
      </c>
      <c r="R198" s="212">
        <f>Q198*H198</f>
        <v>0</v>
      </c>
      <c r="S198" s="212">
        <v>0</v>
      </c>
      <c r="T198" s="213">
        <f>S198*H198</f>
        <v>0</v>
      </c>
      <c r="AR198" s="25" t="s">
        <v>88</v>
      </c>
      <c r="AT198" s="25" t="s">
        <v>160</v>
      </c>
      <c r="AU198" s="25" t="s">
        <v>82</v>
      </c>
      <c r="AY198" s="25" t="s">
        <v>158</v>
      </c>
      <c r="BE198" s="214">
        <f>IF(N198="základní",J198,0)</f>
        <v>0</v>
      </c>
      <c r="BF198" s="214">
        <f>IF(N198="snížená",J198,0)</f>
        <v>0</v>
      </c>
      <c r="BG198" s="214">
        <f>IF(N198="zákl. přenesená",J198,0)</f>
        <v>0</v>
      </c>
      <c r="BH198" s="214">
        <f>IF(N198="sníž. přenesená",J198,0)</f>
        <v>0</v>
      </c>
      <c r="BI198" s="214">
        <f>IF(N198="nulová",J198,0)</f>
        <v>0</v>
      </c>
      <c r="BJ198" s="25" t="s">
        <v>78</v>
      </c>
      <c r="BK198" s="214">
        <f>ROUND(I198*H198,2)</f>
        <v>0</v>
      </c>
      <c r="BL198" s="25" t="s">
        <v>88</v>
      </c>
      <c r="BM198" s="25" t="s">
        <v>294</v>
      </c>
    </row>
    <row r="199" spans="2:63" s="10" customFormat="1" ht="29.85" customHeight="1">
      <c r="B199" s="189"/>
      <c r="D199" s="190" t="s">
        <v>72</v>
      </c>
      <c r="E199" s="200" t="s">
        <v>91</v>
      </c>
      <c r="F199" s="200" t="s">
        <v>295</v>
      </c>
      <c r="I199" s="192"/>
      <c r="J199" s="201">
        <f>BK199</f>
        <v>0</v>
      </c>
      <c r="L199" s="189"/>
      <c r="M199" s="194"/>
      <c r="N199" s="195"/>
      <c r="O199" s="195"/>
      <c r="P199" s="196">
        <f>SUM(P200:P214)</f>
        <v>0</v>
      </c>
      <c r="Q199" s="195"/>
      <c r="R199" s="196">
        <f>SUM(R200:R214)</f>
        <v>0</v>
      </c>
      <c r="S199" s="195"/>
      <c r="T199" s="197">
        <f>SUM(T200:T214)</f>
        <v>0</v>
      </c>
      <c r="AR199" s="190" t="s">
        <v>78</v>
      </c>
      <c r="AT199" s="198" t="s">
        <v>72</v>
      </c>
      <c r="AU199" s="198" t="s">
        <v>78</v>
      </c>
      <c r="AY199" s="190" t="s">
        <v>158</v>
      </c>
      <c r="BK199" s="199">
        <f>SUM(BK200:BK214)</f>
        <v>0</v>
      </c>
    </row>
    <row r="200" spans="2:65" s="1" customFormat="1" ht="25.5" customHeight="1">
      <c r="B200" s="202"/>
      <c r="C200" s="203" t="s">
        <v>10</v>
      </c>
      <c r="D200" s="203" t="s">
        <v>160</v>
      </c>
      <c r="E200" s="204" t="s">
        <v>296</v>
      </c>
      <c r="F200" s="205" t="s">
        <v>297</v>
      </c>
      <c r="G200" s="206" t="s">
        <v>163</v>
      </c>
      <c r="H200" s="207">
        <v>62.5</v>
      </c>
      <c r="I200" s="208"/>
      <c r="J200" s="209">
        <f>ROUND(I200*H200,2)</f>
        <v>0</v>
      </c>
      <c r="K200" s="205" t="s">
        <v>5</v>
      </c>
      <c r="L200" s="47"/>
      <c r="M200" s="210" t="s">
        <v>5</v>
      </c>
      <c r="N200" s="211" t="s">
        <v>44</v>
      </c>
      <c r="O200" s="48"/>
      <c r="P200" s="212">
        <f>O200*H200</f>
        <v>0</v>
      </c>
      <c r="Q200" s="212">
        <v>0</v>
      </c>
      <c r="R200" s="212">
        <f>Q200*H200</f>
        <v>0</v>
      </c>
      <c r="S200" s="212">
        <v>0</v>
      </c>
      <c r="T200" s="213">
        <f>S200*H200</f>
        <v>0</v>
      </c>
      <c r="AR200" s="25" t="s">
        <v>88</v>
      </c>
      <c r="AT200" s="25" t="s">
        <v>160</v>
      </c>
      <c r="AU200" s="25" t="s">
        <v>82</v>
      </c>
      <c r="AY200" s="25" t="s">
        <v>158</v>
      </c>
      <c r="BE200" s="214">
        <f>IF(N200="základní",J200,0)</f>
        <v>0</v>
      </c>
      <c r="BF200" s="214">
        <f>IF(N200="snížená",J200,0)</f>
        <v>0</v>
      </c>
      <c r="BG200" s="214">
        <f>IF(N200="zákl. přenesená",J200,0)</f>
        <v>0</v>
      </c>
      <c r="BH200" s="214">
        <f>IF(N200="sníž. přenesená",J200,0)</f>
        <v>0</v>
      </c>
      <c r="BI200" s="214">
        <f>IF(N200="nulová",J200,0)</f>
        <v>0</v>
      </c>
      <c r="BJ200" s="25" t="s">
        <v>78</v>
      </c>
      <c r="BK200" s="214">
        <f>ROUND(I200*H200,2)</f>
        <v>0</v>
      </c>
      <c r="BL200" s="25" t="s">
        <v>88</v>
      </c>
      <c r="BM200" s="25" t="s">
        <v>298</v>
      </c>
    </row>
    <row r="201" spans="2:51" s="11" customFormat="1" ht="13.5">
      <c r="B201" s="215"/>
      <c r="D201" s="216" t="s">
        <v>166</v>
      </c>
      <c r="E201" s="217" t="s">
        <v>5</v>
      </c>
      <c r="F201" s="218" t="s">
        <v>299</v>
      </c>
      <c r="H201" s="217" t="s">
        <v>5</v>
      </c>
      <c r="I201" s="219"/>
      <c r="L201" s="215"/>
      <c r="M201" s="220"/>
      <c r="N201" s="221"/>
      <c r="O201" s="221"/>
      <c r="P201" s="221"/>
      <c r="Q201" s="221"/>
      <c r="R201" s="221"/>
      <c r="S201" s="221"/>
      <c r="T201" s="222"/>
      <c r="AT201" s="217" t="s">
        <v>166</v>
      </c>
      <c r="AU201" s="217" t="s">
        <v>82</v>
      </c>
      <c r="AV201" s="11" t="s">
        <v>78</v>
      </c>
      <c r="AW201" s="11" t="s">
        <v>36</v>
      </c>
      <c r="AX201" s="11" t="s">
        <v>73</v>
      </c>
      <c r="AY201" s="217" t="s">
        <v>158</v>
      </c>
    </row>
    <row r="202" spans="2:51" s="12" customFormat="1" ht="13.5">
      <c r="B202" s="223"/>
      <c r="D202" s="216" t="s">
        <v>166</v>
      </c>
      <c r="E202" s="224" t="s">
        <v>5</v>
      </c>
      <c r="F202" s="225" t="s">
        <v>300</v>
      </c>
      <c r="H202" s="226">
        <v>62.5</v>
      </c>
      <c r="I202" s="227"/>
      <c r="L202" s="223"/>
      <c r="M202" s="228"/>
      <c r="N202" s="229"/>
      <c r="O202" s="229"/>
      <c r="P202" s="229"/>
      <c r="Q202" s="229"/>
      <c r="R202" s="229"/>
      <c r="S202" s="229"/>
      <c r="T202" s="230"/>
      <c r="AT202" s="224" t="s">
        <v>166</v>
      </c>
      <c r="AU202" s="224" t="s">
        <v>82</v>
      </c>
      <c r="AV202" s="12" t="s">
        <v>82</v>
      </c>
      <c r="AW202" s="12" t="s">
        <v>36</v>
      </c>
      <c r="AX202" s="12" t="s">
        <v>78</v>
      </c>
      <c r="AY202" s="224" t="s">
        <v>158</v>
      </c>
    </row>
    <row r="203" spans="2:65" s="1" customFormat="1" ht="204" customHeight="1">
      <c r="B203" s="202"/>
      <c r="C203" s="203" t="s">
        <v>301</v>
      </c>
      <c r="D203" s="203" t="s">
        <v>160</v>
      </c>
      <c r="E203" s="204" t="s">
        <v>302</v>
      </c>
      <c r="F203" s="205" t="s">
        <v>303</v>
      </c>
      <c r="G203" s="206" t="s">
        <v>304</v>
      </c>
      <c r="H203" s="207">
        <v>125</v>
      </c>
      <c r="I203" s="208"/>
      <c r="J203" s="209">
        <f>ROUND(I203*H203,2)</f>
        <v>0</v>
      </c>
      <c r="K203" s="205" t="s">
        <v>5</v>
      </c>
      <c r="L203" s="47"/>
      <c r="M203" s="210" t="s">
        <v>5</v>
      </c>
      <c r="N203" s="211" t="s">
        <v>44</v>
      </c>
      <c r="O203" s="48"/>
      <c r="P203" s="212">
        <f>O203*H203</f>
        <v>0</v>
      </c>
      <c r="Q203" s="212">
        <v>0</v>
      </c>
      <c r="R203" s="212">
        <f>Q203*H203</f>
        <v>0</v>
      </c>
      <c r="S203" s="212">
        <v>0</v>
      </c>
      <c r="T203" s="213">
        <f>S203*H203</f>
        <v>0</v>
      </c>
      <c r="AR203" s="25" t="s">
        <v>88</v>
      </c>
      <c r="AT203" s="25" t="s">
        <v>160</v>
      </c>
      <c r="AU203" s="25" t="s">
        <v>82</v>
      </c>
      <c r="AY203" s="25" t="s">
        <v>158</v>
      </c>
      <c r="BE203" s="214">
        <f>IF(N203="základní",J203,0)</f>
        <v>0</v>
      </c>
      <c r="BF203" s="214">
        <f>IF(N203="snížená",J203,0)</f>
        <v>0</v>
      </c>
      <c r="BG203" s="214">
        <f>IF(N203="zákl. přenesená",J203,0)</f>
        <v>0</v>
      </c>
      <c r="BH203" s="214">
        <f>IF(N203="sníž. přenesená",J203,0)</f>
        <v>0</v>
      </c>
      <c r="BI203" s="214">
        <f>IF(N203="nulová",J203,0)</f>
        <v>0</v>
      </c>
      <c r="BJ203" s="25" t="s">
        <v>78</v>
      </c>
      <c r="BK203" s="214">
        <f>ROUND(I203*H203,2)</f>
        <v>0</v>
      </c>
      <c r="BL203" s="25" t="s">
        <v>88</v>
      </c>
      <c r="BM203" s="25" t="s">
        <v>305</v>
      </c>
    </row>
    <row r="204" spans="2:65" s="1" customFormat="1" ht="331.5" customHeight="1">
      <c r="B204" s="202"/>
      <c r="C204" s="203" t="s">
        <v>306</v>
      </c>
      <c r="D204" s="203" t="s">
        <v>160</v>
      </c>
      <c r="E204" s="204" t="s">
        <v>307</v>
      </c>
      <c r="F204" s="205" t="s">
        <v>308</v>
      </c>
      <c r="G204" s="206" t="s">
        <v>304</v>
      </c>
      <c r="H204" s="207">
        <v>125</v>
      </c>
      <c r="I204" s="208"/>
      <c r="J204" s="209">
        <f>ROUND(I204*H204,2)</f>
        <v>0</v>
      </c>
      <c r="K204" s="205" t="s">
        <v>5</v>
      </c>
      <c r="L204" s="47"/>
      <c r="M204" s="210" t="s">
        <v>5</v>
      </c>
      <c r="N204" s="211" t="s">
        <v>44</v>
      </c>
      <c r="O204" s="48"/>
      <c r="P204" s="212">
        <f>O204*H204</f>
        <v>0</v>
      </c>
      <c r="Q204" s="212">
        <v>0</v>
      </c>
      <c r="R204" s="212">
        <f>Q204*H204</f>
        <v>0</v>
      </c>
      <c r="S204" s="212">
        <v>0</v>
      </c>
      <c r="T204" s="213">
        <f>S204*H204</f>
        <v>0</v>
      </c>
      <c r="AR204" s="25" t="s">
        <v>88</v>
      </c>
      <c r="AT204" s="25" t="s">
        <v>160</v>
      </c>
      <c r="AU204" s="25" t="s">
        <v>82</v>
      </c>
      <c r="AY204" s="25" t="s">
        <v>158</v>
      </c>
      <c r="BE204" s="214">
        <f>IF(N204="základní",J204,0)</f>
        <v>0</v>
      </c>
      <c r="BF204" s="214">
        <f>IF(N204="snížená",J204,0)</f>
        <v>0</v>
      </c>
      <c r="BG204" s="214">
        <f>IF(N204="zákl. přenesená",J204,0)</f>
        <v>0</v>
      </c>
      <c r="BH204" s="214">
        <f>IF(N204="sníž. přenesená",J204,0)</f>
        <v>0</v>
      </c>
      <c r="BI204" s="214">
        <f>IF(N204="nulová",J204,0)</f>
        <v>0</v>
      </c>
      <c r="BJ204" s="25" t="s">
        <v>78</v>
      </c>
      <c r="BK204" s="214">
        <f>ROUND(I204*H204,2)</f>
        <v>0</v>
      </c>
      <c r="BL204" s="25" t="s">
        <v>88</v>
      </c>
      <c r="BM204" s="25" t="s">
        <v>309</v>
      </c>
    </row>
    <row r="205" spans="2:65" s="1" customFormat="1" ht="16.5" customHeight="1">
      <c r="B205" s="202"/>
      <c r="C205" s="203" t="s">
        <v>310</v>
      </c>
      <c r="D205" s="203" t="s">
        <v>160</v>
      </c>
      <c r="E205" s="204" t="s">
        <v>311</v>
      </c>
      <c r="F205" s="205" t="s">
        <v>312</v>
      </c>
      <c r="G205" s="206" t="s">
        <v>163</v>
      </c>
      <c r="H205" s="207">
        <v>7.5</v>
      </c>
      <c r="I205" s="208"/>
      <c r="J205" s="209">
        <f>ROUND(I205*H205,2)</f>
        <v>0</v>
      </c>
      <c r="K205" s="205" t="s">
        <v>5</v>
      </c>
      <c r="L205" s="47"/>
      <c r="M205" s="210" t="s">
        <v>5</v>
      </c>
      <c r="N205" s="211" t="s">
        <v>44</v>
      </c>
      <c r="O205" s="48"/>
      <c r="P205" s="212">
        <f>O205*H205</f>
        <v>0</v>
      </c>
      <c r="Q205" s="212">
        <v>0</v>
      </c>
      <c r="R205" s="212">
        <f>Q205*H205</f>
        <v>0</v>
      </c>
      <c r="S205" s="212">
        <v>0</v>
      </c>
      <c r="T205" s="213">
        <f>S205*H205</f>
        <v>0</v>
      </c>
      <c r="AR205" s="25" t="s">
        <v>88</v>
      </c>
      <c r="AT205" s="25" t="s">
        <v>160</v>
      </c>
      <c r="AU205" s="25" t="s">
        <v>82</v>
      </c>
      <c r="AY205" s="25" t="s">
        <v>158</v>
      </c>
      <c r="BE205" s="214">
        <f>IF(N205="základní",J205,0)</f>
        <v>0</v>
      </c>
      <c r="BF205" s="214">
        <f>IF(N205="snížená",J205,0)</f>
        <v>0</v>
      </c>
      <c r="BG205" s="214">
        <f>IF(N205="zákl. přenesená",J205,0)</f>
        <v>0</v>
      </c>
      <c r="BH205" s="214">
        <f>IF(N205="sníž. přenesená",J205,0)</f>
        <v>0</v>
      </c>
      <c r="BI205" s="214">
        <f>IF(N205="nulová",J205,0)</f>
        <v>0</v>
      </c>
      <c r="BJ205" s="25" t="s">
        <v>78</v>
      </c>
      <c r="BK205" s="214">
        <f>ROUND(I205*H205,2)</f>
        <v>0</v>
      </c>
      <c r="BL205" s="25" t="s">
        <v>88</v>
      </c>
      <c r="BM205" s="25" t="s">
        <v>313</v>
      </c>
    </row>
    <row r="206" spans="2:51" s="11" customFormat="1" ht="13.5">
      <c r="B206" s="215"/>
      <c r="D206" s="216" t="s">
        <v>166</v>
      </c>
      <c r="E206" s="217" t="s">
        <v>5</v>
      </c>
      <c r="F206" s="218" t="s">
        <v>314</v>
      </c>
      <c r="H206" s="217" t="s">
        <v>5</v>
      </c>
      <c r="I206" s="219"/>
      <c r="L206" s="215"/>
      <c r="M206" s="220"/>
      <c r="N206" s="221"/>
      <c r="O206" s="221"/>
      <c r="P206" s="221"/>
      <c r="Q206" s="221"/>
      <c r="R206" s="221"/>
      <c r="S206" s="221"/>
      <c r="T206" s="222"/>
      <c r="AT206" s="217" t="s">
        <v>166</v>
      </c>
      <c r="AU206" s="217" t="s">
        <v>82</v>
      </c>
      <c r="AV206" s="11" t="s">
        <v>78</v>
      </c>
      <c r="AW206" s="11" t="s">
        <v>36</v>
      </c>
      <c r="AX206" s="11" t="s">
        <v>73</v>
      </c>
      <c r="AY206" s="217" t="s">
        <v>158</v>
      </c>
    </row>
    <row r="207" spans="2:51" s="12" customFormat="1" ht="13.5">
      <c r="B207" s="223"/>
      <c r="D207" s="216" t="s">
        <v>166</v>
      </c>
      <c r="E207" s="224" t="s">
        <v>5</v>
      </c>
      <c r="F207" s="225" t="s">
        <v>315</v>
      </c>
      <c r="H207" s="226">
        <v>7.5</v>
      </c>
      <c r="I207" s="227"/>
      <c r="L207" s="223"/>
      <c r="M207" s="228"/>
      <c r="N207" s="229"/>
      <c r="O207" s="229"/>
      <c r="P207" s="229"/>
      <c r="Q207" s="229"/>
      <c r="R207" s="229"/>
      <c r="S207" s="229"/>
      <c r="T207" s="230"/>
      <c r="AT207" s="224" t="s">
        <v>166</v>
      </c>
      <c r="AU207" s="224" t="s">
        <v>82</v>
      </c>
      <c r="AV207" s="12" t="s">
        <v>82</v>
      </c>
      <c r="AW207" s="12" t="s">
        <v>36</v>
      </c>
      <c r="AX207" s="12" t="s">
        <v>73</v>
      </c>
      <c r="AY207" s="224" t="s">
        <v>158</v>
      </c>
    </row>
    <row r="208" spans="2:51" s="13" customFormat="1" ht="13.5">
      <c r="B208" s="231"/>
      <c r="D208" s="216" t="s">
        <v>166</v>
      </c>
      <c r="E208" s="232" t="s">
        <v>5</v>
      </c>
      <c r="F208" s="233" t="s">
        <v>169</v>
      </c>
      <c r="H208" s="234">
        <v>7.5</v>
      </c>
      <c r="I208" s="235"/>
      <c r="L208" s="231"/>
      <c r="M208" s="236"/>
      <c r="N208" s="237"/>
      <c r="O208" s="237"/>
      <c r="P208" s="237"/>
      <c r="Q208" s="237"/>
      <c r="R208" s="237"/>
      <c r="S208" s="237"/>
      <c r="T208" s="238"/>
      <c r="AT208" s="232" t="s">
        <v>166</v>
      </c>
      <c r="AU208" s="232" t="s">
        <v>82</v>
      </c>
      <c r="AV208" s="13" t="s">
        <v>88</v>
      </c>
      <c r="AW208" s="13" t="s">
        <v>36</v>
      </c>
      <c r="AX208" s="13" t="s">
        <v>78</v>
      </c>
      <c r="AY208" s="232" t="s">
        <v>158</v>
      </c>
    </row>
    <row r="209" spans="2:65" s="1" customFormat="1" ht="25.5" customHeight="1">
      <c r="B209" s="202"/>
      <c r="C209" s="203" t="s">
        <v>316</v>
      </c>
      <c r="D209" s="203" t="s">
        <v>160</v>
      </c>
      <c r="E209" s="204" t="s">
        <v>317</v>
      </c>
      <c r="F209" s="205" t="s">
        <v>318</v>
      </c>
      <c r="G209" s="206" t="s">
        <v>163</v>
      </c>
      <c r="H209" s="207">
        <v>21</v>
      </c>
      <c r="I209" s="208"/>
      <c r="J209" s="209">
        <f>ROUND(I209*H209,2)</f>
        <v>0</v>
      </c>
      <c r="K209" s="205" t="s">
        <v>5</v>
      </c>
      <c r="L209" s="47"/>
      <c r="M209" s="210" t="s">
        <v>5</v>
      </c>
      <c r="N209" s="211" t="s">
        <v>44</v>
      </c>
      <c r="O209" s="48"/>
      <c r="P209" s="212">
        <f>O209*H209</f>
        <v>0</v>
      </c>
      <c r="Q209" s="212">
        <v>0</v>
      </c>
      <c r="R209" s="212">
        <f>Q209*H209</f>
        <v>0</v>
      </c>
      <c r="S209" s="212">
        <v>0</v>
      </c>
      <c r="T209" s="213">
        <f>S209*H209</f>
        <v>0</v>
      </c>
      <c r="AR209" s="25" t="s">
        <v>88</v>
      </c>
      <c r="AT209" s="25" t="s">
        <v>160</v>
      </c>
      <c r="AU209" s="25" t="s">
        <v>82</v>
      </c>
      <c r="AY209" s="25" t="s">
        <v>158</v>
      </c>
      <c r="BE209" s="214">
        <f>IF(N209="základní",J209,0)</f>
        <v>0</v>
      </c>
      <c r="BF209" s="214">
        <f>IF(N209="snížená",J209,0)</f>
        <v>0</v>
      </c>
      <c r="BG209" s="214">
        <f>IF(N209="zákl. přenesená",J209,0)</f>
        <v>0</v>
      </c>
      <c r="BH209" s="214">
        <f>IF(N209="sníž. přenesená",J209,0)</f>
        <v>0</v>
      </c>
      <c r="BI209" s="214">
        <f>IF(N209="nulová",J209,0)</f>
        <v>0</v>
      </c>
      <c r="BJ209" s="25" t="s">
        <v>78</v>
      </c>
      <c r="BK209" s="214">
        <f>ROUND(I209*H209,2)</f>
        <v>0</v>
      </c>
      <c r="BL209" s="25" t="s">
        <v>88</v>
      </c>
      <c r="BM209" s="25" t="s">
        <v>319</v>
      </c>
    </row>
    <row r="210" spans="2:51" s="12" customFormat="1" ht="13.5">
      <c r="B210" s="223"/>
      <c r="D210" s="216" t="s">
        <v>166</v>
      </c>
      <c r="E210" s="224" t="s">
        <v>5</v>
      </c>
      <c r="F210" s="225" t="s">
        <v>174</v>
      </c>
      <c r="H210" s="226">
        <v>21</v>
      </c>
      <c r="I210" s="227"/>
      <c r="L210" s="223"/>
      <c r="M210" s="228"/>
      <c r="N210" s="229"/>
      <c r="O210" s="229"/>
      <c r="P210" s="229"/>
      <c r="Q210" s="229"/>
      <c r="R210" s="229"/>
      <c r="S210" s="229"/>
      <c r="T210" s="230"/>
      <c r="AT210" s="224" t="s">
        <v>166</v>
      </c>
      <c r="AU210" s="224" t="s">
        <v>82</v>
      </c>
      <c r="AV210" s="12" t="s">
        <v>82</v>
      </c>
      <c r="AW210" s="12" t="s">
        <v>36</v>
      </c>
      <c r="AX210" s="12" t="s">
        <v>73</v>
      </c>
      <c r="AY210" s="224" t="s">
        <v>158</v>
      </c>
    </row>
    <row r="211" spans="2:51" s="13" customFormat="1" ht="13.5">
      <c r="B211" s="231"/>
      <c r="D211" s="216" t="s">
        <v>166</v>
      </c>
      <c r="E211" s="232" t="s">
        <v>5</v>
      </c>
      <c r="F211" s="233" t="s">
        <v>169</v>
      </c>
      <c r="H211" s="234">
        <v>21</v>
      </c>
      <c r="I211" s="235"/>
      <c r="L211" s="231"/>
      <c r="M211" s="236"/>
      <c r="N211" s="237"/>
      <c r="O211" s="237"/>
      <c r="P211" s="237"/>
      <c r="Q211" s="237"/>
      <c r="R211" s="237"/>
      <c r="S211" s="237"/>
      <c r="T211" s="238"/>
      <c r="AT211" s="232" t="s">
        <v>166</v>
      </c>
      <c r="AU211" s="232" t="s">
        <v>82</v>
      </c>
      <c r="AV211" s="13" t="s">
        <v>88</v>
      </c>
      <c r="AW211" s="13" t="s">
        <v>36</v>
      </c>
      <c r="AX211" s="13" t="s">
        <v>78</v>
      </c>
      <c r="AY211" s="232" t="s">
        <v>158</v>
      </c>
    </row>
    <row r="212" spans="2:65" s="1" customFormat="1" ht="25.5" customHeight="1">
      <c r="B212" s="202"/>
      <c r="C212" s="203" t="s">
        <v>320</v>
      </c>
      <c r="D212" s="203" t="s">
        <v>160</v>
      </c>
      <c r="E212" s="204" t="s">
        <v>321</v>
      </c>
      <c r="F212" s="205" t="s">
        <v>322</v>
      </c>
      <c r="G212" s="206" t="s">
        <v>163</v>
      </c>
      <c r="H212" s="207">
        <v>54.5</v>
      </c>
      <c r="I212" s="208"/>
      <c r="J212" s="209">
        <f>ROUND(I212*H212,2)</f>
        <v>0</v>
      </c>
      <c r="K212" s="205" t="s">
        <v>5</v>
      </c>
      <c r="L212" s="47"/>
      <c r="M212" s="210" t="s">
        <v>5</v>
      </c>
      <c r="N212" s="211" t="s">
        <v>44</v>
      </c>
      <c r="O212" s="48"/>
      <c r="P212" s="212">
        <f>O212*H212</f>
        <v>0</v>
      </c>
      <c r="Q212" s="212">
        <v>0</v>
      </c>
      <c r="R212" s="212">
        <f>Q212*H212</f>
        <v>0</v>
      </c>
      <c r="S212" s="212">
        <v>0</v>
      </c>
      <c r="T212" s="213">
        <f>S212*H212</f>
        <v>0</v>
      </c>
      <c r="AR212" s="25" t="s">
        <v>88</v>
      </c>
      <c r="AT212" s="25" t="s">
        <v>160</v>
      </c>
      <c r="AU212" s="25" t="s">
        <v>82</v>
      </c>
      <c r="AY212" s="25" t="s">
        <v>158</v>
      </c>
      <c r="BE212" s="214">
        <f>IF(N212="základní",J212,0)</f>
        <v>0</v>
      </c>
      <c r="BF212" s="214">
        <f>IF(N212="snížená",J212,0)</f>
        <v>0</v>
      </c>
      <c r="BG212" s="214">
        <f>IF(N212="zákl. přenesená",J212,0)</f>
        <v>0</v>
      </c>
      <c r="BH212" s="214">
        <f>IF(N212="sníž. přenesená",J212,0)</f>
        <v>0</v>
      </c>
      <c r="BI212" s="214">
        <f>IF(N212="nulová",J212,0)</f>
        <v>0</v>
      </c>
      <c r="BJ212" s="25" t="s">
        <v>78</v>
      </c>
      <c r="BK212" s="214">
        <f>ROUND(I212*H212,2)</f>
        <v>0</v>
      </c>
      <c r="BL212" s="25" t="s">
        <v>88</v>
      </c>
      <c r="BM212" s="25" t="s">
        <v>323</v>
      </c>
    </row>
    <row r="213" spans="2:51" s="12" customFormat="1" ht="13.5">
      <c r="B213" s="223"/>
      <c r="D213" s="216" t="s">
        <v>166</v>
      </c>
      <c r="E213" s="224" t="s">
        <v>5</v>
      </c>
      <c r="F213" s="225" t="s">
        <v>324</v>
      </c>
      <c r="H213" s="226">
        <v>54.5</v>
      </c>
      <c r="I213" s="227"/>
      <c r="L213" s="223"/>
      <c r="M213" s="228"/>
      <c r="N213" s="229"/>
      <c r="O213" s="229"/>
      <c r="P213" s="229"/>
      <c r="Q213" s="229"/>
      <c r="R213" s="229"/>
      <c r="S213" s="229"/>
      <c r="T213" s="230"/>
      <c r="AT213" s="224" t="s">
        <v>166</v>
      </c>
      <c r="AU213" s="224" t="s">
        <v>82</v>
      </c>
      <c r="AV213" s="12" t="s">
        <v>82</v>
      </c>
      <c r="AW213" s="12" t="s">
        <v>36</v>
      </c>
      <c r="AX213" s="12" t="s">
        <v>73</v>
      </c>
      <c r="AY213" s="224" t="s">
        <v>158</v>
      </c>
    </row>
    <row r="214" spans="2:51" s="13" customFormat="1" ht="13.5">
      <c r="B214" s="231"/>
      <c r="D214" s="216" t="s">
        <v>166</v>
      </c>
      <c r="E214" s="232" t="s">
        <v>5</v>
      </c>
      <c r="F214" s="233" t="s">
        <v>169</v>
      </c>
      <c r="H214" s="234">
        <v>54.5</v>
      </c>
      <c r="I214" s="235"/>
      <c r="L214" s="231"/>
      <c r="M214" s="236"/>
      <c r="N214" s="237"/>
      <c r="O214" s="237"/>
      <c r="P214" s="237"/>
      <c r="Q214" s="237"/>
      <c r="R214" s="237"/>
      <c r="S214" s="237"/>
      <c r="T214" s="238"/>
      <c r="AT214" s="232" t="s">
        <v>166</v>
      </c>
      <c r="AU214" s="232" t="s">
        <v>82</v>
      </c>
      <c r="AV214" s="13" t="s">
        <v>88</v>
      </c>
      <c r="AW214" s="13" t="s">
        <v>36</v>
      </c>
      <c r="AX214" s="13" t="s">
        <v>78</v>
      </c>
      <c r="AY214" s="232" t="s">
        <v>158</v>
      </c>
    </row>
    <row r="215" spans="2:63" s="10" customFormat="1" ht="29.85" customHeight="1">
      <c r="B215" s="189"/>
      <c r="D215" s="190" t="s">
        <v>72</v>
      </c>
      <c r="E215" s="200" t="s">
        <v>325</v>
      </c>
      <c r="F215" s="200" t="s">
        <v>326</v>
      </c>
      <c r="I215" s="192"/>
      <c r="J215" s="201">
        <f>BK215</f>
        <v>0</v>
      </c>
      <c r="L215" s="189"/>
      <c r="M215" s="194"/>
      <c r="N215" s="195"/>
      <c r="O215" s="195"/>
      <c r="P215" s="196">
        <f>SUM(P216:P344)</f>
        <v>0</v>
      </c>
      <c r="Q215" s="195"/>
      <c r="R215" s="196">
        <f>SUM(R216:R344)</f>
        <v>0</v>
      </c>
      <c r="S215" s="195"/>
      <c r="T215" s="197">
        <f>SUM(T216:T344)</f>
        <v>0</v>
      </c>
      <c r="AR215" s="190" t="s">
        <v>78</v>
      </c>
      <c r="AT215" s="198" t="s">
        <v>72</v>
      </c>
      <c r="AU215" s="198" t="s">
        <v>78</v>
      </c>
      <c r="AY215" s="190" t="s">
        <v>158</v>
      </c>
      <c r="BK215" s="199">
        <f>SUM(BK216:BK344)</f>
        <v>0</v>
      </c>
    </row>
    <row r="216" spans="2:65" s="1" customFormat="1" ht="38.25" customHeight="1">
      <c r="B216" s="202"/>
      <c r="C216" s="203" t="s">
        <v>327</v>
      </c>
      <c r="D216" s="203" t="s">
        <v>160</v>
      </c>
      <c r="E216" s="204" t="s">
        <v>328</v>
      </c>
      <c r="F216" s="205" t="s">
        <v>329</v>
      </c>
      <c r="G216" s="206" t="s">
        <v>304</v>
      </c>
      <c r="H216" s="207">
        <v>2312.385</v>
      </c>
      <c r="I216" s="208"/>
      <c r="J216" s="209">
        <f>ROUND(I216*H216,2)</f>
        <v>0</v>
      </c>
      <c r="K216" s="205" t="s">
        <v>5</v>
      </c>
      <c r="L216" s="47"/>
      <c r="M216" s="210" t="s">
        <v>5</v>
      </c>
      <c r="N216" s="211" t="s">
        <v>44</v>
      </c>
      <c r="O216" s="48"/>
      <c r="P216" s="212">
        <f>O216*H216</f>
        <v>0</v>
      </c>
      <c r="Q216" s="212">
        <v>0</v>
      </c>
      <c r="R216" s="212">
        <f>Q216*H216</f>
        <v>0</v>
      </c>
      <c r="S216" s="212">
        <v>0</v>
      </c>
      <c r="T216" s="213">
        <f>S216*H216</f>
        <v>0</v>
      </c>
      <c r="AR216" s="25" t="s">
        <v>88</v>
      </c>
      <c r="AT216" s="25" t="s">
        <v>160</v>
      </c>
      <c r="AU216" s="25" t="s">
        <v>82</v>
      </c>
      <c r="AY216" s="25" t="s">
        <v>158</v>
      </c>
      <c r="BE216" s="214">
        <f>IF(N216="základní",J216,0)</f>
        <v>0</v>
      </c>
      <c r="BF216" s="214">
        <f>IF(N216="snížená",J216,0)</f>
        <v>0</v>
      </c>
      <c r="BG216" s="214">
        <f>IF(N216="zákl. přenesená",J216,0)</f>
        <v>0</v>
      </c>
      <c r="BH216" s="214">
        <f>IF(N216="sníž. přenesená",J216,0)</f>
        <v>0</v>
      </c>
      <c r="BI216" s="214">
        <f>IF(N216="nulová",J216,0)</f>
        <v>0</v>
      </c>
      <c r="BJ216" s="25" t="s">
        <v>78</v>
      </c>
      <c r="BK216" s="214">
        <f>ROUND(I216*H216,2)</f>
        <v>0</v>
      </c>
      <c r="BL216" s="25" t="s">
        <v>88</v>
      </c>
      <c r="BM216" s="25" t="s">
        <v>330</v>
      </c>
    </row>
    <row r="217" spans="2:51" s="11" customFormat="1" ht="13.5">
      <c r="B217" s="215"/>
      <c r="D217" s="216" t="s">
        <v>166</v>
      </c>
      <c r="E217" s="217" t="s">
        <v>5</v>
      </c>
      <c r="F217" s="218" t="s">
        <v>331</v>
      </c>
      <c r="H217" s="217" t="s">
        <v>5</v>
      </c>
      <c r="I217" s="219"/>
      <c r="L217" s="215"/>
      <c r="M217" s="220"/>
      <c r="N217" s="221"/>
      <c r="O217" s="221"/>
      <c r="P217" s="221"/>
      <c r="Q217" s="221"/>
      <c r="R217" s="221"/>
      <c r="S217" s="221"/>
      <c r="T217" s="222"/>
      <c r="AT217" s="217" t="s">
        <v>166</v>
      </c>
      <c r="AU217" s="217" t="s">
        <v>82</v>
      </c>
      <c r="AV217" s="11" t="s">
        <v>78</v>
      </c>
      <c r="AW217" s="11" t="s">
        <v>36</v>
      </c>
      <c r="AX217" s="11" t="s">
        <v>73</v>
      </c>
      <c r="AY217" s="217" t="s">
        <v>158</v>
      </c>
    </row>
    <row r="218" spans="2:51" s="12" customFormat="1" ht="13.5">
      <c r="B218" s="223"/>
      <c r="D218" s="216" t="s">
        <v>166</v>
      </c>
      <c r="E218" s="224" t="s">
        <v>5</v>
      </c>
      <c r="F218" s="225" t="s">
        <v>332</v>
      </c>
      <c r="H218" s="226">
        <v>499.8</v>
      </c>
      <c r="I218" s="227"/>
      <c r="L218" s="223"/>
      <c r="M218" s="228"/>
      <c r="N218" s="229"/>
      <c r="O218" s="229"/>
      <c r="P218" s="229"/>
      <c r="Q218" s="229"/>
      <c r="R218" s="229"/>
      <c r="S218" s="229"/>
      <c r="T218" s="230"/>
      <c r="AT218" s="224" t="s">
        <v>166</v>
      </c>
      <c r="AU218" s="224" t="s">
        <v>82</v>
      </c>
      <c r="AV218" s="12" t="s">
        <v>82</v>
      </c>
      <c r="AW218" s="12" t="s">
        <v>36</v>
      </c>
      <c r="AX218" s="12" t="s">
        <v>73</v>
      </c>
      <c r="AY218" s="224" t="s">
        <v>158</v>
      </c>
    </row>
    <row r="219" spans="2:51" s="11" customFormat="1" ht="13.5">
      <c r="B219" s="215"/>
      <c r="D219" s="216" t="s">
        <v>166</v>
      </c>
      <c r="E219" s="217" t="s">
        <v>5</v>
      </c>
      <c r="F219" s="218" t="s">
        <v>333</v>
      </c>
      <c r="H219" s="217" t="s">
        <v>5</v>
      </c>
      <c r="I219" s="219"/>
      <c r="L219" s="215"/>
      <c r="M219" s="220"/>
      <c r="N219" s="221"/>
      <c r="O219" s="221"/>
      <c r="P219" s="221"/>
      <c r="Q219" s="221"/>
      <c r="R219" s="221"/>
      <c r="S219" s="221"/>
      <c r="T219" s="222"/>
      <c r="AT219" s="217" t="s">
        <v>166</v>
      </c>
      <c r="AU219" s="217" t="s">
        <v>82</v>
      </c>
      <c r="AV219" s="11" t="s">
        <v>78</v>
      </c>
      <c r="AW219" s="11" t="s">
        <v>36</v>
      </c>
      <c r="AX219" s="11" t="s">
        <v>73</v>
      </c>
      <c r="AY219" s="217" t="s">
        <v>158</v>
      </c>
    </row>
    <row r="220" spans="2:51" s="12" customFormat="1" ht="13.5">
      <c r="B220" s="223"/>
      <c r="D220" s="216" t="s">
        <v>166</v>
      </c>
      <c r="E220" s="224" t="s">
        <v>5</v>
      </c>
      <c r="F220" s="225" t="s">
        <v>334</v>
      </c>
      <c r="H220" s="226">
        <v>11.45</v>
      </c>
      <c r="I220" s="227"/>
      <c r="L220" s="223"/>
      <c r="M220" s="228"/>
      <c r="N220" s="229"/>
      <c r="O220" s="229"/>
      <c r="P220" s="229"/>
      <c r="Q220" s="229"/>
      <c r="R220" s="229"/>
      <c r="S220" s="229"/>
      <c r="T220" s="230"/>
      <c r="AT220" s="224" t="s">
        <v>166</v>
      </c>
      <c r="AU220" s="224" t="s">
        <v>82</v>
      </c>
      <c r="AV220" s="12" t="s">
        <v>82</v>
      </c>
      <c r="AW220" s="12" t="s">
        <v>36</v>
      </c>
      <c r="AX220" s="12" t="s">
        <v>73</v>
      </c>
      <c r="AY220" s="224" t="s">
        <v>158</v>
      </c>
    </row>
    <row r="221" spans="2:51" s="12" customFormat="1" ht="13.5">
      <c r="B221" s="223"/>
      <c r="D221" s="216" t="s">
        <v>166</v>
      </c>
      <c r="E221" s="224" t="s">
        <v>5</v>
      </c>
      <c r="F221" s="225" t="s">
        <v>335</v>
      </c>
      <c r="H221" s="226">
        <v>341.25</v>
      </c>
      <c r="I221" s="227"/>
      <c r="L221" s="223"/>
      <c r="M221" s="228"/>
      <c r="N221" s="229"/>
      <c r="O221" s="229"/>
      <c r="P221" s="229"/>
      <c r="Q221" s="229"/>
      <c r="R221" s="229"/>
      <c r="S221" s="229"/>
      <c r="T221" s="230"/>
      <c r="AT221" s="224" t="s">
        <v>166</v>
      </c>
      <c r="AU221" s="224" t="s">
        <v>82</v>
      </c>
      <c r="AV221" s="12" t="s">
        <v>82</v>
      </c>
      <c r="AW221" s="12" t="s">
        <v>36</v>
      </c>
      <c r="AX221" s="12" t="s">
        <v>73</v>
      </c>
      <c r="AY221" s="224" t="s">
        <v>158</v>
      </c>
    </row>
    <row r="222" spans="2:51" s="12" customFormat="1" ht="13.5">
      <c r="B222" s="223"/>
      <c r="D222" s="216" t="s">
        <v>166</v>
      </c>
      <c r="E222" s="224" t="s">
        <v>5</v>
      </c>
      <c r="F222" s="225" t="s">
        <v>336</v>
      </c>
      <c r="H222" s="226">
        <v>11.4</v>
      </c>
      <c r="I222" s="227"/>
      <c r="L222" s="223"/>
      <c r="M222" s="228"/>
      <c r="N222" s="229"/>
      <c r="O222" s="229"/>
      <c r="P222" s="229"/>
      <c r="Q222" s="229"/>
      <c r="R222" s="229"/>
      <c r="S222" s="229"/>
      <c r="T222" s="230"/>
      <c r="AT222" s="224" t="s">
        <v>166</v>
      </c>
      <c r="AU222" s="224" t="s">
        <v>82</v>
      </c>
      <c r="AV222" s="12" t="s">
        <v>82</v>
      </c>
      <c r="AW222" s="12" t="s">
        <v>36</v>
      </c>
      <c r="AX222" s="12" t="s">
        <v>73</v>
      </c>
      <c r="AY222" s="224" t="s">
        <v>158</v>
      </c>
    </row>
    <row r="223" spans="2:51" s="12" customFormat="1" ht="13.5">
      <c r="B223" s="223"/>
      <c r="D223" s="216" t="s">
        <v>166</v>
      </c>
      <c r="E223" s="224" t="s">
        <v>5</v>
      </c>
      <c r="F223" s="225" t="s">
        <v>337</v>
      </c>
      <c r="H223" s="226">
        <v>43.35</v>
      </c>
      <c r="I223" s="227"/>
      <c r="L223" s="223"/>
      <c r="M223" s="228"/>
      <c r="N223" s="229"/>
      <c r="O223" s="229"/>
      <c r="P223" s="229"/>
      <c r="Q223" s="229"/>
      <c r="R223" s="229"/>
      <c r="S223" s="229"/>
      <c r="T223" s="230"/>
      <c r="AT223" s="224" t="s">
        <v>166</v>
      </c>
      <c r="AU223" s="224" t="s">
        <v>82</v>
      </c>
      <c r="AV223" s="12" t="s">
        <v>82</v>
      </c>
      <c r="AW223" s="12" t="s">
        <v>36</v>
      </c>
      <c r="AX223" s="12" t="s">
        <v>73</v>
      </c>
      <c r="AY223" s="224" t="s">
        <v>158</v>
      </c>
    </row>
    <row r="224" spans="2:51" s="12" customFormat="1" ht="13.5">
      <c r="B224" s="223"/>
      <c r="D224" s="216" t="s">
        <v>166</v>
      </c>
      <c r="E224" s="224" t="s">
        <v>5</v>
      </c>
      <c r="F224" s="225" t="s">
        <v>338</v>
      </c>
      <c r="H224" s="226">
        <v>7.2</v>
      </c>
      <c r="I224" s="227"/>
      <c r="L224" s="223"/>
      <c r="M224" s="228"/>
      <c r="N224" s="229"/>
      <c r="O224" s="229"/>
      <c r="P224" s="229"/>
      <c r="Q224" s="229"/>
      <c r="R224" s="229"/>
      <c r="S224" s="229"/>
      <c r="T224" s="230"/>
      <c r="AT224" s="224" t="s">
        <v>166</v>
      </c>
      <c r="AU224" s="224" t="s">
        <v>82</v>
      </c>
      <c r="AV224" s="12" t="s">
        <v>82</v>
      </c>
      <c r="AW224" s="12" t="s">
        <v>36</v>
      </c>
      <c r="AX224" s="12" t="s">
        <v>73</v>
      </c>
      <c r="AY224" s="224" t="s">
        <v>158</v>
      </c>
    </row>
    <row r="225" spans="2:51" s="12" customFormat="1" ht="13.5">
      <c r="B225" s="223"/>
      <c r="D225" s="216" t="s">
        <v>166</v>
      </c>
      <c r="E225" s="224" t="s">
        <v>5</v>
      </c>
      <c r="F225" s="225" t="s">
        <v>339</v>
      </c>
      <c r="H225" s="226">
        <v>24.9</v>
      </c>
      <c r="I225" s="227"/>
      <c r="L225" s="223"/>
      <c r="M225" s="228"/>
      <c r="N225" s="229"/>
      <c r="O225" s="229"/>
      <c r="P225" s="229"/>
      <c r="Q225" s="229"/>
      <c r="R225" s="229"/>
      <c r="S225" s="229"/>
      <c r="T225" s="230"/>
      <c r="AT225" s="224" t="s">
        <v>166</v>
      </c>
      <c r="AU225" s="224" t="s">
        <v>82</v>
      </c>
      <c r="AV225" s="12" t="s">
        <v>82</v>
      </c>
      <c r="AW225" s="12" t="s">
        <v>36</v>
      </c>
      <c r="AX225" s="12" t="s">
        <v>73</v>
      </c>
      <c r="AY225" s="224" t="s">
        <v>158</v>
      </c>
    </row>
    <row r="226" spans="2:51" s="12" customFormat="1" ht="13.5">
      <c r="B226" s="223"/>
      <c r="D226" s="216" t="s">
        <v>166</v>
      </c>
      <c r="E226" s="224" t="s">
        <v>5</v>
      </c>
      <c r="F226" s="225" t="s">
        <v>340</v>
      </c>
      <c r="H226" s="226">
        <v>31.35</v>
      </c>
      <c r="I226" s="227"/>
      <c r="L226" s="223"/>
      <c r="M226" s="228"/>
      <c r="N226" s="229"/>
      <c r="O226" s="229"/>
      <c r="P226" s="229"/>
      <c r="Q226" s="229"/>
      <c r="R226" s="229"/>
      <c r="S226" s="229"/>
      <c r="T226" s="230"/>
      <c r="AT226" s="224" t="s">
        <v>166</v>
      </c>
      <c r="AU226" s="224" t="s">
        <v>82</v>
      </c>
      <c r="AV226" s="12" t="s">
        <v>82</v>
      </c>
      <c r="AW226" s="12" t="s">
        <v>36</v>
      </c>
      <c r="AX226" s="12" t="s">
        <v>73</v>
      </c>
      <c r="AY226" s="224" t="s">
        <v>158</v>
      </c>
    </row>
    <row r="227" spans="2:51" s="12" customFormat="1" ht="13.5">
      <c r="B227" s="223"/>
      <c r="D227" s="216" t="s">
        <v>166</v>
      </c>
      <c r="E227" s="224" t="s">
        <v>5</v>
      </c>
      <c r="F227" s="225" t="s">
        <v>341</v>
      </c>
      <c r="H227" s="226">
        <v>2.4</v>
      </c>
      <c r="I227" s="227"/>
      <c r="L227" s="223"/>
      <c r="M227" s="228"/>
      <c r="N227" s="229"/>
      <c r="O227" s="229"/>
      <c r="P227" s="229"/>
      <c r="Q227" s="229"/>
      <c r="R227" s="229"/>
      <c r="S227" s="229"/>
      <c r="T227" s="230"/>
      <c r="AT227" s="224" t="s">
        <v>166</v>
      </c>
      <c r="AU227" s="224" t="s">
        <v>82</v>
      </c>
      <c r="AV227" s="12" t="s">
        <v>82</v>
      </c>
      <c r="AW227" s="12" t="s">
        <v>36</v>
      </c>
      <c r="AX227" s="12" t="s">
        <v>73</v>
      </c>
      <c r="AY227" s="224" t="s">
        <v>158</v>
      </c>
    </row>
    <row r="228" spans="2:51" s="12" customFormat="1" ht="13.5">
      <c r="B228" s="223"/>
      <c r="D228" s="216" t="s">
        <v>166</v>
      </c>
      <c r="E228" s="224" t="s">
        <v>5</v>
      </c>
      <c r="F228" s="225" t="s">
        <v>342</v>
      </c>
      <c r="H228" s="226">
        <v>5.1</v>
      </c>
      <c r="I228" s="227"/>
      <c r="L228" s="223"/>
      <c r="M228" s="228"/>
      <c r="N228" s="229"/>
      <c r="O228" s="229"/>
      <c r="P228" s="229"/>
      <c r="Q228" s="229"/>
      <c r="R228" s="229"/>
      <c r="S228" s="229"/>
      <c r="T228" s="230"/>
      <c r="AT228" s="224" t="s">
        <v>166</v>
      </c>
      <c r="AU228" s="224" t="s">
        <v>82</v>
      </c>
      <c r="AV228" s="12" t="s">
        <v>82</v>
      </c>
      <c r="AW228" s="12" t="s">
        <v>36</v>
      </c>
      <c r="AX228" s="12" t="s">
        <v>73</v>
      </c>
      <c r="AY228" s="224" t="s">
        <v>158</v>
      </c>
    </row>
    <row r="229" spans="2:51" s="12" customFormat="1" ht="13.5">
      <c r="B229" s="223"/>
      <c r="D229" s="216" t="s">
        <v>166</v>
      </c>
      <c r="E229" s="224" t="s">
        <v>5</v>
      </c>
      <c r="F229" s="225" t="s">
        <v>343</v>
      </c>
      <c r="H229" s="226">
        <v>539.175</v>
      </c>
      <c r="I229" s="227"/>
      <c r="L229" s="223"/>
      <c r="M229" s="228"/>
      <c r="N229" s="229"/>
      <c r="O229" s="229"/>
      <c r="P229" s="229"/>
      <c r="Q229" s="229"/>
      <c r="R229" s="229"/>
      <c r="S229" s="229"/>
      <c r="T229" s="230"/>
      <c r="AT229" s="224" t="s">
        <v>166</v>
      </c>
      <c r="AU229" s="224" t="s">
        <v>82</v>
      </c>
      <c r="AV229" s="12" t="s">
        <v>82</v>
      </c>
      <c r="AW229" s="12" t="s">
        <v>36</v>
      </c>
      <c r="AX229" s="12" t="s">
        <v>73</v>
      </c>
      <c r="AY229" s="224" t="s">
        <v>158</v>
      </c>
    </row>
    <row r="230" spans="2:51" s="12" customFormat="1" ht="13.5">
      <c r="B230" s="223"/>
      <c r="D230" s="216" t="s">
        <v>166</v>
      </c>
      <c r="E230" s="224" t="s">
        <v>5</v>
      </c>
      <c r="F230" s="225" t="s">
        <v>337</v>
      </c>
      <c r="H230" s="226">
        <v>43.35</v>
      </c>
      <c r="I230" s="227"/>
      <c r="L230" s="223"/>
      <c r="M230" s="228"/>
      <c r="N230" s="229"/>
      <c r="O230" s="229"/>
      <c r="P230" s="229"/>
      <c r="Q230" s="229"/>
      <c r="R230" s="229"/>
      <c r="S230" s="229"/>
      <c r="T230" s="230"/>
      <c r="AT230" s="224" t="s">
        <v>166</v>
      </c>
      <c r="AU230" s="224" t="s">
        <v>82</v>
      </c>
      <c r="AV230" s="12" t="s">
        <v>82</v>
      </c>
      <c r="AW230" s="12" t="s">
        <v>36</v>
      </c>
      <c r="AX230" s="12" t="s">
        <v>73</v>
      </c>
      <c r="AY230" s="224" t="s">
        <v>158</v>
      </c>
    </row>
    <row r="231" spans="2:51" s="12" customFormat="1" ht="13.5">
      <c r="B231" s="223"/>
      <c r="D231" s="216" t="s">
        <v>166</v>
      </c>
      <c r="E231" s="224" t="s">
        <v>5</v>
      </c>
      <c r="F231" s="225" t="s">
        <v>344</v>
      </c>
      <c r="H231" s="226">
        <v>5.1</v>
      </c>
      <c r="I231" s="227"/>
      <c r="L231" s="223"/>
      <c r="M231" s="228"/>
      <c r="N231" s="229"/>
      <c r="O231" s="229"/>
      <c r="P231" s="229"/>
      <c r="Q231" s="229"/>
      <c r="R231" s="229"/>
      <c r="S231" s="229"/>
      <c r="T231" s="230"/>
      <c r="AT231" s="224" t="s">
        <v>166</v>
      </c>
      <c r="AU231" s="224" t="s">
        <v>82</v>
      </c>
      <c r="AV231" s="12" t="s">
        <v>82</v>
      </c>
      <c r="AW231" s="12" t="s">
        <v>36</v>
      </c>
      <c r="AX231" s="12" t="s">
        <v>73</v>
      </c>
      <c r="AY231" s="224" t="s">
        <v>158</v>
      </c>
    </row>
    <row r="232" spans="2:51" s="12" customFormat="1" ht="13.5">
      <c r="B232" s="223"/>
      <c r="D232" s="216" t="s">
        <v>166</v>
      </c>
      <c r="E232" s="224" t="s">
        <v>5</v>
      </c>
      <c r="F232" s="225" t="s">
        <v>345</v>
      </c>
      <c r="H232" s="226">
        <v>21.3</v>
      </c>
      <c r="I232" s="227"/>
      <c r="L232" s="223"/>
      <c r="M232" s="228"/>
      <c r="N232" s="229"/>
      <c r="O232" s="229"/>
      <c r="P232" s="229"/>
      <c r="Q232" s="229"/>
      <c r="R232" s="229"/>
      <c r="S232" s="229"/>
      <c r="T232" s="230"/>
      <c r="AT232" s="224" t="s">
        <v>166</v>
      </c>
      <c r="AU232" s="224" t="s">
        <v>82</v>
      </c>
      <c r="AV232" s="12" t="s">
        <v>82</v>
      </c>
      <c r="AW232" s="12" t="s">
        <v>36</v>
      </c>
      <c r="AX232" s="12" t="s">
        <v>73</v>
      </c>
      <c r="AY232" s="224" t="s">
        <v>158</v>
      </c>
    </row>
    <row r="233" spans="2:51" s="12" customFormat="1" ht="13.5">
      <c r="B233" s="223"/>
      <c r="D233" s="216" t="s">
        <v>166</v>
      </c>
      <c r="E233" s="224" t="s">
        <v>5</v>
      </c>
      <c r="F233" s="225" t="s">
        <v>346</v>
      </c>
      <c r="H233" s="226">
        <v>42.15</v>
      </c>
      <c r="I233" s="227"/>
      <c r="L233" s="223"/>
      <c r="M233" s="228"/>
      <c r="N233" s="229"/>
      <c r="O233" s="229"/>
      <c r="P233" s="229"/>
      <c r="Q233" s="229"/>
      <c r="R233" s="229"/>
      <c r="S233" s="229"/>
      <c r="T233" s="230"/>
      <c r="AT233" s="224" t="s">
        <v>166</v>
      </c>
      <c r="AU233" s="224" t="s">
        <v>82</v>
      </c>
      <c r="AV233" s="12" t="s">
        <v>82</v>
      </c>
      <c r="AW233" s="12" t="s">
        <v>36</v>
      </c>
      <c r="AX233" s="12" t="s">
        <v>73</v>
      </c>
      <c r="AY233" s="224" t="s">
        <v>158</v>
      </c>
    </row>
    <row r="234" spans="2:51" s="12" customFormat="1" ht="13.5">
      <c r="B234" s="223"/>
      <c r="D234" s="216" t="s">
        <v>166</v>
      </c>
      <c r="E234" s="224" t="s">
        <v>5</v>
      </c>
      <c r="F234" s="225" t="s">
        <v>347</v>
      </c>
      <c r="H234" s="226">
        <v>16.425</v>
      </c>
      <c r="I234" s="227"/>
      <c r="L234" s="223"/>
      <c r="M234" s="228"/>
      <c r="N234" s="229"/>
      <c r="O234" s="229"/>
      <c r="P234" s="229"/>
      <c r="Q234" s="229"/>
      <c r="R234" s="229"/>
      <c r="S234" s="229"/>
      <c r="T234" s="230"/>
      <c r="AT234" s="224" t="s">
        <v>166</v>
      </c>
      <c r="AU234" s="224" t="s">
        <v>82</v>
      </c>
      <c r="AV234" s="12" t="s">
        <v>82</v>
      </c>
      <c r="AW234" s="12" t="s">
        <v>36</v>
      </c>
      <c r="AX234" s="12" t="s">
        <v>73</v>
      </c>
      <c r="AY234" s="224" t="s">
        <v>158</v>
      </c>
    </row>
    <row r="235" spans="2:51" s="12" customFormat="1" ht="13.5">
      <c r="B235" s="223"/>
      <c r="D235" s="216" t="s">
        <v>166</v>
      </c>
      <c r="E235" s="224" t="s">
        <v>5</v>
      </c>
      <c r="F235" s="225" t="s">
        <v>348</v>
      </c>
      <c r="H235" s="226">
        <v>5.4</v>
      </c>
      <c r="I235" s="227"/>
      <c r="L235" s="223"/>
      <c r="M235" s="228"/>
      <c r="N235" s="229"/>
      <c r="O235" s="229"/>
      <c r="P235" s="229"/>
      <c r="Q235" s="229"/>
      <c r="R235" s="229"/>
      <c r="S235" s="229"/>
      <c r="T235" s="230"/>
      <c r="AT235" s="224" t="s">
        <v>166</v>
      </c>
      <c r="AU235" s="224" t="s">
        <v>82</v>
      </c>
      <c r="AV235" s="12" t="s">
        <v>82</v>
      </c>
      <c r="AW235" s="12" t="s">
        <v>36</v>
      </c>
      <c r="AX235" s="12" t="s">
        <v>73</v>
      </c>
      <c r="AY235" s="224" t="s">
        <v>158</v>
      </c>
    </row>
    <row r="236" spans="2:51" s="12" customFormat="1" ht="13.5">
      <c r="B236" s="223"/>
      <c r="D236" s="216" t="s">
        <v>166</v>
      </c>
      <c r="E236" s="224" t="s">
        <v>5</v>
      </c>
      <c r="F236" s="225" t="s">
        <v>349</v>
      </c>
      <c r="H236" s="226">
        <v>6.925</v>
      </c>
      <c r="I236" s="227"/>
      <c r="L236" s="223"/>
      <c r="M236" s="228"/>
      <c r="N236" s="229"/>
      <c r="O236" s="229"/>
      <c r="P236" s="229"/>
      <c r="Q236" s="229"/>
      <c r="R236" s="229"/>
      <c r="S236" s="229"/>
      <c r="T236" s="230"/>
      <c r="AT236" s="224" t="s">
        <v>166</v>
      </c>
      <c r="AU236" s="224" t="s">
        <v>82</v>
      </c>
      <c r="AV236" s="12" t="s">
        <v>82</v>
      </c>
      <c r="AW236" s="12" t="s">
        <v>36</v>
      </c>
      <c r="AX236" s="12" t="s">
        <v>73</v>
      </c>
      <c r="AY236" s="224" t="s">
        <v>158</v>
      </c>
    </row>
    <row r="237" spans="2:51" s="12" customFormat="1" ht="13.5">
      <c r="B237" s="223"/>
      <c r="D237" s="216" t="s">
        <v>166</v>
      </c>
      <c r="E237" s="224" t="s">
        <v>5</v>
      </c>
      <c r="F237" s="225" t="s">
        <v>350</v>
      </c>
      <c r="H237" s="226">
        <v>7.5</v>
      </c>
      <c r="I237" s="227"/>
      <c r="L237" s="223"/>
      <c r="M237" s="228"/>
      <c r="N237" s="229"/>
      <c r="O237" s="229"/>
      <c r="P237" s="229"/>
      <c r="Q237" s="229"/>
      <c r="R237" s="229"/>
      <c r="S237" s="229"/>
      <c r="T237" s="230"/>
      <c r="AT237" s="224" t="s">
        <v>166</v>
      </c>
      <c r="AU237" s="224" t="s">
        <v>82</v>
      </c>
      <c r="AV237" s="12" t="s">
        <v>82</v>
      </c>
      <c r="AW237" s="12" t="s">
        <v>36</v>
      </c>
      <c r="AX237" s="12" t="s">
        <v>73</v>
      </c>
      <c r="AY237" s="224" t="s">
        <v>158</v>
      </c>
    </row>
    <row r="238" spans="2:51" s="12" customFormat="1" ht="13.5">
      <c r="B238" s="223"/>
      <c r="D238" s="216" t="s">
        <v>166</v>
      </c>
      <c r="E238" s="224" t="s">
        <v>5</v>
      </c>
      <c r="F238" s="225" t="s">
        <v>351</v>
      </c>
      <c r="H238" s="226">
        <v>4.2</v>
      </c>
      <c r="I238" s="227"/>
      <c r="L238" s="223"/>
      <c r="M238" s="228"/>
      <c r="N238" s="229"/>
      <c r="O238" s="229"/>
      <c r="P238" s="229"/>
      <c r="Q238" s="229"/>
      <c r="R238" s="229"/>
      <c r="S238" s="229"/>
      <c r="T238" s="230"/>
      <c r="AT238" s="224" t="s">
        <v>166</v>
      </c>
      <c r="AU238" s="224" t="s">
        <v>82</v>
      </c>
      <c r="AV238" s="12" t="s">
        <v>82</v>
      </c>
      <c r="AW238" s="12" t="s">
        <v>36</v>
      </c>
      <c r="AX238" s="12" t="s">
        <v>73</v>
      </c>
      <c r="AY238" s="224" t="s">
        <v>158</v>
      </c>
    </row>
    <row r="239" spans="2:51" s="12" customFormat="1" ht="13.5">
      <c r="B239" s="223"/>
      <c r="D239" s="216" t="s">
        <v>166</v>
      </c>
      <c r="E239" s="224" t="s">
        <v>5</v>
      </c>
      <c r="F239" s="225" t="s">
        <v>352</v>
      </c>
      <c r="H239" s="226">
        <v>5.4</v>
      </c>
      <c r="I239" s="227"/>
      <c r="L239" s="223"/>
      <c r="M239" s="228"/>
      <c r="N239" s="229"/>
      <c r="O239" s="229"/>
      <c r="P239" s="229"/>
      <c r="Q239" s="229"/>
      <c r="R239" s="229"/>
      <c r="S239" s="229"/>
      <c r="T239" s="230"/>
      <c r="AT239" s="224" t="s">
        <v>166</v>
      </c>
      <c r="AU239" s="224" t="s">
        <v>82</v>
      </c>
      <c r="AV239" s="12" t="s">
        <v>82</v>
      </c>
      <c r="AW239" s="12" t="s">
        <v>36</v>
      </c>
      <c r="AX239" s="12" t="s">
        <v>73</v>
      </c>
      <c r="AY239" s="224" t="s">
        <v>158</v>
      </c>
    </row>
    <row r="240" spans="2:51" s="12" customFormat="1" ht="13.5">
      <c r="B240" s="223"/>
      <c r="D240" s="216" t="s">
        <v>166</v>
      </c>
      <c r="E240" s="224" t="s">
        <v>5</v>
      </c>
      <c r="F240" s="225" t="s">
        <v>353</v>
      </c>
      <c r="H240" s="226">
        <v>40.05</v>
      </c>
      <c r="I240" s="227"/>
      <c r="L240" s="223"/>
      <c r="M240" s="228"/>
      <c r="N240" s="229"/>
      <c r="O240" s="229"/>
      <c r="P240" s="229"/>
      <c r="Q240" s="229"/>
      <c r="R240" s="229"/>
      <c r="S240" s="229"/>
      <c r="T240" s="230"/>
      <c r="AT240" s="224" t="s">
        <v>166</v>
      </c>
      <c r="AU240" s="224" t="s">
        <v>82</v>
      </c>
      <c r="AV240" s="12" t="s">
        <v>82</v>
      </c>
      <c r="AW240" s="12" t="s">
        <v>36</v>
      </c>
      <c r="AX240" s="12" t="s">
        <v>73</v>
      </c>
      <c r="AY240" s="224" t="s">
        <v>158</v>
      </c>
    </row>
    <row r="241" spans="2:51" s="12" customFormat="1" ht="13.5">
      <c r="B241" s="223"/>
      <c r="D241" s="216" t="s">
        <v>166</v>
      </c>
      <c r="E241" s="224" t="s">
        <v>5</v>
      </c>
      <c r="F241" s="225" t="s">
        <v>354</v>
      </c>
      <c r="H241" s="226">
        <v>8.625</v>
      </c>
      <c r="I241" s="227"/>
      <c r="L241" s="223"/>
      <c r="M241" s="228"/>
      <c r="N241" s="229"/>
      <c r="O241" s="229"/>
      <c r="P241" s="229"/>
      <c r="Q241" s="229"/>
      <c r="R241" s="229"/>
      <c r="S241" s="229"/>
      <c r="T241" s="230"/>
      <c r="AT241" s="224" t="s">
        <v>166</v>
      </c>
      <c r="AU241" s="224" t="s">
        <v>82</v>
      </c>
      <c r="AV241" s="12" t="s">
        <v>82</v>
      </c>
      <c r="AW241" s="12" t="s">
        <v>36</v>
      </c>
      <c r="AX241" s="12" t="s">
        <v>73</v>
      </c>
      <c r="AY241" s="224" t="s">
        <v>158</v>
      </c>
    </row>
    <row r="242" spans="2:51" s="12" customFormat="1" ht="13.5">
      <c r="B242" s="223"/>
      <c r="D242" s="216" t="s">
        <v>166</v>
      </c>
      <c r="E242" s="224" t="s">
        <v>5</v>
      </c>
      <c r="F242" s="225" t="s">
        <v>355</v>
      </c>
      <c r="H242" s="226">
        <v>136.5</v>
      </c>
      <c r="I242" s="227"/>
      <c r="L242" s="223"/>
      <c r="M242" s="228"/>
      <c r="N242" s="229"/>
      <c r="O242" s="229"/>
      <c r="P242" s="229"/>
      <c r="Q242" s="229"/>
      <c r="R242" s="229"/>
      <c r="S242" s="229"/>
      <c r="T242" s="230"/>
      <c r="AT242" s="224" t="s">
        <v>166</v>
      </c>
      <c r="AU242" s="224" t="s">
        <v>82</v>
      </c>
      <c r="AV242" s="12" t="s">
        <v>82</v>
      </c>
      <c r="AW242" s="12" t="s">
        <v>36</v>
      </c>
      <c r="AX242" s="12" t="s">
        <v>73</v>
      </c>
      <c r="AY242" s="224" t="s">
        <v>158</v>
      </c>
    </row>
    <row r="243" spans="2:51" s="12" customFormat="1" ht="13.5">
      <c r="B243" s="223"/>
      <c r="D243" s="216" t="s">
        <v>166</v>
      </c>
      <c r="E243" s="224" t="s">
        <v>5</v>
      </c>
      <c r="F243" s="225" t="s">
        <v>356</v>
      </c>
      <c r="H243" s="226">
        <v>141.9</v>
      </c>
      <c r="I243" s="227"/>
      <c r="L243" s="223"/>
      <c r="M243" s="228"/>
      <c r="N243" s="229"/>
      <c r="O243" s="229"/>
      <c r="P243" s="229"/>
      <c r="Q243" s="229"/>
      <c r="R243" s="229"/>
      <c r="S243" s="229"/>
      <c r="T243" s="230"/>
      <c r="AT243" s="224" t="s">
        <v>166</v>
      </c>
      <c r="AU243" s="224" t="s">
        <v>82</v>
      </c>
      <c r="AV243" s="12" t="s">
        <v>82</v>
      </c>
      <c r="AW243" s="12" t="s">
        <v>36</v>
      </c>
      <c r="AX243" s="12" t="s">
        <v>73</v>
      </c>
      <c r="AY243" s="224" t="s">
        <v>158</v>
      </c>
    </row>
    <row r="244" spans="2:51" s="12" customFormat="1" ht="13.5">
      <c r="B244" s="223"/>
      <c r="D244" s="216" t="s">
        <v>166</v>
      </c>
      <c r="E244" s="224" t="s">
        <v>5</v>
      </c>
      <c r="F244" s="225" t="s">
        <v>356</v>
      </c>
      <c r="H244" s="226">
        <v>141.9</v>
      </c>
      <c r="I244" s="227"/>
      <c r="L244" s="223"/>
      <c r="M244" s="228"/>
      <c r="N244" s="229"/>
      <c r="O244" s="229"/>
      <c r="P244" s="229"/>
      <c r="Q244" s="229"/>
      <c r="R244" s="229"/>
      <c r="S244" s="229"/>
      <c r="T244" s="230"/>
      <c r="AT244" s="224" t="s">
        <v>166</v>
      </c>
      <c r="AU244" s="224" t="s">
        <v>82</v>
      </c>
      <c r="AV244" s="12" t="s">
        <v>82</v>
      </c>
      <c r="AW244" s="12" t="s">
        <v>36</v>
      </c>
      <c r="AX244" s="12" t="s">
        <v>73</v>
      </c>
      <c r="AY244" s="224" t="s">
        <v>158</v>
      </c>
    </row>
    <row r="245" spans="2:51" s="12" customFormat="1" ht="13.5">
      <c r="B245" s="223"/>
      <c r="D245" s="216" t="s">
        <v>166</v>
      </c>
      <c r="E245" s="224" t="s">
        <v>5</v>
      </c>
      <c r="F245" s="225" t="s">
        <v>357</v>
      </c>
      <c r="H245" s="226">
        <v>32.4</v>
      </c>
      <c r="I245" s="227"/>
      <c r="L245" s="223"/>
      <c r="M245" s="228"/>
      <c r="N245" s="229"/>
      <c r="O245" s="229"/>
      <c r="P245" s="229"/>
      <c r="Q245" s="229"/>
      <c r="R245" s="229"/>
      <c r="S245" s="229"/>
      <c r="T245" s="230"/>
      <c r="AT245" s="224" t="s">
        <v>166</v>
      </c>
      <c r="AU245" s="224" t="s">
        <v>82</v>
      </c>
      <c r="AV245" s="12" t="s">
        <v>82</v>
      </c>
      <c r="AW245" s="12" t="s">
        <v>36</v>
      </c>
      <c r="AX245" s="12" t="s">
        <v>73</v>
      </c>
      <c r="AY245" s="224" t="s">
        <v>158</v>
      </c>
    </row>
    <row r="246" spans="2:51" s="12" customFormat="1" ht="13.5">
      <c r="B246" s="223"/>
      <c r="D246" s="216" t="s">
        <v>166</v>
      </c>
      <c r="E246" s="224" t="s">
        <v>5</v>
      </c>
      <c r="F246" s="225" t="s">
        <v>358</v>
      </c>
      <c r="H246" s="226">
        <v>17.1</v>
      </c>
      <c r="I246" s="227"/>
      <c r="L246" s="223"/>
      <c r="M246" s="228"/>
      <c r="N246" s="229"/>
      <c r="O246" s="229"/>
      <c r="P246" s="229"/>
      <c r="Q246" s="229"/>
      <c r="R246" s="229"/>
      <c r="S246" s="229"/>
      <c r="T246" s="230"/>
      <c r="AT246" s="224" t="s">
        <v>166</v>
      </c>
      <c r="AU246" s="224" t="s">
        <v>82</v>
      </c>
      <c r="AV246" s="12" t="s">
        <v>82</v>
      </c>
      <c r="AW246" s="12" t="s">
        <v>36</v>
      </c>
      <c r="AX246" s="12" t="s">
        <v>73</v>
      </c>
      <c r="AY246" s="224" t="s">
        <v>158</v>
      </c>
    </row>
    <row r="247" spans="2:51" s="12" customFormat="1" ht="13.5">
      <c r="B247" s="223"/>
      <c r="D247" s="216" t="s">
        <v>166</v>
      </c>
      <c r="E247" s="224" t="s">
        <v>5</v>
      </c>
      <c r="F247" s="225" t="s">
        <v>359</v>
      </c>
      <c r="H247" s="226">
        <v>77.4</v>
      </c>
      <c r="I247" s="227"/>
      <c r="L247" s="223"/>
      <c r="M247" s="228"/>
      <c r="N247" s="229"/>
      <c r="O247" s="229"/>
      <c r="P247" s="229"/>
      <c r="Q247" s="229"/>
      <c r="R247" s="229"/>
      <c r="S247" s="229"/>
      <c r="T247" s="230"/>
      <c r="AT247" s="224" t="s">
        <v>166</v>
      </c>
      <c r="AU247" s="224" t="s">
        <v>82</v>
      </c>
      <c r="AV247" s="12" t="s">
        <v>82</v>
      </c>
      <c r="AW247" s="12" t="s">
        <v>36</v>
      </c>
      <c r="AX247" s="12" t="s">
        <v>73</v>
      </c>
      <c r="AY247" s="224" t="s">
        <v>158</v>
      </c>
    </row>
    <row r="248" spans="2:51" s="12" customFormat="1" ht="13.5">
      <c r="B248" s="223"/>
      <c r="D248" s="216" t="s">
        <v>166</v>
      </c>
      <c r="E248" s="224" t="s">
        <v>5</v>
      </c>
      <c r="F248" s="225" t="s">
        <v>360</v>
      </c>
      <c r="H248" s="226">
        <v>16.2</v>
      </c>
      <c r="I248" s="227"/>
      <c r="L248" s="223"/>
      <c r="M248" s="228"/>
      <c r="N248" s="229"/>
      <c r="O248" s="229"/>
      <c r="P248" s="229"/>
      <c r="Q248" s="229"/>
      <c r="R248" s="229"/>
      <c r="S248" s="229"/>
      <c r="T248" s="230"/>
      <c r="AT248" s="224" t="s">
        <v>166</v>
      </c>
      <c r="AU248" s="224" t="s">
        <v>82</v>
      </c>
      <c r="AV248" s="12" t="s">
        <v>82</v>
      </c>
      <c r="AW248" s="12" t="s">
        <v>36</v>
      </c>
      <c r="AX248" s="12" t="s">
        <v>73</v>
      </c>
      <c r="AY248" s="224" t="s">
        <v>158</v>
      </c>
    </row>
    <row r="249" spans="2:51" s="12" customFormat="1" ht="13.5">
      <c r="B249" s="223"/>
      <c r="D249" s="216" t="s">
        <v>166</v>
      </c>
      <c r="E249" s="224" t="s">
        <v>5</v>
      </c>
      <c r="F249" s="225" t="s">
        <v>361</v>
      </c>
      <c r="H249" s="226">
        <v>18.26</v>
      </c>
      <c r="I249" s="227"/>
      <c r="L249" s="223"/>
      <c r="M249" s="228"/>
      <c r="N249" s="229"/>
      <c r="O249" s="229"/>
      <c r="P249" s="229"/>
      <c r="Q249" s="229"/>
      <c r="R249" s="229"/>
      <c r="S249" s="229"/>
      <c r="T249" s="230"/>
      <c r="AT249" s="224" t="s">
        <v>166</v>
      </c>
      <c r="AU249" s="224" t="s">
        <v>82</v>
      </c>
      <c r="AV249" s="12" t="s">
        <v>82</v>
      </c>
      <c r="AW249" s="12" t="s">
        <v>36</v>
      </c>
      <c r="AX249" s="12" t="s">
        <v>73</v>
      </c>
      <c r="AY249" s="224" t="s">
        <v>158</v>
      </c>
    </row>
    <row r="250" spans="2:51" s="12" customFormat="1" ht="13.5">
      <c r="B250" s="223"/>
      <c r="D250" s="216" t="s">
        <v>166</v>
      </c>
      <c r="E250" s="224" t="s">
        <v>5</v>
      </c>
      <c r="F250" s="225" t="s">
        <v>349</v>
      </c>
      <c r="H250" s="226">
        <v>6.925</v>
      </c>
      <c r="I250" s="227"/>
      <c r="L250" s="223"/>
      <c r="M250" s="228"/>
      <c r="N250" s="229"/>
      <c r="O250" s="229"/>
      <c r="P250" s="229"/>
      <c r="Q250" s="229"/>
      <c r="R250" s="229"/>
      <c r="S250" s="229"/>
      <c r="T250" s="230"/>
      <c r="AT250" s="224" t="s">
        <v>166</v>
      </c>
      <c r="AU250" s="224" t="s">
        <v>82</v>
      </c>
      <c r="AV250" s="12" t="s">
        <v>82</v>
      </c>
      <c r="AW250" s="12" t="s">
        <v>36</v>
      </c>
      <c r="AX250" s="12" t="s">
        <v>73</v>
      </c>
      <c r="AY250" s="224" t="s">
        <v>158</v>
      </c>
    </row>
    <row r="251" spans="2:51" s="13" customFormat="1" ht="13.5">
      <c r="B251" s="231"/>
      <c r="D251" s="216" t="s">
        <v>166</v>
      </c>
      <c r="E251" s="232" t="s">
        <v>5</v>
      </c>
      <c r="F251" s="233" t="s">
        <v>169</v>
      </c>
      <c r="H251" s="234">
        <v>2312.385</v>
      </c>
      <c r="I251" s="235"/>
      <c r="L251" s="231"/>
      <c r="M251" s="236"/>
      <c r="N251" s="237"/>
      <c r="O251" s="237"/>
      <c r="P251" s="237"/>
      <c r="Q251" s="237"/>
      <c r="R251" s="237"/>
      <c r="S251" s="237"/>
      <c r="T251" s="238"/>
      <c r="AT251" s="232" t="s">
        <v>166</v>
      </c>
      <c r="AU251" s="232" t="s">
        <v>82</v>
      </c>
      <c r="AV251" s="13" t="s">
        <v>88</v>
      </c>
      <c r="AW251" s="13" t="s">
        <v>36</v>
      </c>
      <c r="AX251" s="13" t="s">
        <v>78</v>
      </c>
      <c r="AY251" s="232" t="s">
        <v>158</v>
      </c>
    </row>
    <row r="252" spans="2:65" s="1" customFormat="1" ht="16.5" customHeight="1">
      <c r="B252" s="202"/>
      <c r="C252" s="239" t="s">
        <v>362</v>
      </c>
      <c r="D252" s="239" t="s">
        <v>245</v>
      </c>
      <c r="E252" s="240" t="s">
        <v>363</v>
      </c>
      <c r="F252" s="241" t="s">
        <v>364</v>
      </c>
      <c r="G252" s="242" t="s">
        <v>304</v>
      </c>
      <c r="H252" s="243">
        <v>2428.004</v>
      </c>
      <c r="I252" s="244"/>
      <c r="J252" s="245">
        <f>ROUND(I252*H252,2)</f>
        <v>0</v>
      </c>
      <c r="K252" s="241" t="s">
        <v>5</v>
      </c>
      <c r="L252" s="246"/>
      <c r="M252" s="247" t="s">
        <v>5</v>
      </c>
      <c r="N252" s="248" t="s">
        <v>44</v>
      </c>
      <c r="O252" s="48"/>
      <c r="P252" s="212">
        <f>O252*H252</f>
        <v>0</v>
      </c>
      <c r="Q252" s="212">
        <v>0</v>
      </c>
      <c r="R252" s="212">
        <f>Q252*H252</f>
        <v>0</v>
      </c>
      <c r="S252" s="212">
        <v>0</v>
      </c>
      <c r="T252" s="213">
        <f>S252*H252</f>
        <v>0</v>
      </c>
      <c r="AR252" s="25" t="s">
        <v>204</v>
      </c>
      <c r="AT252" s="25" t="s">
        <v>245</v>
      </c>
      <c r="AU252" s="25" t="s">
        <v>82</v>
      </c>
      <c r="AY252" s="25" t="s">
        <v>158</v>
      </c>
      <c r="BE252" s="214">
        <f>IF(N252="základní",J252,0)</f>
        <v>0</v>
      </c>
      <c r="BF252" s="214">
        <f>IF(N252="snížená",J252,0)</f>
        <v>0</v>
      </c>
      <c r="BG252" s="214">
        <f>IF(N252="zákl. přenesená",J252,0)</f>
        <v>0</v>
      </c>
      <c r="BH252" s="214">
        <f>IF(N252="sníž. přenesená",J252,0)</f>
        <v>0</v>
      </c>
      <c r="BI252" s="214">
        <f>IF(N252="nulová",J252,0)</f>
        <v>0</v>
      </c>
      <c r="BJ252" s="25" t="s">
        <v>78</v>
      </c>
      <c r="BK252" s="214">
        <f>ROUND(I252*H252,2)</f>
        <v>0</v>
      </c>
      <c r="BL252" s="25" t="s">
        <v>88</v>
      </c>
      <c r="BM252" s="25" t="s">
        <v>365</v>
      </c>
    </row>
    <row r="253" spans="2:51" s="12" customFormat="1" ht="13.5">
      <c r="B253" s="223"/>
      <c r="D253" s="216" t="s">
        <v>166</v>
      </c>
      <c r="E253" s="224" t="s">
        <v>5</v>
      </c>
      <c r="F253" s="225" t="s">
        <v>366</v>
      </c>
      <c r="H253" s="226">
        <v>2428.004</v>
      </c>
      <c r="I253" s="227"/>
      <c r="L253" s="223"/>
      <c r="M253" s="228"/>
      <c r="N253" s="229"/>
      <c r="O253" s="229"/>
      <c r="P253" s="229"/>
      <c r="Q253" s="229"/>
      <c r="R253" s="229"/>
      <c r="S253" s="229"/>
      <c r="T253" s="230"/>
      <c r="AT253" s="224" t="s">
        <v>166</v>
      </c>
      <c r="AU253" s="224" t="s">
        <v>82</v>
      </c>
      <c r="AV253" s="12" t="s">
        <v>82</v>
      </c>
      <c r="AW253" s="12" t="s">
        <v>36</v>
      </c>
      <c r="AX253" s="12" t="s">
        <v>73</v>
      </c>
      <c r="AY253" s="224" t="s">
        <v>158</v>
      </c>
    </row>
    <row r="254" spans="2:51" s="13" customFormat="1" ht="13.5">
      <c r="B254" s="231"/>
      <c r="D254" s="216" t="s">
        <v>166</v>
      </c>
      <c r="E254" s="232" t="s">
        <v>5</v>
      </c>
      <c r="F254" s="233" t="s">
        <v>169</v>
      </c>
      <c r="H254" s="234">
        <v>2428.004</v>
      </c>
      <c r="I254" s="235"/>
      <c r="L254" s="231"/>
      <c r="M254" s="236"/>
      <c r="N254" s="237"/>
      <c r="O254" s="237"/>
      <c r="P254" s="237"/>
      <c r="Q254" s="237"/>
      <c r="R254" s="237"/>
      <c r="S254" s="237"/>
      <c r="T254" s="238"/>
      <c r="AT254" s="232" t="s">
        <v>166</v>
      </c>
      <c r="AU254" s="232" t="s">
        <v>82</v>
      </c>
      <c r="AV254" s="13" t="s">
        <v>88</v>
      </c>
      <c r="AW254" s="13" t="s">
        <v>36</v>
      </c>
      <c r="AX254" s="13" t="s">
        <v>78</v>
      </c>
      <c r="AY254" s="232" t="s">
        <v>158</v>
      </c>
    </row>
    <row r="255" spans="2:65" s="1" customFormat="1" ht="25.5" customHeight="1">
      <c r="B255" s="202"/>
      <c r="C255" s="203" t="s">
        <v>367</v>
      </c>
      <c r="D255" s="203" t="s">
        <v>160</v>
      </c>
      <c r="E255" s="204" t="s">
        <v>368</v>
      </c>
      <c r="F255" s="205" t="s">
        <v>369</v>
      </c>
      <c r="G255" s="206" t="s">
        <v>304</v>
      </c>
      <c r="H255" s="207">
        <v>1812.585</v>
      </c>
      <c r="I255" s="208"/>
      <c r="J255" s="209">
        <f>ROUND(I255*H255,2)</f>
        <v>0</v>
      </c>
      <c r="K255" s="205" t="s">
        <v>164</v>
      </c>
      <c r="L255" s="47"/>
      <c r="M255" s="210" t="s">
        <v>5</v>
      </c>
      <c r="N255" s="211" t="s">
        <v>44</v>
      </c>
      <c r="O255" s="48"/>
      <c r="P255" s="212">
        <f>O255*H255</f>
        <v>0</v>
      </c>
      <c r="Q255" s="212">
        <v>0</v>
      </c>
      <c r="R255" s="212">
        <f>Q255*H255</f>
        <v>0</v>
      </c>
      <c r="S255" s="212">
        <v>0</v>
      </c>
      <c r="T255" s="213">
        <f>S255*H255</f>
        <v>0</v>
      </c>
      <c r="AR255" s="25" t="s">
        <v>88</v>
      </c>
      <c r="AT255" s="25" t="s">
        <v>160</v>
      </c>
      <c r="AU255" s="25" t="s">
        <v>82</v>
      </c>
      <c r="AY255" s="25" t="s">
        <v>158</v>
      </c>
      <c r="BE255" s="214">
        <f>IF(N255="základní",J255,0)</f>
        <v>0</v>
      </c>
      <c r="BF255" s="214">
        <f>IF(N255="snížená",J255,0)</f>
        <v>0</v>
      </c>
      <c r="BG255" s="214">
        <f>IF(N255="zákl. přenesená",J255,0)</f>
        <v>0</v>
      </c>
      <c r="BH255" s="214">
        <f>IF(N255="sníž. přenesená",J255,0)</f>
        <v>0</v>
      </c>
      <c r="BI255" s="214">
        <f>IF(N255="nulová",J255,0)</f>
        <v>0</v>
      </c>
      <c r="BJ255" s="25" t="s">
        <v>78</v>
      </c>
      <c r="BK255" s="214">
        <f>ROUND(I255*H255,2)</f>
        <v>0</v>
      </c>
      <c r="BL255" s="25" t="s">
        <v>88</v>
      </c>
      <c r="BM255" s="25" t="s">
        <v>370</v>
      </c>
    </row>
    <row r="256" spans="2:51" s="11" customFormat="1" ht="13.5">
      <c r="B256" s="215"/>
      <c r="D256" s="216" t="s">
        <v>166</v>
      </c>
      <c r="E256" s="217" t="s">
        <v>5</v>
      </c>
      <c r="F256" s="218" t="s">
        <v>333</v>
      </c>
      <c r="H256" s="217" t="s">
        <v>5</v>
      </c>
      <c r="I256" s="219"/>
      <c r="L256" s="215"/>
      <c r="M256" s="220"/>
      <c r="N256" s="221"/>
      <c r="O256" s="221"/>
      <c r="P256" s="221"/>
      <c r="Q256" s="221"/>
      <c r="R256" s="221"/>
      <c r="S256" s="221"/>
      <c r="T256" s="222"/>
      <c r="AT256" s="217" t="s">
        <v>166</v>
      </c>
      <c r="AU256" s="217" t="s">
        <v>82</v>
      </c>
      <c r="AV256" s="11" t="s">
        <v>78</v>
      </c>
      <c r="AW256" s="11" t="s">
        <v>36</v>
      </c>
      <c r="AX256" s="11" t="s">
        <v>73</v>
      </c>
      <c r="AY256" s="217" t="s">
        <v>158</v>
      </c>
    </row>
    <row r="257" spans="2:51" s="12" customFormat="1" ht="13.5">
      <c r="B257" s="223"/>
      <c r="D257" s="216" t="s">
        <v>166</v>
      </c>
      <c r="E257" s="224" t="s">
        <v>5</v>
      </c>
      <c r="F257" s="225" t="s">
        <v>334</v>
      </c>
      <c r="H257" s="226">
        <v>11.45</v>
      </c>
      <c r="I257" s="227"/>
      <c r="L257" s="223"/>
      <c r="M257" s="228"/>
      <c r="N257" s="229"/>
      <c r="O257" s="229"/>
      <c r="P257" s="229"/>
      <c r="Q257" s="229"/>
      <c r="R257" s="229"/>
      <c r="S257" s="229"/>
      <c r="T257" s="230"/>
      <c r="AT257" s="224" t="s">
        <v>166</v>
      </c>
      <c r="AU257" s="224" t="s">
        <v>82</v>
      </c>
      <c r="AV257" s="12" t="s">
        <v>82</v>
      </c>
      <c r="AW257" s="12" t="s">
        <v>36</v>
      </c>
      <c r="AX257" s="12" t="s">
        <v>73</v>
      </c>
      <c r="AY257" s="224" t="s">
        <v>158</v>
      </c>
    </row>
    <row r="258" spans="2:51" s="12" customFormat="1" ht="13.5">
      <c r="B258" s="223"/>
      <c r="D258" s="216" t="s">
        <v>166</v>
      </c>
      <c r="E258" s="224" t="s">
        <v>5</v>
      </c>
      <c r="F258" s="225" t="s">
        <v>335</v>
      </c>
      <c r="H258" s="226">
        <v>341.25</v>
      </c>
      <c r="I258" s="227"/>
      <c r="L258" s="223"/>
      <c r="M258" s="228"/>
      <c r="N258" s="229"/>
      <c r="O258" s="229"/>
      <c r="P258" s="229"/>
      <c r="Q258" s="229"/>
      <c r="R258" s="229"/>
      <c r="S258" s="229"/>
      <c r="T258" s="230"/>
      <c r="AT258" s="224" t="s">
        <v>166</v>
      </c>
      <c r="AU258" s="224" t="s">
        <v>82</v>
      </c>
      <c r="AV258" s="12" t="s">
        <v>82</v>
      </c>
      <c r="AW258" s="12" t="s">
        <v>36</v>
      </c>
      <c r="AX258" s="12" t="s">
        <v>73</v>
      </c>
      <c r="AY258" s="224" t="s">
        <v>158</v>
      </c>
    </row>
    <row r="259" spans="2:51" s="12" customFormat="1" ht="13.5">
      <c r="B259" s="223"/>
      <c r="D259" s="216" t="s">
        <v>166</v>
      </c>
      <c r="E259" s="224" t="s">
        <v>5</v>
      </c>
      <c r="F259" s="225" t="s">
        <v>336</v>
      </c>
      <c r="H259" s="226">
        <v>11.4</v>
      </c>
      <c r="I259" s="227"/>
      <c r="L259" s="223"/>
      <c r="M259" s="228"/>
      <c r="N259" s="229"/>
      <c r="O259" s="229"/>
      <c r="P259" s="229"/>
      <c r="Q259" s="229"/>
      <c r="R259" s="229"/>
      <c r="S259" s="229"/>
      <c r="T259" s="230"/>
      <c r="AT259" s="224" t="s">
        <v>166</v>
      </c>
      <c r="AU259" s="224" t="s">
        <v>82</v>
      </c>
      <c r="AV259" s="12" t="s">
        <v>82</v>
      </c>
      <c r="AW259" s="12" t="s">
        <v>36</v>
      </c>
      <c r="AX259" s="12" t="s">
        <v>73</v>
      </c>
      <c r="AY259" s="224" t="s">
        <v>158</v>
      </c>
    </row>
    <row r="260" spans="2:51" s="12" customFormat="1" ht="13.5">
      <c r="B260" s="223"/>
      <c r="D260" s="216" t="s">
        <v>166</v>
      </c>
      <c r="E260" s="224" t="s">
        <v>5</v>
      </c>
      <c r="F260" s="225" t="s">
        <v>337</v>
      </c>
      <c r="H260" s="226">
        <v>43.35</v>
      </c>
      <c r="I260" s="227"/>
      <c r="L260" s="223"/>
      <c r="M260" s="228"/>
      <c r="N260" s="229"/>
      <c r="O260" s="229"/>
      <c r="P260" s="229"/>
      <c r="Q260" s="229"/>
      <c r="R260" s="229"/>
      <c r="S260" s="229"/>
      <c r="T260" s="230"/>
      <c r="AT260" s="224" t="s">
        <v>166</v>
      </c>
      <c r="AU260" s="224" t="s">
        <v>82</v>
      </c>
      <c r="AV260" s="12" t="s">
        <v>82</v>
      </c>
      <c r="AW260" s="12" t="s">
        <v>36</v>
      </c>
      <c r="AX260" s="12" t="s">
        <v>73</v>
      </c>
      <c r="AY260" s="224" t="s">
        <v>158</v>
      </c>
    </row>
    <row r="261" spans="2:51" s="12" customFormat="1" ht="13.5">
      <c r="B261" s="223"/>
      <c r="D261" s="216" t="s">
        <v>166</v>
      </c>
      <c r="E261" s="224" t="s">
        <v>5</v>
      </c>
      <c r="F261" s="225" t="s">
        <v>338</v>
      </c>
      <c r="H261" s="226">
        <v>7.2</v>
      </c>
      <c r="I261" s="227"/>
      <c r="L261" s="223"/>
      <c r="M261" s="228"/>
      <c r="N261" s="229"/>
      <c r="O261" s="229"/>
      <c r="P261" s="229"/>
      <c r="Q261" s="229"/>
      <c r="R261" s="229"/>
      <c r="S261" s="229"/>
      <c r="T261" s="230"/>
      <c r="AT261" s="224" t="s">
        <v>166</v>
      </c>
      <c r="AU261" s="224" t="s">
        <v>82</v>
      </c>
      <c r="AV261" s="12" t="s">
        <v>82</v>
      </c>
      <c r="AW261" s="12" t="s">
        <v>36</v>
      </c>
      <c r="AX261" s="12" t="s">
        <v>73</v>
      </c>
      <c r="AY261" s="224" t="s">
        <v>158</v>
      </c>
    </row>
    <row r="262" spans="2:51" s="12" customFormat="1" ht="13.5">
      <c r="B262" s="223"/>
      <c r="D262" s="216" t="s">
        <v>166</v>
      </c>
      <c r="E262" s="224" t="s">
        <v>5</v>
      </c>
      <c r="F262" s="225" t="s">
        <v>339</v>
      </c>
      <c r="H262" s="226">
        <v>24.9</v>
      </c>
      <c r="I262" s="227"/>
      <c r="L262" s="223"/>
      <c r="M262" s="228"/>
      <c r="N262" s="229"/>
      <c r="O262" s="229"/>
      <c r="P262" s="229"/>
      <c r="Q262" s="229"/>
      <c r="R262" s="229"/>
      <c r="S262" s="229"/>
      <c r="T262" s="230"/>
      <c r="AT262" s="224" t="s">
        <v>166</v>
      </c>
      <c r="AU262" s="224" t="s">
        <v>82</v>
      </c>
      <c r="AV262" s="12" t="s">
        <v>82</v>
      </c>
      <c r="AW262" s="12" t="s">
        <v>36</v>
      </c>
      <c r="AX262" s="12" t="s">
        <v>73</v>
      </c>
      <c r="AY262" s="224" t="s">
        <v>158</v>
      </c>
    </row>
    <row r="263" spans="2:51" s="12" customFormat="1" ht="13.5">
      <c r="B263" s="223"/>
      <c r="D263" s="216" t="s">
        <v>166</v>
      </c>
      <c r="E263" s="224" t="s">
        <v>5</v>
      </c>
      <c r="F263" s="225" t="s">
        <v>340</v>
      </c>
      <c r="H263" s="226">
        <v>31.35</v>
      </c>
      <c r="I263" s="227"/>
      <c r="L263" s="223"/>
      <c r="M263" s="228"/>
      <c r="N263" s="229"/>
      <c r="O263" s="229"/>
      <c r="P263" s="229"/>
      <c r="Q263" s="229"/>
      <c r="R263" s="229"/>
      <c r="S263" s="229"/>
      <c r="T263" s="230"/>
      <c r="AT263" s="224" t="s">
        <v>166</v>
      </c>
      <c r="AU263" s="224" t="s">
        <v>82</v>
      </c>
      <c r="AV263" s="12" t="s">
        <v>82</v>
      </c>
      <c r="AW263" s="12" t="s">
        <v>36</v>
      </c>
      <c r="AX263" s="12" t="s">
        <v>73</v>
      </c>
      <c r="AY263" s="224" t="s">
        <v>158</v>
      </c>
    </row>
    <row r="264" spans="2:51" s="12" customFormat="1" ht="13.5">
      <c r="B264" s="223"/>
      <c r="D264" s="216" t="s">
        <v>166</v>
      </c>
      <c r="E264" s="224" t="s">
        <v>5</v>
      </c>
      <c r="F264" s="225" t="s">
        <v>341</v>
      </c>
      <c r="H264" s="226">
        <v>2.4</v>
      </c>
      <c r="I264" s="227"/>
      <c r="L264" s="223"/>
      <c r="M264" s="228"/>
      <c r="N264" s="229"/>
      <c r="O264" s="229"/>
      <c r="P264" s="229"/>
      <c r="Q264" s="229"/>
      <c r="R264" s="229"/>
      <c r="S264" s="229"/>
      <c r="T264" s="230"/>
      <c r="AT264" s="224" t="s">
        <v>166</v>
      </c>
      <c r="AU264" s="224" t="s">
        <v>82</v>
      </c>
      <c r="AV264" s="12" t="s">
        <v>82</v>
      </c>
      <c r="AW264" s="12" t="s">
        <v>36</v>
      </c>
      <c r="AX264" s="12" t="s">
        <v>73</v>
      </c>
      <c r="AY264" s="224" t="s">
        <v>158</v>
      </c>
    </row>
    <row r="265" spans="2:51" s="12" customFormat="1" ht="13.5">
      <c r="B265" s="223"/>
      <c r="D265" s="216" t="s">
        <v>166</v>
      </c>
      <c r="E265" s="224" t="s">
        <v>5</v>
      </c>
      <c r="F265" s="225" t="s">
        <v>342</v>
      </c>
      <c r="H265" s="226">
        <v>5.1</v>
      </c>
      <c r="I265" s="227"/>
      <c r="L265" s="223"/>
      <c r="M265" s="228"/>
      <c r="N265" s="229"/>
      <c r="O265" s="229"/>
      <c r="P265" s="229"/>
      <c r="Q265" s="229"/>
      <c r="R265" s="229"/>
      <c r="S265" s="229"/>
      <c r="T265" s="230"/>
      <c r="AT265" s="224" t="s">
        <v>166</v>
      </c>
      <c r="AU265" s="224" t="s">
        <v>82</v>
      </c>
      <c r="AV265" s="12" t="s">
        <v>82</v>
      </c>
      <c r="AW265" s="12" t="s">
        <v>36</v>
      </c>
      <c r="AX265" s="12" t="s">
        <v>73</v>
      </c>
      <c r="AY265" s="224" t="s">
        <v>158</v>
      </c>
    </row>
    <row r="266" spans="2:51" s="12" customFormat="1" ht="13.5">
      <c r="B266" s="223"/>
      <c r="D266" s="216" t="s">
        <v>166</v>
      </c>
      <c r="E266" s="224" t="s">
        <v>5</v>
      </c>
      <c r="F266" s="225" t="s">
        <v>343</v>
      </c>
      <c r="H266" s="226">
        <v>539.175</v>
      </c>
      <c r="I266" s="227"/>
      <c r="L266" s="223"/>
      <c r="M266" s="228"/>
      <c r="N266" s="229"/>
      <c r="O266" s="229"/>
      <c r="P266" s="229"/>
      <c r="Q266" s="229"/>
      <c r="R266" s="229"/>
      <c r="S266" s="229"/>
      <c r="T266" s="230"/>
      <c r="AT266" s="224" t="s">
        <v>166</v>
      </c>
      <c r="AU266" s="224" t="s">
        <v>82</v>
      </c>
      <c r="AV266" s="12" t="s">
        <v>82</v>
      </c>
      <c r="AW266" s="12" t="s">
        <v>36</v>
      </c>
      <c r="AX266" s="12" t="s">
        <v>73</v>
      </c>
      <c r="AY266" s="224" t="s">
        <v>158</v>
      </c>
    </row>
    <row r="267" spans="2:51" s="12" customFormat="1" ht="13.5">
      <c r="B267" s="223"/>
      <c r="D267" s="216" t="s">
        <v>166</v>
      </c>
      <c r="E267" s="224" t="s">
        <v>5</v>
      </c>
      <c r="F267" s="225" t="s">
        <v>337</v>
      </c>
      <c r="H267" s="226">
        <v>43.35</v>
      </c>
      <c r="I267" s="227"/>
      <c r="L267" s="223"/>
      <c r="M267" s="228"/>
      <c r="N267" s="229"/>
      <c r="O267" s="229"/>
      <c r="P267" s="229"/>
      <c r="Q267" s="229"/>
      <c r="R267" s="229"/>
      <c r="S267" s="229"/>
      <c r="T267" s="230"/>
      <c r="AT267" s="224" t="s">
        <v>166</v>
      </c>
      <c r="AU267" s="224" t="s">
        <v>82</v>
      </c>
      <c r="AV267" s="12" t="s">
        <v>82</v>
      </c>
      <c r="AW267" s="12" t="s">
        <v>36</v>
      </c>
      <c r="AX267" s="12" t="s">
        <v>73</v>
      </c>
      <c r="AY267" s="224" t="s">
        <v>158</v>
      </c>
    </row>
    <row r="268" spans="2:51" s="12" customFormat="1" ht="13.5">
      <c r="B268" s="223"/>
      <c r="D268" s="216" t="s">
        <v>166</v>
      </c>
      <c r="E268" s="224" t="s">
        <v>5</v>
      </c>
      <c r="F268" s="225" t="s">
        <v>344</v>
      </c>
      <c r="H268" s="226">
        <v>5.1</v>
      </c>
      <c r="I268" s="227"/>
      <c r="L268" s="223"/>
      <c r="M268" s="228"/>
      <c r="N268" s="229"/>
      <c r="O268" s="229"/>
      <c r="P268" s="229"/>
      <c r="Q268" s="229"/>
      <c r="R268" s="229"/>
      <c r="S268" s="229"/>
      <c r="T268" s="230"/>
      <c r="AT268" s="224" t="s">
        <v>166</v>
      </c>
      <c r="AU268" s="224" t="s">
        <v>82</v>
      </c>
      <c r="AV268" s="12" t="s">
        <v>82</v>
      </c>
      <c r="AW268" s="12" t="s">
        <v>36</v>
      </c>
      <c r="AX268" s="12" t="s">
        <v>73</v>
      </c>
      <c r="AY268" s="224" t="s">
        <v>158</v>
      </c>
    </row>
    <row r="269" spans="2:51" s="12" customFormat="1" ht="13.5">
      <c r="B269" s="223"/>
      <c r="D269" s="216" t="s">
        <v>166</v>
      </c>
      <c r="E269" s="224" t="s">
        <v>5</v>
      </c>
      <c r="F269" s="225" t="s">
        <v>345</v>
      </c>
      <c r="H269" s="226">
        <v>21.3</v>
      </c>
      <c r="I269" s="227"/>
      <c r="L269" s="223"/>
      <c r="M269" s="228"/>
      <c r="N269" s="229"/>
      <c r="O269" s="229"/>
      <c r="P269" s="229"/>
      <c r="Q269" s="229"/>
      <c r="R269" s="229"/>
      <c r="S269" s="229"/>
      <c r="T269" s="230"/>
      <c r="AT269" s="224" t="s">
        <v>166</v>
      </c>
      <c r="AU269" s="224" t="s">
        <v>82</v>
      </c>
      <c r="AV269" s="12" t="s">
        <v>82</v>
      </c>
      <c r="AW269" s="12" t="s">
        <v>36</v>
      </c>
      <c r="AX269" s="12" t="s">
        <v>73</v>
      </c>
      <c r="AY269" s="224" t="s">
        <v>158</v>
      </c>
    </row>
    <row r="270" spans="2:51" s="12" customFormat="1" ht="13.5">
      <c r="B270" s="223"/>
      <c r="D270" s="216" t="s">
        <v>166</v>
      </c>
      <c r="E270" s="224" t="s">
        <v>5</v>
      </c>
      <c r="F270" s="225" t="s">
        <v>346</v>
      </c>
      <c r="H270" s="226">
        <v>42.15</v>
      </c>
      <c r="I270" s="227"/>
      <c r="L270" s="223"/>
      <c r="M270" s="228"/>
      <c r="N270" s="229"/>
      <c r="O270" s="229"/>
      <c r="P270" s="229"/>
      <c r="Q270" s="229"/>
      <c r="R270" s="229"/>
      <c r="S270" s="229"/>
      <c r="T270" s="230"/>
      <c r="AT270" s="224" t="s">
        <v>166</v>
      </c>
      <c r="AU270" s="224" t="s">
        <v>82</v>
      </c>
      <c r="AV270" s="12" t="s">
        <v>82</v>
      </c>
      <c r="AW270" s="12" t="s">
        <v>36</v>
      </c>
      <c r="AX270" s="12" t="s">
        <v>73</v>
      </c>
      <c r="AY270" s="224" t="s">
        <v>158</v>
      </c>
    </row>
    <row r="271" spans="2:51" s="12" customFormat="1" ht="13.5">
      <c r="B271" s="223"/>
      <c r="D271" s="216" t="s">
        <v>166</v>
      </c>
      <c r="E271" s="224" t="s">
        <v>5</v>
      </c>
      <c r="F271" s="225" t="s">
        <v>347</v>
      </c>
      <c r="H271" s="226">
        <v>16.425</v>
      </c>
      <c r="I271" s="227"/>
      <c r="L271" s="223"/>
      <c r="M271" s="228"/>
      <c r="N271" s="229"/>
      <c r="O271" s="229"/>
      <c r="P271" s="229"/>
      <c r="Q271" s="229"/>
      <c r="R271" s="229"/>
      <c r="S271" s="229"/>
      <c r="T271" s="230"/>
      <c r="AT271" s="224" t="s">
        <v>166</v>
      </c>
      <c r="AU271" s="224" t="s">
        <v>82</v>
      </c>
      <c r="AV271" s="12" t="s">
        <v>82</v>
      </c>
      <c r="AW271" s="12" t="s">
        <v>36</v>
      </c>
      <c r="AX271" s="12" t="s">
        <v>73</v>
      </c>
      <c r="AY271" s="224" t="s">
        <v>158</v>
      </c>
    </row>
    <row r="272" spans="2:51" s="12" customFormat="1" ht="13.5">
      <c r="B272" s="223"/>
      <c r="D272" s="216" t="s">
        <v>166</v>
      </c>
      <c r="E272" s="224" t="s">
        <v>5</v>
      </c>
      <c r="F272" s="225" t="s">
        <v>348</v>
      </c>
      <c r="H272" s="226">
        <v>5.4</v>
      </c>
      <c r="I272" s="227"/>
      <c r="L272" s="223"/>
      <c r="M272" s="228"/>
      <c r="N272" s="229"/>
      <c r="O272" s="229"/>
      <c r="P272" s="229"/>
      <c r="Q272" s="229"/>
      <c r="R272" s="229"/>
      <c r="S272" s="229"/>
      <c r="T272" s="230"/>
      <c r="AT272" s="224" t="s">
        <v>166</v>
      </c>
      <c r="AU272" s="224" t="s">
        <v>82</v>
      </c>
      <c r="AV272" s="12" t="s">
        <v>82</v>
      </c>
      <c r="AW272" s="12" t="s">
        <v>36</v>
      </c>
      <c r="AX272" s="12" t="s">
        <v>73</v>
      </c>
      <c r="AY272" s="224" t="s">
        <v>158</v>
      </c>
    </row>
    <row r="273" spans="2:51" s="12" customFormat="1" ht="13.5">
      <c r="B273" s="223"/>
      <c r="D273" s="216" t="s">
        <v>166</v>
      </c>
      <c r="E273" s="224" t="s">
        <v>5</v>
      </c>
      <c r="F273" s="225" t="s">
        <v>349</v>
      </c>
      <c r="H273" s="226">
        <v>6.925</v>
      </c>
      <c r="I273" s="227"/>
      <c r="L273" s="223"/>
      <c r="M273" s="228"/>
      <c r="N273" s="229"/>
      <c r="O273" s="229"/>
      <c r="P273" s="229"/>
      <c r="Q273" s="229"/>
      <c r="R273" s="229"/>
      <c r="S273" s="229"/>
      <c r="T273" s="230"/>
      <c r="AT273" s="224" t="s">
        <v>166</v>
      </c>
      <c r="AU273" s="224" t="s">
        <v>82</v>
      </c>
      <c r="AV273" s="12" t="s">
        <v>82</v>
      </c>
      <c r="AW273" s="12" t="s">
        <v>36</v>
      </c>
      <c r="AX273" s="12" t="s">
        <v>73</v>
      </c>
      <c r="AY273" s="224" t="s">
        <v>158</v>
      </c>
    </row>
    <row r="274" spans="2:51" s="12" customFormat="1" ht="13.5">
      <c r="B274" s="223"/>
      <c r="D274" s="216" t="s">
        <v>166</v>
      </c>
      <c r="E274" s="224" t="s">
        <v>5</v>
      </c>
      <c r="F274" s="225" t="s">
        <v>350</v>
      </c>
      <c r="H274" s="226">
        <v>7.5</v>
      </c>
      <c r="I274" s="227"/>
      <c r="L274" s="223"/>
      <c r="M274" s="228"/>
      <c r="N274" s="229"/>
      <c r="O274" s="229"/>
      <c r="P274" s="229"/>
      <c r="Q274" s="229"/>
      <c r="R274" s="229"/>
      <c r="S274" s="229"/>
      <c r="T274" s="230"/>
      <c r="AT274" s="224" t="s">
        <v>166</v>
      </c>
      <c r="AU274" s="224" t="s">
        <v>82</v>
      </c>
      <c r="AV274" s="12" t="s">
        <v>82</v>
      </c>
      <c r="AW274" s="12" t="s">
        <v>36</v>
      </c>
      <c r="AX274" s="12" t="s">
        <v>73</v>
      </c>
      <c r="AY274" s="224" t="s">
        <v>158</v>
      </c>
    </row>
    <row r="275" spans="2:51" s="12" customFormat="1" ht="13.5">
      <c r="B275" s="223"/>
      <c r="D275" s="216" t="s">
        <v>166</v>
      </c>
      <c r="E275" s="224" t="s">
        <v>5</v>
      </c>
      <c r="F275" s="225" t="s">
        <v>351</v>
      </c>
      <c r="H275" s="226">
        <v>4.2</v>
      </c>
      <c r="I275" s="227"/>
      <c r="L275" s="223"/>
      <c r="M275" s="228"/>
      <c r="N275" s="229"/>
      <c r="O275" s="229"/>
      <c r="P275" s="229"/>
      <c r="Q275" s="229"/>
      <c r="R275" s="229"/>
      <c r="S275" s="229"/>
      <c r="T275" s="230"/>
      <c r="AT275" s="224" t="s">
        <v>166</v>
      </c>
      <c r="AU275" s="224" t="s">
        <v>82</v>
      </c>
      <c r="AV275" s="12" t="s">
        <v>82</v>
      </c>
      <c r="AW275" s="12" t="s">
        <v>36</v>
      </c>
      <c r="AX275" s="12" t="s">
        <v>73</v>
      </c>
      <c r="AY275" s="224" t="s">
        <v>158</v>
      </c>
    </row>
    <row r="276" spans="2:51" s="12" customFormat="1" ht="13.5">
      <c r="B276" s="223"/>
      <c r="D276" s="216" t="s">
        <v>166</v>
      </c>
      <c r="E276" s="224" t="s">
        <v>5</v>
      </c>
      <c r="F276" s="225" t="s">
        <v>352</v>
      </c>
      <c r="H276" s="226">
        <v>5.4</v>
      </c>
      <c r="I276" s="227"/>
      <c r="L276" s="223"/>
      <c r="M276" s="228"/>
      <c r="N276" s="229"/>
      <c r="O276" s="229"/>
      <c r="P276" s="229"/>
      <c r="Q276" s="229"/>
      <c r="R276" s="229"/>
      <c r="S276" s="229"/>
      <c r="T276" s="230"/>
      <c r="AT276" s="224" t="s">
        <v>166</v>
      </c>
      <c r="AU276" s="224" t="s">
        <v>82</v>
      </c>
      <c r="AV276" s="12" t="s">
        <v>82</v>
      </c>
      <c r="AW276" s="12" t="s">
        <v>36</v>
      </c>
      <c r="AX276" s="12" t="s">
        <v>73</v>
      </c>
      <c r="AY276" s="224" t="s">
        <v>158</v>
      </c>
    </row>
    <row r="277" spans="2:51" s="12" customFormat="1" ht="13.5">
      <c r="B277" s="223"/>
      <c r="D277" s="216" t="s">
        <v>166</v>
      </c>
      <c r="E277" s="224" t="s">
        <v>5</v>
      </c>
      <c r="F277" s="225" t="s">
        <v>353</v>
      </c>
      <c r="H277" s="226">
        <v>40.05</v>
      </c>
      <c r="I277" s="227"/>
      <c r="L277" s="223"/>
      <c r="M277" s="228"/>
      <c r="N277" s="229"/>
      <c r="O277" s="229"/>
      <c r="P277" s="229"/>
      <c r="Q277" s="229"/>
      <c r="R277" s="229"/>
      <c r="S277" s="229"/>
      <c r="T277" s="230"/>
      <c r="AT277" s="224" t="s">
        <v>166</v>
      </c>
      <c r="AU277" s="224" t="s">
        <v>82</v>
      </c>
      <c r="AV277" s="12" t="s">
        <v>82</v>
      </c>
      <c r="AW277" s="12" t="s">
        <v>36</v>
      </c>
      <c r="AX277" s="12" t="s">
        <v>73</v>
      </c>
      <c r="AY277" s="224" t="s">
        <v>158</v>
      </c>
    </row>
    <row r="278" spans="2:51" s="12" customFormat="1" ht="13.5">
      <c r="B278" s="223"/>
      <c r="D278" s="216" t="s">
        <v>166</v>
      </c>
      <c r="E278" s="224" t="s">
        <v>5</v>
      </c>
      <c r="F278" s="225" t="s">
        <v>354</v>
      </c>
      <c r="H278" s="226">
        <v>8.625</v>
      </c>
      <c r="I278" s="227"/>
      <c r="L278" s="223"/>
      <c r="M278" s="228"/>
      <c r="N278" s="229"/>
      <c r="O278" s="229"/>
      <c r="P278" s="229"/>
      <c r="Q278" s="229"/>
      <c r="R278" s="229"/>
      <c r="S278" s="229"/>
      <c r="T278" s="230"/>
      <c r="AT278" s="224" t="s">
        <v>166</v>
      </c>
      <c r="AU278" s="224" t="s">
        <v>82</v>
      </c>
      <c r="AV278" s="12" t="s">
        <v>82</v>
      </c>
      <c r="AW278" s="12" t="s">
        <v>36</v>
      </c>
      <c r="AX278" s="12" t="s">
        <v>73</v>
      </c>
      <c r="AY278" s="224" t="s">
        <v>158</v>
      </c>
    </row>
    <row r="279" spans="2:51" s="12" customFormat="1" ht="13.5">
      <c r="B279" s="223"/>
      <c r="D279" s="216" t="s">
        <v>166</v>
      </c>
      <c r="E279" s="224" t="s">
        <v>5</v>
      </c>
      <c r="F279" s="225" t="s">
        <v>355</v>
      </c>
      <c r="H279" s="226">
        <v>136.5</v>
      </c>
      <c r="I279" s="227"/>
      <c r="L279" s="223"/>
      <c r="M279" s="228"/>
      <c r="N279" s="229"/>
      <c r="O279" s="229"/>
      <c r="P279" s="229"/>
      <c r="Q279" s="229"/>
      <c r="R279" s="229"/>
      <c r="S279" s="229"/>
      <c r="T279" s="230"/>
      <c r="AT279" s="224" t="s">
        <v>166</v>
      </c>
      <c r="AU279" s="224" t="s">
        <v>82</v>
      </c>
      <c r="AV279" s="12" t="s">
        <v>82</v>
      </c>
      <c r="AW279" s="12" t="s">
        <v>36</v>
      </c>
      <c r="AX279" s="12" t="s">
        <v>73</v>
      </c>
      <c r="AY279" s="224" t="s">
        <v>158</v>
      </c>
    </row>
    <row r="280" spans="2:51" s="12" customFormat="1" ht="13.5">
      <c r="B280" s="223"/>
      <c r="D280" s="216" t="s">
        <v>166</v>
      </c>
      <c r="E280" s="224" t="s">
        <v>5</v>
      </c>
      <c r="F280" s="225" t="s">
        <v>356</v>
      </c>
      <c r="H280" s="226">
        <v>141.9</v>
      </c>
      <c r="I280" s="227"/>
      <c r="L280" s="223"/>
      <c r="M280" s="228"/>
      <c r="N280" s="229"/>
      <c r="O280" s="229"/>
      <c r="P280" s="229"/>
      <c r="Q280" s="229"/>
      <c r="R280" s="229"/>
      <c r="S280" s="229"/>
      <c r="T280" s="230"/>
      <c r="AT280" s="224" t="s">
        <v>166</v>
      </c>
      <c r="AU280" s="224" t="s">
        <v>82</v>
      </c>
      <c r="AV280" s="12" t="s">
        <v>82</v>
      </c>
      <c r="AW280" s="12" t="s">
        <v>36</v>
      </c>
      <c r="AX280" s="12" t="s">
        <v>73</v>
      </c>
      <c r="AY280" s="224" t="s">
        <v>158</v>
      </c>
    </row>
    <row r="281" spans="2:51" s="12" customFormat="1" ht="13.5">
      <c r="B281" s="223"/>
      <c r="D281" s="216" t="s">
        <v>166</v>
      </c>
      <c r="E281" s="224" t="s">
        <v>5</v>
      </c>
      <c r="F281" s="225" t="s">
        <v>356</v>
      </c>
      <c r="H281" s="226">
        <v>141.9</v>
      </c>
      <c r="I281" s="227"/>
      <c r="L281" s="223"/>
      <c r="M281" s="228"/>
      <c r="N281" s="229"/>
      <c r="O281" s="229"/>
      <c r="P281" s="229"/>
      <c r="Q281" s="229"/>
      <c r="R281" s="229"/>
      <c r="S281" s="229"/>
      <c r="T281" s="230"/>
      <c r="AT281" s="224" t="s">
        <v>166</v>
      </c>
      <c r="AU281" s="224" t="s">
        <v>82</v>
      </c>
      <c r="AV281" s="12" t="s">
        <v>82</v>
      </c>
      <c r="AW281" s="12" t="s">
        <v>36</v>
      </c>
      <c r="AX281" s="12" t="s">
        <v>73</v>
      </c>
      <c r="AY281" s="224" t="s">
        <v>158</v>
      </c>
    </row>
    <row r="282" spans="2:51" s="12" customFormat="1" ht="13.5">
      <c r="B282" s="223"/>
      <c r="D282" s="216" t="s">
        <v>166</v>
      </c>
      <c r="E282" s="224" t="s">
        <v>5</v>
      </c>
      <c r="F282" s="225" t="s">
        <v>357</v>
      </c>
      <c r="H282" s="226">
        <v>32.4</v>
      </c>
      <c r="I282" s="227"/>
      <c r="L282" s="223"/>
      <c r="M282" s="228"/>
      <c r="N282" s="229"/>
      <c r="O282" s="229"/>
      <c r="P282" s="229"/>
      <c r="Q282" s="229"/>
      <c r="R282" s="229"/>
      <c r="S282" s="229"/>
      <c r="T282" s="230"/>
      <c r="AT282" s="224" t="s">
        <v>166</v>
      </c>
      <c r="AU282" s="224" t="s">
        <v>82</v>
      </c>
      <c r="AV282" s="12" t="s">
        <v>82</v>
      </c>
      <c r="AW282" s="12" t="s">
        <v>36</v>
      </c>
      <c r="AX282" s="12" t="s">
        <v>73</v>
      </c>
      <c r="AY282" s="224" t="s">
        <v>158</v>
      </c>
    </row>
    <row r="283" spans="2:51" s="12" customFormat="1" ht="13.5">
      <c r="B283" s="223"/>
      <c r="D283" s="216" t="s">
        <v>166</v>
      </c>
      <c r="E283" s="224" t="s">
        <v>5</v>
      </c>
      <c r="F283" s="225" t="s">
        <v>358</v>
      </c>
      <c r="H283" s="226">
        <v>17.1</v>
      </c>
      <c r="I283" s="227"/>
      <c r="L283" s="223"/>
      <c r="M283" s="228"/>
      <c r="N283" s="229"/>
      <c r="O283" s="229"/>
      <c r="P283" s="229"/>
      <c r="Q283" s="229"/>
      <c r="R283" s="229"/>
      <c r="S283" s="229"/>
      <c r="T283" s="230"/>
      <c r="AT283" s="224" t="s">
        <v>166</v>
      </c>
      <c r="AU283" s="224" t="s">
        <v>82</v>
      </c>
      <c r="AV283" s="12" t="s">
        <v>82</v>
      </c>
      <c r="AW283" s="12" t="s">
        <v>36</v>
      </c>
      <c r="AX283" s="12" t="s">
        <v>73</v>
      </c>
      <c r="AY283" s="224" t="s">
        <v>158</v>
      </c>
    </row>
    <row r="284" spans="2:51" s="12" customFormat="1" ht="13.5">
      <c r="B284" s="223"/>
      <c r="D284" s="216" t="s">
        <v>166</v>
      </c>
      <c r="E284" s="224" t="s">
        <v>5</v>
      </c>
      <c r="F284" s="225" t="s">
        <v>359</v>
      </c>
      <c r="H284" s="226">
        <v>77.4</v>
      </c>
      <c r="I284" s="227"/>
      <c r="L284" s="223"/>
      <c r="M284" s="228"/>
      <c r="N284" s="229"/>
      <c r="O284" s="229"/>
      <c r="P284" s="229"/>
      <c r="Q284" s="229"/>
      <c r="R284" s="229"/>
      <c r="S284" s="229"/>
      <c r="T284" s="230"/>
      <c r="AT284" s="224" t="s">
        <v>166</v>
      </c>
      <c r="AU284" s="224" t="s">
        <v>82</v>
      </c>
      <c r="AV284" s="12" t="s">
        <v>82</v>
      </c>
      <c r="AW284" s="12" t="s">
        <v>36</v>
      </c>
      <c r="AX284" s="12" t="s">
        <v>73</v>
      </c>
      <c r="AY284" s="224" t="s">
        <v>158</v>
      </c>
    </row>
    <row r="285" spans="2:51" s="12" customFormat="1" ht="13.5">
      <c r="B285" s="223"/>
      <c r="D285" s="216" t="s">
        <v>166</v>
      </c>
      <c r="E285" s="224" t="s">
        <v>5</v>
      </c>
      <c r="F285" s="225" t="s">
        <v>360</v>
      </c>
      <c r="H285" s="226">
        <v>16.2</v>
      </c>
      <c r="I285" s="227"/>
      <c r="L285" s="223"/>
      <c r="M285" s="228"/>
      <c r="N285" s="229"/>
      <c r="O285" s="229"/>
      <c r="P285" s="229"/>
      <c r="Q285" s="229"/>
      <c r="R285" s="229"/>
      <c r="S285" s="229"/>
      <c r="T285" s="230"/>
      <c r="AT285" s="224" t="s">
        <v>166</v>
      </c>
      <c r="AU285" s="224" t="s">
        <v>82</v>
      </c>
      <c r="AV285" s="12" t="s">
        <v>82</v>
      </c>
      <c r="AW285" s="12" t="s">
        <v>36</v>
      </c>
      <c r="AX285" s="12" t="s">
        <v>73</v>
      </c>
      <c r="AY285" s="224" t="s">
        <v>158</v>
      </c>
    </row>
    <row r="286" spans="2:51" s="12" customFormat="1" ht="13.5">
      <c r="B286" s="223"/>
      <c r="D286" s="216" t="s">
        <v>166</v>
      </c>
      <c r="E286" s="224" t="s">
        <v>5</v>
      </c>
      <c r="F286" s="225" t="s">
        <v>361</v>
      </c>
      <c r="H286" s="226">
        <v>18.26</v>
      </c>
      <c r="I286" s="227"/>
      <c r="L286" s="223"/>
      <c r="M286" s="228"/>
      <c r="N286" s="229"/>
      <c r="O286" s="229"/>
      <c r="P286" s="229"/>
      <c r="Q286" s="229"/>
      <c r="R286" s="229"/>
      <c r="S286" s="229"/>
      <c r="T286" s="230"/>
      <c r="AT286" s="224" t="s">
        <v>166</v>
      </c>
      <c r="AU286" s="224" t="s">
        <v>82</v>
      </c>
      <c r="AV286" s="12" t="s">
        <v>82</v>
      </c>
      <c r="AW286" s="12" t="s">
        <v>36</v>
      </c>
      <c r="AX286" s="12" t="s">
        <v>73</v>
      </c>
      <c r="AY286" s="224" t="s">
        <v>158</v>
      </c>
    </row>
    <row r="287" spans="2:51" s="12" customFormat="1" ht="13.5">
      <c r="B287" s="223"/>
      <c r="D287" s="216" t="s">
        <v>166</v>
      </c>
      <c r="E287" s="224" t="s">
        <v>5</v>
      </c>
      <c r="F287" s="225" t="s">
        <v>349</v>
      </c>
      <c r="H287" s="226">
        <v>6.925</v>
      </c>
      <c r="I287" s="227"/>
      <c r="L287" s="223"/>
      <c r="M287" s="228"/>
      <c r="N287" s="229"/>
      <c r="O287" s="229"/>
      <c r="P287" s="229"/>
      <c r="Q287" s="229"/>
      <c r="R287" s="229"/>
      <c r="S287" s="229"/>
      <c r="T287" s="230"/>
      <c r="AT287" s="224" t="s">
        <v>166</v>
      </c>
      <c r="AU287" s="224" t="s">
        <v>82</v>
      </c>
      <c r="AV287" s="12" t="s">
        <v>82</v>
      </c>
      <c r="AW287" s="12" t="s">
        <v>36</v>
      </c>
      <c r="AX287" s="12" t="s">
        <v>73</v>
      </c>
      <c r="AY287" s="224" t="s">
        <v>158</v>
      </c>
    </row>
    <row r="288" spans="2:51" s="13" customFormat="1" ht="13.5">
      <c r="B288" s="231"/>
      <c r="D288" s="216" t="s">
        <v>166</v>
      </c>
      <c r="E288" s="232" t="s">
        <v>5</v>
      </c>
      <c r="F288" s="233" t="s">
        <v>169</v>
      </c>
      <c r="H288" s="234">
        <v>1812.585</v>
      </c>
      <c r="I288" s="235"/>
      <c r="L288" s="231"/>
      <c r="M288" s="236"/>
      <c r="N288" s="237"/>
      <c r="O288" s="237"/>
      <c r="P288" s="237"/>
      <c r="Q288" s="237"/>
      <c r="R288" s="237"/>
      <c r="S288" s="237"/>
      <c r="T288" s="238"/>
      <c r="AT288" s="232" t="s">
        <v>166</v>
      </c>
      <c r="AU288" s="232" t="s">
        <v>82</v>
      </c>
      <c r="AV288" s="13" t="s">
        <v>88</v>
      </c>
      <c r="AW288" s="13" t="s">
        <v>36</v>
      </c>
      <c r="AX288" s="13" t="s">
        <v>78</v>
      </c>
      <c r="AY288" s="232" t="s">
        <v>158</v>
      </c>
    </row>
    <row r="289" spans="2:65" s="1" customFormat="1" ht="16.5" customHeight="1">
      <c r="B289" s="202"/>
      <c r="C289" s="239" t="s">
        <v>371</v>
      </c>
      <c r="D289" s="239" t="s">
        <v>245</v>
      </c>
      <c r="E289" s="240" t="s">
        <v>372</v>
      </c>
      <c r="F289" s="241" t="s">
        <v>373</v>
      </c>
      <c r="G289" s="242" t="s">
        <v>304</v>
      </c>
      <c r="H289" s="243">
        <v>1903.214</v>
      </c>
      <c r="I289" s="244"/>
      <c r="J289" s="245">
        <f>ROUND(I289*H289,2)</f>
        <v>0</v>
      </c>
      <c r="K289" s="241" t="s">
        <v>5</v>
      </c>
      <c r="L289" s="246"/>
      <c r="M289" s="247" t="s">
        <v>5</v>
      </c>
      <c r="N289" s="248" t="s">
        <v>44</v>
      </c>
      <c r="O289" s="48"/>
      <c r="P289" s="212">
        <f>O289*H289</f>
        <v>0</v>
      </c>
      <c r="Q289" s="212">
        <v>0</v>
      </c>
      <c r="R289" s="212">
        <f>Q289*H289</f>
        <v>0</v>
      </c>
      <c r="S289" s="212">
        <v>0</v>
      </c>
      <c r="T289" s="213">
        <f>S289*H289</f>
        <v>0</v>
      </c>
      <c r="AR289" s="25" t="s">
        <v>204</v>
      </c>
      <c r="AT289" s="25" t="s">
        <v>245</v>
      </c>
      <c r="AU289" s="25" t="s">
        <v>82</v>
      </c>
      <c r="AY289" s="25" t="s">
        <v>158</v>
      </c>
      <c r="BE289" s="214">
        <f>IF(N289="základní",J289,0)</f>
        <v>0</v>
      </c>
      <c r="BF289" s="214">
        <f>IF(N289="snížená",J289,0)</f>
        <v>0</v>
      </c>
      <c r="BG289" s="214">
        <f>IF(N289="zákl. přenesená",J289,0)</f>
        <v>0</v>
      </c>
      <c r="BH289" s="214">
        <f>IF(N289="sníž. přenesená",J289,0)</f>
        <v>0</v>
      </c>
      <c r="BI289" s="214">
        <f>IF(N289="nulová",J289,0)</f>
        <v>0</v>
      </c>
      <c r="BJ289" s="25" t="s">
        <v>78</v>
      </c>
      <c r="BK289" s="214">
        <f>ROUND(I289*H289,2)</f>
        <v>0</v>
      </c>
      <c r="BL289" s="25" t="s">
        <v>88</v>
      </c>
      <c r="BM289" s="25" t="s">
        <v>374</v>
      </c>
    </row>
    <row r="290" spans="2:51" s="12" customFormat="1" ht="13.5">
      <c r="B290" s="223"/>
      <c r="D290" s="216" t="s">
        <v>166</v>
      </c>
      <c r="E290" s="224" t="s">
        <v>5</v>
      </c>
      <c r="F290" s="225" t="s">
        <v>375</v>
      </c>
      <c r="H290" s="226">
        <v>1903.214</v>
      </c>
      <c r="I290" s="227"/>
      <c r="L290" s="223"/>
      <c r="M290" s="228"/>
      <c r="N290" s="229"/>
      <c r="O290" s="229"/>
      <c r="P290" s="229"/>
      <c r="Q290" s="229"/>
      <c r="R290" s="229"/>
      <c r="S290" s="229"/>
      <c r="T290" s="230"/>
      <c r="AT290" s="224" t="s">
        <v>166</v>
      </c>
      <c r="AU290" s="224" t="s">
        <v>82</v>
      </c>
      <c r="AV290" s="12" t="s">
        <v>82</v>
      </c>
      <c r="AW290" s="12" t="s">
        <v>36</v>
      </c>
      <c r="AX290" s="12" t="s">
        <v>73</v>
      </c>
      <c r="AY290" s="224" t="s">
        <v>158</v>
      </c>
    </row>
    <row r="291" spans="2:51" s="13" customFormat="1" ht="13.5">
      <c r="B291" s="231"/>
      <c r="D291" s="216" t="s">
        <v>166</v>
      </c>
      <c r="E291" s="232" t="s">
        <v>5</v>
      </c>
      <c r="F291" s="233" t="s">
        <v>169</v>
      </c>
      <c r="H291" s="234">
        <v>1903.214</v>
      </c>
      <c r="I291" s="235"/>
      <c r="L291" s="231"/>
      <c r="M291" s="236"/>
      <c r="N291" s="237"/>
      <c r="O291" s="237"/>
      <c r="P291" s="237"/>
      <c r="Q291" s="237"/>
      <c r="R291" s="237"/>
      <c r="S291" s="237"/>
      <c r="T291" s="238"/>
      <c r="AT291" s="232" t="s">
        <v>166</v>
      </c>
      <c r="AU291" s="232" t="s">
        <v>82</v>
      </c>
      <c r="AV291" s="13" t="s">
        <v>88</v>
      </c>
      <c r="AW291" s="13" t="s">
        <v>36</v>
      </c>
      <c r="AX291" s="13" t="s">
        <v>78</v>
      </c>
      <c r="AY291" s="232" t="s">
        <v>158</v>
      </c>
    </row>
    <row r="292" spans="2:65" s="1" customFormat="1" ht="25.5" customHeight="1">
      <c r="B292" s="202"/>
      <c r="C292" s="203" t="s">
        <v>376</v>
      </c>
      <c r="D292" s="203" t="s">
        <v>160</v>
      </c>
      <c r="E292" s="204" t="s">
        <v>377</v>
      </c>
      <c r="F292" s="205" t="s">
        <v>378</v>
      </c>
      <c r="G292" s="206" t="s">
        <v>163</v>
      </c>
      <c r="H292" s="207">
        <v>1433.804</v>
      </c>
      <c r="I292" s="208"/>
      <c r="J292" s="209">
        <f>ROUND(I292*H292,2)</f>
        <v>0</v>
      </c>
      <c r="K292" s="205" t="s">
        <v>5</v>
      </c>
      <c r="L292" s="47"/>
      <c r="M292" s="210" t="s">
        <v>5</v>
      </c>
      <c r="N292" s="211" t="s">
        <v>44</v>
      </c>
      <c r="O292" s="48"/>
      <c r="P292" s="212">
        <f>O292*H292</f>
        <v>0</v>
      </c>
      <c r="Q292" s="212">
        <v>0</v>
      </c>
      <c r="R292" s="212">
        <f>Q292*H292</f>
        <v>0</v>
      </c>
      <c r="S292" s="212">
        <v>0</v>
      </c>
      <c r="T292" s="213">
        <f>S292*H292</f>
        <v>0</v>
      </c>
      <c r="AR292" s="25" t="s">
        <v>88</v>
      </c>
      <c r="AT292" s="25" t="s">
        <v>160</v>
      </c>
      <c r="AU292" s="25" t="s">
        <v>82</v>
      </c>
      <c r="AY292" s="25" t="s">
        <v>158</v>
      </c>
      <c r="BE292" s="214">
        <f>IF(N292="základní",J292,0)</f>
        <v>0</v>
      </c>
      <c r="BF292" s="214">
        <f>IF(N292="snížená",J292,0)</f>
        <v>0</v>
      </c>
      <c r="BG292" s="214">
        <f>IF(N292="zákl. přenesená",J292,0)</f>
        <v>0</v>
      </c>
      <c r="BH292" s="214">
        <f>IF(N292="sníž. přenesená",J292,0)</f>
        <v>0</v>
      </c>
      <c r="BI292" s="214">
        <f>IF(N292="nulová",J292,0)</f>
        <v>0</v>
      </c>
      <c r="BJ292" s="25" t="s">
        <v>78</v>
      </c>
      <c r="BK292" s="214">
        <f>ROUND(I292*H292,2)</f>
        <v>0</v>
      </c>
      <c r="BL292" s="25" t="s">
        <v>88</v>
      </c>
      <c r="BM292" s="25" t="s">
        <v>379</v>
      </c>
    </row>
    <row r="293" spans="2:51" s="11" customFormat="1" ht="13.5">
      <c r="B293" s="215"/>
      <c r="D293" s="216" t="s">
        <v>166</v>
      </c>
      <c r="E293" s="217" t="s">
        <v>5</v>
      </c>
      <c r="F293" s="218" t="s">
        <v>380</v>
      </c>
      <c r="H293" s="217" t="s">
        <v>5</v>
      </c>
      <c r="I293" s="219"/>
      <c r="L293" s="215"/>
      <c r="M293" s="220"/>
      <c r="N293" s="221"/>
      <c r="O293" s="221"/>
      <c r="P293" s="221"/>
      <c r="Q293" s="221"/>
      <c r="R293" s="221"/>
      <c r="S293" s="221"/>
      <c r="T293" s="222"/>
      <c r="AT293" s="217" t="s">
        <v>166</v>
      </c>
      <c r="AU293" s="217" t="s">
        <v>82</v>
      </c>
      <c r="AV293" s="11" t="s">
        <v>78</v>
      </c>
      <c r="AW293" s="11" t="s">
        <v>36</v>
      </c>
      <c r="AX293" s="11" t="s">
        <v>73</v>
      </c>
      <c r="AY293" s="217" t="s">
        <v>158</v>
      </c>
    </row>
    <row r="294" spans="2:51" s="12" customFormat="1" ht="13.5">
      <c r="B294" s="223"/>
      <c r="D294" s="216" t="s">
        <v>166</v>
      </c>
      <c r="E294" s="224" t="s">
        <v>5</v>
      </c>
      <c r="F294" s="225" t="s">
        <v>381</v>
      </c>
      <c r="H294" s="226">
        <v>16.35</v>
      </c>
      <c r="I294" s="227"/>
      <c r="L294" s="223"/>
      <c r="M294" s="228"/>
      <c r="N294" s="229"/>
      <c r="O294" s="229"/>
      <c r="P294" s="229"/>
      <c r="Q294" s="229"/>
      <c r="R294" s="229"/>
      <c r="S294" s="229"/>
      <c r="T294" s="230"/>
      <c r="AT294" s="224" t="s">
        <v>166</v>
      </c>
      <c r="AU294" s="224" t="s">
        <v>82</v>
      </c>
      <c r="AV294" s="12" t="s">
        <v>82</v>
      </c>
      <c r="AW294" s="12" t="s">
        <v>36</v>
      </c>
      <c r="AX294" s="12" t="s">
        <v>73</v>
      </c>
      <c r="AY294" s="224" t="s">
        <v>158</v>
      </c>
    </row>
    <row r="295" spans="2:51" s="12" customFormat="1" ht="13.5">
      <c r="B295" s="223"/>
      <c r="D295" s="216" t="s">
        <v>166</v>
      </c>
      <c r="E295" s="224" t="s">
        <v>5</v>
      </c>
      <c r="F295" s="225" t="s">
        <v>382</v>
      </c>
      <c r="H295" s="226">
        <v>275.625</v>
      </c>
      <c r="I295" s="227"/>
      <c r="L295" s="223"/>
      <c r="M295" s="228"/>
      <c r="N295" s="229"/>
      <c r="O295" s="229"/>
      <c r="P295" s="229"/>
      <c r="Q295" s="229"/>
      <c r="R295" s="229"/>
      <c r="S295" s="229"/>
      <c r="T295" s="230"/>
      <c r="AT295" s="224" t="s">
        <v>166</v>
      </c>
      <c r="AU295" s="224" t="s">
        <v>82</v>
      </c>
      <c r="AV295" s="12" t="s">
        <v>82</v>
      </c>
      <c r="AW295" s="12" t="s">
        <v>36</v>
      </c>
      <c r="AX295" s="12" t="s">
        <v>73</v>
      </c>
      <c r="AY295" s="224" t="s">
        <v>158</v>
      </c>
    </row>
    <row r="296" spans="2:51" s="12" customFormat="1" ht="13.5">
      <c r="B296" s="223"/>
      <c r="D296" s="216" t="s">
        <v>166</v>
      </c>
      <c r="E296" s="224" t="s">
        <v>5</v>
      </c>
      <c r="F296" s="225" t="s">
        <v>383</v>
      </c>
      <c r="H296" s="226">
        <v>6.3</v>
      </c>
      <c r="I296" s="227"/>
      <c r="L296" s="223"/>
      <c r="M296" s="228"/>
      <c r="N296" s="229"/>
      <c r="O296" s="229"/>
      <c r="P296" s="229"/>
      <c r="Q296" s="229"/>
      <c r="R296" s="229"/>
      <c r="S296" s="229"/>
      <c r="T296" s="230"/>
      <c r="AT296" s="224" t="s">
        <v>166</v>
      </c>
      <c r="AU296" s="224" t="s">
        <v>82</v>
      </c>
      <c r="AV296" s="12" t="s">
        <v>82</v>
      </c>
      <c r="AW296" s="12" t="s">
        <v>36</v>
      </c>
      <c r="AX296" s="12" t="s">
        <v>73</v>
      </c>
      <c r="AY296" s="224" t="s">
        <v>158</v>
      </c>
    </row>
    <row r="297" spans="2:51" s="12" customFormat="1" ht="13.5">
      <c r="B297" s="223"/>
      <c r="D297" s="216" t="s">
        <v>166</v>
      </c>
      <c r="E297" s="224" t="s">
        <v>5</v>
      </c>
      <c r="F297" s="225" t="s">
        <v>384</v>
      </c>
      <c r="H297" s="226">
        <v>76.05</v>
      </c>
      <c r="I297" s="227"/>
      <c r="L297" s="223"/>
      <c r="M297" s="228"/>
      <c r="N297" s="229"/>
      <c r="O297" s="229"/>
      <c r="P297" s="229"/>
      <c r="Q297" s="229"/>
      <c r="R297" s="229"/>
      <c r="S297" s="229"/>
      <c r="T297" s="230"/>
      <c r="AT297" s="224" t="s">
        <v>166</v>
      </c>
      <c r="AU297" s="224" t="s">
        <v>82</v>
      </c>
      <c r="AV297" s="12" t="s">
        <v>82</v>
      </c>
      <c r="AW297" s="12" t="s">
        <v>36</v>
      </c>
      <c r="AX297" s="12" t="s">
        <v>73</v>
      </c>
      <c r="AY297" s="224" t="s">
        <v>158</v>
      </c>
    </row>
    <row r="298" spans="2:51" s="12" customFormat="1" ht="13.5">
      <c r="B298" s="223"/>
      <c r="D298" s="216" t="s">
        <v>166</v>
      </c>
      <c r="E298" s="224" t="s">
        <v>5</v>
      </c>
      <c r="F298" s="225" t="s">
        <v>385</v>
      </c>
      <c r="H298" s="226">
        <v>6.3</v>
      </c>
      <c r="I298" s="227"/>
      <c r="L298" s="223"/>
      <c r="M298" s="228"/>
      <c r="N298" s="229"/>
      <c r="O298" s="229"/>
      <c r="P298" s="229"/>
      <c r="Q298" s="229"/>
      <c r="R298" s="229"/>
      <c r="S298" s="229"/>
      <c r="T298" s="230"/>
      <c r="AT298" s="224" t="s">
        <v>166</v>
      </c>
      <c r="AU298" s="224" t="s">
        <v>82</v>
      </c>
      <c r="AV298" s="12" t="s">
        <v>82</v>
      </c>
      <c r="AW298" s="12" t="s">
        <v>36</v>
      </c>
      <c r="AX298" s="12" t="s">
        <v>73</v>
      </c>
      <c r="AY298" s="224" t="s">
        <v>158</v>
      </c>
    </row>
    <row r="299" spans="2:51" s="12" customFormat="1" ht="13.5">
      <c r="B299" s="223"/>
      <c r="D299" s="216" t="s">
        <v>166</v>
      </c>
      <c r="E299" s="224" t="s">
        <v>5</v>
      </c>
      <c r="F299" s="225" t="s">
        <v>386</v>
      </c>
      <c r="H299" s="226">
        <v>23.49</v>
      </c>
      <c r="I299" s="227"/>
      <c r="L299" s="223"/>
      <c r="M299" s="228"/>
      <c r="N299" s="229"/>
      <c r="O299" s="229"/>
      <c r="P299" s="229"/>
      <c r="Q299" s="229"/>
      <c r="R299" s="229"/>
      <c r="S299" s="229"/>
      <c r="T299" s="230"/>
      <c r="AT299" s="224" t="s">
        <v>166</v>
      </c>
      <c r="AU299" s="224" t="s">
        <v>82</v>
      </c>
      <c r="AV299" s="12" t="s">
        <v>82</v>
      </c>
      <c r="AW299" s="12" t="s">
        <v>36</v>
      </c>
      <c r="AX299" s="12" t="s">
        <v>73</v>
      </c>
      <c r="AY299" s="224" t="s">
        <v>158</v>
      </c>
    </row>
    <row r="300" spans="2:51" s="12" customFormat="1" ht="13.5">
      <c r="B300" s="223"/>
      <c r="D300" s="216" t="s">
        <v>166</v>
      </c>
      <c r="E300" s="224" t="s">
        <v>5</v>
      </c>
      <c r="F300" s="225" t="s">
        <v>387</v>
      </c>
      <c r="H300" s="226">
        <v>39.375</v>
      </c>
      <c r="I300" s="227"/>
      <c r="L300" s="223"/>
      <c r="M300" s="228"/>
      <c r="N300" s="229"/>
      <c r="O300" s="229"/>
      <c r="P300" s="229"/>
      <c r="Q300" s="229"/>
      <c r="R300" s="229"/>
      <c r="S300" s="229"/>
      <c r="T300" s="230"/>
      <c r="AT300" s="224" t="s">
        <v>166</v>
      </c>
      <c r="AU300" s="224" t="s">
        <v>82</v>
      </c>
      <c r="AV300" s="12" t="s">
        <v>82</v>
      </c>
      <c r="AW300" s="12" t="s">
        <v>36</v>
      </c>
      <c r="AX300" s="12" t="s">
        <v>73</v>
      </c>
      <c r="AY300" s="224" t="s">
        <v>158</v>
      </c>
    </row>
    <row r="301" spans="2:51" s="12" customFormat="1" ht="13.5">
      <c r="B301" s="223"/>
      <c r="D301" s="216" t="s">
        <v>166</v>
      </c>
      <c r="E301" s="224" t="s">
        <v>5</v>
      </c>
      <c r="F301" s="225" t="s">
        <v>388</v>
      </c>
      <c r="H301" s="226">
        <v>0.64</v>
      </c>
      <c r="I301" s="227"/>
      <c r="L301" s="223"/>
      <c r="M301" s="228"/>
      <c r="N301" s="229"/>
      <c r="O301" s="229"/>
      <c r="P301" s="229"/>
      <c r="Q301" s="229"/>
      <c r="R301" s="229"/>
      <c r="S301" s="229"/>
      <c r="T301" s="230"/>
      <c r="AT301" s="224" t="s">
        <v>166</v>
      </c>
      <c r="AU301" s="224" t="s">
        <v>82</v>
      </c>
      <c r="AV301" s="12" t="s">
        <v>82</v>
      </c>
      <c r="AW301" s="12" t="s">
        <v>36</v>
      </c>
      <c r="AX301" s="12" t="s">
        <v>73</v>
      </c>
      <c r="AY301" s="224" t="s">
        <v>158</v>
      </c>
    </row>
    <row r="302" spans="2:51" s="12" customFormat="1" ht="13.5">
      <c r="B302" s="223"/>
      <c r="D302" s="216" t="s">
        <v>166</v>
      </c>
      <c r="E302" s="224" t="s">
        <v>5</v>
      </c>
      <c r="F302" s="225" t="s">
        <v>389</v>
      </c>
      <c r="H302" s="226">
        <v>2.05</v>
      </c>
      <c r="I302" s="227"/>
      <c r="L302" s="223"/>
      <c r="M302" s="228"/>
      <c r="N302" s="229"/>
      <c r="O302" s="229"/>
      <c r="P302" s="229"/>
      <c r="Q302" s="229"/>
      <c r="R302" s="229"/>
      <c r="S302" s="229"/>
      <c r="T302" s="230"/>
      <c r="AT302" s="224" t="s">
        <v>166</v>
      </c>
      <c r="AU302" s="224" t="s">
        <v>82</v>
      </c>
      <c r="AV302" s="12" t="s">
        <v>82</v>
      </c>
      <c r="AW302" s="12" t="s">
        <v>36</v>
      </c>
      <c r="AX302" s="12" t="s">
        <v>73</v>
      </c>
      <c r="AY302" s="224" t="s">
        <v>158</v>
      </c>
    </row>
    <row r="303" spans="2:51" s="12" customFormat="1" ht="13.5">
      <c r="B303" s="223"/>
      <c r="D303" s="216" t="s">
        <v>166</v>
      </c>
      <c r="E303" s="224" t="s">
        <v>5</v>
      </c>
      <c r="F303" s="225" t="s">
        <v>390</v>
      </c>
      <c r="H303" s="226">
        <v>435.488</v>
      </c>
      <c r="I303" s="227"/>
      <c r="L303" s="223"/>
      <c r="M303" s="228"/>
      <c r="N303" s="229"/>
      <c r="O303" s="229"/>
      <c r="P303" s="229"/>
      <c r="Q303" s="229"/>
      <c r="R303" s="229"/>
      <c r="S303" s="229"/>
      <c r="T303" s="230"/>
      <c r="AT303" s="224" t="s">
        <v>166</v>
      </c>
      <c r="AU303" s="224" t="s">
        <v>82</v>
      </c>
      <c r="AV303" s="12" t="s">
        <v>82</v>
      </c>
      <c r="AW303" s="12" t="s">
        <v>36</v>
      </c>
      <c r="AX303" s="12" t="s">
        <v>73</v>
      </c>
      <c r="AY303" s="224" t="s">
        <v>158</v>
      </c>
    </row>
    <row r="304" spans="2:51" s="12" customFormat="1" ht="13.5">
      <c r="B304" s="223"/>
      <c r="D304" s="216" t="s">
        <v>166</v>
      </c>
      <c r="E304" s="224" t="s">
        <v>5</v>
      </c>
      <c r="F304" s="225" t="s">
        <v>384</v>
      </c>
      <c r="H304" s="226">
        <v>76.05</v>
      </c>
      <c r="I304" s="227"/>
      <c r="L304" s="223"/>
      <c r="M304" s="228"/>
      <c r="N304" s="229"/>
      <c r="O304" s="229"/>
      <c r="P304" s="229"/>
      <c r="Q304" s="229"/>
      <c r="R304" s="229"/>
      <c r="S304" s="229"/>
      <c r="T304" s="230"/>
      <c r="AT304" s="224" t="s">
        <v>166</v>
      </c>
      <c r="AU304" s="224" t="s">
        <v>82</v>
      </c>
      <c r="AV304" s="12" t="s">
        <v>82</v>
      </c>
      <c r="AW304" s="12" t="s">
        <v>36</v>
      </c>
      <c r="AX304" s="12" t="s">
        <v>73</v>
      </c>
      <c r="AY304" s="224" t="s">
        <v>158</v>
      </c>
    </row>
    <row r="305" spans="2:51" s="12" customFormat="1" ht="13.5">
      <c r="B305" s="223"/>
      <c r="D305" s="216" t="s">
        <v>166</v>
      </c>
      <c r="E305" s="224" t="s">
        <v>5</v>
      </c>
      <c r="F305" s="225" t="s">
        <v>391</v>
      </c>
      <c r="H305" s="226">
        <v>3.25</v>
      </c>
      <c r="I305" s="227"/>
      <c r="L305" s="223"/>
      <c r="M305" s="228"/>
      <c r="N305" s="229"/>
      <c r="O305" s="229"/>
      <c r="P305" s="229"/>
      <c r="Q305" s="229"/>
      <c r="R305" s="229"/>
      <c r="S305" s="229"/>
      <c r="T305" s="230"/>
      <c r="AT305" s="224" t="s">
        <v>166</v>
      </c>
      <c r="AU305" s="224" t="s">
        <v>82</v>
      </c>
      <c r="AV305" s="12" t="s">
        <v>82</v>
      </c>
      <c r="AW305" s="12" t="s">
        <v>36</v>
      </c>
      <c r="AX305" s="12" t="s">
        <v>73</v>
      </c>
      <c r="AY305" s="224" t="s">
        <v>158</v>
      </c>
    </row>
    <row r="306" spans="2:51" s="12" customFormat="1" ht="13.5">
      <c r="B306" s="223"/>
      <c r="D306" s="216" t="s">
        <v>166</v>
      </c>
      <c r="E306" s="224" t="s">
        <v>5</v>
      </c>
      <c r="F306" s="225" t="s">
        <v>392</v>
      </c>
      <c r="H306" s="226">
        <v>18.27</v>
      </c>
      <c r="I306" s="227"/>
      <c r="L306" s="223"/>
      <c r="M306" s="228"/>
      <c r="N306" s="229"/>
      <c r="O306" s="229"/>
      <c r="P306" s="229"/>
      <c r="Q306" s="229"/>
      <c r="R306" s="229"/>
      <c r="S306" s="229"/>
      <c r="T306" s="230"/>
      <c r="AT306" s="224" t="s">
        <v>166</v>
      </c>
      <c r="AU306" s="224" t="s">
        <v>82</v>
      </c>
      <c r="AV306" s="12" t="s">
        <v>82</v>
      </c>
      <c r="AW306" s="12" t="s">
        <v>36</v>
      </c>
      <c r="AX306" s="12" t="s">
        <v>73</v>
      </c>
      <c r="AY306" s="224" t="s">
        <v>158</v>
      </c>
    </row>
    <row r="307" spans="2:51" s="12" customFormat="1" ht="13.5">
      <c r="B307" s="223"/>
      <c r="D307" s="216" t="s">
        <v>166</v>
      </c>
      <c r="E307" s="224" t="s">
        <v>5</v>
      </c>
      <c r="F307" s="225" t="s">
        <v>393</v>
      </c>
      <c r="H307" s="226">
        <v>35.595</v>
      </c>
      <c r="I307" s="227"/>
      <c r="L307" s="223"/>
      <c r="M307" s="228"/>
      <c r="N307" s="229"/>
      <c r="O307" s="229"/>
      <c r="P307" s="229"/>
      <c r="Q307" s="229"/>
      <c r="R307" s="229"/>
      <c r="S307" s="229"/>
      <c r="T307" s="230"/>
      <c r="AT307" s="224" t="s">
        <v>166</v>
      </c>
      <c r="AU307" s="224" t="s">
        <v>82</v>
      </c>
      <c r="AV307" s="12" t="s">
        <v>82</v>
      </c>
      <c r="AW307" s="12" t="s">
        <v>36</v>
      </c>
      <c r="AX307" s="12" t="s">
        <v>73</v>
      </c>
      <c r="AY307" s="224" t="s">
        <v>158</v>
      </c>
    </row>
    <row r="308" spans="2:51" s="12" customFormat="1" ht="13.5">
      <c r="B308" s="223"/>
      <c r="D308" s="216" t="s">
        <v>166</v>
      </c>
      <c r="E308" s="224" t="s">
        <v>5</v>
      </c>
      <c r="F308" s="225" t="s">
        <v>394</v>
      </c>
      <c r="H308" s="226">
        <v>8.033</v>
      </c>
      <c r="I308" s="227"/>
      <c r="L308" s="223"/>
      <c r="M308" s="228"/>
      <c r="N308" s="229"/>
      <c r="O308" s="229"/>
      <c r="P308" s="229"/>
      <c r="Q308" s="229"/>
      <c r="R308" s="229"/>
      <c r="S308" s="229"/>
      <c r="T308" s="230"/>
      <c r="AT308" s="224" t="s">
        <v>166</v>
      </c>
      <c r="AU308" s="224" t="s">
        <v>82</v>
      </c>
      <c r="AV308" s="12" t="s">
        <v>82</v>
      </c>
      <c r="AW308" s="12" t="s">
        <v>36</v>
      </c>
      <c r="AX308" s="12" t="s">
        <v>73</v>
      </c>
      <c r="AY308" s="224" t="s">
        <v>158</v>
      </c>
    </row>
    <row r="309" spans="2:51" s="12" customFormat="1" ht="13.5">
      <c r="B309" s="223"/>
      <c r="D309" s="216" t="s">
        <v>166</v>
      </c>
      <c r="E309" s="224" t="s">
        <v>5</v>
      </c>
      <c r="F309" s="225" t="s">
        <v>395</v>
      </c>
      <c r="H309" s="226">
        <v>1.62</v>
      </c>
      <c r="I309" s="227"/>
      <c r="L309" s="223"/>
      <c r="M309" s="228"/>
      <c r="N309" s="229"/>
      <c r="O309" s="229"/>
      <c r="P309" s="229"/>
      <c r="Q309" s="229"/>
      <c r="R309" s="229"/>
      <c r="S309" s="229"/>
      <c r="T309" s="230"/>
      <c r="AT309" s="224" t="s">
        <v>166</v>
      </c>
      <c r="AU309" s="224" t="s">
        <v>82</v>
      </c>
      <c r="AV309" s="12" t="s">
        <v>82</v>
      </c>
      <c r="AW309" s="12" t="s">
        <v>36</v>
      </c>
      <c r="AX309" s="12" t="s">
        <v>73</v>
      </c>
      <c r="AY309" s="224" t="s">
        <v>158</v>
      </c>
    </row>
    <row r="310" spans="2:51" s="12" customFormat="1" ht="13.5">
      <c r="B310" s="223"/>
      <c r="D310" s="216" t="s">
        <v>166</v>
      </c>
      <c r="E310" s="224" t="s">
        <v>5</v>
      </c>
      <c r="F310" s="225" t="s">
        <v>396</v>
      </c>
      <c r="H310" s="226">
        <v>5.723</v>
      </c>
      <c r="I310" s="227"/>
      <c r="L310" s="223"/>
      <c r="M310" s="228"/>
      <c r="N310" s="229"/>
      <c r="O310" s="229"/>
      <c r="P310" s="229"/>
      <c r="Q310" s="229"/>
      <c r="R310" s="229"/>
      <c r="S310" s="229"/>
      <c r="T310" s="230"/>
      <c r="AT310" s="224" t="s">
        <v>166</v>
      </c>
      <c r="AU310" s="224" t="s">
        <v>82</v>
      </c>
      <c r="AV310" s="12" t="s">
        <v>82</v>
      </c>
      <c r="AW310" s="12" t="s">
        <v>36</v>
      </c>
      <c r="AX310" s="12" t="s">
        <v>73</v>
      </c>
      <c r="AY310" s="224" t="s">
        <v>158</v>
      </c>
    </row>
    <row r="311" spans="2:51" s="12" customFormat="1" ht="13.5">
      <c r="B311" s="223"/>
      <c r="D311" s="216" t="s">
        <v>166</v>
      </c>
      <c r="E311" s="224" t="s">
        <v>5</v>
      </c>
      <c r="F311" s="225" t="s">
        <v>397</v>
      </c>
      <c r="H311" s="226">
        <v>4.5</v>
      </c>
      <c r="I311" s="227"/>
      <c r="L311" s="223"/>
      <c r="M311" s="228"/>
      <c r="N311" s="229"/>
      <c r="O311" s="229"/>
      <c r="P311" s="229"/>
      <c r="Q311" s="229"/>
      <c r="R311" s="229"/>
      <c r="S311" s="229"/>
      <c r="T311" s="230"/>
      <c r="AT311" s="224" t="s">
        <v>166</v>
      </c>
      <c r="AU311" s="224" t="s">
        <v>82</v>
      </c>
      <c r="AV311" s="12" t="s">
        <v>82</v>
      </c>
      <c r="AW311" s="12" t="s">
        <v>36</v>
      </c>
      <c r="AX311" s="12" t="s">
        <v>73</v>
      </c>
      <c r="AY311" s="224" t="s">
        <v>158</v>
      </c>
    </row>
    <row r="312" spans="2:51" s="12" customFormat="1" ht="13.5">
      <c r="B312" s="223"/>
      <c r="D312" s="216" t="s">
        <v>166</v>
      </c>
      <c r="E312" s="224" t="s">
        <v>5</v>
      </c>
      <c r="F312" s="225" t="s">
        <v>398</v>
      </c>
      <c r="H312" s="226">
        <v>2.16</v>
      </c>
      <c r="I312" s="227"/>
      <c r="L312" s="223"/>
      <c r="M312" s="228"/>
      <c r="N312" s="229"/>
      <c r="O312" s="229"/>
      <c r="P312" s="229"/>
      <c r="Q312" s="229"/>
      <c r="R312" s="229"/>
      <c r="S312" s="229"/>
      <c r="T312" s="230"/>
      <c r="AT312" s="224" t="s">
        <v>166</v>
      </c>
      <c r="AU312" s="224" t="s">
        <v>82</v>
      </c>
      <c r="AV312" s="12" t="s">
        <v>82</v>
      </c>
      <c r="AW312" s="12" t="s">
        <v>36</v>
      </c>
      <c r="AX312" s="12" t="s">
        <v>73</v>
      </c>
      <c r="AY312" s="224" t="s">
        <v>158</v>
      </c>
    </row>
    <row r="313" spans="2:51" s="12" customFormat="1" ht="13.5">
      <c r="B313" s="223"/>
      <c r="D313" s="216" t="s">
        <v>166</v>
      </c>
      <c r="E313" s="224" t="s">
        <v>5</v>
      </c>
      <c r="F313" s="225" t="s">
        <v>399</v>
      </c>
      <c r="H313" s="226">
        <v>3.24</v>
      </c>
      <c r="I313" s="227"/>
      <c r="L313" s="223"/>
      <c r="M313" s="228"/>
      <c r="N313" s="229"/>
      <c r="O313" s="229"/>
      <c r="P313" s="229"/>
      <c r="Q313" s="229"/>
      <c r="R313" s="229"/>
      <c r="S313" s="229"/>
      <c r="T313" s="230"/>
      <c r="AT313" s="224" t="s">
        <v>166</v>
      </c>
      <c r="AU313" s="224" t="s">
        <v>82</v>
      </c>
      <c r="AV313" s="12" t="s">
        <v>82</v>
      </c>
      <c r="AW313" s="12" t="s">
        <v>36</v>
      </c>
      <c r="AX313" s="12" t="s">
        <v>73</v>
      </c>
      <c r="AY313" s="224" t="s">
        <v>158</v>
      </c>
    </row>
    <row r="314" spans="2:51" s="12" customFormat="1" ht="13.5">
      <c r="B314" s="223"/>
      <c r="D314" s="216" t="s">
        <v>166</v>
      </c>
      <c r="E314" s="224" t="s">
        <v>5</v>
      </c>
      <c r="F314" s="225" t="s">
        <v>400</v>
      </c>
      <c r="H314" s="226">
        <v>31.185</v>
      </c>
      <c r="I314" s="227"/>
      <c r="L314" s="223"/>
      <c r="M314" s="228"/>
      <c r="N314" s="229"/>
      <c r="O314" s="229"/>
      <c r="P314" s="229"/>
      <c r="Q314" s="229"/>
      <c r="R314" s="229"/>
      <c r="S314" s="229"/>
      <c r="T314" s="230"/>
      <c r="AT314" s="224" t="s">
        <v>166</v>
      </c>
      <c r="AU314" s="224" t="s">
        <v>82</v>
      </c>
      <c r="AV314" s="12" t="s">
        <v>82</v>
      </c>
      <c r="AW314" s="12" t="s">
        <v>36</v>
      </c>
      <c r="AX314" s="12" t="s">
        <v>73</v>
      </c>
      <c r="AY314" s="224" t="s">
        <v>158</v>
      </c>
    </row>
    <row r="315" spans="2:51" s="12" customFormat="1" ht="13.5">
      <c r="B315" s="223"/>
      <c r="D315" s="216" t="s">
        <v>166</v>
      </c>
      <c r="E315" s="224" t="s">
        <v>5</v>
      </c>
      <c r="F315" s="225" t="s">
        <v>401</v>
      </c>
      <c r="H315" s="226">
        <v>7.875</v>
      </c>
      <c r="I315" s="227"/>
      <c r="L315" s="223"/>
      <c r="M315" s="228"/>
      <c r="N315" s="229"/>
      <c r="O315" s="229"/>
      <c r="P315" s="229"/>
      <c r="Q315" s="229"/>
      <c r="R315" s="229"/>
      <c r="S315" s="229"/>
      <c r="T315" s="230"/>
      <c r="AT315" s="224" t="s">
        <v>166</v>
      </c>
      <c r="AU315" s="224" t="s">
        <v>82</v>
      </c>
      <c r="AV315" s="12" t="s">
        <v>82</v>
      </c>
      <c r="AW315" s="12" t="s">
        <v>36</v>
      </c>
      <c r="AX315" s="12" t="s">
        <v>73</v>
      </c>
      <c r="AY315" s="224" t="s">
        <v>158</v>
      </c>
    </row>
    <row r="316" spans="2:51" s="12" customFormat="1" ht="13.5">
      <c r="B316" s="223"/>
      <c r="D316" s="216" t="s">
        <v>166</v>
      </c>
      <c r="E316" s="224" t="s">
        <v>5</v>
      </c>
      <c r="F316" s="225" t="s">
        <v>402</v>
      </c>
      <c r="H316" s="226">
        <v>110.25</v>
      </c>
      <c r="I316" s="227"/>
      <c r="L316" s="223"/>
      <c r="M316" s="228"/>
      <c r="N316" s="229"/>
      <c r="O316" s="229"/>
      <c r="P316" s="229"/>
      <c r="Q316" s="229"/>
      <c r="R316" s="229"/>
      <c r="S316" s="229"/>
      <c r="T316" s="230"/>
      <c r="AT316" s="224" t="s">
        <v>166</v>
      </c>
      <c r="AU316" s="224" t="s">
        <v>82</v>
      </c>
      <c r="AV316" s="12" t="s">
        <v>82</v>
      </c>
      <c r="AW316" s="12" t="s">
        <v>36</v>
      </c>
      <c r="AX316" s="12" t="s">
        <v>73</v>
      </c>
      <c r="AY316" s="224" t="s">
        <v>158</v>
      </c>
    </row>
    <row r="317" spans="2:51" s="12" customFormat="1" ht="13.5">
      <c r="B317" s="223"/>
      <c r="D317" s="216" t="s">
        <v>166</v>
      </c>
      <c r="E317" s="224" t="s">
        <v>5</v>
      </c>
      <c r="F317" s="225" t="s">
        <v>403</v>
      </c>
      <c r="H317" s="226">
        <v>62.37</v>
      </c>
      <c r="I317" s="227"/>
      <c r="L317" s="223"/>
      <c r="M317" s="228"/>
      <c r="N317" s="229"/>
      <c r="O317" s="229"/>
      <c r="P317" s="229"/>
      <c r="Q317" s="229"/>
      <c r="R317" s="229"/>
      <c r="S317" s="229"/>
      <c r="T317" s="230"/>
      <c r="AT317" s="224" t="s">
        <v>166</v>
      </c>
      <c r="AU317" s="224" t="s">
        <v>82</v>
      </c>
      <c r="AV317" s="12" t="s">
        <v>82</v>
      </c>
      <c r="AW317" s="12" t="s">
        <v>36</v>
      </c>
      <c r="AX317" s="12" t="s">
        <v>73</v>
      </c>
      <c r="AY317" s="224" t="s">
        <v>158</v>
      </c>
    </row>
    <row r="318" spans="2:51" s="12" customFormat="1" ht="13.5">
      <c r="B318" s="223"/>
      <c r="D318" s="216" t="s">
        <v>166</v>
      </c>
      <c r="E318" s="224" t="s">
        <v>5</v>
      </c>
      <c r="F318" s="225" t="s">
        <v>403</v>
      </c>
      <c r="H318" s="226">
        <v>62.37</v>
      </c>
      <c r="I318" s="227"/>
      <c r="L318" s="223"/>
      <c r="M318" s="228"/>
      <c r="N318" s="229"/>
      <c r="O318" s="229"/>
      <c r="P318" s="229"/>
      <c r="Q318" s="229"/>
      <c r="R318" s="229"/>
      <c r="S318" s="229"/>
      <c r="T318" s="230"/>
      <c r="AT318" s="224" t="s">
        <v>166</v>
      </c>
      <c r="AU318" s="224" t="s">
        <v>82</v>
      </c>
      <c r="AV318" s="12" t="s">
        <v>82</v>
      </c>
      <c r="AW318" s="12" t="s">
        <v>36</v>
      </c>
      <c r="AX318" s="12" t="s">
        <v>73</v>
      </c>
      <c r="AY318" s="224" t="s">
        <v>158</v>
      </c>
    </row>
    <row r="319" spans="2:51" s="12" customFormat="1" ht="13.5">
      <c r="B319" s="223"/>
      <c r="D319" s="216" t="s">
        <v>166</v>
      </c>
      <c r="E319" s="224" t="s">
        <v>5</v>
      </c>
      <c r="F319" s="225" t="s">
        <v>404</v>
      </c>
      <c r="H319" s="226">
        <v>15.12</v>
      </c>
      <c r="I319" s="227"/>
      <c r="L319" s="223"/>
      <c r="M319" s="228"/>
      <c r="N319" s="229"/>
      <c r="O319" s="229"/>
      <c r="P319" s="229"/>
      <c r="Q319" s="229"/>
      <c r="R319" s="229"/>
      <c r="S319" s="229"/>
      <c r="T319" s="230"/>
      <c r="AT319" s="224" t="s">
        <v>166</v>
      </c>
      <c r="AU319" s="224" t="s">
        <v>82</v>
      </c>
      <c r="AV319" s="12" t="s">
        <v>82</v>
      </c>
      <c r="AW319" s="12" t="s">
        <v>36</v>
      </c>
      <c r="AX319" s="12" t="s">
        <v>73</v>
      </c>
      <c r="AY319" s="224" t="s">
        <v>158</v>
      </c>
    </row>
    <row r="320" spans="2:51" s="12" customFormat="1" ht="13.5">
      <c r="B320" s="223"/>
      <c r="D320" s="216" t="s">
        <v>166</v>
      </c>
      <c r="E320" s="224" t="s">
        <v>5</v>
      </c>
      <c r="F320" s="225" t="s">
        <v>405</v>
      </c>
      <c r="H320" s="226">
        <v>9.45</v>
      </c>
      <c r="I320" s="227"/>
      <c r="L320" s="223"/>
      <c r="M320" s="228"/>
      <c r="N320" s="229"/>
      <c r="O320" s="229"/>
      <c r="P320" s="229"/>
      <c r="Q320" s="229"/>
      <c r="R320" s="229"/>
      <c r="S320" s="229"/>
      <c r="T320" s="230"/>
      <c r="AT320" s="224" t="s">
        <v>166</v>
      </c>
      <c r="AU320" s="224" t="s">
        <v>82</v>
      </c>
      <c r="AV320" s="12" t="s">
        <v>82</v>
      </c>
      <c r="AW320" s="12" t="s">
        <v>36</v>
      </c>
      <c r="AX320" s="12" t="s">
        <v>73</v>
      </c>
      <c r="AY320" s="224" t="s">
        <v>158</v>
      </c>
    </row>
    <row r="321" spans="2:51" s="12" customFormat="1" ht="13.5">
      <c r="B321" s="223"/>
      <c r="D321" s="216" t="s">
        <v>166</v>
      </c>
      <c r="E321" s="224" t="s">
        <v>5</v>
      </c>
      <c r="F321" s="225" t="s">
        <v>406</v>
      </c>
      <c r="H321" s="226">
        <v>56.7</v>
      </c>
      <c r="I321" s="227"/>
      <c r="L321" s="223"/>
      <c r="M321" s="228"/>
      <c r="N321" s="229"/>
      <c r="O321" s="229"/>
      <c r="P321" s="229"/>
      <c r="Q321" s="229"/>
      <c r="R321" s="229"/>
      <c r="S321" s="229"/>
      <c r="T321" s="230"/>
      <c r="AT321" s="224" t="s">
        <v>166</v>
      </c>
      <c r="AU321" s="224" t="s">
        <v>82</v>
      </c>
      <c r="AV321" s="12" t="s">
        <v>82</v>
      </c>
      <c r="AW321" s="12" t="s">
        <v>36</v>
      </c>
      <c r="AX321" s="12" t="s">
        <v>73</v>
      </c>
      <c r="AY321" s="224" t="s">
        <v>158</v>
      </c>
    </row>
    <row r="322" spans="2:51" s="12" customFormat="1" ht="13.5">
      <c r="B322" s="223"/>
      <c r="D322" s="216" t="s">
        <v>166</v>
      </c>
      <c r="E322" s="224" t="s">
        <v>5</v>
      </c>
      <c r="F322" s="225" t="s">
        <v>407</v>
      </c>
      <c r="H322" s="226">
        <v>4.86</v>
      </c>
      <c r="I322" s="227"/>
      <c r="L322" s="223"/>
      <c r="M322" s="228"/>
      <c r="N322" s="229"/>
      <c r="O322" s="229"/>
      <c r="P322" s="229"/>
      <c r="Q322" s="229"/>
      <c r="R322" s="229"/>
      <c r="S322" s="229"/>
      <c r="T322" s="230"/>
      <c r="AT322" s="224" t="s">
        <v>166</v>
      </c>
      <c r="AU322" s="224" t="s">
        <v>82</v>
      </c>
      <c r="AV322" s="12" t="s">
        <v>82</v>
      </c>
      <c r="AW322" s="12" t="s">
        <v>36</v>
      </c>
      <c r="AX322" s="12" t="s">
        <v>73</v>
      </c>
      <c r="AY322" s="224" t="s">
        <v>158</v>
      </c>
    </row>
    <row r="323" spans="2:51" s="12" customFormat="1" ht="13.5">
      <c r="B323" s="223"/>
      <c r="D323" s="216" t="s">
        <v>166</v>
      </c>
      <c r="E323" s="224" t="s">
        <v>5</v>
      </c>
      <c r="F323" s="225" t="s">
        <v>408</v>
      </c>
      <c r="H323" s="226">
        <v>27.792</v>
      </c>
      <c r="I323" s="227"/>
      <c r="L323" s="223"/>
      <c r="M323" s="228"/>
      <c r="N323" s="229"/>
      <c r="O323" s="229"/>
      <c r="P323" s="229"/>
      <c r="Q323" s="229"/>
      <c r="R323" s="229"/>
      <c r="S323" s="229"/>
      <c r="T323" s="230"/>
      <c r="AT323" s="224" t="s">
        <v>166</v>
      </c>
      <c r="AU323" s="224" t="s">
        <v>82</v>
      </c>
      <c r="AV323" s="12" t="s">
        <v>82</v>
      </c>
      <c r="AW323" s="12" t="s">
        <v>36</v>
      </c>
      <c r="AX323" s="12" t="s">
        <v>73</v>
      </c>
      <c r="AY323" s="224" t="s">
        <v>158</v>
      </c>
    </row>
    <row r="324" spans="2:51" s="12" customFormat="1" ht="13.5">
      <c r="B324" s="223"/>
      <c r="D324" s="216" t="s">
        <v>166</v>
      </c>
      <c r="E324" s="224" t="s">
        <v>5</v>
      </c>
      <c r="F324" s="225" t="s">
        <v>396</v>
      </c>
      <c r="H324" s="226">
        <v>5.723</v>
      </c>
      <c r="I324" s="227"/>
      <c r="L324" s="223"/>
      <c r="M324" s="228"/>
      <c r="N324" s="229"/>
      <c r="O324" s="229"/>
      <c r="P324" s="229"/>
      <c r="Q324" s="229"/>
      <c r="R324" s="229"/>
      <c r="S324" s="229"/>
      <c r="T324" s="230"/>
      <c r="AT324" s="224" t="s">
        <v>166</v>
      </c>
      <c r="AU324" s="224" t="s">
        <v>82</v>
      </c>
      <c r="AV324" s="12" t="s">
        <v>82</v>
      </c>
      <c r="AW324" s="12" t="s">
        <v>36</v>
      </c>
      <c r="AX324" s="12" t="s">
        <v>73</v>
      </c>
      <c r="AY324" s="224" t="s">
        <v>158</v>
      </c>
    </row>
    <row r="325" spans="2:51" s="13" customFormat="1" ht="13.5">
      <c r="B325" s="231"/>
      <c r="D325" s="216" t="s">
        <v>166</v>
      </c>
      <c r="E325" s="232" t="s">
        <v>5</v>
      </c>
      <c r="F325" s="233" t="s">
        <v>169</v>
      </c>
      <c r="H325" s="234">
        <v>1433.804</v>
      </c>
      <c r="I325" s="235"/>
      <c r="L325" s="231"/>
      <c r="M325" s="236"/>
      <c r="N325" s="237"/>
      <c r="O325" s="237"/>
      <c r="P325" s="237"/>
      <c r="Q325" s="237"/>
      <c r="R325" s="237"/>
      <c r="S325" s="237"/>
      <c r="T325" s="238"/>
      <c r="AT325" s="232" t="s">
        <v>166</v>
      </c>
      <c r="AU325" s="232" t="s">
        <v>82</v>
      </c>
      <c r="AV325" s="13" t="s">
        <v>88</v>
      </c>
      <c r="AW325" s="13" t="s">
        <v>36</v>
      </c>
      <c r="AX325" s="13" t="s">
        <v>78</v>
      </c>
      <c r="AY325" s="232" t="s">
        <v>158</v>
      </c>
    </row>
    <row r="326" spans="2:65" s="1" customFormat="1" ht="16.5" customHeight="1">
      <c r="B326" s="202"/>
      <c r="C326" s="203" t="s">
        <v>409</v>
      </c>
      <c r="D326" s="203" t="s">
        <v>160</v>
      </c>
      <c r="E326" s="204" t="s">
        <v>410</v>
      </c>
      <c r="F326" s="205" t="s">
        <v>411</v>
      </c>
      <c r="G326" s="206" t="s">
        <v>163</v>
      </c>
      <c r="H326" s="207">
        <v>543.776</v>
      </c>
      <c r="I326" s="208"/>
      <c r="J326" s="209">
        <f>ROUND(I326*H326,2)</f>
        <v>0</v>
      </c>
      <c r="K326" s="205" t="s">
        <v>5</v>
      </c>
      <c r="L326" s="47"/>
      <c r="M326" s="210" t="s">
        <v>5</v>
      </c>
      <c r="N326" s="211" t="s">
        <v>44</v>
      </c>
      <c r="O326" s="48"/>
      <c r="P326" s="212">
        <f>O326*H326</f>
        <v>0</v>
      </c>
      <c r="Q326" s="212">
        <v>0</v>
      </c>
      <c r="R326" s="212">
        <f>Q326*H326</f>
        <v>0</v>
      </c>
      <c r="S326" s="212">
        <v>0</v>
      </c>
      <c r="T326" s="213">
        <f>S326*H326</f>
        <v>0</v>
      </c>
      <c r="AR326" s="25" t="s">
        <v>88</v>
      </c>
      <c r="AT326" s="25" t="s">
        <v>160</v>
      </c>
      <c r="AU326" s="25" t="s">
        <v>82</v>
      </c>
      <c r="AY326" s="25" t="s">
        <v>158</v>
      </c>
      <c r="BE326" s="214">
        <f>IF(N326="základní",J326,0)</f>
        <v>0</v>
      </c>
      <c r="BF326" s="214">
        <f>IF(N326="snížená",J326,0)</f>
        <v>0</v>
      </c>
      <c r="BG326" s="214">
        <f>IF(N326="zákl. přenesená",J326,0)</f>
        <v>0</v>
      </c>
      <c r="BH326" s="214">
        <f>IF(N326="sníž. přenesená",J326,0)</f>
        <v>0</v>
      </c>
      <c r="BI326" s="214">
        <f>IF(N326="nulová",J326,0)</f>
        <v>0</v>
      </c>
      <c r="BJ326" s="25" t="s">
        <v>78</v>
      </c>
      <c r="BK326" s="214">
        <f>ROUND(I326*H326,2)</f>
        <v>0</v>
      </c>
      <c r="BL326" s="25" t="s">
        <v>88</v>
      </c>
      <c r="BM326" s="25" t="s">
        <v>412</v>
      </c>
    </row>
    <row r="327" spans="2:51" s="11" customFormat="1" ht="13.5">
      <c r="B327" s="215"/>
      <c r="D327" s="216" t="s">
        <v>166</v>
      </c>
      <c r="E327" s="217" t="s">
        <v>5</v>
      </c>
      <c r="F327" s="218" t="s">
        <v>413</v>
      </c>
      <c r="H327" s="217" t="s">
        <v>5</v>
      </c>
      <c r="I327" s="219"/>
      <c r="L327" s="215"/>
      <c r="M327" s="220"/>
      <c r="N327" s="221"/>
      <c r="O327" s="221"/>
      <c r="P327" s="221"/>
      <c r="Q327" s="221"/>
      <c r="R327" s="221"/>
      <c r="S327" s="221"/>
      <c r="T327" s="222"/>
      <c r="AT327" s="217" t="s">
        <v>166</v>
      </c>
      <c r="AU327" s="217" t="s">
        <v>82</v>
      </c>
      <c r="AV327" s="11" t="s">
        <v>78</v>
      </c>
      <c r="AW327" s="11" t="s">
        <v>36</v>
      </c>
      <c r="AX327" s="11" t="s">
        <v>73</v>
      </c>
      <c r="AY327" s="217" t="s">
        <v>158</v>
      </c>
    </row>
    <row r="328" spans="2:51" s="11" customFormat="1" ht="13.5">
      <c r="B328" s="215"/>
      <c r="D328" s="216" t="s">
        <v>166</v>
      </c>
      <c r="E328" s="217" t="s">
        <v>5</v>
      </c>
      <c r="F328" s="218" t="s">
        <v>414</v>
      </c>
      <c r="H328" s="217" t="s">
        <v>5</v>
      </c>
      <c r="I328" s="219"/>
      <c r="L328" s="215"/>
      <c r="M328" s="220"/>
      <c r="N328" s="221"/>
      <c r="O328" s="221"/>
      <c r="P328" s="221"/>
      <c r="Q328" s="221"/>
      <c r="R328" s="221"/>
      <c r="S328" s="221"/>
      <c r="T328" s="222"/>
      <c r="AT328" s="217" t="s">
        <v>166</v>
      </c>
      <c r="AU328" s="217" t="s">
        <v>82</v>
      </c>
      <c r="AV328" s="11" t="s">
        <v>78</v>
      </c>
      <c r="AW328" s="11" t="s">
        <v>36</v>
      </c>
      <c r="AX328" s="11" t="s">
        <v>73</v>
      </c>
      <c r="AY328" s="217" t="s">
        <v>158</v>
      </c>
    </row>
    <row r="329" spans="2:51" s="12" customFormat="1" ht="13.5">
      <c r="B329" s="223"/>
      <c r="D329" s="216" t="s">
        <v>166</v>
      </c>
      <c r="E329" s="224" t="s">
        <v>5</v>
      </c>
      <c r="F329" s="225" t="s">
        <v>415</v>
      </c>
      <c r="H329" s="226">
        <v>543.776</v>
      </c>
      <c r="I329" s="227"/>
      <c r="L329" s="223"/>
      <c r="M329" s="228"/>
      <c r="N329" s="229"/>
      <c r="O329" s="229"/>
      <c r="P329" s="229"/>
      <c r="Q329" s="229"/>
      <c r="R329" s="229"/>
      <c r="S329" s="229"/>
      <c r="T329" s="230"/>
      <c r="AT329" s="224" t="s">
        <v>166</v>
      </c>
      <c r="AU329" s="224" t="s">
        <v>82</v>
      </c>
      <c r="AV329" s="12" t="s">
        <v>82</v>
      </c>
      <c r="AW329" s="12" t="s">
        <v>36</v>
      </c>
      <c r="AX329" s="12" t="s">
        <v>73</v>
      </c>
      <c r="AY329" s="224" t="s">
        <v>158</v>
      </c>
    </row>
    <row r="330" spans="2:51" s="13" customFormat="1" ht="13.5">
      <c r="B330" s="231"/>
      <c r="D330" s="216" t="s">
        <v>166</v>
      </c>
      <c r="E330" s="232" t="s">
        <v>5</v>
      </c>
      <c r="F330" s="233" t="s">
        <v>169</v>
      </c>
      <c r="H330" s="234">
        <v>543.776</v>
      </c>
      <c r="I330" s="235"/>
      <c r="L330" s="231"/>
      <c r="M330" s="236"/>
      <c r="N330" s="237"/>
      <c r="O330" s="237"/>
      <c r="P330" s="237"/>
      <c r="Q330" s="237"/>
      <c r="R330" s="237"/>
      <c r="S330" s="237"/>
      <c r="T330" s="238"/>
      <c r="AT330" s="232" t="s">
        <v>166</v>
      </c>
      <c r="AU330" s="232" t="s">
        <v>82</v>
      </c>
      <c r="AV330" s="13" t="s">
        <v>88</v>
      </c>
      <c r="AW330" s="13" t="s">
        <v>36</v>
      </c>
      <c r="AX330" s="13" t="s">
        <v>78</v>
      </c>
      <c r="AY330" s="232" t="s">
        <v>158</v>
      </c>
    </row>
    <row r="331" spans="2:65" s="1" customFormat="1" ht="25.5" customHeight="1">
      <c r="B331" s="202"/>
      <c r="C331" s="203" t="s">
        <v>416</v>
      </c>
      <c r="D331" s="203" t="s">
        <v>160</v>
      </c>
      <c r="E331" s="204" t="s">
        <v>417</v>
      </c>
      <c r="F331" s="205" t="s">
        <v>418</v>
      </c>
      <c r="G331" s="206" t="s">
        <v>163</v>
      </c>
      <c r="H331" s="207">
        <v>26.5</v>
      </c>
      <c r="I331" s="208"/>
      <c r="J331" s="209">
        <f>ROUND(I331*H331,2)</f>
        <v>0</v>
      </c>
      <c r="K331" s="205" t="s">
        <v>164</v>
      </c>
      <c r="L331" s="47"/>
      <c r="M331" s="210" t="s">
        <v>5</v>
      </c>
      <c r="N331" s="211" t="s">
        <v>44</v>
      </c>
      <c r="O331" s="48"/>
      <c r="P331" s="212">
        <f>O331*H331</f>
        <v>0</v>
      </c>
      <c r="Q331" s="212">
        <v>0</v>
      </c>
      <c r="R331" s="212">
        <f>Q331*H331</f>
        <v>0</v>
      </c>
      <c r="S331" s="212">
        <v>0</v>
      </c>
      <c r="T331" s="213">
        <f>S331*H331</f>
        <v>0</v>
      </c>
      <c r="AR331" s="25" t="s">
        <v>88</v>
      </c>
      <c r="AT331" s="25" t="s">
        <v>160</v>
      </c>
      <c r="AU331" s="25" t="s">
        <v>82</v>
      </c>
      <c r="AY331" s="25" t="s">
        <v>158</v>
      </c>
      <c r="BE331" s="214">
        <f>IF(N331="základní",J331,0)</f>
        <v>0</v>
      </c>
      <c r="BF331" s="214">
        <f>IF(N331="snížená",J331,0)</f>
        <v>0</v>
      </c>
      <c r="BG331" s="214">
        <f>IF(N331="zákl. přenesená",J331,0)</f>
        <v>0</v>
      </c>
      <c r="BH331" s="214">
        <f>IF(N331="sníž. přenesená",J331,0)</f>
        <v>0</v>
      </c>
      <c r="BI331" s="214">
        <f>IF(N331="nulová",J331,0)</f>
        <v>0</v>
      </c>
      <c r="BJ331" s="25" t="s">
        <v>78</v>
      </c>
      <c r="BK331" s="214">
        <f>ROUND(I331*H331,2)</f>
        <v>0</v>
      </c>
      <c r="BL331" s="25" t="s">
        <v>88</v>
      </c>
      <c r="BM331" s="25" t="s">
        <v>419</v>
      </c>
    </row>
    <row r="332" spans="2:51" s="11" customFormat="1" ht="13.5">
      <c r="B332" s="215"/>
      <c r="D332" s="216" t="s">
        <v>166</v>
      </c>
      <c r="E332" s="217" t="s">
        <v>5</v>
      </c>
      <c r="F332" s="218" t="s">
        <v>420</v>
      </c>
      <c r="H332" s="217" t="s">
        <v>5</v>
      </c>
      <c r="I332" s="219"/>
      <c r="L332" s="215"/>
      <c r="M332" s="220"/>
      <c r="N332" s="221"/>
      <c r="O332" s="221"/>
      <c r="P332" s="221"/>
      <c r="Q332" s="221"/>
      <c r="R332" s="221"/>
      <c r="S332" s="221"/>
      <c r="T332" s="222"/>
      <c r="AT332" s="217" t="s">
        <v>166</v>
      </c>
      <c r="AU332" s="217" t="s">
        <v>82</v>
      </c>
      <c r="AV332" s="11" t="s">
        <v>78</v>
      </c>
      <c r="AW332" s="11" t="s">
        <v>36</v>
      </c>
      <c r="AX332" s="11" t="s">
        <v>73</v>
      </c>
      <c r="AY332" s="217" t="s">
        <v>158</v>
      </c>
    </row>
    <row r="333" spans="2:51" s="11" customFormat="1" ht="13.5">
      <c r="B333" s="215"/>
      <c r="D333" s="216" t="s">
        <v>166</v>
      </c>
      <c r="E333" s="217" t="s">
        <v>5</v>
      </c>
      <c r="F333" s="218" t="s">
        <v>287</v>
      </c>
      <c r="H333" s="217" t="s">
        <v>5</v>
      </c>
      <c r="I333" s="219"/>
      <c r="L333" s="215"/>
      <c r="M333" s="220"/>
      <c r="N333" s="221"/>
      <c r="O333" s="221"/>
      <c r="P333" s="221"/>
      <c r="Q333" s="221"/>
      <c r="R333" s="221"/>
      <c r="S333" s="221"/>
      <c r="T333" s="222"/>
      <c r="AT333" s="217" t="s">
        <v>166</v>
      </c>
      <c r="AU333" s="217" t="s">
        <v>82</v>
      </c>
      <c r="AV333" s="11" t="s">
        <v>78</v>
      </c>
      <c r="AW333" s="11" t="s">
        <v>36</v>
      </c>
      <c r="AX333" s="11" t="s">
        <v>73</v>
      </c>
      <c r="AY333" s="217" t="s">
        <v>158</v>
      </c>
    </row>
    <row r="334" spans="2:51" s="12" customFormat="1" ht="13.5">
      <c r="B334" s="223"/>
      <c r="D334" s="216" t="s">
        <v>166</v>
      </c>
      <c r="E334" s="224" t="s">
        <v>5</v>
      </c>
      <c r="F334" s="225" t="s">
        <v>288</v>
      </c>
      <c r="H334" s="226">
        <v>14.5</v>
      </c>
      <c r="I334" s="227"/>
      <c r="L334" s="223"/>
      <c r="M334" s="228"/>
      <c r="N334" s="229"/>
      <c r="O334" s="229"/>
      <c r="P334" s="229"/>
      <c r="Q334" s="229"/>
      <c r="R334" s="229"/>
      <c r="S334" s="229"/>
      <c r="T334" s="230"/>
      <c r="AT334" s="224" t="s">
        <v>166</v>
      </c>
      <c r="AU334" s="224" t="s">
        <v>82</v>
      </c>
      <c r="AV334" s="12" t="s">
        <v>82</v>
      </c>
      <c r="AW334" s="12" t="s">
        <v>36</v>
      </c>
      <c r="AX334" s="12" t="s">
        <v>73</v>
      </c>
      <c r="AY334" s="224" t="s">
        <v>158</v>
      </c>
    </row>
    <row r="335" spans="2:51" s="11" customFormat="1" ht="13.5">
      <c r="B335" s="215"/>
      <c r="D335" s="216" t="s">
        <v>166</v>
      </c>
      <c r="E335" s="217" t="s">
        <v>5</v>
      </c>
      <c r="F335" s="218" t="s">
        <v>289</v>
      </c>
      <c r="H335" s="217" t="s">
        <v>5</v>
      </c>
      <c r="I335" s="219"/>
      <c r="L335" s="215"/>
      <c r="M335" s="220"/>
      <c r="N335" s="221"/>
      <c r="O335" s="221"/>
      <c r="P335" s="221"/>
      <c r="Q335" s="221"/>
      <c r="R335" s="221"/>
      <c r="S335" s="221"/>
      <c r="T335" s="222"/>
      <c r="AT335" s="217" t="s">
        <v>166</v>
      </c>
      <c r="AU335" s="217" t="s">
        <v>82</v>
      </c>
      <c r="AV335" s="11" t="s">
        <v>78</v>
      </c>
      <c r="AW335" s="11" t="s">
        <v>36</v>
      </c>
      <c r="AX335" s="11" t="s">
        <v>73</v>
      </c>
      <c r="AY335" s="217" t="s">
        <v>158</v>
      </c>
    </row>
    <row r="336" spans="2:51" s="12" customFormat="1" ht="13.5">
      <c r="B336" s="223"/>
      <c r="D336" s="216" t="s">
        <v>166</v>
      </c>
      <c r="E336" s="224" t="s">
        <v>5</v>
      </c>
      <c r="F336" s="225" t="s">
        <v>290</v>
      </c>
      <c r="H336" s="226">
        <v>12</v>
      </c>
      <c r="I336" s="227"/>
      <c r="L336" s="223"/>
      <c r="M336" s="228"/>
      <c r="N336" s="229"/>
      <c r="O336" s="229"/>
      <c r="P336" s="229"/>
      <c r="Q336" s="229"/>
      <c r="R336" s="229"/>
      <c r="S336" s="229"/>
      <c r="T336" s="230"/>
      <c r="AT336" s="224" t="s">
        <v>166</v>
      </c>
      <c r="AU336" s="224" t="s">
        <v>82</v>
      </c>
      <c r="AV336" s="12" t="s">
        <v>82</v>
      </c>
      <c r="AW336" s="12" t="s">
        <v>36</v>
      </c>
      <c r="AX336" s="12" t="s">
        <v>73</v>
      </c>
      <c r="AY336" s="224" t="s">
        <v>158</v>
      </c>
    </row>
    <row r="337" spans="2:51" s="13" customFormat="1" ht="13.5">
      <c r="B337" s="231"/>
      <c r="D337" s="216" t="s">
        <v>166</v>
      </c>
      <c r="E337" s="232" t="s">
        <v>5</v>
      </c>
      <c r="F337" s="233" t="s">
        <v>169</v>
      </c>
      <c r="H337" s="234">
        <v>26.5</v>
      </c>
      <c r="I337" s="235"/>
      <c r="L337" s="231"/>
      <c r="M337" s="236"/>
      <c r="N337" s="237"/>
      <c r="O337" s="237"/>
      <c r="P337" s="237"/>
      <c r="Q337" s="237"/>
      <c r="R337" s="237"/>
      <c r="S337" s="237"/>
      <c r="T337" s="238"/>
      <c r="AT337" s="232" t="s">
        <v>166</v>
      </c>
      <c r="AU337" s="232" t="s">
        <v>82</v>
      </c>
      <c r="AV337" s="13" t="s">
        <v>88</v>
      </c>
      <c r="AW337" s="13" t="s">
        <v>36</v>
      </c>
      <c r="AX337" s="13" t="s">
        <v>78</v>
      </c>
      <c r="AY337" s="232" t="s">
        <v>158</v>
      </c>
    </row>
    <row r="338" spans="2:65" s="1" customFormat="1" ht="25.5" customHeight="1">
      <c r="B338" s="202"/>
      <c r="C338" s="203" t="s">
        <v>421</v>
      </c>
      <c r="D338" s="203" t="s">
        <v>160</v>
      </c>
      <c r="E338" s="204" t="s">
        <v>422</v>
      </c>
      <c r="F338" s="205" t="s">
        <v>423</v>
      </c>
      <c r="G338" s="206" t="s">
        <v>163</v>
      </c>
      <c r="H338" s="207">
        <v>26.5</v>
      </c>
      <c r="I338" s="208"/>
      <c r="J338" s="209">
        <f>ROUND(I338*H338,2)</f>
        <v>0</v>
      </c>
      <c r="K338" s="205" t="s">
        <v>164</v>
      </c>
      <c r="L338" s="47"/>
      <c r="M338" s="210" t="s">
        <v>5</v>
      </c>
      <c r="N338" s="211" t="s">
        <v>44</v>
      </c>
      <c r="O338" s="48"/>
      <c r="P338" s="212">
        <f>O338*H338</f>
        <v>0</v>
      </c>
      <c r="Q338" s="212">
        <v>0</v>
      </c>
      <c r="R338" s="212">
        <f>Q338*H338</f>
        <v>0</v>
      </c>
      <c r="S338" s="212">
        <v>0</v>
      </c>
      <c r="T338" s="213">
        <f>S338*H338</f>
        <v>0</v>
      </c>
      <c r="AR338" s="25" t="s">
        <v>88</v>
      </c>
      <c r="AT338" s="25" t="s">
        <v>160</v>
      </c>
      <c r="AU338" s="25" t="s">
        <v>82</v>
      </c>
      <c r="AY338" s="25" t="s">
        <v>158</v>
      </c>
      <c r="BE338" s="214">
        <f>IF(N338="základní",J338,0)</f>
        <v>0</v>
      </c>
      <c r="BF338" s="214">
        <f>IF(N338="snížená",J338,0)</f>
        <v>0</v>
      </c>
      <c r="BG338" s="214">
        <f>IF(N338="zákl. přenesená",J338,0)</f>
        <v>0</v>
      </c>
      <c r="BH338" s="214">
        <f>IF(N338="sníž. přenesená",J338,0)</f>
        <v>0</v>
      </c>
      <c r="BI338" s="214">
        <f>IF(N338="nulová",J338,0)</f>
        <v>0</v>
      </c>
      <c r="BJ338" s="25" t="s">
        <v>78</v>
      </c>
      <c r="BK338" s="214">
        <f>ROUND(I338*H338,2)</f>
        <v>0</v>
      </c>
      <c r="BL338" s="25" t="s">
        <v>88</v>
      </c>
      <c r="BM338" s="25" t="s">
        <v>424</v>
      </c>
    </row>
    <row r="339" spans="2:51" s="11" customFormat="1" ht="13.5">
      <c r="B339" s="215"/>
      <c r="D339" s="216" t="s">
        <v>166</v>
      </c>
      <c r="E339" s="217" t="s">
        <v>5</v>
      </c>
      <c r="F339" s="218" t="s">
        <v>420</v>
      </c>
      <c r="H339" s="217" t="s">
        <v>5</v>
      </c>
      <c r="I339" s="219"/>
      <c r="L339" s="215"/>
      <c r="M339" s="220"/>
      <c r="N339" s="221"/>
      <c r="O339" s="221"/>
      <c r="P339" s="221"/>
      <c r="Q339" s="221"/>
      <c r="R339" s="221"/>
      <c r="S339" s="221"/>
      <c r="T339" s="222"/>
      <c r="AT339" s="217" t="s">
        <v>166</v>
      </c>
      <c r="AU339" s="217" t="s">
        <v>82</v>
      </c>
      <c r="AV339" s="11" t="s">
        <v>78</v>
      </c>
      <c r="AW339" s="11" t="s">
        <v>36</v>
      </c>
      <c r="AX339" s="11" t="s">
        <v>73</v>
      </c>
      <c r="AY339" s="217" t="s">
        <v>158</v>
      </c>
    </row>
    <row r="340" spans="2:51" s="11" customFormat="1" ht="13.5">
      <c r="B340" s="215"/>
      <c r="D340" s="216" t="s">
        <v>166</v>
      </c>
      <c r="E340" s="217" t="s">
        <v>5</v>
      </c>
      <c r="F340" s="218" t="s">
        <v>287</v>
      </c>
      <c r="H340" s="217" t="s">
        <v>5</v>
      </c>
      <c r="I340" s="219"/>
      <c r="L340" s="215"/>
      <c r="M340" s="220"/>
      <c r="N340" s="221"/>
      <c r="O340" s="221"/>
      <c r="P340" s="221"/>
      <c r="Q340" s="221"/>
      <c r="R340" s="221"/>
      <c r="S340" s="221"/>
      <c r="T340" s="222"/>
      <c r="AT340" s="217" t="s">
        <v>166</v>
      </c>
      <c r="AU340" s="217" t="s">
        <v>82</v>
      </c>
      <c r="AV340" s="11" t="s">
        <v>78</v>
      </c>
      <c r="AW340" s="11" t="s">
        <v>36</v>
      </c>
      <c r="AX340" s="11" t="s">
        <v>73</v>
      </c>
      <c r="AY340" s="217" t="s">
        <v>158</v>
      </c>
    </row>
    <row r="341" spans="2:51" s="12" customFormat="1" ht="13.5">
      <c r="B341" s="223"/>
      <c r="D341" s="216" t="s">
        <v>166</v>
      </c>
      <c r="E341" s="224" t="s">
        <v>5</v>
      </c>
      <c r="F341" s="225" t="s">
        <v>288</v>
      </c>
      <c r="H341" s="226">
        <v>14.5</v>
      </c>
      <c r="I341" s="227"/>
      <c r="L341" s="223"/>
      <c r="M341" s="228"/>
      <c r="N341" s="229"/>
      <c r="O341" s="229"/>
      <c r="P341" s="229"/>
      <c r="Q341" s="229"/>
      <c r="R341" s="229"/>
      <c r="S341" s="229"/>
      <c r="T341" s="230"/>
      <c r="AT341" s="224" t="s">
        <v>166</v>
      </c>
      <c r="AU341" s="224" t="s">
        <v>82</v>
      </c>
      <c r="AV341" s="12" t="s">
        <v>82</v>
      </c>
      <c r="AW341" s="12" t="s">
        <v>36</v>
      </c>
      <c r="AX341" s="12" t="s">
        <v>73</v>
      </c>
      <c r="AY341" s="224" t="s">
        <v>158</v>
      </c>
    </row>
    <row r="342" spans="2:51" s="11" customFormat="1" ht="13.5">
      <c r="B342" s="215"/>
      <c r="D342" s="216" t="s">
        <v>166</v>
      </c>
      <c r="E342" s="217" t="s">
        <v>5</v>
      </c>
      <c r="F342" s="218" t="s">
        <v>289</v>
      </c>
      <c r="H342" s="217" t="s">
        <v>5</v>
      </c>
      <c r="I342" s="219"/>
      <c r="L342" s="215"/>
      <c r="M342" s="220"/>
      <c r="N342" s="221"/>
      <c r="O342" s="221"/>
      <c r="P342" s="221"/>
      <c r="Q342" s="221"/>
      <c r="R342" s="221"/>
      <c r="S342" s="221"/>
      <c r="T342" s="222"/>
      <c r="AT342" s="217" t="s">
        <v>166</v>
      </c>
      <c r="AU342" s="217" t="s">
        <v>82</v>
      </c>
      <c r="AV342" s="11" t="s">
        <v>78</v>
      </c>
      <c r="AW342" s="11" t="s">
        <v>36</v>
      </c>
      <c r="AX342" s="11" t="s">
        <v>73</v>
      </c>
      <c r="AY342" s="217" t="s">
        <v>158</v>
      </c>
    </row>
    <row r="343" spans="2:51" s="12" customFormat="1" ht="13.5">
      <c r="B343" s="223"/>
      <c r="D343" s="216" t="s">
        <v>166</v>
      </c>
      <c r="E343" s="224" t="s">
        <v>5</v>
      </c>
      <c r="F343" s="225" t="s">
        <v>290</v>
      </c>
      <c r="H343" s="226">
        <v>12</v>
      </c>
      <c r="I343" s="227"/>
      <c r="L343" s="223"/>
      <c r="M343" s="228"/>
      <c r="N343" s="229"/>
      <c r="O343" s="229"/>
      <c r="P343" s="229"/>
      <c r="Q343" s="229"/>
      <c r="R343" s="229"/>
      <c r="S343" s="229"/>
      <c r="T343" s="230"/>
      <c r="AT343" s="224" t="s">
        <v>166</v>
      </c>
      <c r="AU343" s="224" t="s">
        <v>82</v>
      </c>
      <c r="AV343" s="12" t="s">
        <v>82</v>
      </c>
      <c r="AW343" s="12" t="s">
        <v>36</v>
      </c>
      <c r="AX343" s="12" t="s">
        <v>73</v>
      </c>
      <c r="AY343" s="224" t="s">
        <v>158</v>
      </c>
    </row>
    <row r="344" spans="2:51" s="13" customFormat="1" ht="13.5">
      <c r="B344" s="231"/>
      <c r="D344" s="216" t="s">
        <v>166</v>
      </c>
      <c r="E344" s="232" t="s">
        <v>5</v>
      </c>
      <c r="F344" s="233" t="s">
        <v>169</v>
      </c>
      <c r="H344" s="234">
        <v>26.5</v>
      </c>
      <c r="I344" s="235"/>
      <c r="L344" s="231"/>
      <c r="M344" s="236"/>
      <c r="N344" s="237"/>
      <c r="O344" s="237"/>
      <c r="P344" s="237"/>
      <c r="Q344" s="237"/>
      <c r="R344" s="237"/>
      <c r="S344" s="237"/>
      <c r="T344" s="238"/>
      <c r="AT344" s="232" t="s">
        <v>166</v>
      </c>
      <c r="AU344" s="232" t="s">
        <v>82</v>
      </c>
      <c r="AV344" s="13" t="s">
        <v>88</v>
      </c>
      <c r="AW344" s="13" t="s">
        <v>36</v>
      </c>
      <c r="AX344" s="13" t="s">
        <v>78</v>
      </c>
      <c r="AY344" s="232" t="s">
        <v>158</v>
      </c>
    </row>
    <row r="345" spans="2:63" s="10" customFormat="1" ht="29.85" customHeight="1">
      <c r="B345" s="189"/>
      <c r="D345" s="190" t="s">
        <v>72</v>
      </c>
      <c r="E345" s="200" t="s">
        <v>425</v>
      </c>
      <c r="F345" s="200" t="s">
        <v>426</v>
      </c>
      <c r="I345" s="192"/>
      <c r="J345" s="201">
        <f>BK345</f>
        <v>0</v>
      </c>
      <c r="L345" s="189"/>
      <c r="M345" s="194"/>
      <c r="N345" s="195"/>
      <c r="O345" s="195"/>
      <c r="P345" s="196">
        <f>SUM(P346:P708)</f>
        <v>0</v>
      </c>
      <c r="Q345" s="195"/>
      <c r="R345" s="196">
        <f>SUM(R346:R708)</f>
        <v>6.1960954</v>
      </c>
      <c r="S345" s="195"/>
      <c r="T345" s="197">
        <f>SUM(T346:T708)</f>
        <v>0</v>
      </c>
      <c r="AR345" s="190" t="s">
        <v>78</v>
      </c>
      <c r="AT345" s="198" t="s">
        <v>72</v>
      </c>
      <c r="AU345" s="198" t="s">
        <v>78</v>
      </c>
      <c r="AY345" s="190" t="s">
        <v>158</v>
      </c>
      <c r="BK345" s="199">
        <f>SUM(BK346:BK708)</f>
        <v>0</v>
      </c>
    </row>
    <row r="346" spans="2:65" s="1" customFormat="1" ht="16.5" customHeight="1">
      <c r="B346" s="202"/>
      <c r="C346" s="203" t="s">
        <v>427</v>
      </c>
      <c r="D346" s="203" t="s">
        <v>160</v>
      </c>
      <c r="E346" s="204" t="s">
        <v>428</v>
      </c>
      <c r="F346" s="205" t="s">
        <v>429</v>
      </c>
      <c r="G346" s="206" t="s">
        <v>163</v>
      </c>
      <c r="H346" s="207">
        <v>157.2</v>
      </c>
      <c r="I346" s="208"/>
      <c r="J346" s="209">
        <f>ROUND(I346*H346,2)</f>
        <v>0</v>
      </c>
      <c r="K346" s="205" t="s">
        <v>164</v>
      </c>
      <c r="L346" s="47"/>
      <c r="M346" s="210" t="s">
        <v>5</v>
      </c>
      <c r="N346" s="211" t="s">
        <v>44</v>
      </c>
      <c r="O346" s="48"/>
      <c r="P346" s="212">
        <f>O346*H346</f>
        <v>0</v>
      </c>
      <c r="Q346" s="212">
        <v>0</v>
      </c>
      <c r="R346" s="212">
        <f>Q346*H346</f>
        <v>0</v>
      </c>
      <c r="S346" s="212">
        <v>0</v>
      </c>
      <c r="T346" s="213">
        <f>S346*H346</f>
        <v>0</v>
      </c>
      <c r="AR346" s="25" t="s">
        <v>88</v>
      </c>
      <c r="AT346" s="25" t="s">
        <v>160</v>
      </c>
      <c r="AU346" s="25" t="s">
        <v>82</v>
      </c>
      <c r="AY346" s="25" t="s">
        <v>158</v>
      </c>
      <c r="BE346" s="214">
        <f>IF(N346="základní",J346,0)</f>
        <v>0</v>
      </c>
      <c r="BF346" s="214">
        <f>IF(N346="snížená",J346,0)</f>
        <v>0</v>
      </c>
      <c r="BG346" s="214">
        <f>IF(N346="zákl. přenesená",J346,0)</f>
        <v>0</v>
      </c>
      <c r="BH346" s="214">
        <f>IF(N346="sníž. přenesená",J346,0)</f>
        <v>0</v>
      </c>
      <c r="BI346" s="214">
        <f>IF(N346="nulová",J346,0)</f>
        <v>0</v>
      </c>
      <c r="BJ346" s="25" t="s">
        <v>78</v>
      </c>
      <c r="BK346" s="214">
        <f>ROUND(I346*H346,2)</f>
        <v>0</v>
      </c>
      <c r="BL346" s="25" t="s">
        <v>88</v>
      </c>
      <c r="BM346" s="25" t="s">
        <v>430</v>
      </c>
    </row>
    <row r="347" spans="2:51" s="11" customFormat="1" ht="13.5">
      <c r="B347" s="215"/>
      <c r="D347" s="216" t="s">
        <v>166</v>
      </c>
      <c r="E347" s="217" t="s">
        <v>5</v>
      </c>
      <c r="F347" s="218" t="s">
        <v>431</v>
      </c>
      <c r="H347" s="217" t="s">
        <v>5</v>
      </c>
      <c r="I347" s="219"/>
      <c r="L347" s="215"/>
      <c r="M347" s="220"/>
      <c r="N347" s="221"/>
      <c r="O347" s="221"/>
      <c r="P347" s="221"/>
      <c r="Q347" s="221"/>
      <c r="R347" s="221"/>
      <c r="S347" s="221"/>
      <c r="T347" s="222"/>
      <c r="AT347" s="217" t="s">
        <v>166</v>
      </c>
      <c r="AU347" s="217" t="s">
        <v>82</v>
      </c>
      <c r="AV347" s="11" t="s">
        <v>78</v>
      </c>
      <c r="AW347" s="11" t="s">
        <v>36</v>
      </c>
      <c r="AX347" s="11" t="s">
        <v>73</v>
      </c>
      <c r="AY347" s="217" t="s">
        <v>158</v>
      </c>
    </row>
    <row r="348" spans="2:51" s="12" customFormat="1" ht="13.5">
      <c r="B348" s="223"/>
      <c r="D348" s="216" t="s">
        <v>166</v>
      </c>
      <c r="E348" s="224" t="s">
        <v>5</v>
      </c>
      <c r="F348" s="225" t="s">
        <v>432</v>
      </c>
      <c r="H348" s="226">
        <v>157.2</v>
      </c>
      <c r="I348" s="227"/>
      <c r="L348" s="223"/>
      <c r="M348" s="228"/>
      <c r="N348" s="229"/>
      <c r="O348" s="229"/>
      <c r="P348" s="229"/>
      <c r="Q348" s="229"/>
      <c r="R348" s="229"/>
      <c r="S348" s="229"/>
      <c r="T348" s="230"/>
      <c r="AT348" s="224" t="s">
        <v>166</v>
      </c>
      <c r="AU348" s="224" t="s">
        <v>82</v>
      </c>
      <c r="AV348" s="12" t="s">
        <v>82</v>
      </c>
      <c r="AW348" s="12" t="s">
        <v>36</v>
      </c>
      <c r="AX348" s="12" t="s">
        <v>73</v>
      </c>
      <c r="AY348" s="224" t="s">
        <v>158</v>
      </c>
    </row>
    <row r="349" spans="2:51" s="13" customFormat="1" ht="13.5">
      <c r="B349" s="231"/>
      <c r="D349" s="216" t="s">
        <v>166</v>
      </c>
      <c r="E349" s="232" t="s">
        <v>5</v>
      </c>
      <c r="F349" s="233" t="s">
        <v>169</v>
      </c>
      <c r="H349" s="234">
        <v>157.2</v>
      </c>
      <c r="I349" s="235"/>
      <c r="L349" s="231"/>
      <c r="M349" s="236"/>
      <c r="N349" s="237"/>
      <c r="O349" s="237"/>
      <c r="P349" s="237"/>
      <c r="Q349" s="237"/>
      <c r="R349" s="237"/>
      <c r="S349" s="237"/>
      <c r="T349" s="238"/>
      <c r="AT349" s="232" t="s">
        <v>166</v>
      </c>
      <c r="AU349" s="232" t="s">
        <v>82</v>
      </c>
      <c r="AV349" s="13" t="s">
        <v>88</v>
      </c>
      <c r="AW349" s="13" t="s">
        <v>36</v>
      </c>
      <c r="AX349" s="13" t="s">
        <v>78</v>
      </c>
      <c r="AY349" s="232" t="s">
        <v>158</v>
      </c>
    </row>
    <row r="350" spans="2:65" s="1" customFormat="1" ht="89.25" customHeight="1">
      <c r="B350" s="202"/>
      <c r="C350" s="203" t="s">
        <v>433</v>
      </c>
      <c r="D350" s="203" t="s">
        <v>160</v>
      </c>
      <c r="E350" s="204" t="s">
        <v>434</v>
      </c>
      <c r="F350" s="205" t="s">
        <v>435</v>
      </c>
      <c r="G350" s="206" t="s">
        <v>163</v>
      </c>
      <c r="H350" s="207">
        <v>23.875</v>
      </c>
      <c r="I350" s="208"/>
      <c r="J350" s="209">
        <f>ROUND(I350*H350,2)</f>
        <v>0</v>
      </c>
      <c r="K350" s="205" t="s">
        <v>5</v>
      </c>
      <c r="L350" s="47"/>
      <c r="M350" s="210" t="s">
        <v>5</v>
      </c>
      <c r="N350" s="211" t="s">
        <v>44</v>
      </c>
      <c r="O350" s="48"/>
      <c r="P350" s="212">
        <f>O350*H350</f>
        <v>0</v>
      </c>
      <c r="Q350" s="212">
        <v>0</v>
      </c>
      <c r="R350" s="212">
        <f>Q350*H350</f>
        <v>0</v>
      </c>
      <c r="S350" s="212">
        <v>0</v>
      </c>
      <c r="T350" s="213">
        <f>S350*H350</f>
        <v>0</v>
      </c>
      <c r="AR350" s="25" t="s">
        <v>88</v>
      </c>
      <c r="AT350" s="25" t="s">
        <v>160</v>
      </c>
      <c r="AU350" s="25" t="s">
        <v>82</v>
      </c>
      <c r="AY350" s="25" t="s">
        <v>158</v>
      </c>
      <c r="BE350" s="214">
        <f>IF(N350="základní",J350,0)</f>
        <v>0</v>
      </c>
      <c r="BF350" s="214">
        <f>IF(N350="snížená",J350,0)</f>
        <v>0</v>
      </c>
      <c r="BG350" s="214">
        <f>IF(N350="zákl. přenesená",J350,0)</f>
        <v>0</v>
      </c>
      <c r="BH350" s="214">
        <f>IF(N350="sníž. přenesená",J350,0)</f>
        <v>0</v>
      </c>
      <c r="BI350" s="214">
        <f>IF(N350="nulová",J350,0)</f>
        <v>0</v>
      </c>
      <c r="BJ350" s="25" t="s">
        <v>78</v>
      </c>
      <c r="BK350" s="214">
        <f>ROUND(I350*H350,2)</f>
        <v>0</v>
      </c>
      <c r="BL350" s="25" t="s">
        <v>88</v>
      </c>
      <c r="BM350" s="25" t="s">
        <v>436</v>
      </c>
    </row>
    <row r="351" spans="2:51" s="11" customFormat="1" ht="13.5">
      <c r="B351" s="215"/>
      <c r="D351" s="216" t="s">
        <v>166</v>
      </c>
      <c r="E351" s="217" t="s">
        <v>5</v>
      </c>
      <c r="F351" s="218" t="s">
        <v>437</v>
      </c>
      <c r="H351" s="217" t="s">
        <v>5</v>
      </c>
      <c r="I351" s="219"/>
      <c r="L351" s="215"/>
      <c r="M351" s="220"/>
      <c r="N351" s="221"/>
      <c r="O351" s="221"/>
      <c r="P351" s="221"/>
      <c r="Q351" s="221"/>
      <c r="R351" s="221"/>
      <c r="S351" s="221"/>
      <c r="T351" s="222"/>
      <c r="AT351" s="217" t="s">
        <v>166</v>
      </c>
      <c r="AU351" s="217" t="s">
        <v>82</v>
      </c>
      <c r="AV351" s="11" t="s">
        <v>78</v>
      </c>
      <c r="AW351" s="11" t="s">
        <v>36</v>
      </c>
      <c r="AX351" s="11" t="s">
        <v>73</v>
      </c>
      <c r="AY351" s="217" t="s">
        <v>158</v>
      </c>
    </row>
    <row r="352" spans="2:51" s="12" customFormat="1" ht="13.5">
      <c r="B352" s="223"/>
      <c r="D352" s="216" t="s">
        <v>166</v>
      </c>
      <c r="E352" s="224" t="s">
        <v>5</v>
      </c>
      <c r="F352" s="225" t="s">
        <v>438</v>
      </c>
      <c r="H352" s="226">
        <v>8.875</v>
      </c>
      <c r="I352" s="227"/>
      <c r="L352" s="223"/>
      <c r="M352" s="228"/>
      <c r="N352" s="229"/>
      <c r="O352" s="229"/>
      <c r="P352" s="229"/>
      <c r="Q352" s="229"/>
      <c r="R352" s="229"/>
      <c r="S352" s="229"/>
      <c r="T352" s="230"/>
      <c r="AT352" s="224" t="s">
        <v>166</v>
      </c>
      <c r="AU352" s="224" t="s">
        <v>82</v>
      </c>
      <c r="AV352" s="12" t="s">
        <v>82</v>
      </c>
      <c r="AW352" s="12" t="s">
        <v>36</v>
      </c>
      <c r="AX352" s="12" t="s">
        <v>73</v>
      </c>
      <c r="AY352" s="224" t="s">
        <v>158</v>
      </c>
    </row>
    <row r="353" spans="2:51" s="12" customFormat="1" ht="13.5">
      <c r="B353" s="223"/>
      <c r="D353" s="216" t="s">
        <v>166</v>
      </c>
      <c r="E353" s="224" t="s">
        <v>5</v>
      </c>
      <c r="F353" s="225" t="s">
        <v>439</v>
      </c>
      <c r="H353" s="226">
        <v>15</v>
      </c>
      <c r="I353" s="227"/>
      <c r="L353" s="223"/>
      <c r="M353" s="228"/>
      <c r="N353" s="229"/>
      <c r="O353" s="229"/>
      <c r="P353" s="229"/>
      <c r="Q353" s="229"/>
      <c r="R353" s="229"/>
      <c r="S353" s="229"/>
      <c r="T353" s="230"/>
      <c r="AT353" s="224" t="s">
        <v>166</v>
      </c>
      <c r="AU353" s="224" t="s">
        <v>82</v>
      </c>
      <c r="AV353" s="12" t="s">
        <v>82</v>
      </c>
      <c r="AW353" s="12" t="s">
        <v>36</v>
      </c>
      <c r="AX353" s="12" t="s">
        <v>73</v>
      </c>
      <c r="AY353" s="224" t="s">
        <v>158</v>
      </c>
    </row>
    <row r="354" spans="2:51" s="13" customFormat="1" ht="13.5">
      <c r="B354" s="231"/>
      <c r="D354" s="216" t="s">
        <v>166</v>
      </c>
      <c r="E354" s="232" t="s">
        <v>5</v>
      </c>
      <c r="F354" s="233" t="s">
        <v>169</v>
      </c>
      <c r="H354" s="234">
        <v>23.875</v>
      </c>
      <c r="I354" s="235"/>
      <c r="L354" s="231"/>
      <c r="M354" s="236"/>
      <c r="N354" s="237"/>
      <c r="O354" s="237"/>
      <c r="P354" s="237"/>
      <c r="Q354" s="237"/>
      <c r="R354" s="237"/>
      <c r="S354" s="237"/>
      <c r="T354" s="238"/>
      <c r="AT354" s="232" t="s">
        <v>166</v>
      </c>
      <c r="AU354" s="232" t="s">
        <v>82</v>
      </c>
      <c r="AV354" s="13" t="s">
        <v>88</v>
      </c>
      <c r="AW354" s="13" t="s">
        <v>36</v>
      </c>
      <c r="AX354" s="13" t="s">
        <v>78</v>
      </c>
      <c r="AY354" s="232" t="s">
        <v>158</v>
      </c>
    </row>
    <row r="355" spans="2:65" s="1" customFormat="1" ht="16.5" customHeight="1">
      <c r="B355" s="202"/>
      <c r="C355" s="239" t="s">
        <v>440</v>
      </c>
      <c r="D355" s="239" t="s">
        <v>245</v>
      </c>
      <c r="E355" s="240" t="s">
        <v>441</v>
      </c>
      <c r="F355" s="241" t="s">
        <v>442</v>
      </c>
      <c r="G355" s="242" t="s">
        <v>163</v>
      </c>
      <c r="H355" s="243">
        <v>23.835</v>
      </c>
      <c r="I355" s="244"/>
      <c r="J355" s="245">
        <f>ROUND(I355*H355,2)</f>
        <v>0</v>
      </c>
      <c r="K355" s="241" t="s">
        <v>5</v>
      </c>
      <c r="L355" s="246"/>
      <c r="M355" s="247" t="s">
        <v>5</v>
      </c>
      <c r="N355" s="248" t="s">
        <v>44</v>
      </c>
      <c r="O355" s="48"/>
      <c r="P355" s="212">
        <f>O355*H355</f>
        <v>0</v>
      </c>
      <c r="Q355" s="212">
        <v>0</v>
      </c>
      <c r="R355" s="212">
        <f>Q355*H355</f>
        <v>0</v>
      </c>
      <c r="S355" s="212">
        <v>0</v>
      </c>
      <c r="T355" s="213">
        <f>S355*H355</f>
        <v>0</v>
      </c>
      <c r="AR355" s="25" t="s">
        <v>204</v>
      </c>
      <c r="AT355" s="25" t="s">
        <v>245</v>
      </c>
      <c r="AU355" s="25" t="s">
        <v>82</v>
      </c>
      <c r="AY355" s="25" t="s">
        <v>158</v>
      </c>
      <c r="BE355" s="214">
        <f>IF(N355="základní",J355,0)</f>
        <v>0</v>
      </c>
      <c r="BF355" s="214">
        <f>IF(N355="snížená",J355,0)</f>
        <v>0</v>
      </c>
      <c r="BG355" s="214">
        <f>IF(N355="zákl. přenesená",J355,0)</f>
        <v>0</v>
      </c>
      <c r="BH355" s="214">
        <f>IF(N355="sníž. přenesená",J355,0)</f>
        <v>0</v>
      </c>
      <c r="BI355" s="214">
        <f>IF(N355="nulová",J355,0)</f>
        <v>0</v>
      </c>
      <c r="BJ355" s="25" t="s">
        <v>78</v>
      </c>
      <c r="BK355" s="214">
        <f>ROUND(I355*H355,2)</f>
        <v>0</v>
      </c>
      <c r="BL355" s="25" t="s">
        <v>88</v>
      </c>
      <c r="BM355" s="25" t="s">
        <v>443</v>
      </c>
    </row>
    <row r="356" spans="2:51" s="12" customFormat="1" ht="13.5">
      <c r="B356" s="223"/>
      <c r="D356" s="216" t="s">
        <v>166</v>
      </c>
      <c r="E356" s="224" t="s">
        <v>5</v>
      </c>
      <c r="F356" s="225" t="s">
        <v>444</v>
      </c>
      <c r="H356" s="226">
        <v>23.835</v>
      </c>
      <c r="I356" s="227"/>
      <c r="L356" s="223"/>
      <c r="M356" s="228"/>
      <c r="N356" s="229"/>
      <c r="O356" s="229"/>
      <c r="P356" s="229"/>
      <c r="Q356" s="229"/>
      <c r="R356" s="229"/>
      <c r="S356" s="229"/>
      <c r="T356" s="230"/>
      <c r="AT356" s="224" t="s">
        <v>166</v>
      </c>
      <c r="AU356" s="224" t="s">
        <v>82</v>
      </c>
      <c r="AV356" s="12" t="s">
        <v>82</v>
      </c>
      <c r="AW356" s="12" t="s">
        <v>36</v>
      </c>
      <c r="AX356" s="12" t="s">
        <v>73</v>
      </c>
      <c r="AY356" s="224" t="s">
        <v>158</v>
      </c>
    </row>
    <row r="357" spans="2:51" s="13" customFormat="1" ht="13.5">
      <c r="B357" s="231"/>
      <c r="D357" s="216" t="s">
        <v>166</v>
      </c>
      <c r="E357" s="232" t="s">
        <v>5</v>
      </c>
      <c r="F357" s="233" t="s">
        <v>169</v>
      </c>
      <c r="H357" s="234">
        <v>23.835</v>
      </c>
      <c r="I357" s="235"/>
      <c r="L357" s="231"/>
      <c r="M357" s="236"/>
      <c r="N357" s="237"/>
      <c r="O357" s="237"/>
      <c r="P357" s="237"/>
      <c r="Q357" s="237"/>
      <c r="R357" s="237"/>
      <c r="S357" s="237"/>
      <c r="T357" s="238"/>
      <c r="AT357" s="232" t="s">
        <v>166</v>
      </c>
      <c r="AU357" s="232" t="s">
        <v>82</v>
      </c>
      <c r="AV357" s="13" t="s">
        <v>88</v>
      </c>
      <c r="AW357" s="13" t="s">
        <v>36</v>
      </c>
      <c r="AX357" s="13" t="s">
        <v>78</v>
      </c>
      <c r="AY357" s="232" t="s">
        <v>158</v>
      </c>
    </row>
    <row r="358" spans="2:65" s="1" customFormat="1" ht="89.25" customHeight="1">
      <c r="B358" s="202"/>
      <c r="C358" s="203" t="s">
        <v>445</v>
      </c>
      <c r="D358" s="203" t="s">
        <v>160</v>
      </c>
      <c r="E358" s="204" t="s">
        <v>446</v>
      </c>
      <c r="F358" s="205" t="s">
        <v>447</v>
      </c>
      <c r="G358" s="206" t="s">
        <v>163</v>
      </c>
      <c r="H358" s="207">
        <v>119.375</v>
      </c>
      <c r="I358" s="208"/>
      <c r="J358" s="209">
        <f>ROUND(I358*H358,2)</f>
        <v>0</v>
      </c>
      <c r="K358" s="205" t="s">
        <v>5</v>
      </c>
      <c r="L358" s="47"/>
      <c r="M358" s="210" t="s">
        <v>5</v>
      </c>
      <c r="N358" s="211" t="s">
        <v>44</v>
      </c>
      <c r="O358" s="48"/>
      <c r="P358" s="212">
        <f>O358*H358</f>
        <v>0</v>
      </c>
      <c r="Q358" s="212">
        <v>0</v>
      </c>
      <c r="R358" s="212">
        <f>Q358*H358</f>
        <v>0</v>
      </c>
      <c r="S358" s="212">
        <v>0</v>
      </c>
      <c r="T358" s="213">
        <f>S358*H358</f>
        <v>0</v>
      </c>
      <c r="AR358" s="25" t="s">
        <v>88</v>
      </c>
      <c r="AT358" s="25" t="s">
        <v>160</v>
      </c>
      <c r="AU358" s="25" t="s">
        <v>82</v>
      </c>
      <c r="AY358" s="25" t="s">
        <v>158</v>
      </c>
      <c r="BE358" s="214">
        <f>IF(N358="základní",J358,0)</f>
        <v>0</v>
      </c>
      <c r="BF358" s="214">
        <f>IF(N358="snížená",J358,0)</f>
        <v>0</v>
      </c>
      <c r="BG358" s="214">
        <f>IF(N358="zákl. přenesená",J358,0)</f>
        <v>0</v>
      </c>
      <c r="BH358" s="214">
        <f>IF(N358="sníž. přenesená",J358,0)</f>
        <v>0</v>
      </c>
      <c r="BI358" s="214">
        <f>IF(N358="nulová",J358,0)</f>
        <v>0</v>
      </c>
      <c r="BJ358" s="25" t="s">
        <v>78</v>
      </c>
      <c r="BK358" s="214">
        <f>ROUND(I358*H358,2)</f>
        <v>0</v>
      </c>
      <c r="BL358" s="25" t="s">
        <v>88</v>
      </c>
      <c r="BM358" s="25" t="s">
        <v>448</v>
      </c>
    </row>
    <row r="359" spans="2:51" s="11" customFormat="1" ht="13.5">
      <c r="B359" s="215"/>
      <c r="D359" s="216" t="s">
        <v>166</v>
      </c>
      <c r="E359" s="217" t="s">
        <v>5</v>
      </c>
      <c r="F359" s="218" t="s">
        <v>437</v>
      </c>
      <c r="H359" s="217" t="s">
        <v>5</v>
      </c>
      <c r="I359" s="219"/>
      <c r="L359" s="215"/>
      <c r="M359" s="220"/>
      <c r="N359" s="221"/>
      <c r="O359" s="221"/>
      <c r="P359" s="221"/>
      <c r="Q359" s="221"/>
      <c r="R359" s="221"/>
      <c r="S359" s="221"/>
      <c r="T359" s="222"/>
      <c r="AT359" s="217" t="s">
        <v>166</v>
      </c>
      <c r="AU359" s="217" t="s">
        <v>82</v>
      </c>
      <c r="AV359" s="11" t="s">
        <v>78</v>
      </c>
      <c r="AW359" s="11" t="s">
        <v>36</v>
      </c>
      <c r="AX359" s="11" t="s">
        <v>73</v>
      </c>
      <c r="AY359" s="217" t="s">
        <v>158</v>
      </c>
    </row>
    <row r="360" spans="2:51" s="12" customFormat="1" ht="13.5">
      <c r="B360" s="223"/>
      <c r="D360" s="216" t="s">
        <v>166</v>
      </c>
      <c r="E360" s="224" t="s">
        <v>5</v>
      </c>
      <c r="F360" s="225" t="s">
        <v>449</v>
      </c>
      <c r="H360" s="226">
        <v>44.375</v>
      </c>
      <c r="I360" s="227"/>
      <c r="L360" s="223"/>
      <c r="M360" s="228"/>
      <c r="N360" s="229"/>
      <c r="O360" s="229"/>
      <c r="P360" s="229"/>
      <c r="Q360" s="229"/>
      <c r="R360" s="229"/>
      <c r="S360" s="229"/>
      <c r="T360" s="230"/>
      <c r="AT360" s="224" t="s">
        <v>166</v>
      </c>
      <c r="AU360" s="224" t="s">
        <v>82</v>
      </c>
      <c r="AV360" s="12" t="s">
        <v>82</v>
      </c>
      <c r="AW360" s="12" t="s">
        <v>36</v>
      </c>
      <c r="AX360" s="12" t="s">
        <v>73</v>
      </c>
      <c r="AY360" s="224" t="s">
        <v>158</v>
      </c>
    </row>
    <row r="361" spans="2:51" s="12" customFormat="1" ht="13.5">
      <c r="B361" s="223"/>
      <c r="D361" s="216" t="s">
        <v>166</v>
      </c>
      <c r="E361" s="224" t="s">
        <v>5</v>
      </c>
      <c r="F361" s="225" t="s">
        <v>450</v>
      </c>
      <c r="H361" s="226">
        <v>75</v>
      </c>
      <c r="I361" s="227"/>
      <c r="L361" s="223"/>
      <c r="M361" s="228"/>
      <c r="N361" s="229"/>
      <c r="O361" s="229"/>
      <c r="P361" s="229"/>
      <c r="Q361" s="229"/>
      <c r="R361" s="229"/>
      <c r="S361" s="229"/>
      <c r="T361" s="230"/>
      <c r="AT361" s="224" t="s">
        <v>166</v>
      </c>
      <c r="AU361" s="224" t="s">
        <v>82</v>
      </c>
      <c r="AV361" s="12" t="s">
        <v>82</v>
      </c>
      <c r="AW361" s="12" t="s">
        <v>36</v>
      </c>
      <c r="AX361" s="12" t="s">
        <v>73</v>
      </c>
      <c r="AY361" s="224" t="s">
        <v>158</v>
      </c>
    </row>
    <row r="362" spans="2:51" s="13" customFormat="1" ht="13.5">
      <c r="B362" s="231"/>
      <c r="D362" s="216" t="s">
        <v>166</v>
      </c>
      <c r="E362" s="232" t="s">
        <v>5</v>
      </c>
      <c r="F362" s="233" t="s">
        <v>169</v>
      </c>
      <c r="H362" s="234">
        <v>119.375</v>
      </c>
      <c r="I362" s="235"/>
      <c r="L362" s="231"/>
      <c r="M362" s="236"/>
      <c r="N362" s="237"/>
      <c r="O362" s="237"/>
      <c r="P362" s="237"/>
      <c r="Q362" s="237"/>
      <c r="R362" s="237"/>
      <c r="S362" s="237"/>
      <c r="T362" s="238"/>
      <c r="AT362" s="232" t="s">
        <v>166</v>
      </c>
      <c r="AU362" s="232" t="s">
        <v>82</v>
      </c>
      <c r="AV362" s="13" t="s">
        <v>88</v>
      </c>
      <c r="AW362" s="13" t="s">
        <v>36</v>
      </c>
      <c r="AX362" s="13" t="s">
        <v>78</v>
      </c>
      <c r="AY362" s="232" t="s">
        <v>158</v>
      </c>
    </row>
    <row r="363" spans="2:65" s="1" customFormat="1" ht="16.5" customHeight="1">
      <c r="B363" s="202"/>
      <c r="C363" s="239" t="s">
        <v>451</v>
      </c>
      <c r="D363" s="239" t="s">
        <v>245</v>
      </c>
      <c r="E363" s="240" t="s">
        <v>452</v>
      </c>
      <c r="F363" s="241" t="s">
        <v>453</v>
      </c>
      <c r="G363" s="242" t="s">
        <v>163</v>
      </c>
      <c r="H363" s="243">
        <v>125.344</v>
      </c>
      <c r="I363" s="244"/>
      <c r="J363" s="245">
        <f>ROUND(I363*H363,2)</f>
        <v>0</v>
      </c>
      <c r="K363" s="241" t="s">
        <v>5</v>
      </c>
      <c r="L363" s="246"/>
      <c r="M363" s="247" t="s">
        <v>5</v>
      </c>
      <c r="N363" s="248" t="s">
        <v>44</v>
      </c>
      <c r="O363" s="48"/>
      <c r="P363" s="212">
        <f>O363*H363</f>
        <v>0</v>
      </c>
      <c r="Q363" s="212">
        <v>0</v>
      </c>
      <c r="R363" s="212">
        <f>Q363*H363</f>
        <v>0</v>
      </c>
      <c r="S363" s="212">
        <v>0</v>
      </c>
      <c r="T363" s="213">
        <f>S363*H363</f>
        <v>0</v>
      </c>
      <c r="AR363" s="25" t="s">
        <v>204</v>
      </c>
      <c r="AT363" s="25" t="s">
        <v>245</v>
      </c>
      <c r="AU363" s="25" t="s">
        <v>82</v>
      </c>
      <c r="AY363" s="25" t="s">
        <v>158</v>
      </c>
      <c r="BE363" s="214">
        <f>IF(N363="základní",J363,0)</f>
        <v>0</v>
      </c>
      <c r="BF363" s="214">
        <f>IF(N363="snížená",J363,0)</f>
        <v>0</v>
      </c>
      <c r="BG363" s="214">
        <f>IF(N363="zákl. přenesená",J363,0)</f>
        <v>0</v>
      </c>
      <c r="BH363" s="214">
        <f>IF(N363="sníž. přenesená",J363,0)</f>
        <v>0</v>
      </c>
      <c r="BI363" s="214">
        <f>IF(N363="nulová",J363,0)</f>
        <v>0</v>
      </c>
      <c r="BJ363" s="25" t="s">
        <v>78</v>
      </c>
      <c r="BK363" s="214">
        <f>ROUND(I363*H363,2)</f>
        <v>0</v>
      </c>
      <c r="BL363" s="25" t="s">
        <v>88</v>
      </c>
      <c r="BM363" s="25" t="s">
        <v>454</v>
      </c>
    </row>
    <row r="364" spans="2:51" s="12" customFormat="1" ht="13.5">
      <c r="B364" s="223"/>
      <c r="D364" s="216" t="s">
        <v>166</v>
      </c>
      <c r="E364" s="224" t="s">
        <v>5</v>
      </c>
      <c r="F364" s="225" t="s">
        <v>455</v>
      </c>
      <c r="H364" s="226">
        <v>125.344</v>
      </c>
      <c r="I364" s="227"/>
      <c r="L364" s="223"/>
      <c r="M364" s="228"/>
      <c r="N364" s="229"/>
      <c r="O364" s="229"/>
      <c r="P364" s="229"/>
      <c r="Q364" s="229"/>
      <c r="R364" s="229"/>
      <c r="S364" s="229"/>
      <c r="T364" s="230"/>
      <c r="AT364" s="224" t="s">
        <v>166</v>
      </c>
      <c r="AU364" s="224" t="s">
        <v>82</v>
      </c>
      <c r="AV364" s="12" t="s">
        <v>82</v>
      </c>
      <c r="AW364" s="12" t="s">
        <v>36</v>
      </c>
      <c r="AX364" s="12" t="s">
        <v>73</v>
      </c>
      <c r="AY364" s="224" t="s">
        <v>158</v>
      </c>
    </row>
    <row r="365" spans="2:51" s="13" customFormat="1" ht="13.5">
      <c r="B365" s="231"/>
      <c r="D365" s="216" t="s">
        <v>166</v>
      </c>
      <c r="E365" s="232" t="s">
        <v>5</v>
      </c>
      <c r="F365" s="233" t="s">
        <v>169</v>
      </c>
      <c r="H365" s="234">
        <v>125.344</v>
      </c>
      <c r="I365" s="235"/>
      <c r="L365" s="231"/>
      <c r="M365" s="236"/>
      <c r="N365" s="237"/>
      <c r="O365" s="237"/>
      <c r="P365" s="237"/>
      <c r="Q365" s="237"/>
      <c r="R365" s="237"/>
      <c r="S365" s="237"/>
      <c r="T365" s="238"/>
      <c r="AT365" s="232" t="s">
        <v>166</v>
      </c>
      <c r="AU365" s="232" t="s">
        <v>82</v>
      </c>
      <c r="AV365" s="13" t="s">
        <v>88</v>
      </c>
      <c r="AW365" s="13" t="s">
        <v>36</v>
      </c>
      <c r="AX365" s="13" t="s">
        <v>78</v>
      </c>
      <c r="AY365" s="232" t="s">
        <v>158</v>
      </c>
    </row>
    <row r="366" spans="2:65" s="1" customFormat="1" ht="89.25" customHeight="1">
      <c r="B366" s="202"/>
      <c r="C366" s="203" t="s">
        <v>456</v>
      </c>
      <c r="D366" s="203" t="s">
        <v>160</v>
      </c>
      <c r="E366" s="204" t="s">
        <v>457</v>
      </c>
      <c r="F366" s="205" t="s">
        <v>458</v>
      </c>
      <c r="G366" s="206" t="s">
        <v>163</v>
      </c>
      <c r="H366" s="207">
        <v>66.85</v>
      </c>
      <c r="I366" s="208"/>
      <c r="J366" s="209">
        <f>ROUND(I366*H366,2)</f>
        <v>0</v>
      </c>
      <c r="K366" s="205" t="s">
        <v>5</v>
      </c>
      <c r="L366" s="47"/>
      <c r="M366" s="210" t="s">
        <v>5</v>
      </c>
      <c r="N366" s="211" t="s">
        <v>44</v>
      </c>
      <c r="O366" s="48"/>
      <c r="P366" s="212">
        <f>O366*H366</f>
        <v>0</v>
      </c>
      <c r="Q366" s="212">
        <v>0</v>
      </c>
      <c r="R366" s="212">
        <f>Q366*H366</f>
        <v>0</v>
      </c>
      <c r="S366" s="212">
        <v>0</v>
      </c>
      <c r="T366" s="213">
        <f>S366*H366</f>
        <v>0</v>
      </c>
      <c r="AR366" s="25" t="s">
        <v>88</v>
      </c>
      <c r="AT366" s="25" t="s">
        <v>160</v>
      </c>
      <c r="AU366" s="25" t="s">
        <v>82</v>
      </c>
      <c r="AY366" s="25" t="s">
        <v>158</v>
      </c>
      <c r="BE366" s="214">
        <f>IF(N366="základní",J366,0)</f>
        <v>0</v>
      </c>
      <c r="BF366" s="214">
        <f>IF(N366="snížená",J366,0)</f>
        <v>0</v>
      </c>
      <c r="BG366" s="214">
        <f>IF(N366="zákl. přenesená",J366,0)</f>
        <v>0</v>
      </c>
      <c r="BH366" s="214">
        <f>IF(N366="sníž. přenesená",J366,0)</f>
        <v>0</v>
      </c>
      <c r="BI366" s="214">
        <f>IF(N366="nulová",J366,0)</f>
        <v>0</v>
      </c>
      <c r="BJ366" s="25" t="s">
        <v>78</v>
      </c>
      <c r="BK366" s="214">
        <f>ROUND(I366*H366,2)</f>
        <v>0</v>
      </c>
      <c r="BL366" s="25" t="s">
        <v>88</v>
      </c>
      <c r="BM366" s="25" t="s">
        <v>459</v>
      </c>
    </row>
    <row r="367" spans="2:51" s="11" customFormat="1" ht="13.5">
      <c r="B367" s="215"/>
      <c r="D367" s="216" t="s">
        <v>166</v>
      </c>
      <c r="E367" s="217" t="s">
        <v>5</v>
      </c>
      <c r="F367" s="218" t="s">
        <v>437</v>
      </c>
      <c r="H367" s="217" t="s">
        <v>5</v>
      </c>
      <c r="I367" s="219"/>
      <c r="L367" s="215"/>
      <c r="M367" s="220"/>
      <c r="N367" s="221"/>
      <c r="O367" s="221"/>
      <c r="P367" s="221"/>
      <c r="Q367" s="221"/>
      <c r="R367" s="221"/>
      <c r="S367" s="221"/>
      <c r="T367" s="222"/>
      <c r="AT367" s="217" t="s">
        <v>166</v>
      </c>
      <c r="AU367" s="217" t="s">
        <v>82</v>
      </c>
      <c r="AV367" s="11" t="s">
        <v>78</v>
      </c>
      <c r="AW367" s="11" t="s">
        <v>36</v>
      </c>
      <c r="AX367" s="11" t="s">
        <v>73</v>
      </c>
      <c r="AY367" s="217" t="s">
        <v>158</v>
      </c>
    </row>
    <row r="368" spans="2:51" s="12" customFormat="1" ht="13.5">
      <c r="B368" s="223"/>
      <c r="D368" s="216" t="s">
        <v>166</v>
      </c>
      <c r="E368" s="224" t="s">
        <v>5</v>
      </c>
      <c r="F368" s="225" t="s">
        <v>460</v>
      </c>
      <c r="H368" s="226">
        <v>24.85</v>
      </c>
      <c r="I368" s="227"/>
      <c r="L368" s="223"/>
      <c r="M368" s="228"/>
      <c r="N368" s="229"/>
      <c r="O368" s="229"/>
      <c r="P368" s="229"/>
      <c r="Q368" s="229"/>
      <c r="R368" s="229"/>
      <c r="S368" s="229"/>
      <c r="T368" s="230"/>
      <c r="AT368" s="224" t="s">
        <v>166</v>
      </c>
      <c r="AU368" s="224" t="s">
        <v>82</v>
      </c>
      <c r="AV368" s="12" t="s">
        <v>82</v>
      </c>
      <c r="AW368" s="12" t="s">
        <v>36</v>
      </c>
      <c r="AX368" s="12" t="s">
        <v>73</v>
      </c>
      <c r="AY368" s="224" t="s">
        <v>158</v>
      </c>
    </row>
    <row r="369" spans="2:51" s="12" customFormat="1" ht="13.5">
      <c r="B369" s="223"/>
      <c r="D369" s="216" t="s">
        <v>166</v>
      </c>
      <c r="E369" s="224" t="s">
        <v>5</v>
      </c>
      <c r="F369" s="225" t="s">
        <v>461</v>
      </c>
      <c r="H369" s="226">
        <v>42</v>
      </c>
      <c r="I369" s="227"/>
      <c r="L369" s="223"/>
      <c r="M369" s="228"/>
      <c r="N369" s="229"/>
      <c r="O369" s="229"/>
      <c r="P369" s="229"/>
      <c r="Q369" s="229"/>
      <c r="R369" s="229"/>
      <c r="S369" s="229"/>
      <c r="T369" s="230"/>
      <c r="AT369" s="224" t="s">
        <v>166</v>
      </c>
      <c r="AU369" s="224" t="s">
        <v>82</v>
      </c>
      <c r="AV369" s="12" t="s">
        <v>82</v>
      </c>
      <c r="AW369" s="12" t="s">
        <v>36</v>
      </c>
      <c r="AX369" s="12" t="s">
        <v>73</v>
      </c>
      <c r="AY369" s="224" t="s">
        <v>158</v>
      </c>
    </row>
    <row r="370" spans="2:51" s="13" customFormat="1" ht="13.5">
      <c r="B370" s="231"/>
      <c r="D370" s="216" t="s">
        <v>166</v>
      </c>
      <c r="E370" s="232" t="s">
        <v>5</v>
      </c>
      <c r="F370" s="233" t="s">
        <v>169</v>
      </c>
      <c r="H370" s="234">
        <v>66.85</v>
      </c>
      <c r="I370" s="235"/>
      <c r="L370" s="231"/>
      <c r="M370" s="236"/>
      <c r="N370" s="237"/>
      <c r="O370" s="237"/>
      <c r="P370" s="237"/>
      <c r="Q370" s="237"/>
      <c r="R370" s="237"/>
      <c r="S370" s="237"/>
      <c r="T370" s="238"/>
      <c r="AT370" s="232" t="s">
        <v>166</v>
      </c>
      <c r="AU370" s="232" t="s">
        <v>82</v>
      </c>
      <c r="AV370" s="13" t="s">
        <v>88</v>
      </c>
      <c r="AW370" s="13" t="s">
        <v>36</v>
      </c>
      <c r="AX370" s="13" t="s">
        <v>78</v>
      </c>
      <c r="AY370" s="232" t="s">
        <v>158</v>
      </c>
    </row>
    <row r="371" spans="2:65" s="1" customFormat="1" ht="16.5" customHeight="1">
      <c r="B371" s="202"/>
      <c r="C371" s="239" t="s">
        <v>462</v>
      </c>
      <c r="D371" s="239" t="s">
        <v>245</v>
      </c>
      <c r="E371" s="240" t="s">
        <v>463</v>
      </c>
      <c r="F371" s="241" t="s">
        <v>464</v>
      </c>
      <c r="G371" s="242" t="s">
        <v>163</v>
      </c>
      <c r="H371" s="243">
        <v>70.193</v>
      </c>
      <c r="I371" s="244"/>
      <c r="J371" s="245">
        <f>ROUND(I371*H371,2)</f>
        <v>0</v>
      </c>
      <c r="K371" s="241" t="s">
        <v>5</v>
      </c>
      <c r="L371" s="246"/>
      <c r="M371" s="247" t="s">
        <v>5</v>
      </c>
      <c r="N371" s="248" t="s">
        <v>44</v>
      </c>
      <c r="O371" s="48"/>
      <c r="P371" s="212">
        <f>O371*H371</f>
        <v>0</v>
      </c>
      <c r="Q371" s="212">
        <v>0</v>
      </c>
      <c r="R371" s="212">
        <f>Q371*H371</f>
        <v>0</v>
      </c>
      <c r="S371" s="212">
        <v>0</v>
      </c>
      <c r="T371" s="213">
        <f>S371*H371</f>
        <v>0</v>
      </c>
      <c r="AR371" s="25" t="s">
        <v>204</v>
      </c>
      <c r="AT371" s="25" t="s">
        <v>245</v>
      </c>
      <c r="AU371" s="25" t="s">
        <v>82</v>
      </c>
      <c r="AY371" s="25" t="s">
        <v>158</v>
      </c>
      <c r="BE371" s="214">
        <f>IF(N371="základní",J371,0)</f>
        <v>0</v>
      </c>
      <c r="BF371" s="214">
        <f>IF(N371="snížená",J371,0)</f>
        <v>0</v>
      </c>
      <c r="BG371" s="214">
        <f>IF(N371="zákl. přenesená",J371,0)</f>
        <v>0</v>
      </c>
      <c r="BH371" s="214">
        <f>IF(N371="sníž. přenesená",J371,0)</f>
        <v>0</v>
      </c>
      <c r="BI371" s="214">
        <f>IF(N371="nulová",J371,0)</f>
        <v>0</v>
      </c>
      <c r="BJ371" s="25" t="s">
        <v>78</v>
      </c>
      <c r="BK371" s="214">
        <f>ROUND(I371*H371,2)</f>
        <v>0</v>
      </c>
      <c r="BL371" s="25" t="s">
        <v>88</v>
      </c>
      <c r="BM371" s="25" t="s">
        <v>465</v>
      </c>
    </row>
    <row r="372" spans="2:51" s="12" customFormat="1" ht="13.5">
      <c r="B372" s="223"/>
      <c r="D372" s="216" t="s">
        <v>166</v>
      </c>
      <c r="E372" s="224" t="s">
        <v>5</v>
      </c>
      <c r="F372" s="225" t="s">
        <v>466</v>
      </c>
      <c r="H372" s="226">
        <v>70.193</v>
      </c>
      <c r="I372" s="227"/>
      <c r="L372" s="223"/>
      <c r="M372" s="228"/>
      <c r="N372" s="229"/>
      <c r="O372" s="229"/>
      <c r="P372" s="229"/>
      <c r="Q372" s="229"/>
      <c r="R372" s="229"/>
      <c r="S372" s="229"/>
      <c r="T372" s="230"/>
      <c r="AT372" s="224" t="s">
        <v>166</v>
      </c>
      <c r="AU372" s="224" t="s">
        <v>82</v>
      </c>
      <c r="AV372" s="12" t="s">
        <v>82</v>
      </c>
      <c r="AW372" s="12" t="s">
        <v>36</v>
      </c>
      <c r="AX372" s="12" t="s">
        <v>73</v>
      </c>
      <c r="AY372" s="224" t="s">
        <v>158</v>
      </c>
    </row>
    <row r="373" spans="2:51" s="13" customFormat="1" ht="13.5">
      <c r="B373" s="231"/>
      <c r="D373" s="216" t="s">
        <v>166</v>
      </c>
      <c r="E373" s="232" t="s">
        <v>5</v>
      </c>
      <c r="F373" s="233" t="s">
        <v>169</v>
      </c>
      <c r="H373" s="234">
        <v>70.193</v>
      </c>
      <c r="I373" s="235"/>
      <c r="L373" s="231"/>
      <c r="M373" s="236"/>
      <c r="N373" s="237"/>
      <c r="O373" s="237"/>
      <c r="P373" s="237"/>
      <c r="Q373" s="237"/>
      <c r="R373" s="237"/>
      <c r="S373" s="237"/>
      <c r="T373" s="238"/>
      <c r="AT373" s="232" t="s">
        <v>166</v>
      </c>
      <c r="AU373" s="232" t="s">
        <v>82</v>
      </c>
      <c r="AV373" s="13" t="s">
        <v>88</v>
      </c>
      <c r="AW373" s="13" t="s">
        <v>36</v>
      </c>
      <c r="AX373" s="13" t="s">
        <v>78</v>
      </c>
      <c r="AY373" s="232" t="s">
        <v>158</v>
      </c>
    </row>
    <row r="374" spans="2:65" s="1" customFormat="1" ht="25.5" customHeight="1">
      <c r="B374" s="202"/>
      <c r="C374" s="203" t="s">
        <v>467</v>
      </c>
      <c r="D374" s="203" t="s">
        <v>160</v>
      </c>
      <c r="E374" s="204" t="s">
        <v>468</v>
      </c>
      <c r="F374" s="205" t="s">
        <v>469</v>
      </c>
      <c r="G374" s="206" t="s">
        <v>163</v>
      </c>
      <c r="H374" s="207">
        <v>143.25</v>
      </c>
      <c r="I374" s="208"/>
      <c r="J374" s="209">
        <f>ROUND(I374*H374,2)</f>
        <v>0</v>
      </c>
      <c r="K374" s="205" t="s">
        <v>164</v>
      </c>
      <c r="L374" s="47"/>
      <c r="M374" s="210" t="s">
        <v>5</v>
      </c>
      <c r="N374" s="211" t="s">
        <v>44</v>
      </c>
      <c r="O374" s="48"/>
      <c r="P374" s="212">
        <f>O374*H374</f>
        <v>0</v>
      </c>
      <c r="Q374" s="212">
        <v>0</v>
      </c>
      <c r="R374" s="212">
        <f>Q374*H374</f>
        <v>0</v>
      </c>
      <c r="S374" s="212">
        <v>0</v>
      </c>
      <c r="T374" s="213">
        <f>S374*H374</f>
        <v>0</v>
      </c>
      <c r="AR374" s="25" t="s">
        <v>88</v>
      </c>
      <c r="AT374" s="25" t="s">
        <v>160</v>
      </c>
      <c r="AU374" s="25" t="s">
        <v>82</v>
      </c>
      <c r="AY374" s="25" t="s">
        <v>158</v>
      </c>
      <c r="BE374" s="214">
        <f>IF(N374="základní",J374,0)</f>
        <v>0</v>
      </c>
      <c r="BF374" s="214">
        <f>IF(N374="snížená",J374,0)</f>
        <v>0</v>
      </c>
      <c r="BG374" s="214">
        <f>IF(N374="zákl. přenesená",J374,0)</f>
        <v>0</v>
      </c>
      <c r="BH374" s="214">
        <f>IF(N374="sníž. přenesená",J374,0)</f>
        <v>0</v>
      </c>
      <c r="BI374" s="214">
        <f>IF(N374="nulová",J374,0)</f>
        <v>0</v>
      </c>
      <c r="BJ374" s="25" t="s">
        <v>78</v>
      </c>
      <c r="BK374" s="214">
        <f>ROUND(I374*H374,2)</f>
        <v>0</v>
      </c>
      <c r="BL374" s="25" t="s">
        <v>88</v>
      </c>
      <c r="BM374" s="25" t="s">
        <v>470</v>
      </c>
    </row>
    <row r="375" spans="2:51" s="12" customFormat="1" ht="13.5">
      <c r="B375" s="223"/>
      <c r="D375" s="216" t="s">
        <v>166</v>
      </c>
      <c r="E375" s="224" t="s">
        <v>5</v>
      </c>
      <c r="F375" s="225" t="s">
        <v>471</v>
      </c>
      <c r="H375" s="226">
        <v>143.25</v>
      </c>
      <c r="I375" s="227"/>
      <c r="L375" s="223"/>
      <c r="M375" s="228"/>
      <c r="N375" s="229"/>
      <c r="O375" s="229"/>
      <c r="P375" s="229"/>
      <c r="Q375" s="229"/>
      <c r="R375" s="229"/>
      <c r="S375" s="229"/>
      <c r="T375" s="230"/>
      <c r="AT375" s="224" t="s">
        <v>166</v>
      </c>
      <c r="AU375" s="224" t="s">
        <v>82</v>
      </c>
      <c r="AV375" s="12" t="s">
        <v>82</v>
      </c>
      <c r="AW375" s="12" t="s">
        <v>36</v>
      </c>
      <c r="AX375" s="12" t="s">
        <v>73</v>
      </c>
      <c r="AY375" s="224" t="s">
        <v>158</v>
      </c>
    </row>
    <row r="376" spans="2:51" s="13" customFormat="1" ht="13.5">
      <c r="B376" s="231"/>
      <c r="D376" s="216" t="s">
        <v>166</v>
      </c>
      <c r="E376" s="232" t="s">
        <v>5</v>
      </c>
      <c r="F376" s="233" t="s">
        <v>169</v>
      </c>
      <c r="H376" s="234">
        <v>143.25</v>
      </c>
      <c r="I376" s="235"/>
      <c r="L376" s="231"/>
      <c r="M376" s="236"/>
      <c r="N376" s="237"/>
      <c r="O376" s="237"/>
      <c r="P376" s="237"/>
      <c r="Q376" s="237"/>
      <c r="R376" s="237"/>
      <c r="S376" s="237"/>
      <c r="T376" s="238"/>
      <c r="AT376" s="232" t="s">
        <v>166</v>
      </c>
      <c r="AU376" s="232" t="s">
        <v>82</v>
      </c>
      <c r="AV376" s="13" t="s">
        <v>88</v>
      </c>
      <c r="AW376" s="13" t="s">
        <v>36</v>
      </c>
      <c r="AX376" s="13" t="s">
        <v>78</v>
      </c>
      <c r="AY376" s="232" t="s">
        <v>158</v>
      </c>
    </row>
    <row r="377" spans="2:65" s="1" customFormat="1" ht="89.25" customHeight="1">
      <c r="B377" s="202"/>
      <c r="C377" s="203" t="s">
        <v>472</v>
      </c>
      <c r="D377" s="203" t="s">
        <v>160</v>
      </c>
      <c r="E377" s="204" t="s">
        <v>473</v>
      </c>
      <c r="F377" s="205" t="s">
        <v>474</v>
      </c>
      <c r="G377" s="206" t="s">
        <v>163</v>
      </c>
      <c r="H377" s="207">
        <v>13.95</v>
      </c>
      <c r="I377" s="208"/>
      <c r="J377" s="209">
        <f>ROUND(I377*H377,2)</f>
        <v>0</v>
      </c>
      <c r="K377" s="205" t="s">
        <v>5</v>
      </c>
      <c r="L377" s="47"/>
      <c r="M377" s="210" t="s">
        <v>5</v>
      </c>
      <c r="N377" s="211" t="s">
        <v>44</v>
      </c>
      <c r="O377" s="48"/>
      <c r="P377" s="212">
        <f>O377*H377</f>
        <v>0</v>
      </c>
      <c r="Q377" s="212">
        <v>0</v>
      </c>
      <c r="R377" s="212">
        <f>Q377*H377</f>
        <v>0</v>
      </c>
      <c r="S377" s="212">
        <v>0</v>
      </c>
      <c r="T377" s="213">
        <f>S377*H377</f>
        <v>0</v>
      </c>
      <c r="AR377" s="25" t="s">
        <v>88</v>
      </c>
      <c r="AT377" s="25" t="s">
        <v>160</v>
      </c>
      <c r="AU377" s="25" t="s">
        <v>82</v>
      </c>
      <c r="AY377" s="25" t="s">
        <v>158</v>
      </c>
      <c r="BE377" s="214">
        <f>IF(N377="základní",J377,0)</f>
        <v>0</v>
      </c>
      <c r="BF377" s="214">
        <f>IF(N377="snížená",J377,0)</f>
        <v>0</v>
      </c>
      <c r="BG377" s="214">
        <f>IF(N377="zákl. přenesená",J377,0)</f>
        <v>0</v>
      </c>
      <c r="BH377" s="214">
        <f>IF(N377="sníž. přenesená",J377,0)</f>
        <v>0</v>
      </c>
      <c r="BI377" s="214">
        <f>IF(N377="nulová",J377,0)</f>
        <v>0</v>
      </c>
      <c r="BJ377" s="25" t="s">
        <v>78</v>
      </c>
      <c r="BK377" s="214">
        <f>ROUND(I377*H377,2)</f>
        <v>0</v>
      </c>
      <c r="BL377" s="25" t="s">
        <v>88</v>
      </c>
      <c r="BM377" s="25" t="s">
        <v>475</v>
      </c>
    </row>
    <row r="378" spans="2:51" s="11" customFormat="1" ht="13.5">
      <c r="B378" s="215"/>
      <c r="D378" s="216" t="s">
        <v>166</v>
      </c>
      <c r="E378" s="217" t="s">
        <v>5</v>
      </c>
      <c r="F378" s="218" t="s">
        <v>476</v>
      </c>
      <c r="H378" s="217" t="s">
        <v>5</v>
      </c>
      <c r="I378" s="219"/>
      <c r="L378" s="215"/>
      <c r="M378" s="220"/>
      <c r="N378" s="221"/>
      <c r="O378" s="221"/>
      <c r="P378" s="221"/>
      <c r="Q378" s="221"/>
      <c r="R378" s="221"/>
      <c r="S378" s="221"/>
      <c r="T378" s="222"/>
      <c r="AT378" s="217" t="s">
        <v>166</v>
      </c>
      <c r="AU378" s="217" t="s">
        <v>82</v>
      </c>
      <c r="AV378" s="11" t="s">
        <v>78</v>
      </c>
      <c r="AW378" s="11" t="s">
        <v>36</v>
      </c>
      <c r="AX378" s="11" t="s">
        <v>73</v>
      </c>
      <c r="AY378" s="217" t="s">
        <v>158</v>
      </c>
    </row>
    <row r="379" spans="2:51" s="12" customFormat="1" ht="13.5">
      <c r="B379" s="223"/>
      <c r="D379" s="216" t="s">
        <v>166</v>
      </c>
      <c r="E379" s="224" t="s">
        <v>5</v>
      </c>
      <c r="F379" s="225" t="s">
        <v>477</v>
      </c>
      <c r="H379" s="226">
        <v>13.95</v>
      </c>
      <c r="I379" s="227"/>
      <c r="L379" s="223"/>
      <c r="M379" s="228"/>
      <c r="N379" s="229"/>
      <c r="O379" s="229"/>
      <c r="P379" s="229"/>
      <c r="Q379" s="229"/>
      <c r="R379" s="229"/>
      <c r="S379" s="229"/>
      <c r="T379" s="230"/>
      <c r="AT379" s="224" t="s">
        <v>166</v>
      </c>
      <c r="AU379" s="224" t="s">
        <v>82</v>
      </c>
      <c r="AV379" s="12" t="s">
        <v>82</v>
      </c>
      <c r="AW379" s="12" t="s">
        <v>36</v>
      </c>
      <c r="AX379" s="12" t="s">
        <v>73</v>
      </c>
      <c r="AY379" s="224" t="s">
        <v>158</v>
      </c>
    </row>
    <row r="380" spans="2:51" s="13" customFormat="1" ht="13.5">
      <c r="B380" s="231"/>
      <c r="D380" s="216" t="s">
        <v>166</v>
      </c>
      <c r="E380" s="232" t="s">
        <v>5</v>
      </c>
      <c r="F380" s="233" t="s">
        <v>169</v>
      </c>
      <c r="H380" s="234">
        <v>13.95</v>
      </c>
      <c r="I380" s="235"/>
      <c r="L380" s="231"/>
      <c r="M380" s="236"/>
      <c r="N380" s="237"/>
      <c r="O380" s="237"/>
      <c r="P380" s="237"/>
      <c r="Q380" s="237"/>
      <c r="R380" s="237"/>
      <c r="S380" s="237"/>
      <c r="T380" s="238"/>
      <c r="AT380" s="232" t="s">
        <v>166</v>
      </c>
      <c r="AU380" s="232" t="s">
        <v>82</v>
      </c>
      <c r="AV380" s="13" t="s">
        <v>88</v>
      </c>
      <c r="AW380" s="13" t="s">
        <v>36</v>
      </c>
      <c r="AX380" s="13" t="s">
        <v>78</v>
      </c>
      <c r="AY380" s="232" t="s">
        <v>158</v>
      </c>
    </row>
    <row r="381" spans="2:65" s="1" customFormat="1" ht="16.5" customHeight="1">
      <c r="B381" s="202"/>
      <c r="C381" s="239" t="s">
        <v>478</v>
      </c>
      <c r="D381" s="239" t="s">
        <v>245</v>
      </c>
      <c r="E381" s="240" t="s">
        <v>479</v>
      </c>
      <c r="F381" s="241" t="s">
        <v>480</v>
      </c>
      <c r="G381" s="242" t="s">
        <v>163</v>
      </c>
      <c r="H381" s="243">
        <v>14.648</v>
      </c>
      <c r="I381" s="244"/>
      <c r="J381" s="245">
        <f>ROUND(I381*H381,2)</f>
        <v>0</v>
      </c>
      <c r="K381" s="241" t="s">
        <v>5</v>
      </c>
      <c r="L381" s="246"/>
      <c r="M381" s="247" t="s">
        <v>5</v>
      </c>
      <c r="N381" s="248" t="s">
        <v>44</v>
      </c>
      <c r="O381" s="48"/>
      <c r="P381" s="212">
        <f>O381*H381</f>
        <v>0</v>
      </c>
      <c r="Q381" s="212">
        <v>0</v>
      </c>
      <c r="R381" s="212">
        <f>Q381*H381</f>
        <v>0</v>
      </c>
      <c r="S381" s="212">
        <v>0</v>
      </c>
      <c r="T381" s="213">
        <f>S381*H381</f>
        <v>0</v>
      </c>
      <c r="AR381" s="25" t="s">
        <v>204</v>
      </c>
      <c r="AT381" s="25" t="s">
        <v>245</v>
      </c>
      <c r="AU381" s="25" t="s">
        <v>82</v>
      </c>
      <c r="AY381" s="25" t="s">
        <v>158</v>
      </c>
      <c r="BE381" s="214">
        <f>IF(N381="základní",J381,0)</f>
        <v>0</v>
      </c>
      <c r="BF381" s="214">
        <f>IF(N381="snížená",J381,0)</f>
        <v>0</v>
      </c>
      <c r="BG381" s="214">
        <f>IF(N381="zákl. přenesená",J381,0)</f>
        <v>0</v>
      </c>
      <c r="BH381" s="214">
        <f>IF(N381="sníž. přenesená",J381,0)</f>
        <v>0</v>
      </c>
      <c r="BI381" s="214">
        <f>IF(N381="nulová",J381,0)</f>
        <v>0</v>
      </c>
      <c r="BJ381" s="25" t="s">
        <v>78</v>
      </c>
      <c r="BK381" s="214">
        <f>ROUND(I381*H381,2)</f>
        <v>0</v>
      </c>
      <c r="BL381" s="25" t="s">
        <v>88</v>
      </c>
      <c r="BM381" s="25" t="s">
        <v>481</v>
      </c>
    </row>
    <row r="382" spans="2:51" s="12" customFormat="1" ht="13.5">
      <c r="B382" s="223"/>
      <c r="D382" s="216" t="s">
        <v>166</v>
      </c>
      <c r="E382" s="224" t="s">
        <v>5</v>
      </c>
      <c r="F382" s="225" t="s">
        <v>482</v>
      </c>
      <c r="H382" s="226">
        <v>14.648</v>
      </c>
      <c r="I382" s="227"/>
      <c r="L382" s="223"/>
      <c r="M382" s="228"/>
      <c r="N382" s="229"/>
      <c r="O382" s="229"/>
      <c r="P382" s="229"/>
      <c r="Q382" s="229"/>
      <c r="R382" s="229"/>
      <c r="S382" s="229"/>
      <c r="T382" s="230"/>
      <c r="AT382" s="224" t="s">
        <v>166</v>
      </c>
      <c r="AU382" s="224" t="s">
        <v>82</v>
      </c>
      <c r="AV382" s="12" t="s">
        <v>82</v>
      </c>
      <c r="AW382" s="12" t="s">
        <v>36</v>
      </c>
      <c r="AX382" s="12" t="s">
        <v>73</v>
      </c>
      <c r="AY382" s="224" t="s">
        <v>158</v>
      </c>
    </row>
    <row r="383" spans="2:51" s="13" customFormat="1" ht="13.5">
      <c r="B383" s="231"/>
      <c r="D383" s="216" t="s">
        <v>166</v>
      </c>
      <c r="E383" s="232" t="s">
        <v>5</v>
      </c>
      <c r="F383" s="233" t="s">
        <v>169</v>
      </c>
      <c r="H383" s="234">
        <v>14.648</v>
      </c>
      <c r="I383" s="235"/>
      <c r="L383" s="231"/>
      <c r="M383" s="236"/>
      <c r="N383" s="237"/>
      <c r="O383" s="237"/>
      <c r="P383" s="237"/>
      <c r="Q383" s="237"/>
      <c r="R383" s="237"/>
      <c r="S383" s="237"/>
      <c r="T383" s="238"/>
      <c r="AT383" s="232" t="s">
        <v>166</v>
      </c>
      <c r="AU383" s="232" t="s">
        <v>82</v>
      </c>
      <c r="AV383" s="13" t="s">
        <v>88</v>
      </c>
      <c r="AW383" s="13" t="s">
        <v>36</v>
      </c>
      <c r="AX383" s="13" t="s">
        <v>78</v>
      </c>
      <c r="AY383" s="232" t="s">
        <v>158</v>
      </c>
    </row>
    <row r="384" spans="2:65" s="1" customFormat="1" ht="25.5" customHeight="1">
      <c r="B384" s="202"/>
      <c r="C384" s="203" t="s">
        <v>483</v>
      </c>
      <c r="D384" s="203" t="s">
        <v>160</v>
      </c>
      <c r="E384" s="204" t="s">
        <v>484</v>
      </c>
      <c r="F384" s="205" t="s">
        <v>485</v>
      </c>
      <c r="G384" s="206" t="s">
        <v>163</v>
      </c>
      <c r="H384" s="207">
        <v>13.95</v>
      </c>
      <c r="I384" s="208"/>
      <c r="J384" s="209">
        <f>ROUND(I384*H384,2)</f>
        <v>0</v>
      </c>
      <c r="K384" s="205" t="s">
        <v>164</v>
      </c>
      <c r="L384" s="47"/>
      <c r="M384" s="210" t="s">
        <v>5</v>
      </c>
      <c r="N384" s="211" t="s">
        <v>44</v>
      </c>
      <c r="O384" s="48"/>
      <c r="P384" s="212">
        <f>O384*H384</f>
        <v>0</v>
      </c>
      <c r="Q384" s="212">
        <v>0</v>
      </c>
      <c r="R384" s="212">
        <f>Q384*H384</f>
        <v>0</v>
      </c>
      <c r="S384" s="212">
        <v>0</v>
      </c>
      <c r="T384" s="213">
        <f>S384*H384</f>
        <v>0</v>
      </c>
      <c r="AR384" s="25" t="s">
        <v>88</v>
      </c>
      <c r="AT384" s="25" t="s">
        <v>160</v>
      </c>
      <c r="AU384" s="25" t="s">
        <v>82</v>
      </c>
      <c r="AY384" s="25" t="s">
        <v>158</v>
      </c>
      <c r="BE384" s="214">
        <f>IF(N384="základní",J384,0)</f>
        <v>0</v>
      </c>
      <c r="BF384" s="214">
        <f>IF(N384="snížená",J384,0)</f>
        <v>0</v>
      </c>
      <c r="BG384" s="214">
        <f>IF(N384="zákl. přenesená",J384,0)</f>
        <v>0</v>
      </c>
      <c r="BH384" s="214">
        <f>IF(N384="sníž. přenesená",J384,0)</f>
        <v>0</v>
      </c>
      <c r="BI384" s="214">
        <f>IF(N384="nulová",J384,0)</f>
        <v>0</v>
      </c>
      <c r="BJ384" s="25" t="s">
        <v>78</v>
      </c>
      <c r="BK384" s="214">
        <f>ROUND(I384*H384,2)</f>
        <v>0</v>
      </c>
      <c r="BL384" s="25" t="s">
        <v>88</v>
      </c>
      <c r="BM384" s="25" t="s">
        <v>486</v>
      </c>
    </row>
    <row r="385" spans="2:65" s="1" customFormat="1" ht="16.5" customHeight="1">
      <c r="B385" s="202"/>
      <c r="C385" s="203" t="s">
        <v>487</v>
      </c>
      <c r="D385" s="203" t="s">
        <v>160</v>
      </c>
      <c r="E385" s="204" t="s">
        <v>488</v>
      </c>
      <c r="F385" s="205" t="s">
        <v>489</v>
      </c>
      <c r="G385" s="206" t="s">
        <v>163</v>
      </c>
      <c r="H385" s="207">
        <v>2638.73</v>
      </c>
      <c r="I385" s="208"/>
      <c r="J385" s="209">
        <f>ROUND(I385*H385,2)</f>
        <v>0</v>
      </c>
      <c r="K385" s="205" t="s">
        <v>5</v>
      </c>
      <c r="L385" s="47"/>
      <c r="M385" s="210" t="s">
        <v>5</v>
      </c>
      <c r="N385" s="211" t="s">
        <v>44</v>
      </c>
      <c r="O385" s="48"/>
      <c r="P385" s="212">
        <f>O385*H385</f>
        <v>0</v>
      </c>
      <c r="Q385" s="212">
        <v>0</v>
      </c>
      <c r="R385" s="212">
        <f>Q385*H385</f>
        <v>0</v>
      </c>
      <c r="S385" s="212">
        <v>0</v>
      </c>
      <c r="T385" s="213">
        <f>S385*H385</f>
        <v>0</v>
      </c>
      <c r="AR385" s="25" t="s">
        <v>88</v>
      </c>
      <c r="AT385" s="25" t="s">
        <v>160</v>
      </c>
      <c r="AU385" s="25" t="s">
        <v>82</v>
      </c>
      <c r="AY385" s="25" t="s">
        <v>158</v>
      </c>
      <c r="BE385" s="214">
        <f>IF(N385="základní",J385,0)</f>
        <v>0</v>
      </c>
      <c r="BF385" s="214">
        <f>IF(N385="snížená",J385,0)</f>
        <v>0</v>
      </c>
      <c r="BG385" s="214">
        <f>IF(N385="zákl. přenesená",J385,0)</f>
        <v>0</v>
      </c>
      <c r="BH385" s="214">
        <f>IF(N385="sníž. přenesená",J385,0)</f>
        <v>0</v>
      </c>
      <c r="BI385" s="214">
        <f>IF(N385="nulová",J385,0)</f>
        <v>0</v>
      </c>
      <c r="BJ385" s="25" t="s">
        <v>78</v>
      </c>
      <c r="BK385" s="214">
        <f>ROUND(I385*H385,2)</f>
        <v>0</v>
      </c>
      <c r="BL385" s="25" t="s">
        <v>88</v>
      </c>
      <c r="BM385" s="25" t="s">
        <v>490</v>
      </c>
    </row>
    <row r="386" spans="2:51" s="11" customFormat="1" ht="13.5">
      <c r="B386" s="215"/>
      <c r="D386" s="216" t="s">
        <v>166</v>
      </c>
      <c r="E386" s="217" t="s">
        <v>5</v>
      </c>
      <c r="F386" s="218" t="s">
        <v>491</v>
      </c>
      <c r="H386" s="217" t="s">
        <v>5</v>
      </c>
      <c r="I386" s="219"/>
      <c r="L386" s="215"/>
      <c r="M386" s="220"/>
      <c r="N386" s="221"/>
      <c r="O386" s="221"/>
      <c r="P386" s="221"/>
      <c r="Q386" s="221"/>
      <c r="R386" s="221"/>
      <c r="S386" s="221"/>
      <c r="T386" s="222"/>
      <c r="AT386" s="217" t="s">
        <v>166</v>
      </c>
      <c r="AU386" s="217" t="s">
        <v>82</v>
      </c>
      <c r="AV386" s="11" t="s">
        <v>78</v>
      </c>
      <c r="AW386" s="11" t="s">
        <v>36</v>
      </c>
      <c r="AX386" s="11" t="s">
        <v>73</v>
      </c>
      <c r="AY386" s="217" t="s">
        <v>158</v>
      </c>
    </row>
    <row r="387" spans="2:51" s="11" customFormat="1" ht="13.5">
      <c r="B387" s="215"/>
      <c r="D387" s="216" t="s">
        <v>166</v>
      </c>
      <c r="E387" s="217" t="s">
        <v>5</v>
      </c>
      <c r="F387" s="218" t="s">
        <v>492</v>
      </c>
      <c r="H387" s="217" t="s">
        <v>5</v>
      </c>
      <c r="I387" s="219"/>
      <c r="L387" s="215"/>
      <c r="M387" s="220"/>
      <c r="N387" s="221"/>
      <c r="O387" s="221"/>
      <c r="P387" s="221"/>
      <c r="Q387" s="221"/>
      <c r="R387" s="221"/>
      <c r="S387" s="221"/>
      <c r="T387" s="222"/>
      <c r="AT387" s="217" t="s">
        <v>166</v>
      </c>
      <c r="AU387" s="217" t="s">
        <v>82</v>
      </c>
      <c r="AV387" s="11" t="s">
        <v>78</v>
      </c>
      <c r="AW387" s="11" t="s">
        <v>36</v>
      </c>
      <c r="AX387" s="11" t="s">
        <v>73</v>
      </c>
      <c r="AY387" s="217" t="s">
        <v>158</v>
      </c>
    </row>
    <row r="388" spans="2:51" s="12" customFormat="1" ht="13.5">
      <c r="B388" s="223"/>
      <c r="D388" s="216" t="s">
        <v>166</v>
      </c>
      <c r="E388" s="224" t="s">
        <v>5</v>
      </c>
      <c r="F388" s="225" t="s">
        <v>493</v>
      </c>
      <c r="H388" s="226">
        <v>2335.84</v>
      </c>
      <c r="I388" s="227"/>
      <c r="L388" s="223"/>
      <c r="M388" s="228"/>
      <c r="N388" s="229"/>
      <c r="O388" s="229"/>
      <c r="P388" s="229"/>
      <c r="Q388" s="229"/>
      <c r="R388" s="229"/>
      <c r="S388" s="229"/>
      <c r="T388" s="230"/>
      <c r="AT388" s="224" t="s">
        <v>166</v>
      </c>
      <c r="AU388" s="224" t="s">
        <v>82</v>
      </c>
      <c r="AV388" s="12" t="s">
        <v>82</v>
      </c>
      <c r="AW388" s="12" t="s">
        <v>36</v>
      </c>
      <c r="AX388" s="12" t="s">
        <v>73</v>
      </c>
      <c r="AY388" s="224" t="s">
        <v>158</v>
      </c>
    </row>
    <row r="389" spans="2:51" s="11" customFormat="1" ht="13.5">
      <c r="B389" s="215"/>
      <c r="D389" s="216" t="s">
        <v>166</v>
      </c>
      <c r="E389" s="217" t="s">
        <v>5</v>
      </c>
      <c r="F389" s="218" t="s">
        <v>494</v>
      </c>
      <c r="H389" s="217" t="s">
        <v>5</v>
      </c>
      <c r="I389" s="219"/>
      <c r="L389" s="215"/>
      <c r="M389" s="220"/>
      <c r="N389" s="221"/>
      <c r="O389" s="221"/>
      <c r="P389" s="221"/>
      <c r="Q389" s="221"/>
      <c r="R389" s="221"/>
      <c r="S389" s="221"/>
      <c r="T389" s="222"/>
      <c r="AT389" s="217" t="s">
        <v>166</v>
      </c>
      <c r="AU389" s="217" t="s">
        <v>82</v>
      </c>
      <c r="AV389" s="11" t="s">
        <v>78</v>
      </c>
      <c r="AW389" s="11" t="s">
        <v>36</v>
      </c>
      <c r="AX389" s="11" t="s">
        <v>73</v>
      </c>
      <c r="AY389" s="217" t="s">
        <v>158</v>
      </c>
    </row>
    <row r="390" spans="2:51" s="12" customFormat="1" ht="13.5">
      <c r="B390" s="223"/>
      <c r="D390" s="216" t="s">
        <v>166</v>
      </c>
      <c r="E390" s="224" t="s">
        <v>5</v>
      </c>
      <c r="F390" s="225" t="s">
        <v>495</v>
      </c>
      <c r="H390" s="226">
        <v>217.51</v>
      </c>
      <c r="I390" s="227"/>
      <c r="L390" s="223"/>
      <c r="M390" s="228"/>
      <c r="N390" s="229"/>
      <c r="O390" s="229"/>
      <c r="P390" s="229"/>
      <c r="Q390" s="229"/>
      <c r="R390" s="229"/>
      <c r="S390" s="229"/>
      <c r="T390" s="230"/>
      <c r="AT390" s="224" t="s">
        <v>166</v>
      </c>
      <c r="AU390" s="224" t="s">
        <v>82</v>
      </c>
      <c r="AV390" s="12" t="s">
        <v>82</v>
      </c>
      <c r="AW390" s="12" t="s">
        <v>36</v>
      </c>
      <c r="AX390" s="12" t="s">
        <v>73</v>
      </c>
      <c r="AY390" s="224" t="s">
        <v>158</v>
      </c>
    </row>
    <row r="391" spans="2:51" s="11" customFormat="1" ht="13.5">
      <c r="B391" s="215"/>
      <c r="D391" s="216" t="s">
        <v>166</v>
      </c>
      <c r="E391" s="217" t="s">
        <v>5</v>
      </c>
      <c r="F391" s="218" t="s">
        <v>496</v>
      </c>
      <c r="H391" s="217" t="s">
        <v>5</v>
      </c>
      <c r="I391" s="219"/>
      <c r="L391" s="215"/>
      <c r="M391" s="220"/>
      <c r="N391" s="221"/>
      <c r="O391" s="221"/>
      <c r="P391" s="221"/>
      <c r="Q391" s="221"/>
      <c r="R391" s="221"/>
      <c r="S391" s="221"/>
      <c r="T391" s="222"/>
      <c r="AT391" s="217" t="s">
        <v>166</v>
      </c>
      <c r="AU391" s="217" t="s">
        <v>82</v>
      </c>
      <c r="AV391" s="11" t="s">
        <v>78</v>
      </c>
      <c r="AW391" s="11" t="s">
        <v>36</v>
      </c>
      <c r="AX391" s="11" t="s">
        <v>73</v>
      </c>
      <c r="AY391" s="217" t="s">
        <v>158</v>
      </c>
    </row>
    <row r="392" spans="2:51" s="12" customFormat="1" ht="13.5">
      <c r="B392" s="223"/>
      <c r="D392" s="216" t="s">
        <v>166</v>
      </c>
      <c r="E392" s="224" t="s">
        <v>5</v>
      </c>
      <c r="F392" s="225" t="s">
        <v>497</v>
      </c>
      <c r="H392" s="226">
        <v>85.38</v>
      </c>
      <c r="I392" s="227"/>
      <c r="L392" s="223"/>
      <c r="M392" s="228"/>
      <c r="N392" s="229"/>
      <c r="O392" s="229"/>
      <c r="P392" s="229"/>
      <c r="Q392" s="229"/>
      <c r="R392" s="229"/>
      <c r="S392" s="229"/>
      <c r="T392" s="230"/>
      <c r="AT392" s="224" t="s">
        <v>166</v>
      </c>
      <c r="AU392" s="224" t="s">
        <v>82</v>
      </c>
      <c r="AV392" s="12" t="s">
        <v>82</v>
      </c>
      <c r="AW392" s="12" t="s">
        <v>36</v>
      </c>
      <c r="AX392" s="12" t="s">
        <v>73</v>
      </c>
      <c r="AY392" s="224" t="s">
        <v>158</v>
      </c>
    </row>
    <row r="393" spans="2:51" s="13" customFormat="1" ht="13.5">
      <c r="B393" s="231"/>
      <c r="D393" s="216" t="s">
        <v>166</v>
      </c>
      <c r="E393" s="232" t="s">
        <v>5</v>
      </c>
      <c r="F393" s="233" t="s">
        <v>169</v>
      </c>
      <c r="H393" s="234">
        <v>2638.73</v>
      </c>
      <c r="I393" s="235"/>
      <c r="L393" s="231"/>
      <c r="M393" s="236"/>
      <c r="N393" s="237"/>
      <c r="O393" s="237"/>
      <c r="P393" s="237"/>
      <c r="Q393" s="237"/>
      <c r="R393" s="237"/>
      <c r="S393" s="237"/>
      <c r="T393" s="238"/>
      <c r="AT393" s="232" t="s">
        <v>166</v>
      </c>
      <c r="AU393" s="232" t="s">
        <v>82</v>
      </c>
      <c r="AV393" s="13" t="s">
        <v>88</v>
      </c>
      <c r="AW393" s="13" t="s">
        <v>36</v>
      </c>
      <c r="AX393" s="13" t="s">
        <v>78</v>
      </c>
      <c r="AY393" s="232" t="s">
        <v>158</v>
      </c>
    </row>
    <row r="394" spans="2:65" s="1" customFormat="1" ht="16.5" customHeight="1">
      <c r="B394" s="202"/>
      <c r="C394" s="203" t="s">
        <v>498</v>
      </c>
      <c r="D394" s="203" t="s">
        <v>160</v>
      </c>
      <c r="E394" s="204" t="s">
        <v>499</v>
      </c>
      <c r="F394" s="205" t="s">
        <v>500</v>
      </c>
      <c r="G394" s="206" t="s">
        <v>163</v>
      </c>
      <c r="H394" s="207">
        <v>94.24</v>
      </c>
      <c r="I394" s="208"/>
      <c r="J394" s="209">
        <f>ROUND(I394*H394,2)</f>
        <v>0</v>
      </c>
      <c r="K394" s="205" t="s">
        <v>5</v>
      </c>
      <c r="L394" s="47"/>
      <c r="M394" s="210" t="s">
        <v>5</v>
      </c>
      <c r="N394" s="211" t="s">
        <v>44</v>
      </c>
      <c r="O394" s="48"/>
      <c r="P394" s="212">
        <f>O394*H394</f>
        <v>0</v>
      </c>
      <c r="Q394" s="212">
        <v>0</v>
      </c>
      <c r="R394" s="212">
        <f>Q394*H394</f>
        <v>0</v>
      </c>
      <c r="S394" s="212">
        <v>0</v>
      </c>
      <c r="T394" s="213">
        <f>S394*H394</f>
        <v>0</v>
      </c>
      <c r="AR394" s="25" t="s">
        <v>88</v>
      </c>
      <c r="AT394" s="25" t="s">
        <v>160</v>
      </c>
      <c r="AU394" s="25" t="s">
        <v>82</v>
      </c>
      <c r="AY394" s="25" t="s">
        <v>158</v>
      </c>
      <c r="BE394" s="214">
        <f>IF(N394="základní",J394,0)</f>
        <v>0</v>
      </c>
      <c r="BF394" s="214">
        <f>IF(N394="snížená",J394,0)</f>
        <v>0</v>
      </c>
      <c r="BG394" s="214">
        <f>IF(N394="zákl. přenesená",J394,0)</f>
        <v>0</v>
      </c>
      <c r="BH394" s="214">
        <f>IF(N394="sníž. přenesená",J394,0)</f>
        <v>0</v>
      </c>
      <c r="BI394" s="214">
        <f>IF(N394="nulová",J394,0)</f>
        <v>0</v>
      </c>
      <c r="BJ394" s="25" t="s">
        <v>78</v>
      </c>
      <c r="BK394" s="214">
        <f>ROUND(I394*H394,2)</f>
        <v>0</v>
      </c>
      <c r="BL394" s="25" t="s">
        <v>88</v>
      </c>
      <c r="BM394" s="25" t="s">
        <v>501</v>
      </c>
    </row>
    <row r="395" spans="2:51" s="11" customFormat="1" ht="13.5">
      <c r="B395" s="215"/>
      <c r="D395" s="216" t="s">
        <v>166</v>
      </c>
      <c r="E395" s="217" t="s">
        <v>5</v>
      </c>
      <c r="F395" s="218" t="s">
        <v>502</v>
      </c>
      <c r="H395" s="217" t="s">
        <v>5</v>
      </c>
      <c r="I395" s="219"/>
      <c r="L395" s="215"/>
      <c r="M395" s="220"/>
      <c r="N395" s="221"/>
      <c r="O395" s="221"/>
      <c r="P395" s="221"/>
      <c r="Q395" s="221"/>
      <c r="R395" s="221"/>
      <c r="S395" s="221"/>
      <c r="T395" s="222"/>
      <c r="AT395" s="217" t="s">
        <v>166</v>
      </c>
      <c r="AU395" s="217" t="s">
        <v>82</v>
      </c>
      <c r="AV395" s="11" t="s">
        <v>78</v>
      </c>
      <c r="AW395" s="11" t="s">
        <v>36</v>
      </c>
      <c r="AX395" s="11" t="s">
        <v>73</v>
      </c>
      <c r="AY395" s="217" t="s">
        <v>158</v>
      </c>
    </row>
    <row r="396" spans="2:51" s="12" customFormat="1" ht="13.5">
      <c r="B396" s="223"/>
      <c r="D396" s="216" t="s">
        <v>166</v>
      </c>
      <c r="E396" s="224" t="s">
        <v>5</v>
      </c>
      <c r="F396" s="225" t="s">
        <v>503</v>
      </c>
      <c r="H396" s="226">
        <v>94.24</v>
      </c>
      <c r="I396" s="227"/>
      <c r="L396" s="223"/>
      <c r="M396" s="228"/>
      <c r="N396" s="229"/>
      <c r="O396" s="229"/>
      <c r="P396" s="229"/>
      <c r="Q396" s="229"/>
      <c r="R396" s="229"/>
      <c r="S396" s="229"/>
      <c r="T396" s="230"/>
      <c r="AT396" s="224" t="s">
        <v>166</v>
      </c>
      <c r="AU396" s="224" t="s">
        <v>82</v>
      </c>
      <c r="AV396" s="12" t="s">
        <v>82</v>
      </c>
      <c r="AW396" s="12" t="s">
        <v>36</v>
      </c>
      <c r="AX396" s="12" t="s">
        <v>73</v>
      </c>
      <c r="AY396" s="224" t="s">
        <v>158</v>
      </c>
    </row>
    <row r="397" spans="2:51" s="13" customFormat="1" ht="13.5">
      <c r="B397" s="231"/>
      <c r="D397" s="216" t="s">
        <v>166</v>
      </c>
      <c r="E397" s="232" t="s">
        <v>5</v>
      </c>
      <c r="F397" s="233" t="s">
        <v>169</v>
      </c>
      <c r="H397" s="234">
        <v>94.24</v>
      </c>
      <c r="I397" s="235"/>
      <c r="L397" s="231"/>
      <c r="M397" s="236"/>
      <c r="N397" s="237"/>
      <c r="O397" s="237"/>
      <c r="P397" s="237"/>
      <c r="Q397" s="237"/>
      <c r="R397" s="237"/>
      <c r="S397" s="237"/>
      <c r="T397" s="238"/>
      <c r="AT397" s="232" t="s">
        <v>166</v>
      </c>
      <c r="AU397" s="232" t="s">
        <v>82</v>
      </c>
      <c r="AV397" s="13" t="s">
        <v>88</v>
      </c>
      <c r="AW397" s="13" t="s">
        <v>36</v>
      </c>
      <c r="AX397" s="13" t="s">
        <v>78</v>
      </c>
      <c r="AY397" s="232" t="s">
        <v>158</v>
      </c>
    </row>
    <row r="398" spans="2:65" s="1" customFormat="1" ht="16.5" customHeight="1">
      <c r="B398" s="202"/>
      <c r="C398" s="203" t="s">
        <v>504</v>
      </c>
      <c r="D398" s="203" t="s">
        <v>160</v>
      </c>
      <c r="E398" s="204" t="s">
        <v>505</v>
      </c>
      <c r="F398" s="205" t="s">
        <v>506</v>
      </c>
      <c r="G398" s="206" t="s">
        <v>163</v>
      </c>
      <c r="H398" s="207">
        <v>68.4</v>
      </c>
      <c r="I398" s="208"/>
      <c r="J398" s="209">
        <f>ROUND(I398*H398,2)</f>
        <v>0</v>
      </c>
      <c r="K398" s="205" t="s">
        <v>5</v>
      </c>
      <c r="L398" s="47"/>
      <c r="M398" s="210" t="s">
        <v>5</v>
      </c>
      <c r="N398" s="211" t="s">
        <v>44</v>
      </c>
      <c r="O398" s="48"/>
      <c r="P398" s="212">
        <f>O398*H398</f>
        <v>0</v>
      </c>
      <c r="Q398" s="212">
        <v>0</v>
      </c>
      <c r="R398" s="212">
        <f>Q398*H398</f>
        <v>0</v>
      </c>
      <c r="S398" s="212">
        <v>0</v>
      </c>
      <c r="T398" s="213">
        <f>S398*H398</f>
        <v>0</v>
      </c>
      <c r="AR398" s="25" t="s">
        <v>88</v>
      </c>
      <c r="AT398" s="25" t="s">
        <v>160</v>
      </c>
      <c r="AU398" s="25" t="s">
        <v>82</v>
      </c>
      <c r="AY398" s="25" t="s">
        <v>158</v>
      </c>
      <c r="BE398" s="214">
        <f>IF(N398="základní",J398,0)</f>
        <v>0</v>
      </c>
      <c r="BF398" s="214">
        <f>IF(N398="snížená",J398,0)</f>
        <v>0</v>
      </c>
      <c r="BG398" s="214">
        <f>IF(N398="zákl. přenesená",J398,0)</f>
        <v>0</v>
      </c>
      <c r="BH398" s="214">
        <f>IF(N398="sníž. přenesená",J398,0)</f>
        <v>0</v>
      </c>
      <c r="BI398" s="214">
        <f>IF(N398="nulová",J398,0)</f>
        <v>0</v>
      </c>
      <c r="BJ398" s="25" t="s">
        <v>78</v>
      </c>
      <c r="BK398" s="214">
        <f>ROUND(I398*H398,2)</f>
        <v>0</v>
      </c>
      <c r="BL398" s="25" t="s">
        <v>88</v>
      </c>
      <c r="BM398" s="25" t="s">
        <v>507</v>
      </c>
    </row>
    <row r="399" spans="2:51" s="11" customFormat="1" ht="13.5">
      <c r="B399" s="215"/>
      <c r="D399" s="216" t="s">
        <v>166</v>
      </c>
      <c r="E399" s="217" t="s">
        <v>5</v>
      </c>
      <c r="F399" s="218" t="s">
        <v>508</v>
      </c>
      <c r="H399" s="217" t="s">
        <v>5</v>
      </c>
      <c r="I399" s="219"/>
      <c r="L399" s="215"/>
      <c r="M399" s="220"/>
      <c r="N399" s="221"/>
      <c r="O399" s="221"/>
      <c r="P399" s="221"/>
      <c r="Q399" s="221"/>
      <c r="R399" s="221"/>
      <c r="S399" s="221"/>
      <c r="T399" s="222"/>
      <c r="AT399" s="217" t="s">
        <v>166</v>
      </c>
      <c r="AU399" s="217" t="s">
        <v>82</v>
      </c>
      <c r="AV399" s="11" t="s">
        <v>78</v>
      </c>
      <c r="AW399" s="11" t="s">
        <v>36</v>
      </c>
      <c r="AX399" s="11" t="s">
        <v>73</v>
      </c>
      <c r="AY399" s="217" t="s">
        <v>158</v>
      </c>
    </row>
    <row r="400" spans="2:51" s="11" customFormat="1" ht="13.5">
      <c r="B400" s="215"/>
      <c r="D400" s="216" t="s">
        <v>166</v>
      </c>
      <c r="E400" s="217" t="s">
        <v>5</v>
      </c>
      <c r="F400" s="218" t="s">
        <v>509</v>
      </c>
      <c r="H400" s="217" t="s">
        <v>5</v>
      </c>
      <c r="I400" s="219"/>
      <c r="L400" s="215"/>
      <c r="M400" s="220"/>
      <c r="N400" s="221"/>
      <c r="O400" s="221"/>
      <c r="P400" s="221"/>
      <c r="Q400" s="221"/>
      <c r="R400" s="221"/>
      <c r="S400" s="221"/>
      <c r="T400" s="222"/>
      <c r="AT400" s="217" t="s">
        <v>166</v>
      </c>
      <c r="AU400" s="217" t="s">
        <v>82</v>
      </c>
      <c r="AV400" s="11" t="s">
        <v>78</v>
      </c>
      <c r="AW400" s="11" t="s">
        <v>36</v>
      </c>
      <c r="AX400" s="11" t="s">
        <v>73</v>
      </c>
      <c r="AY400" s="217" t="s">
        <v>158</v>
      </c>
    </row>
    <row r="401" spans="2:51" s="12" customFormat="1" ht="13.5">
      <c r="B401" s="223"/>
      <c r="D401" s="216" t="s">
        <v>166</v>
      </c>
      <c r="E401" s="224" t="s">
        <v>5</v>
      </c>
      <c r="F401" s="225" t="s">
        <v>510</v>
      </c>
      <c r="H401" s="226">
        <v>68.4</v>
      </c>
      <c r="I401" s="227"/>
      <c r="L401" s="223"/>
      <c r="M401" s="228"/>
      <c r="N401" s="229"/>
      <c r="O401" s="229"/>
      <c r="P401" s="229"/>
      <c r="Q401" s="229"/>
      <c r="R401" s="229"/>
      <c r="S401" s="229"/>
      <c r="T401" s="230"/>
      <c r="AT401" s="224" t="s">
        <v>166</v>
      </c>
      <c r="AU401" s="224" t="s">
        <v>82</v>
      </c>
      <c r="AV401" s="12" t="s">
        <v>82</v>
      </c>
      <c r="AW401" s="12" t="s">
        <v>36</v>
      </c>
      <c r="AX401" s="12" t="s">
        <v>73</v>
      </c>
      <c r="AY401" s="224" t="s">
        <v>158</v>
      </c>
    </row>
    <row r="402" spans="2:51" s="13" customFormat="1" ht="13.5">
      <c r="B402" s="231"/>
      <c r="D402" s="216" t="s">
        <v>166</v>
      </c>
      <c r="E402" s="232" t="s">
        <v>5</v>
      </c>
      <c r="F402" s="233" t="s">
        <v>169</v>
      </c>
      <c r="H402" s="234">
        <v>68.4</v>
      </c>
      <c r="I402" s="235"/>
      <c r="L402" s="231"/>
      <c r="M402" s="236"/>
      <c r="N402" s="237"/>
      <c r="O402" s="237"/>
      <c r="P402" s="237"/>
      <c r="Q402" s="237"/>
      <c r="R402" s="237"/>
      <c r="S402" s="237"/>
      <c r="T402" s="238"/>
      <c r="AT402" s="232" t="s">
        <v>166</v>
      </c>
      <c r="AU402" s="232" t="s">
        <v>82</v>
      </c>
      <c r="AV402" s="13" t="s">
        <v>88</v>
      </c>
      <c r="AW402" s="13" t="s">
        <v>36</v>
      </c>
      <c r="AX402" s="13" t="s">
        <v>78</v>
      </c>
      <c r="AY402" s="232" t="s">
        <v>158</v>
      </c>
    </row>
    <row r="403" spans="2:65" s="1" customFormat="1" ht="25.5" customHeight="1">
      <c r="B403" s="202"/>
      <c r="C403" s="203" t="s">
        <v>511</v>
      </c>
      <c r="D403" s="203" t="s">
        <v>160</v>
      </c>
      <c r="E403" s="204" t="s">
        <v>512</v>
      </c>
      <c r="F403" s="205" t="s">
        <v>513</v>
      </c>
      <c r="G403" s="206" t="s">
        <v>163</v>
      </c>
      <c r="H403" s="207">
        <v>68.4</v>
      </c>
      <c r="I403" s="208"/>
      <c r="J403" s="209">
        <f>ROUND(I403*H403,2)</f>
        <v>0</v>
      </c>
      <c r="K403" s="205" t="s">
        <v>164</v>
      </c>
      <c r="L403" s="47"/>
      <c r="M403" s="210" t="s">
        <v>5</v>
      </c>
      <c r="N403" s="211" t="s">
        <v>44</v>
      </c>
      <c r="O403" s="48"/>
      <c r="P403" s="212">
        <f>O403*H403</f>
        <v>0</v>
      </c>
      <c r="Q403" s="212">
        <v>0</v>
      </c>
      <c r="R403" s="212">
        <f>Q403*H403</f>
        <v>0</v>
      </c>
      <c r="S403" s="212">
        <v>0</v>
      </c>
      <c r="T403" s="213">
        <f>S403*H403</f>
        <v>0</v>
      </c>
      <c r="AR403" s="25" t="s">
        <v>88</v>
      </c>
      <c r="AT403" s="25" t="s">
        <v>160</v>
      </c>
      <c r="AU403" s="25" t="s">
        <v>82</v>
      </c>
      <c r="AY403" s="25" t="s">
        <v>158</v>
      </c>
      <c r="BE403" s="214">
        <f>IF(N403="základní",J403,0)</f>
        <v>0</v>
      </c>
      <c r="BF403" s="214">
        <f>IF(N403="snížená",J403,0)</f>
        <v>0</v>
      </c>
      <c r="BG403" s="214">
        <f>IF(N403="zákl. přenesená",J403,0)</f>
        <v>0</v>
      </c>
      <c r="BH403" s="214">
        <f>IF(N403="sníž. přenesená",J403,0)</f>
        <v>0</v>
      </c>
      <c r="BI403" s="214">
        <f>IF(N403="nulová",J403,0)</f>
        <v>0</v>
      </c>
      <c r="BJ403" s="25" t="s">
        <v>78</v>
      </c>
      <c r="BK403" s="214">
        <f>ROUND(I403*H403,2)</f>
        <v>0</v>
      </c>
      <c r="BL403" s="25" t="s">
        <v>88</v>
      </c>
      <c r="BM403" s="25" t="s">
        <v>514</v>
      </c>
    </row>
    <row r="404" spans="2:51" s="11" customFormat="1" ht="13.5">
      <c r="B404" s="215"/>
      <c r="D404" s="216" t="s">
        <v>166</v>
      </c>
      <c r="E404" s="217" t="s">
        <v>5</v>
      </c>
      <c r="F404" s="218" t="s">
        <v>508</v>
      </c>
      <c r="H404" s="217" t="s">
        <v>5</v>
      </c>
      <c r="I404" s="219"/>
      <c r="L404" s="215"/>
      <c r="M404" s="220"/>
      <c r="N404" s="221"/>
      <c r="O404" s="221"/>
      <c r="P404" s="221"/>
      <c r="Q404" s="221"/>
      <c r="R404" s="221"/>
      <c r="S404" s="221"/>
      <c r="T404" s="222"/>
      <c r="AT404" s="217" t="s">
        <v>166</v>
      </c>
      <c r="AU404" s="217" t="s">
        <v>82</v>
      </c>
      <c r="AV404" s="11" t="s">
        <v>78</v>
      </c>
      <c r="AW404" s="11" t="s">
        <v>36</v>
      </c>
      <c r="AX404" s="11" t="s">
        <v>73</v>
      </c>
      <c r="AY404" s="217" t="s">
        <v>158</v>
      </c>
    </row>
    <row r="405" spans="2:51" s="11" customFormat="1" ht="13.5">
      <c r="B405" s="215"/>
      <c r="D405" s="216" t="s">
        <v>166</v>
      </c>
      <c r="E405" s="217" t="s">
        <v>5</v>
      </c>
      <c r="F405" s="218" t="s">
        <v>509</v>
      </c>
      <c r="H405" s="217" t="s">
        <v>5</v>
      </c>
      <c r="I405" s="219"/>
      <c r="L405" s="215"/>
      <c r="M405" s="220"/>
      <c r="N405" s="221"/>
      <c r="O405" s="221"/>
      <c r="P405" s="221"/>
      <c r="Q405" s="221"/>
      <c r="R405" s="221"/>
      <c r="S405" s="221"/>
      <c r="T405" s="222"/>
      <c r="AT405" s="217" t="s">
        <v>166</v>
      </c>
      <c r="AU405" s="217" t="s">
        <v>82</v>
      </c>
      <c r="AV405" s="11" t="s">
        <v>78</v>
      </c>
      <c r="AW405" s="11" t="s">
        <v>36</v>
      </c>
      <c r="AX405" s="11" t="s">
        <v>73</v>
      </c>
      <c r="AY405" s="217" t="s">
        <v>158</v>
      </c>
    </row>
    <row r="406" spans="2:51" s="12" customFormat="1" ht="13.5">
      <c r="B406" s="223"/>
      <c r="D406" s="216" t="s">
        <v>166</v>
      </c>
      <c r="E406" s="224" t="s">
        <v>5</v>
      </c>
      <c r="F406" s="225" t="s">
        <v>510</v>
      </c>
      <c r="H406" s="226">
        <v>68.4</v>
      </c>
      <c r="I406" s="227"/>
      <c r="L406" s="223"/>
      <c r="M406" s="228"/>
      <c r="N406" s="229"/>
      <c r="O406" s="229"/>
      <c r="P406" s="229"/>
      <c r="Q406" s="229"/>
      <c r="R406" s="229"/>
      <c r="S406" s="229"/>
      <c r="T406" s="230"/>
      <c r="AT406" s="224" t="s">
        <v>166</v>
      </c>
      <c r="AU406" s="224" t="s">
        <v>82</v>
      </c>
      <c r="AV406" s="12" t="s">
        <v>82</v>
      </c>
      <c r="AW406" s="12" t="s">
        <v>36</v>
      </c>
      <c r="AX406" s="12" t="s">
        <v>73</v>
      </c>
      <c r="AY406" s="224" t="s">
        <v>158</v>
      </c>
    </row>
    <row r="407" spans="2:51" s="13" customFormat="1" ht="13.5">
      <c r="B407" s="231"/>
      <c r="D407" s="216" t="s">
        <v>166</v>
      </c>
      <c r="E407" s="232" t="s">
        <v>5</v>
      </c>
      <c r="F407" s="233" t="s">
        <v>169</v>
      </c>
      <c r="H407" s="234">
        <v>68.4</v>
      </c>
      <c r="I407" s="235"/>
      <c r="L407" s="231"/>
      <c r="M407" s="236"/>
      <c r="N407" s="237"/>
      <c r="O407" s="237"/>
      <c r="P407" s="237"/>
      <c r="Q407" s="237"/>
      <c r="R407" s="237"/>
      <c r="S407" s="237"/>
      <c r="T407" s="238"/>
      <c r="AT407" s="232" t="s">
        <v>166</v>
      </c>
      <c r="AU407" s="232" t="s">
        <v>82</v>
      </c>
      <c r="AV407" s="13" t="s">
        <v>88</v>
      </c>
      <c r="AW407" s="13" t="s">
        <v>36</v>
      </c>
      <c r="AX407" s="13" t="s">
        <v>78</v>
      </c>
      <c r="AY407" s="232" t="s">
        <v>158</v>
      </c>
    </row>
    <row r="408" spans="2:65" s="1" customFormat="1" ht="89.25" customHeight="1">
      <c r="B408" s="202"/>
      <c r="C408" s="203" t="s">
        <v>515</v>
      </c>
      <c r="D408" s="203" t="s">
        <v>160</v>
      </c>
      <c r="E408" s="204" t="s">
        <v>516</v>
      </c>
      <c r="F408" s="205" t="s">
        <v>517</v>
      </c>
      <c r="G408" s="206" t="s">
        <v>163</v>
      </c>
      <c r="H408" s="207">
        <v>157.44</v>
      </c>
      <c r="I408" s="208"/>
      <c r="J408" s="209">
        <f>ROUND(I408*H408,2)</f>
        <v>0</v>
      </c>
      <c r="K408" s="205" t="s">
        <v>5</v>
      </c>
      <c r="L408" s="47"/>
      <c r="M408" s="210" t="s">
        <v>5</v>
      </c>
      <c r="N408" s="211" t="s">
        <v>44</v>
      </c>
      <c r="O408" s="48"/>
      <c r="P408" s="212">
        <f>O408*H408</f>
        <v>0</v>
      </c>
      <c r="Q408" s="212">
        <v>0</v>
      </c>
      <c r="R408" s="212">
        <f>Q408*H408</f>
        <v>0</v>
      </c>
      <c r="S408" s="212">
        <v>0</v>
      </c>
      <c r="T408" s="213">
        <f>S408*H408</f>
        <v>0</v>
      </c>
      <c r="AR408" s="25" t="s">
        <v>88</v>
      </c>
      <c r="AT408" s="25" t="s">
        <v>160</v>
      </c>
      <c r="AU408" s="25" t="s">
        <v>82</v>
      </c>
      <c r="AY408" s="25" t="s">
        <v>158</v>
      </c>
      <c r="BE408" s="214">
        <f>IF(N408="základní",J408,0)</f>
        <v>0</v>
      </c>
      <c r="BF408" s="214">
        <f>IF(N408="snížená",J408,0)</f>
        <v>0</v>
      </c>
      <c r="BG408" s="214">
        <f>IF(N408="zákl. přenesená",J408,0)</f>
        <v>0</v>
      </c>
      <c r="BH408" s="214">
        <f>IF(N408="sníž. přenesená",J408,0)</f>
        <v>0</v>
      </c>
      <c r="BI408" s="214">
        <f>IF(N408="nulová",J408,0)</f>
        <v>0</v>
      </c>
      <c r="BJ408" s="25" t="s">
        <v>78</v>
      </c>
      <c r="BK408" s="214">
        <f>ROUND(I408*H408,2)</f>
        <v>0</v>
      </c>
      <c r="BL408" s="25" t="s">
        <v>88</v>
      </c>
      <c r="BM408" s="25" t="s">
        <v>518</v>
      </c>
    </row>
    <row r="409" spans="2:51" s="11" customFormat="1" ht="13.5">
      <c r="B409" s="215"/>
      <c r="D409" s="216" t="s">
        <v>166</v>
      </c>
      <c r="E409" s="217" t="s">
        <v>5</v>
      </c>
      <c r="F409" s="218" t="s">
        <v>519</v>
      </c>
      <c r="H409" s="217" t="s">
        <v>5</v>
      </c>
      <c r="I409" s="219"/>
      <c r="L409" s="215"/>
      <c r="M409" s="220"/>
      <c r="N409" s="221"/>
      <c r="O409" s="221"/>
      <c r="P409" s="221"/>
      <c r="Q409" s="221"/>
      <c r="R409" s="221"/>
      <c r="S409" s="221"/>
      <c r="T409" s="222"/>
      <c r="AT409" s="217" t="s">
        <v>166</v>
      </c>
      <c r="AU409" s="217" t="s">
        <v>82</v>
      </c>
      <c r="AV409" s="11" t="s">
        <v>78</v>
      </c>
      <c r="AW409" s="11" t="s">
        <v>36</v>
      </c>
      <c r="AX409" s="11" t="s">
        <v>73</v>
      </c>
      <c r="AY409" s="217" t="s">
        <v>158</v>
      </c>
    </row>
    <row r="410" spans="2:51" s="12" customFormat="1" ht="13.5">
      <c r="B410" s="223"/>
      <c r="D410" s="216" t="s">
        <v>166</v>
      </c>
      <c r="E410" s="224" t="s">
        <v>5</v>
      </c>
      <c r="F410" s="225" t="s">
        <v>520</v>
      </c>
      <c r="H410" s="226">
        <v>157.44</v>
      </c>
      <c r="I410" s="227"/>
      <c r="L410" s="223"/>
      <c r="M410" s="228"/>
      <c r="N410" s="229"/>
      <c r="O410" s="229"/>
      <c r="P410" s="229"/>
      <c r="Q410" s="229"/>
      <c r="R410" s="229"/>
      <c r="S410" s="229"/>
      <c r="T410" s="230"/>
      <c r="AT410" s="224" t="s">
        <v>166</v>
      </c>
      <c r="AU410" s="224" t="s">
        <v>82</v>
      </c>
      <c r="AV410" s="12" t="s">
        <v>82</v>
      </c>
      <c r="AW410" s="12" t="s">
        <v>36</v>
      </c>
      <c r="AX410" s="12" t="s">
        <v>73</v>
      </c>
      <c r="AY410" s="224" t="s">
        <v>158</v>
      </c>
    </row>
    <row r="411" spans="2:51" s="13" customFormat="1" ht="13.5">
      <c r="B411" s="231"/>
      <c r="D411" s="216" t="s">
        <v>166</v>
      </c>
      <c r="E411" s="232" t="s">
        <v>5</v>
      </c>
      <c r="F411" s="233" t="s">
        <v>169</v>
      </c>
      <c r="H411" s="234">
        <v>157.44</v>
      </c>
      <c r="I411" s="235"/>
      <c r="L411" s="231"/>
      <c r="M411" s="236"/>
      <c r="N411" s="237"/>
      <c r="O411" s="237"/>
      <c r="P411" s="237"/>
      <c r="Q411" s="237"/>
      <c r="R411" s="237"/>
      <c r="S411" s="237"/>
      <c r="T411" s="238"/>
      <c r="AT411" s="232" t="s">
        <v>166</v>
      </c>
      <c r="AU411" s="232" t="s">
        <v>82</v>
      </c>
      <c r="AV411" s="13" t="s">
        <v>88</v>
      </c>
      <c r="AW411" s="13" t="s">
        <v>36</v>
      </c>
      <c r="AX411" s="13" t="s">
        <v>78</v>
      </c>
      <c r="AY411" s="232" t="s">
        <v>158</v>
      </c>
    </row>
    <row r="412" spans="2:65" s="1" customFormat="1" ht="16.5" customHeight="1">
      <c r="B412" s="202"/>
      <c r="C412" s="239" t="s">
        <v>521</v>
      </c>
      <c r="D412" s="239" t="s">
        <v>245</v>
      </c>
      <c r="E412" s="240" t="s">
        <v>522</v>
      </c>
      <c r="F412" s="241" t="s">
        <v>523</v>
      </c>
      <c r="G412" s="242" t="s">
        <v>163</v>
      </c>
      <c r="H412" s="243">
        <v>173.184</v>
      </c>
      <c r="I412" s="244"/>
      <c r="J412" s="245">
        <f>ROUND(I412*H412,2)</f>
        <v>0</v>
      </c>
      <c r="K412" s="241" t="s">
        <v>5</v>
      </c>
      <c r="L412" s="246"/>
      <c r="M412" s="247" t="s">
        <v>5</v>
      </c>
      <c r="N412" s="248" t="s">
        <v>44</v>
      </c>
      <c r="O412" s="48"/>
      <c r="P412" s="212">
        <f>O412*H412</f>
        <v>0</v>
      </c>
      <c r="Q412" s="212">
        <v>0</v>
      </c>
      <c r="R412" s="212">
        <f>Q412*H412</f>
        <v>0</v>
      </c>
      <c r="S412" s="212">
        <v>0</v>
      </c>
      <c r="T412" s="213">
        <f>S412*H412</f>
        <v>0</v>
      </c>
      <c r="AR412" s="25" t="s">
        <v>204</v>
      </c>
      <c r="AT412" s="25" t="s">
        <v>245</v>
      </c>
      <c r="AU412" s="25" t="s">
        <v>82</v>
      </c>
      <c r="AY412" s="25" t="s">
        <v>158</v>
      </c>
      <c r="BE412" s="214">
        <f>IF(N412="základní",J412,0)</f>
        <v>0</v>
      </c>
      <c r="BF412" s="214">
        <f>IF(N412="snížená",J412,0)</f>
        <v>0</v>
      </c>
      <c r="BG412" s="214">
        <f>IF(N412="zákl. přenesená",J412,0)</f>
        <v>0</v>
      </c>
      <c r="BH412" s="214">
        <f>IF(N412="sníž. přenesená",J412,0)</f>
        <v>0</v>
      </c>
      <c r="BI412" s="214">
        <f>IF(N412="nulová",J412,0)</f>
        <v>0</v>
      </c>
      <c r="BJ412" s="25" t="s">
        <v>78</v>
      </c>
      <c r="BK412" s="214">
        <f>ROUND(I412*H412,2)</f>
        <v>0</v>
      </c>
      <c r="BL412" s="25" t="s">
        <v>88</v>
      </c>
      <c r="BM412" s="25" t="s">
        <v>524</v>
      </c>
    </row>
    <row r="413" spans="2:51" s="12" customFormat="1" ht="13.5">
      <c r="B413" s="223"/>
      <c r="D413" s="216" t="s">
        <v>166</v>
      </c>
      <c r="E413" s="224" t="s">
        <v>5</v>
      </c>
      <c r="F413" s="225" t="s">
        <v>525</v>
      </c>
      <c r="H413" s="226">
        <v>173.184</v>
      </c>
      <c r="I413" s="227"/>
      <c r="L413" s="223"/>
      <c r="M413" s="228"/>
      <c r="N413" s="229"/>
      <c r="O413" s="229"/>
      <c r="P413" s="229"/>
      <c r="Q413" s="229"/>
      <c r="R413" s="229"/>
      <c r="S413" s="229"/>
      <c r="T413" s="230"/>
      <c r="AT413" s="224" t="s">
        <v>166</v>
      </c>
      <c r="AU413" s="224" t="s">
        <v>82</v>
      </c>
      <c r="AV413" s="12" t="s">
        <v>82</v>
      </c>
      <c r="AW413" s="12" t="s">
        <v>36</v>
      </c>
      <c r="AX413" s="12" t="s">
        <v>73</v>
      </c>
      <c r="AY413" s="224" t="s">
        <v>158</v>
      </c>
    </row>
    <row r="414" spans="2:51" s="13" customFormat="1" ht="13.5">
      <c r="B414" s="231"/>
      <c r="D414" s="216" t="s">
        <v>166</v>
      </c>
      <c r="E414" s="232" t="s">
        <v>5</v>
      </c>
      <c r="F414" s="233" t="s">
        <v>169</v>
      </c>
      <c r="H414" s="234">
        <v>173.184</v>
      </c>
      <c r="I414" s="235"/>
      <c r="L414" s="231"/>
      <c r="M414" s="236"/>
      <c r="N414" s="237"/>
      <c r="O414" s="237"/>
      <c r="P414" s="237"/>
      <c r="Q414" s="237"/>
      <c r="R414" s="237"/>
      <c r="S414" s="237"/>
      <c r="T414" s="238"/>
      <c r="AT414" s="232" t="s">
        <v>166</v>
      </c>
      <c r="AU414" s="232" t="s">
        <v>82</v>
      </c>
      <c r="AV414" s="13" t="s">
        <v>88</v>
      </c>
      <c r="AW414" s="13" t="s">
        <v>36</v>
      </c>
      <c r="AX414" s="13" t="s">
        <v>78</v>
      </c>
      <c r="AY414" s="232" t="s">
        <v>158</v>
      </c>
    </row>
    <row r="415" spans="2:65" s="1" customFormat="1" ht="89.25" customHeight="1">
      <c r="B415" s="202"/>
      <c r="C415" s="203" t="s">
        <v>526</v>
      </c>
      <c r="D415" s="203" t="s">
        <v>160</v>
      </c>
      <c r="E415" s="204" t="s">
        <v>527</v>
      </c>
      <c r="F415" s="205" t="s">
        <v>528</v>
      </c>
      <c r="G415" s="206" t="s">
        <v>163</v>
      </c>
      <c r="H415" s="207">
        <v>85.12</v>
      </c>
      <c r="I415" s="208"/>
      <c r="J415" s="209">
        <f>ROUND(I415*H415,2)</f>
        <v>0</v>
      </c>
      <c r="K415" s="205" t="s">
        <v>5</v>
      </c>
      <c r="L415" s="47"/>
      <c r="M415" s="210" t="s">
        <v>5</v>
      </c>
      <c r="N415" s="211" t="s">
        <v>44</v>
      </c>
      <c r="O415" s="48"/>
      <c r="P415" s="212">
        <f>O415*H415</f>
        <v>0</v>
      </c>
      <c r="Q415" s="212">
        <v>0</v>
      </c>
      <c r="R415" s="212">
        <f>Q415*H415</f>
        <v>0</v>
      </c>
      <c r="S415" s="212">
        <v>0</v>
      </c>
      <c r="T415" s="213">
        <f>S415*H415</f>
        <v>0</v>
      </c>
      <c r="AR415" s="25" t="s">
        <v>88</v>
      </c>
      <c r="AT415" s="25" t="s">
        <v>160</v>
      </c>
      <c r="AU415" s="25" t="s">
        <v>82</v>
      </c>
      <c r="AY415" s="25" t="s">
        <v>158</v>
      </c>
      <c r="BE415" s="214">
        <f>IF(N415="základní",J415,0)</f>
        <v>0</v>
      </c>
      <c r="BF415" s="214">
        <f>IF(N415="snížená",J415,0)</f>
        <v>0</v>
      </c>
      <c r="BG415" s="214">
        <f>IF(N415="zákl. přenesená",J415,0)</f>
        <v>0</v>
      </c>
      <c r="BH415" s="214">
        <f>IF(N415="sníž. přenesená",J415,0)</f>
        <v>0</v>
      </c>
      <c r="BI415" s="214">
        <f>IF(N415="nulová",J415,0)</f>
        <v>0</v>
      </c>
      <c r="BJ415" s="25" t="s">
        <v>78</v>
      </c>
      <c r="BK415" s="214">
        <f>ROUND(I415*H415,2)</f>
        <v>0</v>
      </c>
      <c r="BL415" s="25" t="s">
        <v>88</v>
      </c>
      <c r="BM415" s="25" t="s">
        <v>529</v>
      </c>
    </row>
    <row r="416" spans="2:51" s="11" customFormat="1" ht="13.5">
      <c r="B416" s="215"/>
      <c r="D416" s="216" t="s">
        <v>166</v>
      </c>
      <c r="E416" s="217" t="s">
        <v>5</v>
      </c>
      <c r="F416" s="218" t="s">
        <v>530</v>
      </c>
      <c r="H416" s="217" t="s">
        <v>5</v>
      </c>
      <c r="I416" s="219"/>
      <c r="L416" s="215"/>
      <c r="M416" s="220"/>
      <c r="N416" s="221"/>
      <c r="O416" s="221"/>
      <c r="P416" s="221"/>
      <c r="Q416" s="221"/>
      <c r="R416" s="221"/>
      <c r="S416" s="221"/>
      <c r="T416" s="222"/>
      <c r="AT416" s="217" t="s">
        <v>166</v>
      </c>
      <c r="AU416" s="217" t="s">
        <v>82</v>
      </c>
      <c r="AV416" s="11" t="s">
        <v>78</v>
      </c>
      <c r="AW416" s="11" t="s">
        <v>36</v>
      </c>
      <c r="AX416" s="11" t="s">
        <v>73</v>
      </c>
      <c r="AY416" s="217" t="s">
        <v>158</v>
      </c>
    </row>
    <row r="417" spans="2:51" s="11" customFormat="1" ht="13.5">
      <c r="B417" s="215"/>
      <c r="D417" s="216" t="s">
        <v>166</v>
      </c>
      <c r="E417" s="217" t="s">
        <v>5</v>
      </c>
      <c r="F417" s="218" t="s">
        <v>531</v>
      </c>
      <c r="H417" s="217" t="s">
        <v>5</v>
      </c>
      <c r="I417" s="219"/>
      <c r="L417" s="215"/>
      <c r="M417" s="220"/>
      <c r="N417" s="221"/>
      <c r="O417" s="221"/>
      <c r="P417" s="221"/>
      <c r="Q417" s="221"/>
      <c r="R417" s="221"/>
      <c r="S417" s="221"/>
      <c r="T417" s="222"/>
      <c r="AT417" s="217" t="s">
        <v>166</v>
      </c>
      <c r="AU417" s="217" t="s">
        <v>82</v>
      </c>
      <c r="AV417" s="11" t="s">
        <v>78</v>
      </c>
      <c r="AW417" s="11" t="s">
        <v>36</v>
      </c>
      <c r="AX417" s="11" t="s">
        <v>73</v>
      </c>
      <c r="AY417" s="217" t="s">
        <v>158</v>
      </c>
    </row>
    <row r="418" spans="2:51" s="12" customFormat="1" ht="13.5">
      <c r="B418" s="223"/>
      <c r="D418" s="216" t="s">
        <v>166</v>
      </c>
      <c r="E418" s="224" t="s">
        <v>5</v>
      </c>
      <c r="F418" s="225" t="s">
        <v>532</v>
      </c>
      <c r="H418" s="226">
        <v>85.12</v>
      </c>
      <c r="I418" s="227"/>
      <c r="L418" s="223"/>
      <c r="M418" s="228"/>
      <c r="N418" s="229"/>
      <c r="O418" s="229"/>
      <c r="P418" s="229"/>
      <c r="Q418" s="229"/>
      <c r="R418" s="229"/>
      <c r="S418" s="229"/>
      <c r="T418" s="230"/>
      <c r="AT418" s="224" t="s">
        <v>166</v>
      </c>
      <c r="AU418" s="224" t="s">
        <v>82</v>
      </c>
      <c r="AV418" s="12" t="s">
        <v>82</v>
      </c>
      <c r="AW418" s="12" t="s">
        <v>36</v>
      </c>
      <c r="AX418" s="12" t="s">
        <v>73</v>
      </c>
      <c r="AY418" s="224" t="s">
        <v>158</v>
      </c>
    </row>
    <row r="419" spans="2:51" s="13" customFormat="1" ht="13.5">
      <c r="B419" s="231"/>
      <c r="D419" s="216" t="s">
        <v>166</v>
      </c>
      <c r="E419" s="232" t="s">
        <v>5</v>
      </c>
      <c r="F419" s="233" t="s">
        <v>169</v>
      </c>
      <c r="H419" s="234">
        <v>85.12</v>
      </c>
      <c r="I419" s="235"/>
      <c r="L419" s="231"/>
      <c r="M419" s="236"/>
      <c r="N419" s="237"/>
      <c r="O419" s="237"/>
      <c r="P419" s="237"/>
      <c r="Q419" s="237"/>
      <c r="R419" s="237"/>
      <c r="S419" s="237"/>
      <c r="T419" s="238"/>
      <c r="AT419" s="232" t="s">
        <v>166</v>
      </c>
      <c r="AU419" s="232" t="s">
        <v>82</v>
      </c>
      <c r="AV419" s="13" t="s">
        <v>88</v>
      </c>
      <c r="AW419" s="13" t="s">
        <v>36</v>
      </c>
      <c r="AX419" s="13" t="s">
        <v>78</v>
      </c>
      <c r="AY419" s="232" t="s">
        <v>158</v>
      </c>
    </row>
    <row r="420" spans="2:65" s="1" customFormat="1" ht="16.5" customHeight="1">
      <c r="B420" s="202"/>
      <c r="C420" s="239" t="s">
        <v>533</v>
      </c>
      <c r="D420" s="239" t="s">
        <v>245</v>
      </c>
      <c r="E420" s="240" t="s">
        <v>534</v>
      </c>
      <c r="F420" s="241" t="s">
        <v>535</v>
      </c>
      <c r="G420" s="242" t="s">
        <v>163</v>
      </c>
      <c r="H420" s="243">
        <v>89.376</v>
      </c>
      <c r="I420" s="244"/>
      <c r="J420" s="245">
        <f>ROUND(I420*H420,2)</f>
        <v>0</v>
      </c>
      <c r="K420" s="241" t="s">
        <v>5</v>
      </c>
      <c r="L420" s="246"/>
      <c r="M420" s="247" t="s">
        <v>5</v>
      </c>
      <c r="N420" s="248" t="s">
        <v>44</v>
      </c>
      <c r="O420" s="48"/>
      <c r="P420" s="212">
        <f>O420*H420</f>
        <v>0</v>
      </c>
      <c r="Q420" s="212">
        <v>0</v>
      </c>
      <c r="R420" s="212">
        <f>Q420*H420</f>
        <v>0</v>
      </c>
      <c r="S420" s="212">
        <v>0</v>
      </c>
      <c r="T420" s="213">
        <f>S420*H420</f>
        <v>0</v>
      </c>
      <c r="AR420" s="25" t="s">
        <v>204</v>
      </c>
      <c r="AT420" s="25" t="s">
        <v>245</v>
      </c>
      <c r="AU420" s="25" t="s">
        <v>82</v>
      </c>
      <c r="AY420" s="25" t="s">
        <v>158</v>
      </c>
      <c r="BE420" s="214">
        <f>IF(N420="základní",J420,0)</f>
        <v>0</v>
      </c>
      <c r="BF420" s="214">
        <f>IF(N420="snížená",J420,0)</f>
        <v>0</v>
      </c>
      <c r="BG420" s="214">
        <f>IF(N420="zákl. přenesená",J420,0)</f>
        <v>0</v>
      </c>
      <c r="BH420" s="214">
        <f>IF(N420="sníž. přenesená",J420,0)</f>
        <v>0</v>
      </c>
      <c r="BI420" s="214">
        <f>IF(N420="nulová",J420,0)</f>
        <v>0</v>
      </c>
      <c r="BJ420" s="25" t="s">
        <v>78</v>
      </c>
      <c r="BK420" s="214">
        <f>ROUND(I420*H420,2)</f>
        <v>0</v>
      </c>
      <c r="BL420" s="25" t="s">
        <v>88</v>
      </c>
      <c r="BM420" s="25" t="s">
        <v>536</v>
      </c>
    </row>
    <row r="421" spans="2:51" s="12" customFormat="1" ht="13.5">
      <c r="B421" s="223"/>
      <c r="D421" s="216" t="s">
        <v>166</v>
      </c>
      <c r="E421" s="224" t="s">
        <v>5</v>
      </c>
      <c r="F421" s="225" t="s">
        <v>537</v>
      </c>
      <c r="H421" s="226">
        <v>89.376</v>
      </c>
      <c r="I421" s="227"/>
      <c r="L421" s="223"/>
      <c r="M421" s="228"/>
      <c r="N421" s="229"/>
      <c r="O421" s="229"/>
      <c r="P421" s="229"/>
      <c r="Q421" s="229"/>
      <c r="R421" s="229"/>
      <c r="S421" s="229"/>
      <c r="T421" s="230"/>
      <c r="AT421" s="224" t="s">
        <v>166</v>
      </c>
      <c r="AU421" s="224" t="s">
        <v>82</v>
      </c>
      <c r="AV421" s="12" t="s">
        <v>82</v>
      </c>
      <c r="AW421" s="12" t="s">
        <v>36</v>
      </c>
      <c r="AX421" s="12" t="s">
        <v>73</v>
      </c>
      <c r="AY421" s="224" t="s">
        <v>158</v>
      </c>
    </row>
    <row r="422" spans="2:51" s="13" customFormat="1" ht="13.5">
      <c r="B422" s="231"/>
      <c r="D422" s="216" t="s">
        <v>166</v>
      </c>
      <c r="E422" s="232" t="s">
        <v>5</v>
      </c>
      <c r="F422" s="233" t="s">
        <v>169</v>
      </c>
      <c r="H422" s="234">
        <v>89.376</v>
      </c>
      <c r="I422" s="235"/>
      <c r="L422" s="231"/>
      <c r="M422" s="236"/>
      <c r="N422" s="237"/>
      <c r="O422" s="237"/>
      <c r="P422" s="237"/>
      <c r="Q422" s="237"/>
      <c r="R422" s="237"/>
      <c r="S422" s="237"/>
      <c r="T422" s="238"/>
      <c r="AT422" s="232" t="s">
        <v>166</v>
      </c>
      <c r="AU422" s="232" t="s">
        <v>82</v>
      </c>
      <c r="AV422" s="13" t="s">
        <v>88</v>
      </c>
      <c r="AW422" s="13" t="s">
        <v>36</v>
      </c>
      <c r="AX422" s="13" t="s">
        <v>78</v>
      </c>
      <c r="AY422" s="232" t="s">
        <v>158</v>
      </c>
    </row>
    <row r="423" spans="2:65" s="1" customFormat="1" ht="89.25" customHeight="1">
      <c r="B423" s="202"/>
      <c r="C423" s="203" t="s">
        <v>538</v>
      </c>
      <c r="D423" s="203" t="s">
        <v>160</v>
      </c>
      <c r="E423" s="204" t="s">
        <v>527</v>
      </c>
      <c r="F423" s="205" t="s">
        <v>528</v>
      </c>
      <c r="G423" s="206" t="s">
        <v>163</v>
      </c>
      <c r="H423" s="207">
        <v>9.12</v>
      </c>
      <c r="I423" s="208"/>
      <c r="J423" s="209">
        <f>ROUND(I423*H423,2)</f>
        <v>0</v>
      </c>
      <c r="K423" s="205" t="s">
        <v>5</v>
      </c>
      <c r="L423" s="47"/>
      <c r="M423" s="210" t="s">
        <v>5</v>
      </c>
      <c r="N423" s="211" t="s">
        <v>44</v>
      </c>
      <c r="O423" s="48"/>
      <c r="P423" s="212">
        <f>O423*H423</f>
        <v>0</v>
      </c>
      <c r="Q423" s="212">
        <v>0</v>
      </c>
      <c r="R423" s="212">
        <f>Q423*H423</f>
        <v>0</v>
      </c>
      <c r="S423" s="212">
        <v>0</v>
      </c>
      <c r="T423" s="213">
        <f>S423*H423</f>
        <v>0</v>
      </c>
      <c r="AR423" s="25" t="s">
        <v>88</v>
      </c>
      <c r="AT423" s="25" t="s">
        <v>160</v>
      </c>
      <c r="AU423" s="25" t="s">
        <v>82</v>
      </c>
      <c r="AY423" s="25" t="s">
        <v>158</v>
      </c>
      <c r="BE423" s="214">
        <f>IF(N423="základní",J423,0)</f>
        <v>0</v>
      </c>
      <c r="BF423" s="214">
        <f>IF(N423="snížená",J423,0)</f>
        <v>0</v>
      </c>
      <c r="BG423" s="214">
        <f>IF(N423="zákl. přenesená",J423,0)</f>
        <v>0</v>
      </c>
      <c r="BH423" s="214">
        <f>IF(N423="sníž. přenesená",J423,0)</f>
        <v>0</v>
      </c>
      <c r="BI423" s="214">
        <f>IF(N423="nulová",J423,0)</f>
        <v>0</v>
      </c>
      <c r="BJ423" s="25" t="s">
        <v>78</v>
      </c>
      <c r="BK423" s="214">
        <f>ROUND(I423*H423,2)</f>
        <v>0</v>
      </c>
      <c r="BL423" s="25" t="s">
        <v>88</v>
      </c>
      <c r="BM423" s="25" t="s">
        <v>539</v>
      </c>
    </row>
    <row r="424" spans="2:51" s="11" customFormat="1" ht="13.5">
      <c r="B424" s="215"/>
      <c r="D424" s="216" t="s">
        <v>166</v>
      </c>
      <c r="E424" s="217" t="s">
        <v>5</v>
      </c>
      <c r="F424" s="218" t="s">
        <v>530</v>
      </c>
      <c r="H424" s="217" t="s">
        <v>5</v>
      </c>
      <c r="I424" s="219"/>
      <c r="L424" s="215"/>
      <c r="M424" s="220"/>
      <c r="N424" s="221"/>
      <c r="O424" s="221"/>
      <c r="P424" s="221"/>
      <c r="Q424" s="221"/>
      <c r="R424" s="221"/>
      <c r="S424" s="221"/>
      <c r="T424" s="222"/>
      <c r="AT424" s="217" t="s">
        <v>166</v>
      </c>
      <c r="AU424" s="217" t="s">
        <v>82</v>
      </c>
      <c r="AV424" s="11" t="s">
        <v>78</v>
      </c>
      <c r="AW424" s="11" t="s">
        <v>36</v>
      </c>
      <c r="AX424" s="11" t="s">
        <v>73</v>
      </c>
      <c r="AY424" s="217" t="s">
        <v>158</v>
      </c>
    </row>
    <row r="425" spans="2:51" s="11" customFormat="1" ht="13.5">
      <c r="B425" s="215"/>
      <c r="D425" s="216" t="s">
        <v>166</v>
      </c>
      <c r="E425" s="217" t="s">
        <v>5</v>
      </c>
      <c r="F425" s="218" t="s">
        <v>540</v>
      </c>
      <c r="H425" s="217" t="s">
        <v>5</v>
      </c>
      <c r="I425" s="219"/>
      <c r="L425" s="215"/>
      <c r="M425" s="220"/>
      <c r="N425" s="221"/>
      <c r="O425" s="221"/>
      <c r="P425" s="221"/>
      <c r="Q425" s="221"/>
      <c r="R425" s="221"/>
      <c r="S425" s="221"/>
      <c r="T425" s="222"/>
      <c r="AT425" s="217" t="s">
        <v>166</v>
      </c>
      <c r="AU425" s="217" t="s">
        <v>82</v>
      </c>
      <c r="AV425" s="11" t="s">
        <v>78</v>
      </c>
      <c r="AW425" s="11" t="s">
        <v>36</v>
      </c>
      <c r="AX425" s="11" t="s">
        <v>73</v>
      </c>
      <c r="AY425" s="217" t="s">
        <v>158</v>
      </c>
    </row>
    <row r="426" spans="2:51" s="12" customFormat="1" ht="13.5">
      <c r="B426" s="223"/>
      <c r="D426" s="216" t="s">
        <v>166</v>
      </c>
      <c r="E426" s="224" t="s">
        <v>5</v>
      </c>
      <c r="F426" s="225" t="s">
        <v>541</v>
      </c>
      <c r="H426" s="226">
        <v>9.12</v>
      </c>
      <c r="I426" s="227"/>
      <c r="L426" s="223"/>
      <c r="M426" s="228"/>
      <c r="N426" s="229"/>
      <c r="O426" s="229"/>
      <c r="P426" s="229"/>
      <c r="Q426" s="229"/>
      <c r="R426" s="229"/>
      <c r="S426" s="229"/>
      <c r="T426" s="230"/>
      <c r="AT426" s="224" t="s">
        <v>166</v>
      </c>
      <c r="AU426" s="224" t="s">
        <v>82</v>
      </c>
      <c r="AV426" s="12" t="s">
        <v>82</v>
      </c>
      <c r="AW426" s="12" t="s">
        <v>36</v>
      </c>
      <c r="AX426" s="12" t="s">
        <v>73</v>
      </c>
      <c r="AY426" s="224" t="s">
        <v>158</v>
      </c>
    </row>
    <row r="427" spans="2:51" s="13" customFormat="1" ht="13.5">
      <c r="B427" s="231"/>
      <c r="D427" s="216" t="s">
        <v>166</v>
      </c>
      <c r="E427" s="232" t="s">
        <v>5</v>
      </c>
      <c r="F427" s="233" t="s">
        <v>169</v>
      </c>
      <c r="H427" s="234">
        <v>9.12</v>
      </c>
      <c r="I427" s="235"/>
      <c r="L427" s="231"/>
      <c r="M427" s="236"/>
      <c r="N427" s="237"/>
      <c r="O427" s="237"/>
      <c r="P427" s="237"/>
      <c r="Q427" s="237"/>
      <c r="R427" s="237"/>
      <c r="S427" s="237"/>
      <c r="T427" s="238"/>
      <c r="AT427" s="232" t="s">
        <v>166</v>
      </c>
      <c r="AU427" s="232" t="s">
        <v>82</v>
      </c>
      <c r="AV427" s="13" t="s">
        <v>88</v>
      </c>
      <c r="AW427" s="13" t="s">
        <v>36</v>
      </c>
      <c r="AX427" s="13" t="s">
        <v>78</v>
      </c>
      <c r="AY427" s="232" t="s">
        <v>158</v>
      </c>
    </row>
    <row r="428" spans="2:65" s="1" customFormat="1" ht="16.5" customHeight="1">
      <c r="B428" s="202"/>
      <c r="C428" s="239" t="s">
        <v>542</v>
      </c>
      <c r="D428" s="239" t="s">
        <v>245</v>
      </c>
      <c r="E428" s="240" t="s">
        <v>543</v>
      </c>
      <c r="F428" s="241" t="s">
        <v>544</v>
      </c>
      <c r="G428" s="242" t="s">
        <v>163</v>
      </c>
      <c r="H428" s="243">
        <v>9.576</v>
      </c>
      <c r="I428" s="244"/>
      <c r="J428" s="245">
        <f>ROUND(I428*H428,2)</f>
        <v>0</v>
      </c>
      <c r="K428" s="241" t="s">
        <v>5</v>
      </c>
      <c r="L428" s="246"/>
      <c r="M428" s="247" t="s">
        <v>5</v>
      </c>
      <c r="N428" s="248" t="s">
        <v>44</v>
      </c>
      <c r="O428" s="48"/>
      <c r="P428" s="212">
        <f>O428*H428</f>
        <v>0</v>
      </c>
      <c r="Q428" s="212">
        <v>0</v>
      </c>
      <c r="R428" s="212">
        <f>Q428*H428</f>
        <v>0</v>
      </c>
      <c r="S428" s="212">
        <v>0</v>
      </c>
      <c r="T428" s="213">
        <f>S428*H428</f>
        <v>0</v>
      </c>
      <c r="AR428" s="25" t="s">
        <v>204</v>
      </c>
      <c r="AT428" s="25" t="s">
        <v>245</v>
      </c>
      <c r="AU428" s="25" t="s">
        <v>82</v>
      </c>
      <c r="AY428" s="25" t="s">
        <v>158</v>
      </c>
      <c r="BE428" s="214">
        <f>IF(N428="základní",J428,0)</f>
        <v>0</v>
      </c>
      <c r="BF428" s="214">
        <f>IF(N428="snížená",J428,0)</f>
        <v>0</v>
      </c>
      <c r="BG428" s="214">
        <f>IF(N428="zákl. přenesená",J428,0)</f>
        <v>0</v>
      </c>
      <c r="BH428" s="214">
        <f>IF(N428="sníž. přenesená",J428,0)</f>
        <v>0</v>
      </c>
      <c r="BI428" s="214">
        <f>IF(N428="nulová",J428,0)</f>
        <v>0</v>
      </c>
      <c r="BJ428" s="25" t="s">
        <v>78</v>
      </c>
      <c r="BK428" s="214">
        <f>ROUND(I428*H428,2)</f>
        <v>0</v>
      </c>
      <c r="BL428" s="25" t="s">
        <v>88</v>
      </c>
      <c r="BM428" s="25" t="s">
        <v>545</v>
      </c>
    </row>
    <row r="429" spans="2:51" s="12" customFormat="1" ht="13.5">
      <c r="B429" s="223"/>
      <c r="D429" s="216" t="s">
        <v>166</v>
      </c>
      <c r="E429" s="224" t="s">
        <v>5</v>
      </c>
      <c r="F429" s="225" t="s">
        <v>546</v>
      </c>
      <c r="H429" s="226">
        <v>9.576</v>
      </c>
      <c r="I429" s="227"/>
      <c r="L429" s="223"/>
      <c r="M429" s="228"/>
      <c r="N429" s="229"/>
      <c r="O429" s="229"/>
      <c r="P429" s="229"/>
      <c r="Q429" s="229"/>
      <c r="R429" s="229"/>
      <c r="S429" s="229"/>
      <c r="T429" s="230"/>
      <c r="AT429" s="224" t="s">
        <v>166</v>
      </c>
      <c r="AU429" s="224" t="s">
        <v>82</v>
      </c>
      <c r="AV429" s="12" t="s">
        <v>82</v>
      </c>
      <c r="AW429" s="12" t="s">
        <v>36</v>
      </c>
      <c r="AX429" s="12" t="s">
        <v>73</v>
      </c>
      <c r="AY429" s="224" t="s">
        <v>158</v>
      </c>
    </row>
    <row r="430" spans="2:51" s="13" customFormat="1" ht="13.5">
      <c r="B430" s="231"/>
      <c r="D430" s="216" t="s">
        <v>166</v>
      </c>
      <c r="E430" s="232" t="s">
        <v>5</v>
      </c>
      <c r="F430" s="233" t="s">
        <v>169</v>
      </c>
      <c r="H430" s="234">
        <v>9.576</v>
      </c>
      <c r="I430" s="235"/>
      <c r="L430" s="231"/>
      <c r="M430" s="236"/>
      <c r="N430" s="237"/>
      <c r="O430" s="237"/>
      <c r="P430" s="237"/>
      <c r="Q430" s="237"/>
      <c r="R430" s="237"/>
      <c r="S430" s="237"/>
      <c r="T430" s="238"/>
      <c r="AT430" s="232" t="s">
        <v>166</v>
      </c>
      <c r="AU430" s="232" t="s">
        <v>82</v>
      </c>
      <c r="AV430" s="13" t="s">
        <v>88</v>
      </c>
      <c r="AW430" s="13" t="s">
        <v>36</v>
      </c>
      <c r="AX430" s="13" t="s">
        <v>78</v>
      </c>
      <c r="AY430" s="232" t="s">
        <v>158</v>
      </c>
    </row>
    <row r="431" spans="2:65" s="1" customFormat="1" ht="89.25" customHeight="1">
      <c r="B431" s="202"/>
      <c r="C431" s="203" t="s">
        <v>547</v>
      </c>
      <c r="D431" s="203" t="s">
        <v>160</v>
      </c>
      <c r="E431" s="204" t="s">
        <v>548</v>
      </c>
      <c r="F431" s="205" t="s">
        <v>549</v>
      </c>
      <c r="G431" s="206" t="s">
        <v>163</v>
      </c>
      <c r="H431" s="207">
        <v>88.68</v>
      </c>
      <c r="I431" s="208"/>
      <c r="J431" s="209">
        <f>ROUND(I431*H431,2)</f>
        <v>0</v>
      </c>
      <c r="K431" s="205" t="s">
        <v>5</v>
      </c>
      <c r="L431" s="47"/>
      <c r="M431" s="210" t="s">
        <v>5</v>
      </c>
      <c r="N431" s="211" t="s">
        <v>44</v>
      </c>
      <c r="O431" s="48"/>
      <c r="P431" s="212">
        <f>O431*H431</f>
        <v>0</v>
      </c>
      <c r="Q431" s="212">
        <v>0</v>
      </c>
      <c r="R431" s="212">
        <f>Q431*H431</f>
        <v>0</v>
      </c>
      <c r="S431" s="212">
        <v>0</v>
      </c>
      <c r="T431" s="213">
        <f>S431*H431</f>
        <v>0</v>
      </c>
      <c r="AR431" s="25" t="s">
        <v>88</v>
      </c>
      <c r="AT431" s="25" t="s">
        <v>160</v>
      </c>
      <c r="AU431" s="25" t="s">
        <v>82</v>
      </c>
      <c r="AY431" s="25" t="s">
        <v>158</v>
      </c>
      <c r="BE431" s="214">
        <f>IF(N431="základní",J431,0)</f>
        <v>0</v>
      </c>
      <c r="BF431" s="214">
        <f>IF(N431="snížená",J431,0)</f>
        <v>0</v>
      </c>
      <c r="BG431" s="214">
        <f>IF(N431="zákl. přenesená",J431,0)</f>
        <v>0</v>
      </c>
      <c r="BH431" s="214">
        <f>IF(N431="sníž. přenesená",J431,0)</f>
        <v>0</v>
      </c>
      <c r="BI431" s="214">
        <f>IF(N431="nulová",J431,0)</f>
        <v>0</v>
      </c>
      <c r="BJ431" s="25" t="s">
        <v>78</v>
      </c>
      <c r="BK431" s="214">
        <f>ROUND(I431*H431,2)</f>
        <v>0</v>
      </c>
      <c r="BL431" s="25" t="s">
        <v>88</v>
      </c>
      <c r="BM431" s="25" t="s">
        <v>550</v>
      </c>
    </row>
    <row r="432" spans="2:51" s="11" customFormat="1" ht="13.5">
      <c r="B432" s="215"/>
      <c r="D432" s="216" t="s">
        <v>166</v>
      </c>
      <c r="E432" s="217" t="s">
        <v>5</v>
      </c>
      <c r="F432" s="218" t="s">
        <v>551</v>
      </c>
      <c r="H432" s="217" t="s">
        <v>5</v>
      </c>
      <c r="I432" s="219"/>
      <c r="L432" s="215"/>
      <c r="M432" s="220"/>
      <c r="N432" s="221"/>
      <c r="O432" s="221"/>
      <c r="P432" s="221"/>
      <c r="Q432" s="221"/>
      <c r="R432" s="221"/>
      <c r="S432" s="221"/>
      <c r="T432" s="222"/>
      <c r="AT432" s="217" t="s">
        <v>166</v>
      </c>
      <c r="AU432" s="217" t="s">
        <v>82</v>
      </c>
      <c r="AV432" s="11" t="s">
        <v>78</v>
      </c>
      <c r="AW432" s="11" t="s">
        <v>36</v>
      </c>
      <c r="AX432" s="11" t="s">
        <v>73</v>
      </c>
      <c r="AY432" s="217" t="s">
        <v>158</v>
      </c>
    </row>
    <row r="433" spans="2:51" s="11" customFormat="1" ht="13.5">
      <c r="B433" s="215"/>
      <c r="D433" s="216" t="s">
        <v>166</v>
      </c>
      <c r="E433" s="217" t="s">
        <v>5</v>
      </c>
      <c r="F433" s="218" t="s">
        <v>552</v>
      </c>
      <c r="H433" s="217" t="s">
        <v>5</v>
      </c>
      <c r="I433" s="219"/>
      <c r="L433" s="215"/>
      <c r="M433" s="220"/>
      <c r="N433" s="221"/>
      <c r="O433" s="221"/>
      <c r="P433" s="221"/>
      <c r="Q433" s="221"/>
      <c r="R433" s="221"/>
      <c r="S433" s="221"/>
      <c r="T433" s="222"/>
      <c r="AT433" s="217" t="s">
        <v>166</v>
      </c>
      <c r="AU433" s="217" t="s">
        <v>82</v>
      </c>
      <c r="AV433" s="11" t="s">
        <v>78</v>
      </c>
      <c r="AW433" s="11" t="s">
        <v>36</v>
      </c>
      <c r="AX433" s="11" t="s">
        <v>73</v>
      </c>
      <c r="AY433" s="217" t="s">
        <v>158</v>
      </c>
    </row>
    <row r="434" spans="2:51" s="12" customFormat="1" ht="13.5">
      <c r="B434" s="223"/>
      <c r="D434" s="216" t="s">
        <v>166</v>
      </c>
      <c r="E434" s="224" t="s">
        <v>5</v>
      </c>
      <c r="F434" s="225" t="s">
        <v>553</v>
      </c>
      <c r="H434" s="226">
        <v>88.68</v>
      </c>
      <c r="I434" s="227"/>
      <c r="L434" s="223"/>
      <c r="M434" s="228"/>
      <c r="N434" s="229"/>
      <c r="O434" s="229"/>
      <c r="P434" s="229"/>
      <c r="Q434" s="229"/>
      <c r="R434" s="229"/>
      <c r="S434" s="229"/>
      <c r="T434" s="230"/>
      <c r="AT434" s="224" t="s">
        <v>166</v>
      </c>
      <c r="AU434" s="224" t="s">
        <v>82</v>
      </c>
      <c r="AV434" s="12" t="s">
        <v>82</v>
      </c>
      <c r="AW434" s="12" t="s">
        <v>36</v>
      </c>
      <c r="AX434" s="12" t="s">
        <v>73</v>
      </c>
      <c r="AY434" s="224" t="s">
        <v>158</v>
      </c>
    </row>
    <row r="435" spans="2:51" s="13" customFormat="1" ht="13.5">
      <c r="B435" s="231"/>
      <c r="D435" s="216" t="s">
        <v>166</v>
      </c>
      <c r="E435" s="232" t="s">
        <v>5</v>
      </c>
      <c r="F435" s="233" t="s">
        <v>169</v>
      </c>
      <c r="H435" s="234">
        <v>88.68</v>
      </c>
      <c r="I435" s="235"/>
      <c r="L435" s="231"/>
      <c r="M435" s="236"/>
      <c r="N435" s="237"/>
      <c r="O435" s="237"/>
      <c r="P435" s="237"/>
      <c r="Q435" s="237"/>
      <c r="R435" s="237"/>
      <c r="S435" s="237"/>
      <c r="T435" s="238"/>
      <c r="AT435" s="232" t="s">
        <v>166</v>
      </c>
      <c r="AU435" s="232" t="s">
        <v>82</v>
      </c>
      <c r="AV435" s="13" t="s">
        <v>88</v>
      </c>
      <c r="AW435" s="13" t="s">
        <v>36</v>
      </c>
      <c r="AX435" s="13" t="s">
        <v>78</v>
      </c>
      <c r="AY435" s="232" t="s">
        <v>158</v>
      </c>
    </row>
    <row r="436" spans="2:65" s="1" customFormat="1" ht="16.5" customHeight="1">
      <c r="B436" s="202"/>
      <c r="C436" s="239" t="s">
        <v>554</v>
      </c>
      <c r="D436" s="239" t="s">
        <v>245</v>
      </c>
      <c r="E436" s="240" t="s">
        <v>555</v>
      </c>
      <c r="F436" s="241" t="s">
        <v>556</v>
      </c>
      <c r="G436" s="242" t="s">
        <v>163</v>
      </c>
      <c r="H436" s="243">
        <v>93.114</v>
      </c>
      <c r="I436" s="244"/>
      <c r="J436" s="245">
        <f>ROUND(I436*H436,2)</f>
        <v>0</v>
      </c>
      <c r="K436" s="241" t="s">
        <v>5</v>
      </c>
      <c r="L436" s="246"/>
      <c r="M436" s="247" t="s">
        <v>5</v>
      </c>
      <c r="N436" s="248" t="s">
        <v>44</v>
      </c>
      <c r="O436" s="48"/>
      <c r="P436" s="212">
        <f>O436*H436</f>
        <v>0</v>
      </c>
      <c r="Q436" s="212">
        <v>0</v>
      </c>
      <c r="R436" s="212">
        <f>Q436*H436</f>
        <v>0</v>
      </c>
      <c r="S436" s="212">
        <v>0</v>
      </c>
      <c r="T436" s="213">
        <f>S436*H436</f>
        <v>0</v>
      </c>
      <c r="AR436" s="25" t="s">
        <v>204</v>
      </c>
      <c r="AT436" s="25" t="s">
        <v>245</v>
      </c>
      <c r="AU436" s="25" t="s">
        <v>82</v>
      </c>
      <c r="AY436" s="25" t="s">
        <v>158</v>
      </c>
      <c r="BE436" s="214">
        <f>IF(N436="základní",J436,0)</f>
        <v>0</v>
      </c>
      <c r="BF436" s="214">
        <f>IF(N436="snížená",J436,0)</f>
        <v>0</v>
      </c>
      <c r="BG436" s="214">
        <f>IF(N436="zákl. přenesená",J436,0)</f>
        <v>0</v>
      </c>
      <c r="BH436" s="214">
        <f>IF(N436="sníž. přenesená",J436,0)</f>
        <v>0</v>
      </c>
      <c r="BI436" s="214">
        <f>IF(N436="nulová",J436,0)</f>
        <v>0</v>
      </c>
      <c r="BJ436" s="25" t="s">
        <v>78</v>
      </c>
      <c r="BK436" s="214">
        <f>ROUND(I436*H436,2)</f>
        <v>0</v>
      </c>
      <c r="BL436" s="25" t="s">
        <v>88</v>
      </c>
      <c r="BM436" s="25" t="s">
        <v>557</v>
      </c>
    </row>
    <row r="437" spans="2:51" s="12" customFormat="1" ht="13.5">
      <c r="B437" s="223"/>
      <c r="D437" s="216" t="s">
        <v>166</v>
      </c>
      <c r="E437" s="224" t="s">
        <v>5</v>
      </c>
      <c r="F437" s="225" t="s">
        <v>558</v>
      </c>
      <c r="H437" s="226">
        <v>93.114</v>
      </c>
      <c r="I437" s="227"/>
      <c r="L437" s="223"/>
      <c r="M437" s="228"/>
      <c r="N437" s="229"/>
      <c r="O437" s="229"/>
      <c r="P437" s="229"/>
      <c r="Q437" s="229"/>
      <c r="R437" s="229"/>
      <c r="S437" s="229"/>
      <c r="T437" s="230"/>
      <c r="AT437" s="224" t="s">
        <v>166</v>
      </c>
      <c r="AU437" s="224" t="s">
        <v>82</v>
      </c>
      <c r="AV437" s="12" t="s">
        <v>82</v>
      </c>
      <c r="AW437" s="12" t="s">
        <v>36</v>
      </c>
      <c r="AX437" s="12" t="s">
        <v>73</v>
      </c>
      <c r="AY437" s="224" t="s">
        <v>158</v>
      </c>
    </row>
    <row r="438" spans="2:51" s="13" customFormat="1" ht="13.5">
      <c r="B438" s="231"/>
      <c r="D438" s="216" t="s">
        <v>166</v>
      </c>
      <c r="E438" s="232" t="s">
        <v>5</v>
      </c>
      <c r="F438" s="233" t="s">
        <v>169</v>
      </c>
      <c r="H438" s="234">
        <v>93.114</v>
      </c>
      <c r="I438" s="235"/>
      <c r="L438" s="231"/>
      <c r="M438" s="236"/>
      <c r="N438" s="237"/>
      <c r="O438" s="237"/>
      <c r="P438" s="237"/>
      <c r="Q438" s="237"/>
      <c r="R438" s="237"/>
      <c r="S438" s="237"/>
      <c r="T438" s="238"/>
      <c r="AT438" s="232" t="s">
        <v>166</v>
      </c>
      <c r="AU438" s="232" t="s">
        <v>82</v>
      </c>
      <c r="AV438" s="13" t="s">
        <v>88</v>
      </c>
      <c r="AW438" s="13" t="s">
        <v>36</v>
      </c>
      <c r="AX438" s="13" t="s">
        <v>78</v>
      </c>
      <c r="AY438" s="232" t="s">
        <v>158</v>
      </c>
    </row>
    <row r="439" spans="2:65" s="1" customFormat="1" ht="89.25" customHeight="1">
      <c r="B439" s="202"/>
      <c r="C439" s="203" t="s">
        <v>559</v>
      </c>
      <c r="D439" s="203" t="s">
        <v>160</v>
      </c>
      <c r="E439" s="204" t="s">
        <v>548</v>
      </c>
      <c r="F439" s="205" t="s">
        <v>549</v>
      </c>
      <c r="G439" s="206" t="s">
        <v>163</v>
      </c>
      <c r="H439" s="207">
        <v>1756.4</v>
      </c>
      <c r="I439" s="208"/>
      <c r="J439" s="209">
        <f>ROUND(I439*H439,2)</f>
        <v>0</v>
      </c>
      <c r="K439" s="205" t="s">
        <v>5</v>
      </c>
      <c r="L439" s="47"/>
      <c r="M439" s="210" t="s">
        <v>5</v>
      </c>
      <c r="N439" s="211" t="s">
        <v>44</v>
      </c>
      <c r="O439" s="48"/>
      <c r="P439" s="212">
        <f>O439*H439</f>
        <v>0</v>
      </c>
      <c r="Q439" s="212">
        <v>0</v>
      </c>
      <c r="R439" s="212">
        <f>Q439*H439</f>
        <v>0</v>
      </c>
      <c r="S439" s="212">
        <v>0</v>
      </c>
      <c r="T439" s="213">
        <f>S439*H439</f>
        <v>0</v>
      </c>
      <c r="AR439" s="25" t="s">
        <v>88</v>
      </c>
      <c r="AT439" s="25" t="s">
        <v>160</v>
      </c>
      <c r="AU439" s="25" t="s">
        <v>82</v>
      </c>
      <c r="AY439" s="25" t="s">
        <v>158</v>
      </c>
      <c r="BE439" s="214">
        <f>IF(N439="základní",J439,0)</f>
        <v>0</v>
      </c>
      <c r="BF439" s="214">
        <f>IF(N439="snížená",J439,0)</f>
        <v>0</v>
      </c>
      <c r="BG439" s="214">
        <f>IF(N439="zákl. přenesená",J439,0)</f>
        <v>0</v>
      </c>
      <c r="BH439" s="214">
        <f>IF(N439="sníž. přenesená",J439,0)</f>
        <v>0</v>
      </c>
      <c r="BI439" s="214">
        <f>IF(N439="nulová",J439,0)</f>
        <v>0</v>
      </c>
      <c r="BJ439" s="25" t="s">
        <v>78</v>
      </c>
      <c r="BK439" s="214">
        <f>ROUND(I439*H439,2)</f>
        <v>0</v>
      </c>
      <c r="BL439" s="25" t="s">
        <v>88</v>
      </c>
      <c r="BM439" s="25" t="s">
        <v>560</v>
      </c>
    </row>
    <row r="440" spans="2:51" s="11" customFormat="1" ht="13.5">
      <c r="B440" s="215"/>
      <c r="D440" s="216" t="s">
        <v>166</v>
      </c>
      <c r="E440" s="217" t="s">
        <v>5</v>
      </c>
      <c r="F440" s="218" t="s">
        <v>561</v>
      </c>
      <c r="H440" s="217" t="s">
        <v>5</v>
      </c>
      <c r="I440" s="219"/>
      <c r="L440" s="215"/>
      <c r="M440" s="220"/>
      <c r="N440" s="221"/>
      <c r="O440" s="221"/>
      <c r="P440" s="221"/>
      <c r="Q440" s="221"/>
      <c r="R440" s="221"/>
      <c r="S440" s="221"/>
      <c r="T440" s="222"/>
      <c r="AT440" s="217" t="s">
        <v>166</v>
      </c>
      <c r="AU440" s="217" t="s">
        <v>82</v>
      </c>
      <c r="AV440" s="11" t="s">
        <v>78</v>
      </c>
      <c r="AW440" s="11" t="s">
        <v>36</v>
      </c>
      <c r="AX440" s="11" t="s">
        <v>73</v>
      </c>
      <c r="AY440" s="217" t="s">
        <v>158</v>
      </c>
    </row>
    <row r="441" spans="2:51" s="11" customFormat="1" ht="13.5">
      <c r="B441" s="215"/>
      <c r="D441" s="216" t="s">
        <v>166</v>
      </c>
      <c r="E441" s="217" t="s">
        <v>5</v>
      </c>
      <c r="F441" s="218" t="s">
        <v>562</v>
      </c>
      <c r="H441" s="217" t="s">
        <v>5</v>
      </c>
      <c r="I441" s="219"/>
      <c r="L441" s="215"/>
      <c r="M441" s="220"/>
      <c r="N441" s="221"/>
      <c r="O441" s="221"/>
      <c r="P441" s="221"/>
      <c r="Q441" s="221"/>
      <c r="R441" s="221"/>
      <c r="S441" s="221"/>
      <c r="T441" s="222"/>
      <c r="AT441" s="217" t="s">
        <v>166</v>
      </c>
      <c r="AU441" s="217" t="s">
        <v>82</v>
      </c>
      <c r="AV441" s="11" t="s">
        <v>78</v>
      </c>
      <c r="AW441" s="11" t="s">
        <v>36</v>
      </c>
      <c r="AX441" s="11" t="s">
        <v>73</v>
      </c>
      <c r="AY441" s="217" t="s">
        <v>158</v>
      </c>
    </row>
    <row r="442" spans="2:51" s="12" customFormat="1" ht="13.5">
      <c r="B442" s="223"/>
      <c r="D442" s="216" t="s">
        <v>166</v>
      </c>
      <c r="E442" s="224" t="s">
        <v>5</v>
      </c>
      <c r="F442" s="225" t="s">
        <v>563</v>
      </c>
      <c r="H442" s="226">
        <v>147</v>
      </c>
      <c r="I442" s="227"/>
      <c r="L442" s="223"/>
      <c r="M442" s="228"/>
      <c r="N442" s="229"/>
      <c r="O442" s="229"/>
      <c r="P442" s="229"/>
      <c r="Q442" s="229"/>
      <c r="R442" s="229"/>
      <c r="S442" s="229"/>
      <c r="T442" s="230"/>
      <c r="AT442" s="224" t="s">
        <v>166</v>
      </c>
      <c r="AU442" s="224" t="s">
        <v>82</v>
      </c>
      <c r="AV442" s="12" t="s">
        <v>82</v>
      </c>
      <c r="AW442" s="12" t="s">
        <v>36</v>
      </c>
      <c r="AX442" s="12" t="s">
        <v>73</v>
      </c>
      <c r="AY442" s="224" t="s">
        <v>158</v>
      </c>
    </row>
    <row r="443" spans="2:51" s="12" customFormat="1" ht="13.5">
      <c r="B443" s="223"/>
      <c r="D443" s="216" t="s">
        <v>166</v>
      </c>
      <c r="E443" s="224" t="s">
        <v>5</v>
      </c>
      <c r="F443" s="225" t="s">
        <v>564</v>
      </c>
      <c r="H443" s="226">
        <v>484.4</v>
      </c>
      <c r="I443" s="227"/>
      <c r="L443" s="223"/>
      <c r="M443" s="228"/>
      <c r="N443" s="229"/>
      <c r="O443" s="229"/>
      <c r="P443" s="229"/>
      <c r="Q443" s="229"/>
      <c r="R443" s="229"/>
      <c r="S443" s="229"/>
      <c r="T443" s="230"/>
      <c r="AT443" s="224" t="s">
        <v>166</v>
      </c>
      <c r="AU443" s="224" t="s">
        <v>82</v>
      </c>
      <c r="AV443" s="12" t="s">
        <v>82</v>
      </c>
      <c r="AW443" s="12" t="s">
        <v>36</v>
      </c>
      <c r="AX443" s="12" t="s">
        <v>73</v>
      </c>
      <c r="AY443" s="224" t="s">
        <v>158</v>
      </c>
    </row>
    <row r="444" spans="2:51" s="11" customFormat="1" ht="13.5">
      <c r="B444" s="215"/>
      <c r="D444" s="216" t="s">
        <v>166</v>
      </c>
      <c r="E444" s="217" t="s">
        <v>5</v>
      </c>
      <c r="F444" s="218" t="s">
        <v>565</v>
      </c>
      <c r="H444" s="217" t="s">
        <v>5</v>
      </c>
      <c r="I444" s="219"/>
      <c r="L444" s="215"/>
      <c r="M444" s="220"/>
      <c r="N444" s="221"/>
      <c r="O444" s="221"/>
      <c r="P444" s="221"/>
      <c r="Q444" s="221"/>
      <c r="R444" s="221"/>
      <c r="S444" s="221"/>
      <c r="T444" s="222"/>
      <c r="AT444" s="217" t="s">
        <v>166</v>
      </c>
      <c r="AU444" s="217" t="s">
        <v>82</v>
      </c>
      <c r="AV444" s="11" t="s">
        <v>78</v>
      </c>
      <c r="AW444" s="11" t="s">
        <v>36</v>
      </c>
      <c r="AX444" s="11" t="s">
        <v>73</v>
      </c>
      <c r="AY444" s="217" t="s">
        <v>158</v>
      </c>
    </row>
    <row r="445" spans="2:51" s="12" customFormat="1" ht="13.5">
      <c r="B445" s="223"/>
      <c r="D445" s="216" t="s">
        <v>166</v>
      </c>
      <c r="E445" s="224" t="s">
        <v>5</v>
      </c>
      <c r="F445" s="225" t="s">
        <v>566</v>
      </c>
      <c r="H445" s="226">
        <v>-72</v>
      </c>
      <c r="I445" s="227"/>
      <c r="L445" s="223"/>
      <c r="M445" s="228"/>
      <c r="N445" s="229"/>
      <c r="O445" s="229"/>
      <c r="P445" s="229"/>
      <c r="Q445" s="229"/>
      <c r="R445" s="229"/>
      <c r="S445" s="229"/>
      <c r="T445" s="230"/>
      <c r="AT445" s="224" t="s">
        <v>166</v>
      </c>
      <c r="AU445" s="224" t="s">
        <v>82</v>
      </c>
      <c r="AV445" s="12" t="s">
        <v>82</v>
      </c>
      <c r="AW445" s="12" t="s">
        <v>36</v>
      </c>
      <c r="AX445" s="12" t="s">
        <v>73</v>
      </c>
      <c r="AY445" s="224" t="s">
        <v>158</v>
      </c>
    </row>
    <row r="446" spans="2:51" s="12" customFormat="1" ht="13.5">
      <c r="B446" s="223"/>
      <c r="D446" s="216" t="s">
        <v>166</v>
      </c>
      <c r="E446" s="224" t="s">
        <v>5</v>
      </c>
      <c r="F446" s="225" t="s">
        <v>567</v>
      </c>
      <c r="H446" s="226">
        <v>-185.9</v>
      </c>
      <c r="I446" s="227"/>
      <c r="L446" s="223"/>
      <c r="M446" s="228"/>
      <c r="N446" s="229"/>
      <c r="O446" s="229"/>
      <c r="P446" s="229"/>
      <c r="Q446" s="229"/>
      <c r="R446" s="229"/>
      <c r="S446" s="229"/>
      <c r="T446" s="230"/>
      <c r="AT446" s="224" t="s">
        <v>166</v>
      </c>
      <c r="AU446" s="224" t="s">
        <v>82</v>
      </c>
      <c r="AV446" s="12" t="s">
        <v>82</v>
      </c>
      <c r="AW446" s="12" t="s">
        <v>36</v>
      </c>
      <c r="AX446" s="12" t="s">
        <v>73</v>
      </c>
      <c r="AY446" s="224" t="s">
        <v>158</v>
      </c>
    </row>
    <row r="447" spans="2:51" s="14" customFormat="1" ht="13.5">
      <c r="B447" s="249"/>
      <c r="D447" s="216" t="s">
        <v>166</v>
      </c>
      <c r="E447" s="250" t="s">
        <v>5</v>
      </c>
      <c r="F447" s="251" t="s">
        <v>568</v>
      </c>
      <c r="H447" s="252">
        <v>373.5</v>
      </c>
      <c r="I447" s="253"/>
      <c r="L447" s="249"/>
      <c r="M447" s="254"/>
      <c r="N447" s="255"/>
      <c r="O447" s="255"/>
      <c r="P447" s="255"/>
      <c r="Q447" s="255"/>
      <c r="R447" s="255"/>
      <c r="S447" s="255"/>
      <c r="T447" s="256"/>
      <c r="AT447" s="250" t="s">
        <v>166</v>
      </c>
      <c r="AU447" s="250" t="s">
        <v>82</v>
      </c>
      <c r="AV447" s="14" t="s">
        <v>85</v>
      </c>
      <c r="AW447" s="14" t="s">
        <v>36</v>
      </c>
      <c r="AX447" s="14" t="s">
        <v>73</v>
      </c>
      <c r="AY447" s="250" t="s">
        <v>158</v>
      </c>
    </row>
    <row r="448" spans="2:51" s="11" customFormat="1" ht="13.5">
      <c r="B448" s="215"/>
      <c r="D448" s="216" t="s">
        <v>166</v>
      </c>
      <c r="E448" s="217" t="s">
        <v>5</v>
      </c>
      <c r="F448" s="218" t="s">
        <v>569</v>
      </c>
      <c r="H448" s="217" t="s">
        <v>5</v>
      </c>
      <c r="I448" s="219"/>
      <c r="L448" s="215"/>
      <c r="M448" s="220"/>
      <c r="N448" s="221"/>
      <c r="O448" s="221"/>
      <c r="P448" s="221"/>
      <c r="Q448" s="221"/>
      <c r="R448" s="221"/>
      <c r="S448" s="221"/>
      <c r="T448" s="222"/>
      <c r="AT448" s="217" t="s">
        <v>166</v>
      </c>
      <c r="AU448" s="217" t="s">
        <v>82</v>
      </c>
      <c r="AV448" s="11" t="s">
        <v>78</v>
      </c>
      <c r="AW448" s="11" t="s">
        <v>36</v>
      </c>
      <c r="AX448" s="11" t="s">
        <v>73</v>
      </c>
      <c r="AY448" s="217" t="s">
        <v>158</v>
      </c>
    </row>
    <row r="449" spans="2:51" s="12" customFormat="1" ht="13.5">
      <c r="B449" s="223"/>
      <c r="D449" s="216" t="s">
        <v>166</v>
      </c>
      <c r="E449" s="224" t="s">
        <v>5</v>
      </c>
      <c r="F449" s="225" t="s">
        <v>570</v>
      </c>
      <c r="H449" s="226">
        <v>151</v>
      </c>
      <c r="I449" s="227"/>
      <c r="L449" s="223"/>
      <c r="M449" s="228"/>
      <c r="N449" s="229"/>
      <c r="O449" s="229"/>
      <c r="P449" s="229"/>
      <c r="Q449" s="229"/>
      <c r="R449" s="229"/>
      <c r="S449" s="229"/>
      <c r="T449" s="230"/>
      <c r="AT449" s="224" t="s">
        <v>166</v>
      </c>
      <c r="AU449" s="224" t="s">
        <v>82</v>
      </c>
      <c r="AV449" s="12" t="s">
        <v>82</v>
      </c>
      <c r="AW449" s="12" t="s">
        <v>36</v>
      </c>
      <c r="AX449" s="12" t="s">
        <v>73</v>
      </c>
      <c r="AY449" s="224" t="s">
        <v>158</v>
      </c>
    </row>
    <row r="450" spans="2:51" s="12" customFormat="1" ht="13.5">
      <c r="B450" s="223"/>
      <c r="D450" s="216" t="s">
        <v>166</v>
      </c>
      <c r="E450" s="224" t="s">
        <v>5</v>
      </c>
      <c r="F450" s="225" t="s">
        <v>571</v>
      </c>
      <c r="H450" s="226">
        <v>540</v>
      </c>
      <c r="I450" s="227"/>
      <c r="L450" s="223"/>
      <c r="M450" s="228"/>
      <c r="N450" s="229"/>
      <c r="O450" s="229"/>
      <c r="P450" s="229"/>
      <c r="Q450" s="229"/>
      <c r="R450" s="229"/>
      <c r="S450" s="229"/>
      <c r="T450" s="230"/>
      <c r="AT450" s="224" t="s">
        <v>166</v>
      </c>
      <c r="AU450" s="224" t="s">
        <v>82</v>
      </c>
      <c r="AV450" s="12" t="s">
        <v>82</v>
      </c>
      <c r="AW450" s="12" t="s">
        <v>36</v>
      </c>
      <c r="AX450" s="12" t="s">
        <v>73</v>
      </c>
      <c r="AY450" s="224" t="s">
        <v>158</v>
      </c>
    </row>
    <row r="451" spans="2:51" s="11" customFormat="1" ht="13.5">
      <c r="B451" s="215"/>
      <c r="D451" s="216" t="s">
        <v>166</v>
      </c>
      <c r="E451" s="217" t="s">
        <v>5</v>
      </c>
      <c r="F451" s="218" t="s">
        <v>565</v>
      </c>
      <c r="H451" s="217" t="s">
        <v>5</v>
      </c>
      <c r="I451" s="219"/>
      <c r="L451" s="215"/>
      <c r="M451" s="220"/>
      <c r="N451" s="221"/>
      <c r="O451" s="221"/>
      <c r="P451" s="221"/>
      <c r="Q451" s="221"/>
      <c r="R451" s="221"/>
      <c r="S451" s="221"/>
      <c r="T451" s="222"/>
      <c r="AT451" s="217" t="s">
        <v>166</v>
      </c>
      <c r="AU451" s="217" t="s">
        <v>82</v>
      </c>
      <c r="AV451" s="11" t="s">
        <v>78</v>
      </c>
      <c r="AW451" s="11" t="s">
        <v>36</v>
      </c>
      <c r="AX451" s="11" t="s">
        <v>73</v>
      </c>
      <c r="AY451" s="217" t="s">
        <v>158</v>
      </c>
    </row>
    <row r="452" spans="2:51" s="12" customFormat="1" ht="13.5">
      <c r="B452" s="223"/>
      <c r="D452" s="216" t="s">
        <v>166</v>
      </c>
      <c r="E452" s="224" t="s">
        <v>5</v>
      </c>
      <c r="F452" s="225" t="s">
        <v>572</v>
      </c>
      <c r="H452" s="226">
        <v>-57.6</v>
      </c>
      <c r="I452" s="227"/>
      <c r="L452" s="223"/>
      <c r="M452" s="228"/>
      <c r="N452" s="229"/>
      <c r="O452" s="229"/>
      <c r="P452" s="229"/>
      <c r="Q452" s="229"/>
      <c r="R452" s="229"/>
      <c r="S452" s="229"/>
      <c r="T452" s="230"/>
      <c r="AT452" s="224" t="s">
        <v>166</v>
      </c>
      <c r="AU452" s="224" t="s">
        <v>82</v>
      </c>
      <c r="AV452" s="12" t="s">
        <v>82</v>
      </c>
      <c r="AW452" s="12" t="s">
        <v>36</v>
      </c>
      <c r="AX452" s="12" t="s">
        <v>73</v>
      </c>
      <c r="AY452" s="224" t="s">
        <v>158</v>
      </c>
    </row>
    <row r="453" spans="2:51" s="12" customFormat="1" ht="13.5">
      <c r="B453" s="223"/>
      <c r="D453" s="216" t="s">
        <v>166</v>
      </c>
      <c r="E453" s="224" t="s">
        <v>5</v>
      </c>
      <c r="F453" s="225" t="s">
        <v>573</v>
      </c>
      <c r="H453" s="226">
        <v>-176.4</v>
      </c>
      <c r="I453" s="227"/>
      <c r="L453" s="223"/>
      <c r="M453" s="228"/>
      <c r="N453" s="229"/>
      <c r="O453" s="229"/>
      <c r="P453" s="229"/>
      <c r="Q453" s="229"/>
      <c r="R453" s="229"/>
      <c r="S453" s="229"/>
      <c r="T453" s="230"/>
      <c r="AT453" s="224" t="s">
        <v>166</v>
      </c>
      <c r="AU453" s="224" t="s">
        <v>82</v>
      </c>
      <c r="AV453" s="12" t="s">
        <v>82</v>
      </c>
      <c r="AW453" s="12" t="s">
        <v>36</v>
      </c>
      <c r="AX453" s="12" t="s">
        <v>73</v>
      </c>
      <c r="AY453" s="224" t="s">
        <v>158</v>
      </c>
    </row>
    <row r="454" spans="2:51" s="14" customFormat="1" ht="13.5">
      <c r="B454" s="249"/>
      <c r="D454" s="216" t="s">
        <v>166</v>
      </c>
      <c r="E454" s="250" t="s">
        <v>5</v>
      </c>
      <c r="F454" s="251" t="s">
        <v>568</v>
      </c>
      <c r="H454" s="252">
        <v>457</v>
      </c>
      <c r="I454" s="253"/>
      <c r="L454" s="249"/>
      <c r="M454" s="254"/>
      <c r="N454" s="255"/>
      <c r="O454" s="255"/>
      <c r="P454" s="255"/>
      <c r="Q454" s="255"/>
      <c r="R454" s="255"/>
      <c r="S454" s="255"/>
      <c r="T454" s="256"/>
      <c r="AT454" s="250" t="s">
        <v>166</v>
      </c>
      <c r="AU454" s="250" t="s">
        <v>82</v>
      </c>
      <c r="AV454" s="14" t="s">
        <v>85</v>
      </c>
      <c r="AW454" s="14" t="s">
        <v>36</v>
      </c>
      <c r="AX454" s="14" t="s">
        <v>73</v>
      </c>
      <c r="AY454" s="250" t="s">
        <v>158</v>
      </c>
    </row>
    <row r="455" spans="2:51" s="11" customFormat="1" ht="13.5">
      <c r="B455" s="215"/>
      <c r="D455" s="216" t="s">
        <v>166</v>
      </c>
      <c r="E455" s="217" t="s">
        <v>5</v>
      </c>
      <c r="F455" s="218" t="s">
        <v>574</v>
      </c>
      <c r="H455" s="217" t="s">
        <v>5</v>
      </c>
      <c r="I455" s="219"/>
      <c r="L455" s="215"/>
      <c r="M455" s="220"/>
      <c r="N455" s="221"/>
      <c r="O455" s="221"/>
      <c r="P455" s="221"/>
      <c r="Q455" s="221"/>
      <c r="R455" s="221"/>
      <c r="S455" s="221"/>
      <c r="T455" s="222"/>
      <c r="AT455" s="217" t="s">
        <v>166</v>
      </c>
      <c r="AU455" s="217" t="s">
        <v>82</v>
      </c>
      <c r="AV455" s="11" t="s">
        <v>78</v>
      </c>
      <c r="AW455" s="11" t="s">
        <v>36</v>
      </c>
      <c r="AX455" s="11" t="s">
        <v>73</v>
      </c>
      <c r="AY455" s="217" t="s">
        <v>158</v>
      </c>
    </row>
    <row r="456" spans="2:51" s="12" customFormat="1" ht="13.5">
      <c r="B456" s="223"/>
      <c r="D456" s="216" t="s">
        <v>166</v>
      </c>
      <c r="E456" s="224" t="s">
        <v>5</v>
      </c>
      <c r="F456" s="225" t="s">
        <v>575</v>
      </c>
      <c r="H456" s="226">
        <v>925</v>
      </c>
      <c r="I456" s="227"/>
      <c r="L456" s="223"/>
      <c r="M456" s="228"/>
      <c r="N456" s="229"/>
      <c r="O456" s="229"/>
      <c r="P456" s="229"/>
      <c r="Q456" s="229"/>
      <c r="R456" s="229"/>
      <c r="S456" s="229"/>
      <c r="T456" s="230"/>
      <c r="AT456" s="224" t="s">
        <v>166</v>
      </c>
      <c r="AU456" s="224" t="s">
        <v>82</v>
      </c>
      <c r="AV456" s="12" t="s">
        <v>82</v>
      </c>
      <c r="AW456" s="12" t="s">
        <v>36</v>
      </c>
      <c r="AX456" s="12" t="s">
        <v>73</v>
      </c>
      <c r="AY456" s="224" t="s">
        <v>158</v>
      </c>
    </row>
    <row r="457" spans="2:51" s="11" customFormat="1" ht="13.5">
      <c r="B457" s="215"/>
      <c r="D457" s="216" t="s">
        <v>166</v>
      </c>
      <c r="E457" s="217" t="s">
        <v>5</v>
      </c>
      <c r="F457" s="218" t="s">
        <v>565</v>
      </c>
      <c r="H457" s="217" t="s">
        <v>5</v>
      </c>
      <c r="I457" s="219"/>
      <c r="L457" s="215"/>
      <c r="M457" s="220"/>
      <c r="N457" s="221"/>
      <c r="O457" s="221"/>
      <c r="P457" s="221"/>
      <c r="Q457" s="221"/>
      <c r="R457" s="221"/>
      <c r="S457" s="221"/>
      <c r="T457" s="222"/>
      <c r="AT457" s="217" t="s">
        <v>166</v>
      </c>
      <c r="AU457" s="217" t="s">
        <v>82</v>
      </c>
      <c r="AV457" s="11" t="s">
        <v>78</v>
      </c>
      <c r="AW457" s="11" t="s">
        <v>36</v>
      </c>
      <c r="AX457" s="11" t="s">
        <v>73</v>
      </c>
      <c r="AY457" s="217" t="s">
        <v>158</v>
      </c>
    </row>
    <row r="458" spans="2:51" s="12" customFormat="1" ht="13.5">
      <c r="B458" s="223"/>
      <c r="D458" s="216" t="s">
        <v>166</v>
      </c>
      <c r="E458" s="224" t="s">
        <v>5</v>
      </c>
      <c r="F458" s="225" t="s">
        <v>576</v>
      </c>
      <c r="H458" s="226">
        <v>-472</v>
      </c>
      <c r="I458" s="227"/>
      <c r="L458" s="223"/>
      <c r="M458" s="228"/>
      <c r="N458" s="229"/>
      <c r="O458" s="229"/>
      <c r="P458" s="229"/>
      <c r="Q458" s="229"/>
      <c r="R458" s="229"/>
      <c r="S458" s="229"/>
      <c r="T458" s="230"/>
      <c r="AT458" s="224" t="s">
        <v>166</v>
      </c>
      <c r="AU458" s="224" t="s">
        <v>82</v>
      </c>
      <c r="AV458" s="12" t="s">
        <v>82</v>
      </c>
      <c r="AW458" s="12" t="s">
        <v>36</v>
      </c>
      <c r="AX458" s="12" t="s">
        <v>73</v>
      </c>
      <c r="AY458" s="224" t="s">
        <v>158</v>
      </c>
    </row>
    <row r="459" spans="2:51" s="14" customFormat="1" ht="13.5">
      <c r="B459" s="249"/>
      <c r="D459" s="216" t="s">
        <v>166</v>
      </c>
      <c r="E459" s="250" t="s">
        <v>5</v>
      </c>
      <c r="F459" s="251" t="s">
        <v>568</v>
      </c>
      <c r="H459" s="252">
        <v>453</v>
      </c>
      <c r="I459" s="253"/>
      <c r="L459" s="249"/>
      <c r="M459" s="254"/>
      <c r="N459" s="255"/>
      <c r="O459" s="255"/>
      <c r="P459" s="255"/>
      <c r="Q459" s="255"/>
      <c r="R459" s="255"/>
      <c r="S459" s="255"/>
      <c r="T459" s="256"/>
      <c r="AT459" s="250" t="s">
        <v>166</v>
      </c>
      <c r="AU459" s="250" t="s">
        <v>82</v>
      </c>
      <c r="AV459" s="14" t="s">
        <v>85</v>
      </c>
      <c r="AW459" s="14" t="s">
        <v>36</v>
      </c>
      <c r="AX459" s="14" t="s">
        <v>73</v>
      </c>
      <c r="AY459" s="250" t="s">
        <v>158</v>
      </c>
    </row>
    <row r="460" spans="2:51" s="11" customFormat="1" ht="13.5">
      <c r="B460" s="215"/>
      <c r="D460" s="216" t="s">
        <v>166</v>
      </c>
      <c r="E460" s="217" t="s">
        <v>5</v>
      </c>
      <c r="F460" s="218" t="s">
        <v>577</v>
      </c>
      <c r="H460" s="217" t="s">
        <v>5</v>
      </c>
      <c r="I460" s="219"/>
      <c r="L460" s="215"/>
      <c r="M460" s="220"/>
      <c r="N460" s="221"/>
      <c r="O460" s="221"/>
      <c r="P460" s="221"/>
      <c r="Q460" s="221"/>
      <c r="R460" s="221"/>
      <c r="S460" s="221"/>
      <c r="T460" s="222"/>
      <c r="AT460" s="217" t="s">
        <v>166</v>
      </c>
      <c r="AU460" s="217" t="s">
        <v>82</v>
      </c>
      <c r="AV460" s="11" t="s">
        <v>78</v>
      </c>
      <c r="AW460" s="11" t="s">
        <v>36</v>
      </c>
      <c r="AX460" s="11" t="s">
        <v>73</v>
      </c>
      <c r="AY460" s="217" t="s">
        <v>158</v>
      </c>
    </row>
    <row r="461" spans="2:51" s="12" customFormat="1" ht="13.5">
      <c r="B461" s="223"/>
      <c r="D461" s="216" t="s">
        <v>166</v>
      </c>
      <c r="E461" s="224" t="s">
        <v>5</v>
      </c>
      <c r="F461" s="225" t="s">
        <v>578</v>
      </c>
      <c r="H461" s="226">
        <v>966</v>
      </c>
      <c r="I461" s="227"/>
      <c r="L461" s="223"/>
      <c r="M461" s="228"/>
      <c r="N461" s="229"/>
      <c r="O461" s="229"/>
      <c r="P461" s="229"/>
      <c r="Q461" s="229"/>
      <c r="R461" s="229"/>
      <c r="S461" s="229"/>
      <c r="T461" s="230"/>
      <c r="AT461" s="224" t="s">
        <v>166</v>
      </c>
      <c r="AU461" s="224" t="s">
        <v>82</v>
      </c>
      <c r="AV461" s="12" t="s">
        <v>82</v>
      </c>
      <c r="AW461" s="12" t="s">
        <v>36</v>
      </c>
      <c r="AX461" s="12" t="s">
        <v>73</v>
      </c>
      <c r="AY461" s="224" t="s">
        <v>158</v>
      </c>
    </row>
    <row r="462" spans="2:51" s="11" customFormat="1" ht="13.5">
      <c r="B462" s="215"/>
      <c r="D462" s="216" t="s">
        <v>166</v>
      </c>
      <c r="E462" s="217" t="s">
        <v>5</v>
      </c>
      <c r="F462" s="218" t="s">
        <v>565</v>
      </c>
      <c r="H462" s="217" t="s">
        <v>5</v>
      </c>
      <c r="I462" s="219"/>
      <c r="L462" s="215"/>
      <c r="M462" s="220"/>
      <c r="N462" s="221"/>
      <c r="O462" s="221"/>
      <c r="P462" s="221"/>
      <c r="Q462" s="221"/>
      <c r="R462" s="221"/>
      <c r="S462" s="221"/>
      <c r="T462" s="222"/>
      <c r="AT462" s="217" t="s">
        <v>166</v>
      </c>
      <c r="AU462" s="217" t="s">
        <v>82</v>
      </c>
      <c r="AV462" s="11" t="s">
        <v>78</v>
      </c>
      <c r="AW462" s="11" t="s">
        <v>36</v>
      </c>
      <c r="AX462" s="11" t="s">
        <v>73</v>
      </c>
      <c r="AY462" s="217" t="s">
        <v>158</v>
      </c>
    </row>
    <row r="463" spans="2:51" s="12" customFormat="1" ht="13.5">
      <c r="B463" s="223"/>
      <c r="D463" s="216" t="s">
        <v>166</v>
      </c>
      <c r="E463" s="224" t="s">
        <v>5</v>
      </c>
      <c r="F463" s="225" t="s">
        <v>579</v>
      </c>
      <c r="H463" s="226">
        <v>-493.1</v>
      </c>
      <c r="I463" s="227"/>
      <c r="L463" s="223"/>
      <c r="M463" s="228"/>
      <c r="N463" s="229"/>
      <c r="O463" s="229"/>
      <c r="P463" s="229"/>
      <c r="Q463" s="229"/>
      <c r="R463" s="229"/>
      <c r="S463" s="229"/>
      <c r="T463" s="230"/>
      <c r="AT463" s="224" t="s">
        <v>166</v>
      </c>
      <c r="AU463" s="224" t="s">
        <v>82</v>
      </c>
      <c r="AV463" s="12" t="s">
        <v>82</v>
      </c>
      <c r="AW463" s="12" t="s">
        <v>36</v>
      </c>
      <c r="AX463" s="12" t="s">
        <v>73</v>
      </c>
      <c r="AY463" s="224" t="s">
        <v>158</v>
      </c>
    </row>
    <row r="464" spans="2:51" s="14" customFormat="1" ht="13.5">
      <c r="B464" s="249"/>
      <c r="D464" s="216" t="s">
        <v>166</v>
      </c>
      <c r="E464" s="250" t="s">
        <v>5</v>
      </c>
      <c r="F464" s="251" t="s">
        <v>568</v>
      </c>
      <c r="H464" s="252">
        <v>472.9</v>
      </c>
      <c r="I464" s="253"/>
      <c r="L464" s="249"/>
      <c r="M464" s="254"/>
      <c r="N464" s="255"/>
      <c r="O464" s="255"/>
      <c r="P464" s="255"/>
      <c r="Q464" s="255"/>
      <c r="R464" s="255"/>
      <c r="S464" s="255"/>
      <c r="T464" s="256"/>
      <c r="AT464" s="250" t="s">
        <v>166</v>
      </c>
      <c r="AU464" s="250" t="s">
        <v>82</v>
      </c>
      <c r="AV464" s="14" t="s">
        <v>85</v>
      </c>
      <c r="AW464" s="14" t="s">
        <v>36</v>
      </c>
      <c r="AX464" s="14" t="s">
        <v>73</v>
      </c>
      <c r="AY464" s="250" t="s">
        <v>158</v>
      </c>
    </row>
    <row r="465" spans="2:51" s="13" customFormat="1" ht="13.5">
      <c r="B465" s="231"/>
      <c r="D465" s="216" t="s">
        <v>166</v>
      </c>
      <c r="E465" s="232" t="s">
        <v>5</v>
      </c>
      <c r="F465" s="233" t="s">
        <v>169</v>
      </c>
      <c r="H465" s="234">
        <v>1756.4</v>
      </c>
      <c r="I465" s="235"/>
      <c r="L465" s="231"/>
      <c r="M465" s="236"/>
      <c r="N465" s="237"/>
      <c r="O465" s="237"/>
      <c r="P465" s="237"/>
      <c r="Q465" s="237"/>
      <c r="R465" s="237"/>
      <c r="S465" s="237"/>
      <c r="T465" s="238"/>
      <c r="AT465" s="232" t="s">
        <v>166</v>
      </c>
      <c r="AU465" s="232" t="s">
        <v>82</v>
      </c>
      <c r="AV465" s="13" t="s">
        <v>88</v>
      </c>
      <c r="AW465" s="13" t="s">
        <v>36</v>
      </c>
      <c r="AX465" s="13" t="s">
        <v>78</v>
      </c>
      <c r="AY465" s="232" t="s">
        <v>158</v>
      </c>
    </row>
    <row r="466" spans="2:65" s="1" customFormat="1" ht="16.5" customHeight="1">
      <c r="B466" s="202"/>
      <c r="C466" s="239" t="s">
        <v>580</v>
      </c>
      <c r="D466" s="239" t="s">
        <v>245</v>
      </c>
      <c r="E466" s="240" t="s">
        <v>581</v>
      </c>
      <c r="F466" s="241" t="s">
        <v>480</v>
      </c>
      <c r="G466" s="242" t="s">
        <v>163</v>
      </c>
      <c r="H466" s="243">
        <v>1791.528</v>
      </c>
      <c r="I466" s="244"/>
      <c r="J466" s="245">
        <f>ROUND(I466*H466,2)</f>
        <v>0</v>
      </c>
      <c r="K466" s="241" t="s">
        <v>5</v>
      </c>
      <c r="L466" s="246"/>
      <c r="M466" s="247" t="s">
        <v>5</v>
      </c>
      <c r="N466" s="248" t="s">
        <v>44</v>
      </c>
      <c r="O466" s="48"/>
      <c r="P466" s="212">
        <f>O466*H466</f>
        <v>0</v>
      </c>
      <c r="Q466" s="212">
        <v>0.00272</v>
      </c>
      <c r="R466" s="212">
        <f>Q466*H466</f>
        <v>4.87295616</v>
      </c>
      <c r="S466" s="212">
        <v>0</v>
      </c>
      <c r="T466" s="213">
        <f>S466*H466</f>
        <v>0</v>
      </c>
      <c r="AR466" s="25" t="s">
        <v>204</v>
      </c>
      <c r="AT466" s="25" t="s">
        <v>245</v>
      </c>
      <c r="AU466" s="25" t="s">
        <v>82</v>
      </c>
      <c r="AY466" s="25" t="s">
        <v>158</v>
      </c>
      <c r="BE466" s="214">
        <f>IF(N466="základní",J466,0)</f>
        <v>0</v>
      </c>
      <c r="BF466" s="214">
        <f>IF(N466="snížená",J466,0)</f>
        <v>0</v>
      </c>
      <c r="BG466" s="214">
        <f>IF(N466="zákl. přenesená",J466,0)</f>
        <v>0</v>
      </c>
      <c r="BH466" s="214">
        <f>IF(N466="sníž. přenesená",J466,0)</f>
        <v>0</v>
      </c>
      <c r="BI466" s="214">
        <f>IF(N466="nulová",J466,0)</f>
        <v>0</v>
      </c>
      <c r="BJ466" s="25" t="s">
        <v>78</v>
      </c>
      <c r="BK466" s="214">
        <f>ROUND(I466*H466,2)</f>
        <v>0</v>
      </c>
      <c r="BL466" s="25" t="s">
        <v>88</v>
      </c>
      <c r="BM466" s="25" t="s">
        <v>582</v>
      </c>
    </row>
    <row r="467" spans="2:51" s="12" customFormat="1" ht="13.5">
      <c r="B467" s="223"/>
      <c r="D467" s="216" t="s">
        <v>166</v>
      </c>
      <c r="E467" s="224" t="s">
        <v>5</v>
      </c>
      <c r="F467" s="225" t="s">
        <v>583</v>
      </c>
      <c r="H467" s="226">
        <v>1791.528</v>
      </c>
      <c r="I467" s="227"/>
      <c r="L467" s="223"/>
      <c r="M467" s="228"/>
      <c r="N467" s="229"/>
      <c r="O467" s="229"/>
      <c r="P467" s="229"/>
      <c r="Q467" s="229"/>
      <c r="R467" s="229"/>
      <c r="S467" s="229"/>
      <c r="T467" s="230"/>
      <c r="AT467" s="224" t="s">
        <v>166</v>
      </c>
      <c r="AU467" s="224" t="s">
        <v>82</v>
      </c>
      <c r="AV467" s="12" t="s">
        <v>82</v>
      </c>
      <c r="AW467" s="12" t="s">
        <v>36</v>
      </c>
      <c r="AX467" s="12" t="s">
        <v>73</v>
      </c>
      <c r="AY467" s="224" t="s">
        <v>158</v>
      </c>
    </row>
    <row r="468" spans="2:51" s="13" customFormat="1" ht="13.5">
      <c r="B468" s="231"/>
      <c r="D468" s="216" t="s">
        <v>166</v>
      </c>
      <c r="E468" s="232" t="s">
        <v>5</v>
      </c>
      <c r="F468" s="233" t="s">
        <v>169</v>
      </c>
      <c r="H468" s="234">
        <v>1791.528</v>
      </c>
      <c r="I468" s="235"/>
      <c r="L468" s="231"/>
      <c r="M468" s="236"/>
      <c r="N468" s="237"/>
      <c r="O468" s="237"/>
      <c r="P468" s="237"/>
      <c r="Q468" s="237"/>
      <c r="R468" s="237"/>
      <c r="S468" s="237"/>
      <c r="T468" s="238"/>
      <c r="AT468" s="232" t="s">
        <v>166</v>
      </c>
      <c r="AU468" s="232" t="s">
        <v>82</v>
      </c>
      <c r="AV468" s="13" t="s">
        <v>88</v>
      </c>
      <c r="AW468" s="13" t="s">
        <v>36</v>
      </c>
      <c r="AX468" s="13" t="s">
        <v>78</v>
      </c>
      <c r="AY468" s="232" t="s">
        <v>158</v>
      </c>
    </row>
    <row r="469" spans="2:65" s="1" customFormat="1" ht="89.25" customHeight="1">
      <c r="B469" s="202"/>
      <c r="C469" s="203" t="s">
        <v>584</v>
      </c>
      <c r="D469" s="203" t="s">
        <v>160</v>
      </c>
      <c r="E469" s="204" t="s">
        <v>585</v>
      </c>
      <c r="F469" s="205" t="s">
        <v>549</v>
      </c>
      <c r="G469" s="206" t="s">
        <v>163</v>
      </c>
      <c r="H469" s="207">
        <v>85.33</v>
      </c>
      <c r="I469" s="208"/>
      <c r="J469" s="209">
        <f>ROUND(I469*H469,2)</f>
        <v>0</v>
      </c>
      <c r="K469" s="205" t="s">
        <v>172</v>
      </c>
      <c r="L469" s="47"/>
      <c r="M469" s="210" t="s">
        <v>5</v>
      </c>
      <c r="N469" s="211" t="s">
        <v>44</v>
      </c>
      <c r="O469" s="48"/>
      <c r="P469" s="212">
        <f>O469*H469</f>
        <v>0</v>
      </c>
      <c r="Q469" s="212">
        <v>0.0085</v>
      </c>
      <c r="R469" s="212">
        <f>Q469*H469</f>
        <v>0.7253050000000001</v>
      </c>
      <c r="S469" s="212">
        <v>0</v>
      </c>
      <c r="T469" s="213">
        <f>S469*H469</f>
        <v>0</v>
      </c>
      <c r="AR469" s="25" t="s">
        <v>88</v>
      </c>
      <c r="AT469" s="25" t="s">
        <v>160</v>
      </c>
      <c r="AU469" s="25" t="s">
        <v>82</v>
      </c>
      <c r="AY469" s="25" t="s">
        <v>158</v>
      </c>
      <c r="BE469" s="214">
        <f>IF(N469="základní",J469,0)</f>
        <v>0</v>
      </c>
      <c r="BF469" s="214">
        <f>IF(N469="snížená",J469,0)</f>
        <v>0</v>
      </c>
      <c r="BG469" s="214">
        <f>IF(N469="zákl. přenesená",J469,0)</f>
        <v>0</v>
      </c>
      <c r="BH469" s="214">
        <f>IF(N469="sníž. přenesená",J469,0)</f>
        <v>0</v>
      </c>
      <c r="BI469" s="214">
        <f>IF(N469="nulová",J469,0)</f>
        <v>0</v>
      </c>
      <c r="BJ469" s="25" t="s">
        <v>78</v>
      </c>
      <c r="BK469" s="214">
        <f>ROUND(I469*H469,2)</f>
        <v>0</v>
      </c>
      <c r="BL469" s="25" t="s">
        <v>88</v>
      </c>
      <c r="BM469" s="25" t="s">
        <v>586</v>
      </c>
    </row>
    <row r="470" spans="2:51" s="11" customFormat="1" ht="13.5">
      <c r="B470" s="215"/>
      <c r="D470" s="216" t="s">
        <v>166</v>
      </c>
      <c r="E470" s="217" t="s">
        <v>5</v>
      </c>
      <c r="F470" s="218" t="s">
        <v>587</v>
      </c>
      <c r="H470" s="217" t="s">
        <v>5</v>
      </c>
      <c r="I470" s="219"/>
      <c r="L470" s="215"/>
      <c r="M470" s="220"/>
      <c r="N470" s="221"/>
      <c r="O470" s="221"/>
      <c r="P470" s="221"/>
      <c r="Q470" s="221"/>
      <c r="R470" s="221"/>
      <c r="S470" s="221"/>
      <c r="T470" s="222"/>
      <c r="AT470" s="217" t="s">
        <v>166</v>
      </c>
      <c r="AU470" s="217" t="s">
        <v>82</v>
      </c>
      <c r="AV470" s="11" t="s">
        <v>78</v>
      </c>
      <c r="AW470" s="11" t="s">
        <v>36</v>
      </c>
      <c r="AX470" s="11" t="s">
        <v>73</v>
      </c>
      <c r="AY470" s="217" t="s">
        <v>158</v>
      </c>
    </row>
    <row r="471" spans="2:51" s="11" customFormat="1" ht="13.5">
      <c r="B471" s="215"/>
      <c r="D471" s="216" t="s">
        <v>166</v>
      </c>
      <c r="E471" s="217" t="s">
        <v>5</v>
      </c>
      <c r="F471" s="218" t="s">
        <v>588</v>
      </c>
      <c r="H471" s="217" t="s">
        <v>5</v>
      </c>
      <c r="I471" s="219"/>
      <c r="L471" s="215"/>
      <c r="M471" s="220"/>
      <c r="N471" s="221"/>
      <c r="O471" s="221"/>
      <c r="P471" s="221"/>
      <c r="Q471" s="221"/>
      <c r="R471" s="221"/>
      <c r="S471" s="221"/>
      <c r="T471" s="222"/>
      <c r="AT471" s="217" t="s">
        <v>166</v>
      </c>
      <c r="AU471" s="217" t="s">
        <v>82</v>
      </c>
      <c r="AV471" s="11" t="s">
        <v>78</v>
      </c>
      <c r="AW471" s="11" t="s">
        <v>36</v>
      </c>
      <c r="AX471" s="11" t="s">
        <v>73</v>
      </c>
      <c r="AY471" s="217" t="s">
        <v>158</v>
      </c>
    </row>
    <row r="472" spans="2:51" s="12" customFormat="1" ht="13.5">
      <c r="B472" s="223"/>
      <c r="D472" s="216" t="s">
        <v>166</v>
      </c>
      <c r="E472" s="224" t="s">
        <v>5</v>
      </c>
      <c r="F472" s="225" t="s">
        <v>589</v>
      </c>
      <c r="H472" s="226">
        <v>47.6</v>
      </c>
      <c r="I472" s="227"/>
      <c r="L472" s="223"/>
      <c r="M472" s="228"/>
      <c r="N472" s="229"/>
      <c r="O472" s="229"/>
      <c r="P472" s="229"/>
      <c r="Q472" s="229"/>
      <c r="R472" s="229"/>
      <c r="S472" s="229"/>
      <c r="T472" s="230"/>
      <c r="AT472" s="224" t="s">
        <v>166</v>
      </c>
      <c r="AU472" s="224" t="s">
        <v>82</v>
      </c>
      <c r="AV472" s="12" t="s">
        <v>82</v>
      </c>
      <c r="AW472" s="12" t="s">
        <v>36</v>
      </c>
      <c r="AX472" s="12" t="s">
        <v>73</v>
      </c>
      <c r="AY472" s="224" t="s">
        <v>158</v>
      </c>
    </row>
    <row r="473" spans="2:51" s="11" customFormat="1" ht="13.5">
      <c r="B473" s="215"/>
      <c r="D473" s="216" t="s">
        <v>166</v>
      </c>
      <c r="E473" s="217" t="s">
        <v>5</v>
      </c>
      <c r="F473" s="218" t="s">
        <v>590</v>
      </c>
      <c r="H473" s="217" t="s">
        <v>5</v>
      </c>
      <c r="I473" s="219"/>
      <c r="L473" s="215"/>
      <c r="M473" s="220"/>
      <c r="N473" s="221"/>
      <c r="O473" s="221"/>
      <c r="P473" s="221"/>
      <c r="Q473" s="221"/>
      <c r="R473" s="221"/>
      <c r="S473" s="221"/>
      <c r="T473" s="222"/>
      <c r="AT473" s="217" t="s">
        <v>166</v>
      </c>
      <c r="AU473" s="217" t="s">
        <v>82</v>
      </c>
      <c r="AV473" s="11" t="s">
        <v>78</v>
      </c>
      <c r="AW473" s="11" t="s">
        <v>36</v>
      </c>
      <c r="AX473" s="11" t="s">
        <v>73</v>
      </c>
      <c r="AY473" s="217" t="s">
        <v>158</v>
      </c>
    </row>
    <row r="474" spans="2:51" s="12" customFormat="1" ht="13.5">
      <c r="B474" s="223"/>
      <c r="D474" s="216" t="s">
        <v>166</v>
      </c>
      <c r="E474" s="224" t="s">
        <v>5</v>
      </c>
      <c r="F474" s="225" t="s">
        <v>591</v>
      </c>
      <c r="H474" s="226">
        <v>2.31</v>
      </c>
      <c r="I474" s="227"/>
      <c r="L474" s="223"/>
      <c r="M474" s="228"/>
      <c r="N474" s="229"/>
      <c r="O474" s="229"/>
      <c r="P474" s="229"/>
      <c r="Q474" s="229"/>
      <c r="R474" s="229"/>
      <c r="S474" s="229"/>
      <c r="T474" s="230"/>
      <c r="AT474" s="224" t="s">
        <v>166</v>
      </c>
      <c r="AU474" s="224" t="s">
        <v>82</v>
      </c>
      <c r="AV474" s="12" t="s">
        <v>82</v>
      </c>
      <c r="AW474" s="12" t="s">
        <v>36</v>
      </c>
      <c r="AX474" s="12" t="s">
        <v>73</v>
      </c>
      <c r="AY474" s="224" t="s">
        <v>158</v>
      </c>
    </row>
    <row r="475" spans="2:51" s="12" customFormat="1" ht="13.5">
      <c r="B475" s="223"/>
      <c r="D475" s="216" t="s">
        <v>166</v>
      </c>
      <c r="E475" s="224" t="s">
        <v>5</v>
      </c>
      <c r="F475" s="225" t="s">
        <v>592</v>
      </c>
      <c r="H475" s="226">
        <v>2.17</v>
      </c>
      <c r="I475" s="227"/>
      <c r="L475" s="223"/>
      <c r="M475" s="228"/>
      <c r="N475" s="229"/>
      <c r="O475" s="229"/>
      <c r="P475" s="229"/>
      <c r="Q475" s="229"/>
      <c r="R475" s="229"/>
      <c r="S475" s="229"/>
      <c r="T475" s="230"/>
      <c r="AT475" s="224" t="s">
        <v>166</v>
      </c>
      <c r="AU475" s="224" t="s">
        <v>82</v>
      </c>
      <c r="AV475" s="12" t="s">
        <v>82</v>
      </c>
      <c r="AW475" s="12" t="s">
        <v>36</v>
      </c>
      <c r="AX475" s="12" t="s">
        <v>73</v>
      </c>
      <c r="AY475" s="224" t="s">
        <v>158</v>
      </c>
    </row>
    <row r="476" spans="2:51" s="11" customFormat="1" ht="13.5">
      <c r="B476" s="215"/>
      <c r="D476" s="216" t="s">
        <v>166</v>
      </c>
      <c r="E476" s="217" t="s">
        <v>5</v>
      </c>
      <c r="F476" s="218" t="s">
        <v>593</v>
      </c>
      <c r="H476" s="217" t="s">
        <v>5</v>
      </c>
      <c r="I476" s="219"/>
      <c r="L476" s="215"/>
      <c r="M476" s="220"/>
      <c r="N476" s="221"/>
      <c r="O476" s="221"/>
      <c r="P476" s="221"/>
      <c r="Q476" s="221"/>
      <c r="R476" s="221"/>
      <c r="S476" s="221"/>
      <c r="T476" s="222"/>
      <c r="AT476" s="217" t="s">
        <v>166</v>
      </c>
      <c r="AU476" s="217" t="s">
        <v>82</v>
      </c>
      <c r="AV476" s="11" t="s">
        <v>78</v>
      </c>
      <c r="AW476" s="11" t="s">
        <v>36</v>
      </c>
      <c r="AX476" s="11" t="s">
        <v>73</v>
      </c>
      <c r="AY476" s="217" t="s">
        <v>158</v>
      </c>
    </row>
    <row r="477" spans="2:51" s="12" customFormat="1" ht="13.5">
      <c r="B477" s="223"/>
      <c r="D477" s="216" t="s">
        <v>166</v>
      </c>
      <c r="E477" s="224" t="s">
        <v>5</v>
      </c>
      <c r="F477" s="225" t="s">
        <v>594</v>
      </c>
      <c r="H477" s="226">
        <v>33.25</v>
      </c>
      <c r="I477" s="227"/>
      <c r="L477" s="223"/>
      <c r="M477" s="228"/>
      <c r="N477" s="229"/>
      <c r="O477" s="229"/>
      <c r="P477" s="229"/>
      <c r="Q477" s="229"/>
      <c r="R477" s="229"/>
      <c r="S477" s="229"/>
      <c r="T477" s="230"/>
      <c r="AT477" s="224" t="s">
        <v>166</v>
      </c>
      <c r="AU477" s="224" t="s">
        <v>82</v>
      </c>
      <c r="AV477" s="12" t="s">
        <v>82</v>
      </c>
      <c r="AW477" s="12" t="s">
        <v>36</v>
      </c>
      <c r="AX477" s="12" t="s">
        <v>73</v>
      </c>
      <c r="AY477" s="224" t="s">
        <v>158</v>
      </c>
    </row>
    <row r="478" spans="2:51" s="13" customFormat="1" ht="13.5">
      <c r="B478" s="231"/>
      <c r="D478" s="216" t="s">
        <v>166</v>
      </c>
      <c r="E478" s="232" t="s">
        <v>5</v>
      </c>
      <c r="F478" s="233" t="s">
        <v>169</v>
      </c>
      <c r="H478" s="234">
        <v>85.33</v>
      </c>
      <c r="I478" s="235"/>
      <c r="L478" s="231"/>
      <c r="M478" s="236"/>
      <c r="N478" s="237"/>
      <c r="O478" s="237"/>
      <c r="P478" s="237"/>
      <c r="Q478" s="237"/>
      <c r="R478" s="237"/>
      <c r="S478" s="237"/>
      <c r="T478" s="238"/>
      <c r="AT478" s="232" t="s">
        <v>166</v>
      </c>
      <c r="AU478" s="232" t="s">
        <v>82</v>
      </c>
      <c r="AV478" s="13" t="s">
        <v>88</v>
      </c>
      <c r="AW478" s="13" t="s">
        <v>36</v>
      </c>
      <c r="AX478" s="13" t="s">
        <v>78</v>
      </c>
      <c r="AY478" s="232" t="s">
        <v>158</v>
      </c>
    </row>
    <row r="479" spans="2:65" s="1" customFormat="1" ht="16.5" customHeight="1">
      <c r="B479" s="202"/>
      <c r="C479" s="239" t="s">
        <v>325</v>
      </c>
      <c r="D479" s="239" t="s">
        <v>245</v>
      </c>
      <c r="E479" s="240" t="s">
        <v>595</v>
      </c>
      <c r="F479" s="241" t="s">
        <v>480</v>
      </c>
      <c r="G479" s="242" t="s">
        <v>163</v>
      </c>
      <c r="H479" s="243">
        <v>89.597</v>
      </c>
      <c r="I479" s="244"/>
      <c r="J479" s="245">
        <f>ROUND(I479*H479,2)</f>
        <v>0</v>
      </c>
      <c r="K479" s="241" t="s">
        <v>5</v>
      </c>
      <c r="L479" s="246"/>
      <c r="M479" s="247" t="s">
        <v>5</v>
      </c>
      <c r="N479" s="248" t="s">
        <v>44</v>
      </c>
      <c r="O479" s="48"/>
      <c r="P479" s="212">
        <f>O479*H479</f>
        <v>0</v>
      </c>
      <c r="Q479" s="212">
        <v>0.00272</v>
      </c>
      <c r="R479" s="212">
        <f>Q479*H479</f>
        <v>0.24370384</v>
      </c>
      <c r="S479" s="212">
        <v>0</v>
      </c>
      <c r="T479" s="213">
        <f>S479*H479</f>
        <v>0</v>
      </c>
      <c r="AR479" s="25" t="s">
        <v>204</v>
      </c>
      <c r="AT479" s="25" t="s">
        <v>245</v>
      </c>
      <c r="AU479" s="25" t="s">
        <v>82</v>
      </c>
      <c r="AY479" s="25" t="s">
        <v>158</v>
      </c>
      <c r="BE479" s="214">
        <f>IF(N479="základní",J479,0)</f>
        <v>0</v>
      </c>
      <c r="BF479" s="214">
        <f>IF(N479="snížená",J479,0)</f>
        <v>0</v>
      </c>
      <c r="BG479" s="214">
        <f>IF(N479="zákl. přenesená",J479,0)</f>
        <v>0</v>
      </c>
      <c r="BH479" s="214">
        <f>IF(N479="sníž. přenesená",J479,0)</f>
        <v>0</v>
      </c>
      <c r="BI479" s="214">
        <f>IF(N479="nulová",J479,0)</f>
        <v>0</v>
      </c>
      <c r="BJ479" s="25" t="s">
        <v>78</v>
      </c>
      <c r="BK479" s="214">
        <f>ROUND(I479*H479,2)</f>
        <v>0</v>
      </c>
      <c r="BL479" s="25" t="s">
        <v>88</v>
      </c>
      <c r="BM479" s="25" t="s">
        <v>596</v>
      </c>
    </row>
    <row r="480" spans="2:51" s="12" customFormat="1" ht="13.5">
      <c r="B480" s="223"/>
      <c r="D480" s="216" t="s">
        <v>166</v>
      </c>
      <c r="E480" s="224" t="s">
        <v>5</v>
      </c>
      <c r="F480" s="225" t="s">
        <v>597</v>
      </c>
      <c r="H480" s="226">
        <v>89.597</v>
      </c>
      <c r="I480" s="227"/>
      <c r="L480" s="223"/>
      <c r="M480" s="228"/>
      <c r="N480" s="229"/>
      <c r="O480" s="229"/>
      <c r="P480" s="229"/>
      <c r="Q480" s="229"/>
      <c r="R480" s="229"/>
      <c r="S480" s="229"/>
      <c r="T480" s="230"/>
      <c r="AT480" s="224" t="s">
        <v>166</v>
      </c>
      <c r="AU480" s="224" t="s">
        <v>82</v>
      </c>
      <c r="AV480" s="12" t="s">
        <v>82</v>
      </c>
      <c r="AW480" s="12" t="s">
        <v>36</v>
      </c>
      <c r="AX480" s="12" t="s">
        <v>73</v>
      </c>
      <c r="AY480" s="224" t="s">
        <v>158</v>
      </c>
    </row>
    <row r="481" spans="2:51" s="13" customFormat="1" ht="13.5">
      <c r="B481" s="231"/>
      <c r="D481" s="216" t="s">
        <v>166</v>
      </c>
      <c r="E481" s="232" t="s">
        <v>5</v>
      </c>
      <c r="F481" s="233" t="s">
        <v>169</v>
      </c>
      <c r="H481" s="234">
        <v>89.597</v>
      </c>
      <c r="I481" s="235"/>
      <c r="L481" s="231"/>
      <c r="M481" s="236"/>
      <c r="N481" s="237"/>
      <c r="O481" s="237"/>
      <c r="P481" s="237"/>
      <c r="Q481" s="237"/>
      <c r="R481" s="237"/>
      <c r="S481" s="237"/>
      <c r="T481" s="238"/>
      <c r="AT481" s="232" t="s">
        <v>166</v>
      </c>
      <c r="AU481" s="232" t="s">
        <v>82</v>
      </c>
      <c r="AV481" s="13" t="s">
        <v>88</v>
      </c>
      <c r="AW481" s="13" t="s">
        <v>36</v>
      </c>
      <c r="AX481" s="13" t="s">
        <v>78</v>
      </c>
      <c r="AY481" s="232" t="s">
        <v>158</v>
      </c>
    </row>
    <row r="482" spans="2:65" s="1" customFormat="1" ht="89.25" customHeight="1">
      <c r="B482" s="202"/>
      <c r="C482" s="203" t="s">
        <v>425</v>
      </c>
      <c r="D482" s="203" t="s">
        <v>160</v>
      </c>
      <c r="E482" s="204" t="s">
        <v>598</v>
      </c>
      <c r="F482" s="205" t="s">
        <v>599</v>
      </c>
      <c r="G482" s="206" t="s">
        <v>163</v>
      </c>
      <c r="H482" s="207">
        <v>247.99</v>
      </c>
      <c r="I482" s="208"/>
      <c r="J482" s="209">
        <f>ROUND(I482*H482,2)</f>
        <v>0</v>
      </c>
      <c r="K482" s="205" t="s">
        <v>5</v>
      </c>
      <c r="L482" s="47"/>
      <c r="M482" s="210" t="s">
        <v>5</v>
      </c>
      <c r="N482" s="211" t="s">
        <v>44</v>
      </c>
      <c r="O482" s="48"/>
      <c r="P482" s="212">
        <f>O482*H482</f>
        <v>0</v>
      </c>
      <c r="Q482" s="212">
        <v>0</v>
      </c>
      <c r="R482" s="212">
        <f>Q482*H482</f>
        <v>0</v>
      </c>
      <c r="S482" s="212">
        <v>0</v>
      </c>
      <c r="T482" s="213">
        <f>S482*H482</f>
        <v>0</v>
      </c>
      <c r="AR482" s="25" t="s">
        <v>88</v>
      </c>
      <c r="AT482" s="25" t="s">
        <v>160</v>
      </c>
      <c r="AU482" s="25" t="s">
        <v>82</v>
      </c>
      <c r="AY482" s="25" t="s">
        <v>158</v>
      </c>
      <c r="BE482" s="214">
        <f>IF(N482="základní",J482,0)</f>
        <v>0</v>
      </c>
      <c r="BF482" s="214">
        <f>IF(N482="snížená",J482,0)</f>
        <v>0</v>
      </c>
      <c r="BG482" s="214">
        <f>IF(N482="zákl. přenesená",J482,0)</f>
        <v>0</v>
      </c>
      <c r="BH482" s="214">
        <f>IF(N482="sníž. přenesená",J482,0)</f>
        <v>0</v>
      </c>
      <c r="BI482" s="214">
        <f>IF(N482="nulová",J482,0)</f>
        <v>0</v>
      </c>
      <c r="BJ482" s="25" t="s">
        <v>78</v>
      </c>
      <c r="BK482" s="214">
        <f>ROUND(I482*H482,2)</f>
        <v>0</v>
      </c>
      <c r="BL482" s="25" t="s">
        <v>88</v>
      </c>
      <c r="BM482" s="25" t="s">
        <v>600</v>
      </c>
    </row>
    <row r="483" spans="2:51" s="11" customFormat="1" ht="13.5">
      <c r="B483" s="215"/>
      <c r="D483" s="216" t="s">
        <v>166</v>
      </c>
      <c r="E483" s="217" t="s">
        <v>5</v>
      </c>
      <c r="F483" s="218" t="s">
        <v>601</v>
      </c>
      <c r="H483" s="217" t="s">
        <v>5</v>
      </c>
      <c r="I483" s="219"/>
      <c r="L483" s="215"/>
      <c r="M483" s="220"/>
      <c r="N483" s="221"/>
      <c r="O483" s="221"/>
      <c r="P483" s="221"/>
      <c r="Q483" s="221"/>
      <c r="R483" s="221"/>
      <c r="S483" s="221"/>
      <c r="T483" s="222"/>
      <c r="AT483" s="217" t="s">
        <v>166</v>
      </c>
      <c r="AU483" s="217" t="s">
        <v>82</v>
      </c>
      <c r="AV483" s="11" t="s">
        <v>78</v>
      </c>
      <c r="AW483" s="11" t="s">
        <v>36</v>
      </c>
      <c r="AX483" s="11" t="s">
        <v>73</v>
      </c>
      <c r="AY483" s="217" t="s">
        <v>158</v>
      </c>
    </row>
    <row r="484" spans="2:51" s="12" customFormat="1" ht="13.5">
      <c r="B484" s="223"/>
      <c r="D484" s="216" t="s">
        <v>166</v>
      </c>
      <c r="E484" s="224" t="s">
        <v>5</v>
      </c>
      <c r="F484" s="225" t="s">
        <v>602</v>
      </c>
      <c r="H484" s="226">
        <v>18.9</v>
      </c>
      <c r="I484" s="227"/>
      <c r="L484" s="223"/>
      <c r="M484" s="228"/>
      <c r="N484" s="229"/>
      <c r="O484" s="229"/>
      <c r="P484" s="229"/>
      <c r="Q484" s="229"/>
      <c r="R484" s="229"/>
      <c r="S484" s="229"/>
      <c r="T484" s="230"/>
      <c r="AT484" s="224" t="s">
        <v>166</v>
      </c>
      <c r="AU484" s="224" t="s">
        <v>82</v>
      </c>
      <c r="AV484" s="12" t="s">
        <v>82</v>
      </c>
      <c r="AW484" s="12" t="s">
        <v>36</v>
      </c>
      <c r="AX484" s="12" t="s">
        <v>73</v>
      </c>
      <c r="AY484" s="224" t="s">
        <v>158</v>
      </c>
    </row>
    <row r="485" spans="2:51" s="12" customFormat="1" ht="13.5">
      <c r="B485" s="223"/>
      <c r="D485" s="216" t="s">
        <v>166</v>
      </c>
      <c r="E485" s="224" t="s">
        <v>5</v>
      </c>
      <c r="F485" s="225" t="s">
        <v>603</v>
      </c>
      <c r="H485" s="226">
        <v>9.261</v>
      </c>
      <c r="I485" s="227"/>
      <c r="L485" s="223"/>
      <c r="M485" s="228"/>
      <c r="N485" s="229"/>
      <c r="O485" s="229"/>
      <c r="P485" s="229"/>
      <c r="Q485" s="229"/>
      <c r="R485" s="229"/>
      <c r="S485" s="229"/>
      <c r="T485" s="230"/>
      <c r="AT485" s="224" t="s">
        <v>166</v>
      </c>
      <c r="AU485" s="224" t="s">
        <v>82</v>
      </c>
      <c r="AV485" s="12" t="s">
        <v>82</v>
      </c>
      <c r="AW485" s="12" t="s">
        <v>36</v>
      </c>
      <c r="AX485" s="12" t="s">
        <v>73</v>
      </c>
      <c r="AY485" s="224" t="s">
        <v>158</v>
      </c>
    </row>
    <row r="486" spans="2:51" s="12" customFormat="1" ht="13.5">
      <c r="B486" s="223"/>
      <c r="D486" s="216" t="s">
        <v>166</v>
      </c>
      <c r="E486" s="224" t="s">
        <v>5</v>
      </c>
      <c r="F486" s="225" t="s">
        <v>604</v>
      </c>
      <c r="H486" s="226">
        <v>7.938</v>
      </c>
      <c r="I486" s="227"/>
      <c r="L486" s="223"/>
      <c r="M486" s="228"/>
      <c r="N486" s="229"/>
      <c r="O486" s="229"/>
      <c r="P486" s="229"/>
      <c r="Q486" s="229"/>
      <c r="R486" s="229"/>
      <c r="S486" s="229"/>
      <c r="T486" s="230"/>
      <c r="AT486" s="224" t="s">
        <v>166</v>
      </c>
      <c r="AU486" s="224" t="s">
        <v>82</v>
      </c>
      <c r="AV486" s="12" t="s">
        <v>82</v>
      </c>
      <c r="AW486" s="12" t="s">
        <v>36</v>
      </c>
      <c r="AX486" s="12" t="s">
        <v>73</v>
      </c>
      <c r="AY486" s="224" t="s">
        <v>158</v>
      </c>
    </row>
    <row r="487" spans="2:51" s="12" customFormat="1" ht="13.5">
      <c r="B487" s="223"/>
      <c r="D487" s="216" t="s">
        <v>166</v>
      </c>
      <c r="E487" s="224" t="s">
        <v>5</v>
      </c>
      <c r="F487" s="225" t="s">
        <v>605</v>
      </c>
      <c r="H487" s="226">
        <v>28.329</v>
      </c>
      <c r="I487" s="227"/>
      <c r="L487" s="223"/>
      <c r="M487" s="228"/>
      <c r="N487" s="229"/>
      <c r="O487" s="229"/>
      <c r="P487" s="229"/>
      <c r="Q487" s="229"/>
      <c r="R487" s="229"/>
      <c r="S487" s="229"/>
      <c r="T487" s="230"/>
      <c r="AT487" s="224" t="s">
        <v>166</v>
      </c>
      <c r="AU487" s="224" t="s">
        <v>82</v>
      </c>
      <c r="AV487" s="12" t="s">
        <v>82</v>
      </c>
      <c r="AW487" s="12" t="s">
        <v>36</v>
      </c>
      <c r="AX487" s="12" t="s">
        <v>73</v>
      </c>
      <c r="AY487" s="224" t="s">
        <v>158</v>
      </c>
    </row>
    <row r="488" spans="2:51" s="12" customFormat="1" ht="13.5">
      <c r="B488" s="223"/>
      <c r="D488" s="216" t="s">
        <v>166</v>
      </c>
      <c r="E488" s="224" t="s">
        <v>5</v>
      </c>
      <c r="F488" s="225" t="s">
        <v>606</v>
      </c>
      <c r="H488" s="226">
        <v>2.583</v>
      </c>
      <c r="I488" s="227"/>
      <c r="L488" s="223"/>
      <c r="M488" s="228"/>
      <c r="N488" s="229"/>
      <c r="O488" s="229"/>
      <c r="P488" s="229"/>
      <c r="Q488" s="229"/>
      <c r="R488" s="229"/>
      <c r="S488" s="229"/>
      <c r="T488" s="230"/>
      <c r="AT488" s="224" t="s">
        <v>166</v>
      </c>
      <c r="AU488" s="224" t="s">
        <v>82</v>
      </c>
      <c r="AV488" s="12" t="s">
        <v>82</v>
      </c>
      <c r="AW488" s="12" t="s">
        <v>36</v>
      </c>
      <c r="AX488" s="12" t="s">
        <v>73</v>
      </c>
      <c r="AY488" s="224" t="s">
        <v>158</v>
      </c>
    </row>
    <row r="489" spans="2:51" s="12" customFormat="1" ht="13.5">
      <c r="B489" s="223"/>
      <c r="D489" s="216" t="s">
        <v>166</v>
      </c>
      <c r="E489" s="224" t="s">
        <v>5</v>
      </c>
      <c r="F489" s="225" t="s">
        <v>607</v>
      </c>
      <c r="H489" s="226">
        <v>20.286</v>
      </c>
      <c r="I489" s="227"/>
      <c r="L489" s="223"/>
      <c r="M489" s="228"/>
      <c r="N489" s="229"/>
      <c r="O489" s="229"/>
      <c r="P489" s="229"/>
      <c r="Q489" s="229"/>
      <c r="R489" s="229"/>
      <c r="S489" s="229"/>
      <c r="T489" s="230"/>
      <c r="AT489" s="224" t="s">
        <v>166</v>
      </c>
      <c r="AU489" s="224" t="s">
        <v>82</v>
      </c>
      <c r="AV489" s="12" t="s">
        <v>82</v>
      </c>
      <c r="AW489" s="12" t="s">
        <v>36</v>
      </c>
      <c r="AX489" s="12" t="s">
        <v>73</v>
      </c>
      <c r="AY489" s="224" t="s">
        <v>158</v>
      </c>
    </row>
    <row r="490" spans="2:51" s="12" customFormat="1" ht="13.5">
      <c r="B490" s="223"/>
      <c r="D490" s="216" t="s">
        <v>166</v>
      </c>
      <c r="E490" s="224" t="s">
        <v>5</v>
      </c>
      <c r="F490" s="225" t="s">
        <v>608</v>
      </c>
      <c r="H490" s="226">
        <v>35.217</v>
      </c>
      <c r="I490" s="227"/>
      <c r="L490" s="223"/>
      <c r="M490" s="228"/>
      <c r="N490" s="229"/>
      <c r="O490" s="229"/>
      <c r="P490" s="229"/>
      <c r="Q490" s="229"/>
      <c r="R490" s="229"/>
      <c r="S490" s="229"/>
      <c r="T490" s="230"/>
      <c r="AT490" s="224" t="s">
        <v>166</v>
      </c>
      <c r="AU490" s="224" t="s">
        <v>82</v>
      </c>
      <c r="AV490" s="12" t="s">
        <v>82</v>
      </c>
      <c r="AW490" s="12" t="s">
        <v>36</v>
      </c>
      <c r="AX490" s="12" t="s">
        <v>73</v>
      </c>
      <c r="AY490" s="224" t="s">
        <v>158</v>
      </c>
    </row>
    <row r="491" spans="2:51" s="12" customFormat="1" ht="13.5">
      <c r="B491" s="223"/>
      <c r="D491" s="216" t="s">
        <v>166</v>
      </c>
      <c r="E491" s="224" t="s">
        <v>5</v>
      </c>
      <c r="F491" s="225" t="s">
        <v>609</v>
      </c>
      <c r="H491" s="226">
        <v>9.482</v>
      </c>
      <c r="I491" s="227"/>
      <c r="L491" s="223"/>
      <c r="M491" s="228"/>
      <c r="N491" s="229"/>
      <c r="O491" s="229"/>
      <c r="P491" s="229"/>
      <c r="Q491" s="229"/>
      <c r="R491" s="229"/>
      <c r="S491" s="229"/>
      <c r="T491" s="230"/>
      <c r="AT491" s="224" t="s">
        <v>166</v>
      </c>
      <c r="AU491" s="224" t="s">
        <v>82</v>
      </c>
      <c r="AV491" s="12" t="s">
        <v>82</v>
      </c>
      <c r="AW491" s="12" t="s">
        <v>36</v>
      </c>
      <c r="AX491" s="12" t="s">
        <v>73</v>
      </c>
      <c r="AY491" s="224" t="s">
        <v>158</v>
      </c>
    </row>
    <row r="492" spans="2:51" s="12" customFormat="1" ht="13.5">
      <c r="B492" s="223"/>
      <c r="D492" s="216" t="s">
        <v>166</v>
      </c>
      <c r="E492" s="224" t="s">
        <v>5</v>
      </c>
      <c r="F492" s="225" t="s">
        <v>610</v>
      </c>
      <c r="H492" s="226">
        <v>8.127</v>
      </c>
      <c r="I492" s="227"/>
      <c r="L492" s="223"/>
      <c r="M492" s="228"/>
      <c r="N492" s="229"/>
      <c r="O492" s="229"/>
      <c r="P492" s="229"/>
      <c r="Q492" s="229"/>
      <c r="R492" s="229"/>
      <c r="S492" s="229"/>
      <c r="T492" s="230"/>
      <c r="AT492" s="224" t="s">
        <v>166</v>
      </c>
      <c r="AU492" s="224" t="s">
        <v>82</v>
      </c>
      <c r="AV492" s="12" t="s">
        <v>82</v>
      </c>
      <c r="AW492" s="12" t="s">
        <v>36</v>
      </c>
      <c r="AX492" s="12" t="s">
        <v>73</v>
      </c>
      <c r="AY492" s="224" t="s">
        <v>158</v>
      </c>
    </row>
    <row r="493" spans="2:51" s="12" customFormat="1" ht="13.5">
      <c r="B493" s="223"/>
      <c r="D493" s="216" t="s">
        <v>166</v>
      </c>
      <c r="E493" s="224" t="s">
        <v>5</v>
      </c>
      <c r="F493" s="225" t="s">
        <v>611</v>
      </c>
      <c r="H493" s="226">
        <v>51.282</v>
      </c>
      <c r="I493" s="227"/>
      <c r="L493" s="223"/>
      <c r="M493" s="228"/>
      <c r="N493" s="229"/>
      <c r="O493" s="229"/>
      <c r="P493" s="229"/>
      <c r="Q493" s="229"/>
      <c r="R493" s="229"/>
      <c r="S493" s="229"/>
      <c r="T493" s="230"/>
      <c r="AT493" s="224" t="s">
        <v>166</v>
      </c>
      <c r="AU493" s="224" t="s">
        <v>82</v>
      </c>
      <c r="AV493" s="12" t="s">
        <v>82</v>
      </c>
      <c r="AW493" s="12" t="s">
        <v>36</v>
      </c>
      <c r="AX493" s="12" t="s">
        <v>73</v>
      </c>
      <c r="AY493" s="224" t="s">
        <v>158</v>
      </c>
    </row>
    <row r="494" spans="2:51" s="12" customFormat="1" ht="13.5">
      <c r="B494" s="223"/>
      <c r="D494" s="216" t="s">
        <v>166</v>
      </c>
      <c r="E494" s="224" t="s">
        <v>5</v>
      </c>
      <c r="F494" s="225" t="s">
        <v>612</v>
      </c>
      <c r="H494" s="226">
        <v>1.155</v>
      </c>
      <c r="I494" s="227"/>
      <c r="L494" s="223"/>
      <c r="M494" s="228"/>
      <c r="N494" s="229"/>
      <c r="O494" s="229"/>
      <c r="P494" s="229"/>
      <c r="Q494" s="229"/>
      <c r="R494" s="229"/>
      <c r="S494" s="229"/>
      <c r="T494" s="230"/>
      <c r="AT494" s="224" t="s">
        <v>166</v>
      </c>
      <c r="AU494" s="224" t="s">
        <v>82</v>
      </c>
      <c r="AV494" s="12" t="s">
        <v>82</v>
      </c>
      <c r="AW494" s="12" t="s">
        <v>36</v>
      </c>
      <c r="AX494" s="12" t="s">
        <v>73</v>
      </c>
      <c r="AY494" s="224" t="s">
        <v>158</v>
      </c>
    </row>
    <row r="495" spans="2:51" s="12" customFormat="1" ht="13.5">
      <c r="B495" s="223"/>
      <c r="D495" s="216" t="s">
        <v>166</v>
      </c>
      <c r="E495" s="224" t="s">
        <v>5</v>
      </c>
      <c r="F495" s="225" t="s">
        <v>613</v>
      </c>
      <c r="H495" s="226">
        <v>13.524</v>
      </c>
      <c r="I495" s="227"/>
      <c r="L495" s="223"/>
      <c r="M495" s="228"/>
      <c r="N495" s="229"/>
      <c r="O495" s="229"/>
      <c r="P495" s="229"/>
      <c r="Q495" s="229"/>
      <c r="R495" s="229"/>
      <c r="S495" s="229"/>
      <c r="T495" s="230"/>
      <c r="AT495" s="224" t="s">
        <v>166</v>
      </c>
      <c r="AU495" s="224" t="s">
        <v>82</v>
      </c>
      <c r="AV495" s="12" t="s">
        <v>82</v>
      </c>
      <c r="AW495" s="12" t="s">
        <v>36</v>
      </c>
      <c r="AX495" s="12" t="s">
        <v>73</v>
      </c>
      <c r="AY495" s="224" t="s">
        <v>158</v>
      </c>
    </row>
    <row r="496" spans="2:51" s="12" customFormat="1" ht="13.5">
      <c r="B496" s="223"/>
      <c r="D496" s="216" t="s">
        <v>166</v>
      </c>
      <c r="E496" s="224" t="s">
        <v>5</v>
      </c>
      <c r="F496" s="225" t="s">
        <v>614</v>
      </c>
      <c r="H496" s="226">
        <v>4.977</v>
      </c>
      <c r="I496" s="227"/>
      <c r="L496" s="223"/>
      <c r="M496" s="228"/>
      <c r="N496" s="229"/>
      <c r="O496" s="229"/>
      <c r="P496" s="229"/>
      <c r="Q496" s="229"/>
      <c r="R496" s="229"/>
      <c r="S496" s="229"/>
      <c r="T496" s="230"/>
      <c r="AT496" s="224" t="s">
        <v>166</v>
      </c>
      <c r="AU496" s="224" t="s">
        <v>82</v>
      </c>
      <c r="AV496" s="12" t="s">
        <v>82</v>
      </c>
      <c r="AW496" s="12" t="s">
        <v>36</v>
      </c>
      <c r="AX496" s="12" t="s">
        <v>73</v>
      </c>
      <c r="AY496" s="224" t="s">
        <v>158</v>
      </c>
    </row>
    <row r="497" spans="2:51" s="12" customFormat="1" ht="13.5">
      <c r="B497" s="223"/>
      <c r="D497" s="216" t="s">
        <v>166</v>
      </c>
      <c r="E497" s="224" t="s">
        <v>5</v>
      </c>
      <c r="F497" s="225" t="s">
        <v>615</v>
      </c>
      <c r="H497" s="226">
        <v>11.214</v>
      </c>
      <c r="I497" s="227"/>
      <c r="L497" s="223"/>
      <c r="M497" s="228"/>
      <c r="N497" s="229"/>
      <c r="O497" s="229"/>
      <c r="P497" s="229"/>
      <c r="Q497" s="229"/>
      <c r="R497" s="229"/>
      <c r="S497" s="229"/>
      <c r="T497" s="230"/>
      <c r="AT497" s="224" t="s">
        <v>166</v>
      </c>
      <c r="AU497" s="224" t="s">
        <v>82</v>
      </c>
      <c r="AV497" s="12" t="s">
        <v>82</v>
      </c>
      <c r="AW497" s="12" t="s">
        <v>36</v>
      </c>
      <c r="AX497" s="12" t="s">
        <v>73</v>
      </c>
      <c r="AY497" s="224" t="s">
        <v>158</v>
      </c>
    </row>
    <row r="498" spans="2:51" s="12" customFormat="1" ht="13.5">
      <c r="B498" s="223"/>
      <c r="D498" s="216" t="s">
        <v>166</v>
      </c>
      <c r="E498" s="224" t="s">
        <v>5</v>
      </c>
      <c r="F498" s="225" t="s">
        <v>616</v>
      </c>
      <c r="H498" s="226">
        <v>0.861</v>
      </c>
      <c r="I498" s="227"/>
      <c r="L498" s="223"/>
      <c r="M498" s="228"/>
      <c r="N498" s="229"/>
      <c r="O498" s="229"/>
      <c r="P498" s="229"/>
      <c r="Q498" s="229"/>
      <c r="R498" s="229"/>
      <c r="S498" s="229"/>
      <c r="T498" s="230"/>
      <c r="AT498" s="224" t="s">
        <v>166</v>
      </c>
      <c r="AU498" s="224" t="s">
        <v>82</v>
      </c>
      <c r="AV498" s="12" t="s">
        <v>82</v>
      </c>
      <c r="AW498" s="12" t="s">
        <v>36</v>
      </c>
      <c r="AX498" s="12" t="s">
        <v>73</v>
      </c>
      <c r="AY498" s="224" t="s">
        <v>158</v>
      </c>
    </row>
    <row r="499" spans="2:51" s="12" customFormat="1" ht="13.5">
      <c r="B499" s="223"/>
      <c r="D499" s="216" t="s">
        <v>166</v>
      </c>
      <c r="E499" s="224" t="s">
        <v>5</v>
      </c>
      <c r="F499" s="225" t="s">
        <v>617</v>
      </c>
      <c r="H499" s="226">
        <v>13.986</v>
      </c>
      <c r="I499" s="227"/>
      <c r="L499" s="223"/>
      <c r="M499" s="228"/>
      <c r="N499" s="229"/>
      <c r="O499" s="229"/>
      <c r="P499" s="229"/>
      <c r="Q499" s="229"/>
      <c r="R499" s="229"/>
      <c r="S499" s="229"/>
      <c r="T499" s="230"/>
      <c r="AT499" s="224" t="s">
        <v>166</v>
      </c>
      <c r="AU499" s="224" t="s">
        <v>82</v>
      </c>
      <c r="AV499" s="12" t="s">
        <v>82</v>
      </c>
      <c r="AW499" s="12" t="s">
        <v>36</v>
      </c>
      <c r="AX499" s="12" t="s">
        <v>73</v>
      </c>
      <c r="AY499" s="224" t="s">
        <v>158</v>
      </c>
    </row>
    <row r="500" spans="2:51" s="12" customFormat="1" ht="13.5">
      <c r="B500" s="223"/>
      <c r="D500" s="216" t="s">
        <v>166</v>
      </c>
      <c r="E500" s="224" t="s">
        <v>5</v>
      </c>
      <c r="F500" s="225" t="s">
        <v>618</v>
      </c>
      <c r="H500" s="226">
        <v>8.19</v>
      </c>
      <c r="I500" s="227"/>
      <c r="L500" s="223"/>
      <c r="M500" s="228"/>
      <c r="N500" s="229"/>
      <c r="O500" s="229"/>
      <c r="P500" s="229"/>
      <c r="Q500" s="229"/>
      <c r="R500" s="229"/>
      <c r="S500" s="229"/>
      <c r="T500" s="230"/>
      <c r="AT500" s="224" t="s">
        <v>166</v>
      </c>
      <c r="AU500" s="224" t="s">
        <v>82</v>
      </c>
      <c r="AV500" s="12" t="s">
        <v>82</v>
      </c>
      <c r="AW500" s="12" t="s">
        <v>36</v>
      </c>
      <c r="AX500" s="12" t="s">
        <v>73</v>
      </c>
      <c r="AY500" s="224" t="s">
        <v>158</v>
      </c>
    </row>
    <row r="501" spans="2:51" s="12" customFormat="1" ht="13.5">
      <c r="B501" s="223"/>
      <c r="D501" s="216" t="s">
        <v>166</v>
      </c>
      <c r="E501" s="224" t="s">
        <v>5</v>
      </c>
      <c r="F501" s="225" t="s">
        <v>619</v>
      </c>
      <c r="H501" s="226">
        <v>2.678</v>
      </c>
      <c r="I501" s="227"/>
      <c r="L501" s="223"/>
      <c r="M501" s="228"/>
      <c r="N501" s="229"/>
      <c r="O501" s="229"/>
      <c r="P501" s="229"/>
      <c r="Q501" s="229"/>
      <c r="R501" s="229"/>
      <c r="S501" s="229"/>
      <c r="T501" s="230"/>
      <c r="AT501" s="224" t="s">
        <v>166</v>
      </c>
      <c r="AU501" s="224" t="s">
        <v>82</v>
      </c>
      <c r="AV501" s="12" t="s">
        <v>82</v>
      </c>
      <c r="AW501" s="12" t="s">
        <v>36</v>
      </c>
      <c r="AX501" s="12" t="s">
        <v>73</v>
      </c>
      <c r="AY501" s="224" t="s">
        <v>158</v>
      </c>
    </row>
    <row r="502" spans="2:51" s="13" customFormat="1" ht="13.5">
      <c r="B502" s="231"/>
      <c r="D502" s="216" t="s">
        <v>166</v>
      </c>
      <c r="E502" s="232" t="s">
        <v>5</v>
      </c>
      <c r="F502" s="233" t="s">
        <v>169</v>
      </c>
      <c r="H502" s="234">
        <v>247.99</v>
      </c>
      <c r="I502" s="235"/>
      <c r="L502" s="231"/>
      <c r="M502" s="236"/>
      <c r="N502" s="237"/>
      <c r="O502" s="237"/>
      <c r="P502" s="237"/>
      <c r="Q502" s="237"/>
      <c r="R502" s="237"/>
      <c r="S502" s="237"/>
      <c r="T502" s="238"/>
      <c r="AT502" s="232" t="s">
        <v>166</v>
      </c>
      <c r="AU502" s="232" t="s">
        <v>82</v>
      </c>
      <c r="AV502" s="13" t="s">
        <v>88</v>
      </c>
      <c r="AW502" s="13" t="s">
        <v>36</v>
      </c>
      <c r="AX502" s="13" t="s">
        <v>78</v>
      </c>
      <c r="AY502" s="232" t="s">
        <v>158</v>
      </c>
    </row>
    <row r="503" spans="2:65" s="1" customFormat="1" ht="16.5" customHeight="1">
      <c r="B503" s="202"/>
      <c r="C503" s="239" t="s">
        <v>620</v>
      </c>
      <c r="D503" s="239" t="s">
        <v>245</v>
      </c>
      <c r="E503" s="240" t="s">
        <v>621</v>
      </c>
      <c r="F503" s="241" t="s">
        <v>622</v>
      </c>
      <c r="G503" s="242" t="s">
        <v>163</v>
      </c>
      <c r="H503" s="243">
        <v>260.39</v>
      </c>
      <c r="I503" s="244"/>
      <c r="J503" s="245">
        <f>ROUND(I503*H503,2)</f>
        <v>0</v>
      </c>
      <c r="K503" s="241" t="s">
        <v>5</v>
      </c>
      <c r="L503" s="246"/>
      <c r="M503" s="247" t="s">
        <v>5</v>
      </c>
      <c r="N503" s="248" t="s">
        <v>44</v>
      </c>
      <c r="O503" s="48"/>
      <c r="P503" s="212">
        <f>O503*H503</f>
        <v>0</v>
      </c>
      <c r="Q503" s="212">
        <v>0.00136</v>
      </c>
      <c r="R503" s="212">
        <f>Q503*H503</f>
        <v>0.3541304</v>
      </c>
      <c r="S503" s="212">
        <v>0</v>
      </c>
      <c r="T503" s="213">
        <f>S503*H503</f>
        <v>0</v>
      </c>
      <c r="AR503" s="25" t="s">
        <v>204</v>
      </c>
      <c r="AT503" s="25" t="s">
        <v>245</v>
      </c>
      <c r="AU503" s="25" t="s">
        <v>82</v>
      </c>
      <c r="AY503" s="25" t="s">
        <v>158</v>
      </c>
      <c r="BE503" s="214">
        <f>IF(N503="základní",J503,0)</f>
        <v>0</v>
      </c>
      <c r="BF503" s="214">
        <f>IF(N503="snížená",J503,0)</f>
        <v>0</v>
      </c>
      <c r="BG503" s="214">
        <f>IF(N503="zákl. přenesená",J503,0)</f>
        <v>0</v>
      </c>
      <c r="BH503" s="214">
        <f>IF(N503="sníž. přenesená",J503,0)</f>
        <v>0</v>
      </c>
      <c r="BI503" s="214">
        <f>IF(N503="nulová",J503,0)</f>
        <v>0</v>
      </c>
      <c r="BJ503" s="25" t="s">
        <v>78</v>
      </c>
      <c r="BK503" s="214">
        <f>ROUND(I503*H503,2)</f>
        <v>0</v>
      </c>
      <c r="BL503" s="25" t="s">
        <v>88</v>
      </c>
      <c r="BM503" s="25" t="s">
        <v>623</v>
      </c>
    </row>
    <row r="504" spans="2:51" s="12" customFormat="1" ht="13.5">
      <c r="B504" s="223"/>
      <c r="D504" s="216" t="s">
        <v>166</v>
      </c>
      <c r="E504" s="224" t="s">
        <v>5</v>
      </c>
      <c r="F504" s="225" t="s">
        <v>624</v>
      </c>
      <c r="H504" s="226">
        <v>260.39</v>
      </c>
      <c r="I504" s="227"/>
      <c r="L504" s="223"/>
      <c r="M504" s="228"/>
      <c r="N504" s="229"/>
      <c r="O504" s="229"/>
      <c r="P504" s="229"/>
      <c r="Q504" s="229"/>
      <c r="R504" s="229"/>
      <c r="S504" s="229"/>
      <c r="T504" s="230"/>
      <c r="AT504" s="224" t="s">
        <v>166</v>
      </c>
      <c r="AU504" s="224" t="s">
        <v>82</v>
      </c>
      <c r="AV504" s="12" t="s">
        <v>82</v>
      </c>
      <c r="AW504" s="12" t="s">
        <v>36</v>
      </c>
      <c r="AX504" s="12" t="s">
        <v>73</v>
      </c>
      <c r="AY504" s="224" t="s">
        <v>158</v>
      </c>
    </row>
    <row r="505" spans="2:51" s="13" customFormat="1" ht="13.5">
      <c r="B505" s="231"/>
      <c r="D505" s="216" t="s">
        <v>166</v>
      </c>
      <c r="E505" s="232" t="s">
        <v>5</v>
      </c>
      <c r="F505" s="233" t="s">
        <v>169</v>
      </c>
      <c r="H505" s="234">
        <v>260.39</v>
      </c>
      <c r="I505" s="235"/>
      <c r="L505" s="231"/>
      <c r="M505" s="236"/>
      <c r="N505" s="237"/>
      <c r="O505" s="237"/>
      <c r="P505" s="237"/>
      <c r="Q505" s="237"/>
      <c r="R505" s="237"/>
      <c r="S505" s="237"/>
      <c r="T505" s="238"/>
      <c r="AT505" s="232" t="s">
        <v>166</v>
      </c>
      <c r="AU505" s="232" t="s">
        <v>82</v>
      </c>
      <c r="AV505" s="13" t="s">
        <v>88</v>
      </c>
      <c r="AW505" s="13" t="s">
        <v>36</v>
      </c>
      <c r="AX505" s="13" t="s">
        <v>78</v>
      </c>
      <c r="AY505" s="232" t="s">
        <v>158</v>
      </c>
    </row>
    <row r="506" spans="2:65" s="1" customFormat="1" ht="25.5" customHeight="1">
      <c r="B506" s="202"/>
      <c r="C506" s="203" t="s">
        <v>625</v>
      </c>
      <c r="D506" s="203" t="s">
        <v>160</v>
      </c>
      <c r="E506" s="204" t="s">
        <v>626</v>
      </c>
      <c r="F506" s="205" t="s">
        <v>627</v>
      </c>
      <c r="G506" s="206" t="s">
        <v>163</v>
      </c>
      <c r="H506" s="207">
        <v>2430.08</v>
      </c>
      <c r="I506" s="208"/>
      <c r="J506" s="209">
        <f>ROUND(I506*H506,2)</f>
        <v>0</v>
      </c>
      <c r="K506" s="205" t="s">
        <v>164</v>
      </c>
      <c r="L506" s="47"/>
      <c r="M506" s="210" t="s">
        <v>5</v>
      </c>
      <c r="N506" s="211" t="s">
        <v>44</v>
      </c>
      <c r="O506" s="48"/>
      <c r="P506" s="212">
        <f>O506*H506</f>
        <v>0</v>
      </c>
      <c r="Q506" s="212">
        <v>0</v>
      </c>
      <c r="R506" s="212">
        <f>Q506*H506</f>
        <v>0</v>
      </c>
      <c r="S506" s="212">
        <v>0</v>
      </c>
      <c r="T506" s="213">
        <f>S506*H506</f>
        <v>0</v>
      </c>
      <c r="AR506" s="25" t="s">
        <v>88</v>
      </c>
      <c r="AT506" s="25" t="s">
        <v>160</v>
      </c>
      <c r="AU506" s="25" t="s">
        <v>82</v>
      </c>
      <c r="AY506" s="25" t="s">
        <v>158</v>
      </c>
      <c r="BE506" s="214">
        <f>IF(N506="základní",J506,0)</f>
        <v>0</v>
      </c>
      <c r="BF506" s="214">
        <f>IF(N506="snížená",J506,0)</f>
        <v>0</v>
      </c>
      <c r="BG506" s="214">
        <f>IF(N506="zákl. přenesená",J506,0)</f>
        <v>0</v>
      </c>
      <c r="BH506" s="214">
        <f>IF(N506="sníž. přenesená",J506,0)</f>
        <v>0</v>
      </c>
      <c r="BI506" s="214">
        <f>IF(N506="nulová",J506,0)</f>
        <v>0</v>
      </c>
      <c r="BJ506" s="25" t="s">
        <v>78</v>
      </c>
      <c r="BK506" s="214">
        <f>ROUND(I506*H506,2)</f>
        <v>0</v>
      </c>
      <c r="BL506" s="25" t="s">
        <v>88</v>
      </c>
      <c r="BM506" s="25" t="s">
        <v>628</v>
      </c>
    </row>
    <row r="507" spans="2:51" s="12" customFormat="1" ht="13.5">
      <c r="B507" s="223"/>
      <c r="D507" s="216" t="s">
        <v>166</v>
      </c>
      <c r="E507" s="224" t="s">
        <v>5</v>
      </c>
      <c r="F507" s="225" t="s">
        <v>629</v>
      </c>
      <c r="H507" s="226">
        <v>2430.08</v>
      </c>
      <c r="I507" s="227"/>
      <c r="L507" s="223"/>
      <c r="M507" s="228"/>
      <c r="N507" s="229"/>
      <c r="O507" s="229"/>
      <c r="P507" s="229"/>
      <c r="Q507" s="229"/>
      <c r="R507" s="229"/>
      <c r="S507" s="229"/>
      <c r="T507" s="230"/>
      <c r="AT507" s="224" t="s">
        <v>166</v>
      </c>
      <c r="AU507" s="224" t="s">
        <v>82</v>
      </c>
      <c r="AV507" s="12" t="s">
        <v>82</v>
      </c>
      <c r="AW507" s="12" t="s">
        <v>36</v>
      </c>
      <c r="AX507" s="12" t="s">
        <v>78</v>
      </c>
      <c r="AY507" s="224" t="s">
        <v>158</v>
      </c>
    </row>
    <row r="508" spans="2:65" s="1" customFormat="1" ht="89.25" customHeight="1">
      <c r="B508" s="202"/>
      <c r="C508" s="203" t="s">
        <v>630</v>
      </c>
      <c r="D508" s="203" t="s">
        <v>160</v>
      </c>
      <c r="E508" s="204" t="s">
        <v>631</v>
      </c>
      <c r="F508" s="205" t="s">
        <v>632</v>
      </c>
      <c r="G508" s="206" t="s">
        <v>304</v>
      </c>
      <c r="H508" s="207">
        <v>711.5</v>
      </c>
      <c r="I508" s="208"/>
      <c r="J508" s="209">
        <f>ROUND(I508*H508,2)</f>
        <v>0</v>
      </c>
      <c r="K508" s="205" t="s">
        <v>164</v>
      </c>
      <c r="L508" s="47"/>
      <c r="M508" s="210" t="s">
        <v>5</v>
      </c>
      <c r="N508" s="211" t="s">
        <v>44</v>
      </c>
      <c r="O508" s="48"/>
      <c r="P508" s="212">
        <f>O508*H508</f>
        <v>0</v>
      </c>
      <c r="Q508" s="212">
        <v>0</v>
      </c>
      <c r="R508" s="212">
        <f>Q508*H508</f>
        <v>0</v>
      </c>
      <c r="S508" s="212">
        <v>0</v>
      </c>
      <c r="T508" s="213">
        <f>S508*H508</f>
        <v>0</v>
      </c>
      <c r="AR508" s="25" t="s">
        <v>88</v>
      </c>
      <c r="AT508" s="25" t="s">
        <v>160</v>
      </c>
      <c r="AU508" s="25" t="s">
        <v>82</v>
      </c>
      <c r="AY508" s="25" t="s">
        <v>158</v>
      </c>
      <c r="BE508" s="214">
        <f>IF(N508="základní",J508,0)</f>
        <v>0</v>
      </c>
      <c r="BF508" s="214">
        <f>IF(N508="snížená",J508,0)</f>
        <v>0</v>
      </c>
      <c r="BG508" s="214">
        <f>IF(N508="zákl. přenesená",J508,0)</f>
        <v>0</v>
      </c>
      <c r="BH508" s="214">
        <f>IF(N508="sníž. přenesená",J508,0)</f>
        <v>0</v>
      </c>
      <c r="BI508" s="214">
        <f>IF(N508="nulová",J508,0)</f>
        <v>0</v>
      </c>
      <c r="BJ508" s="25" t="s">
        <v>78</v>
      </c>
      <c r="BK508" s="214">
        <f>ROUND(I508*H508,2)</f>
        <v>0</v>
      </c>
      <c r="BL508" s="25" t="s">
        <v>88</v>
      </c>
      <c r="BM508" s="25" t="s">
        <v>633</v>
      </c>
    </row>
    <row r="509" spans="2:51" s="11" customFormat="1" ht="13.5">
      <c r="B509" s="215"/>
      <c r="D509" s="216" t="s">
        <v>166</v>
      </c>
      <c r="E509" s="217" t="s">
        <v>5</v>
      </c>
      <c r="F509" s="218" t="s">
        <v>634</v>
      </c>
      <c r="H509" s="217" t="s">
        <v>5</v>
      </c>
      <c r="I509" s="219"/>
      <c r="L509" s="215"/>
      <c r="M509" s="220"/>
      <c r="N509" s="221"/>
      <c r="O509" s="221"/>
      <c r="P509" s="221"/>
      <c r="Q509" s="221"/>
      <c r="R509" s="221"/>
      <c r="S509" s="221"/>
      <c r="T509" s="222"/>
      <c r="AT509" s="217" t="s">
        <v>166</v>
      </c>
      <c r="AU509" s="217" t="s">
        <v>82</v>
      </c>
      <c r="AV509" s="11" t="s">
        <v>78</v>
      </c>
      <c r="AW509" s="11" t="s">
        <v>36</v>
      </c>
      <c r="AX509" s="11" t="s">
        <v>73</v>
      </c>
      <c r="AY509" s="217" t="s">
        <v>158</v>
      </c>
    </row>
    <row r="510" spans="2:51" s="11" customFormat="1" ht="13.5">
      <c r="B510" s="215"/>
      <c r="D510" s="216" t="s">
        <v>166</v>
      </c>
      <c r="E510" s="217" t="s">
        <v>5</v>
      </c>
      <c r="F510" s="218" t="s">
        <v>635</v>
      </c>
      <c r="H510" s="217" t="s">
        <v>5</v>
      </c>
      <c r="I510" s="219"/>
      <c r="L510" s="215"/>
      <c r="M510" s="220"/>
      <c r="N510" s="221"/>
      <c r="O510" s="221"/>
      <c r="P510" s="221"/>
      <c r="Q510" s="221"/>
      <c r="R510" s="221"/>
      <c r="S510" s="221"/>
      <c r="T510" s="222"/>
      <c r="AT510" s="217" t="s">
        <v>166</v>
      </c>
      <c r="AU510" s="217" t="s">
        <v>82</v>
      </c>
      <c r="AV510" s="11" t="s">
        <v>78</v>
      </c>
      <c r="AW510" s="11" t="s">
        <v>36</v>
      </c>
      <c r="AX510" s="11" t="s">
        <v>73</v>
      </c>
      <c r="AY510" s="217" t="s">
        <v>158</v>
      </c>
    </row>
    <row r="511" spans="2:51" s="11" customFormat="1" ht="13.5">
      <c r="B511" s="215"/>
      <c r="D511" s="216" t="s">
        <v>166</v>
      </c>
      <c r="E511" s="217" t="s">
        <v>5</v>
      </c>
      <c r="F511" s="218" t="s">
        <v>636</v>
      </c>
      <c r="H511" s="217" t="s">
        <v>5</v>
      </c>
      <c r="I511" s="219"/>
      <c r="L511" s="215"/>
      <c r="M511" s="220"/>
      <c r="N511" s="221"/>
      <c r="O511" s="221"/>
      <c r="P511" s="221"/>
      <c r="Q511" s="221"/>
      <c r="R511" s="221"/>
      <c r="S511" s="221"/>
      <c r="T511" s="222"/>
      <c r="AT511" s="217" t="s">
        <v>166</v>
      </c>
      <c r="AU511" s="217" t="s">
        <v>82</v>
      </c>
      <c r="AV511" s="11" t="s">
        <v>78</v>
      </c>
      <c r="AW511" s="11" t="s">
        <v>36</v>
      </c>
      <c r="AX511" s="11" t="s">
        <v>73</v>
      </c>
      <c r="AY511" s="217" t="s">
        <v>158</v>
      </c>
    </row>
    <row r="512" spans="2:51" s="12" customFormat="1" ht="13.5">
      <c r="B512" s="223"/>
      <c r="D512" s="216" t="s">
        <v>166</v>
      </c>
      <c r="E512" s="224" t="s">
        <v>5</v>
      </c>
      <c r="F512" s="225" t="s">
        <v>637</v>
      </c>
      <c r="H512" s="226">
        <v>711.5</v>
      </c>
      <c r="I512" s="227"/>
      <c r="L512" s="223"/>
      <c r="M512" s="228"/>
      <c r="N512" s="229"/>
      <c r="O512" s="229"/>
      <c r="P512" s="229"/>
      <c r="Q512" s="229"/>
      <c r="R512" s="229"/>
      <c r="S512" s="229"/>
      <c r="T512" s="230"/>
      <c r="AT512" s="224" t="s">
        <v>166</v>
      </c>
      <c r="AU512" s="224" t="s">
        <v>82</v>
      </c>
      <c r="AV512" s="12" t="s">
        <v>82</v>
      </c>
      <c r="AW512" s="12" t="s">
        <v>36</v>
      </c>
      <c r="AX512" s="12" t="s">
        <v>73</v>
      </c>
      <c r="AY512" s="224" t="s">
        <v>158</v>
      </c>
    </row>
    <row r="513" spans="2:51" s="13" customFormat="1" ht="13.5">
      <c r="B513" s="231"/>
      <c r="D513" s="216" t="s">
        <v>166</v>
      </c>
      <c r="E513" s="232" t="s">
        <v>5</v>
      </c>
      <c r="F513" s="233" t="s">
        <v>169</v>
      </c>
      <c r="H513" s="234">
        <v>711.5</v>
      </c>
      <c r="I513" s="235"/>
      <c r="L513" s="231"/>
      <c r="M513" s="236"/>
      <c r="N513" s="237"/>
      <c r="O513" s="237"/>
      <c r="P513" s="237"/>
      <c r="Q513" s="237"/>
      <c r="R513" s="237"/>
      <c r="S513" s="237"/>
      <c r="T513" s="238"/>
      <c r="AT513" s="232" t="s">
        <v>166</v>
      </c>
      <c r="AU513" s="232" t="s">
        <v>82</v>
      </c>
      <c r="AV513" s="13" t="s">
        <v>88</v>
      </c>
      <c r="AW513" s="13" t="s">
        <v>36</v>
      </c>
      <c r="AX513" s="13" t="s">
        <v>78</v>
      </c>
      <c r="AY513" s="232" t="s">
        <v>158</v>
      </c>
    </row>
    <row r="514" spans="2:65" s="1" customFormat="1" ht="16.5" customHeight="1">
      <c r="B514" s="202"/>
      <c r="C514" s="239" t="s">
        <v>638</v>
      </c>
      <c r="D514" s="239" t="s">
        <v>245</v>
      </c>
      <c r="E514" s="240" t="s">
        <v>639</v>
      </c>
      <c r="F514" s="241" t="s">
        <v>640</v>
      </c>
      <c r="G514" s="242" t="s">
        <v>163</v>
      </c>
      <c r="H514" s="243">
        <v>199.22</v>
      </c>
      <c r="I514" s="244"/>
      <c r="J514" s="245">
        <f>ROUND(I514*H514,2)</f>
        <v>0</v>
      </c>
      <c r="K514" s="241" t="s">
        <v>5</v>
      </c>
      <c r="L514" s="246"/>
      <c r="M514" s="247" t="s">
        <v>5</v>
      </c>
      <c r="N514" s="248" t="s">
        <v>44</v>
      </c>
      <c r="O514" s="48"/>
      <c r="P514" s="212">
        <f>O514*H514</f>
        <v>0</v>
      </c>
      <c r="Q514" s="212">
        <v>0</v>
      </c>
      <c r="R514" s="212">
        <f>Q514*H514</f>
        <v>0</v>
      </c>
      <c r="S514" s="212">
        <v>0</v>
      </c>
      <c r="T514" s="213">
        <f>S514*H514</f>
        <v>0</v>
      </c>
      <c r="AR514" s="25" t="s">
        <v>204</v>
      </c>
      <c r="AT514" s="25" t="s">
        <v>245</v>
      </c>
      <c r="AU514" s="25" t="s">
        <v>82</v>
      </c>
      <c r="AY514" s="25" t="s">
        <v>158</v>
      </c>
      <c r="BE514" s="214">
        <f>IF(N514="základní",J514,0)</f>
        <v>0</v>
      </c>
      <c r="BF514" s="214">
        <f>IF(N514="snížená",J514,0)</f>
        <v>0</v>
      </c>
      <c r="BG514" s="214">
        <f>IF(N514="zákl. přenesená",J514,0)</f>
        <v>0</v>
      </c>
      <c r="BH514" s="214">
        <f>IF(N514="sníž. přenesená",J514,0)</f>
        <v>0</v>
      </c>
      <c r="BI514" s="214">
        <f>IF(N514="nulová",J514,0)</f>
        <v>0</v>
      </c>
      <c r="BJ514" s="25" t="s">
        <v>78</v>
      </c>
      <c r="BK514" s="214">
        <f>ROUND(I514*H514,2)</f>
        <v>0</v>
      </c>
      <c r="BL514" s="25" t="s">
        <v>88</v>
      </c>
      <c r="BM514" s="25" t="s">
        <v>641</v>
      </c>
    </row>
    <row r="515" spans="2:51" s="12" customFormat="1" ht="13.5">
      <c r="B515" s="223"/>
      <c r="D515" s="216" t="s">
        <v>166</v>
      </c>
      <c r="E515" s="224" t="s">
        <v>5</v>
      </c>
      <c r="F515" s="225" t="s">
        <v>642</v>
      </c>
      <c r="H515" s="226">
        <v>199.22</v>
      </c>
      <c r="I515" s="227"/>
      <c r="L515" s="223"/>
      <c r="M515" s="228"/>
      <c r="N515" s="229"/>
      <c r="O515" s="229"/>
      <c r="P515" s="229"/>
      <c r="Q515" s="229"/>
      <c r="R515" s="229"/>
      <c r="S515" s="229"/>
      <c r="T515" s="230"/>
      <c r="AT515" s="224" t="s">
        <v>166</v>
      </c>
      <c r="AU515" s="224" t="s">
        <v>82</v>
      </c>
      <c r="AV515" s="12" t="s">
        <v>82</v>
      </c>
      <c r="AW515" s="12" t="s">
        <v>36</v>
      </c>
      <c r="AX515" s="12" t="s">
        <v>73</v>
      </c>
      <c r="AY515" s="224" t="s">
        <v>158</v>
      </c>
    </row>
    <row r="516" spans="2:51" s="13" customFormat="1" ht="13.5">
      <c r="B516" s="231"/>
      <c r="D516" s="216" t="s">
        <v>166</v>
      </c>
      <c r="E516" s="232" t="s">
        <v>5</v>
      </c>
      <c r="F516" s="233" t="s">
        <v>169</v>
      </c>
      <c r="H516" s="234">
        <v>199.22</v>
      </c>
      <c r="I516" s="235"/>
      <c r="L516" s="231"/>
      <c r="M516" s="236"/>
      <c r="N516" s="237"/>
      <c r="O516" s="237"/>
      <c r="P516" s="237"/>
      <c r="Q516" s="237"/>
      <c r="R516" s="237"/>
      <c r="S516" s="237"/>
      <c r="T516" s="238"/>
      <c r="AT516" s="232" t="s">
        <v>166</v>
      </c>
      <c r="AU516" s="232" t="s">
        <v>82</v>
      </c>
      <c r="AV516" s="13" t="s">
        <v>88</v>
      </c>
      <c r="AW516" s="13" t="s">
        <v>36</v>
      </c>
      <c r="AX516" s="13" t="s">
        <v>78</v>
      </c>
      <c r="AY516" s="232" t="s">
        <v>158</v>
      </c>
    </row>
    <row r="517" spans="2:65" s="1" customFormat="1" ht="89.25" customHeight="1">
      <c r="B517" s="202"/>
      <c r="C517" s="203" t="s">
        <v>643</v>
      </c>
      <c r="D517" s="203" t="s">
        <v>160</v>
      </c>
      <c r="E517" s="204" t="s">
        <v>644</v>
      </c>
      <c r="F517" s="205" t="s">
        <v>645</v>
      </c>
      <c r="G517" s="206" t="s">
        <v>304</v>
      </c>
      <c r="H517" s="207">
        <v>1084.625</v>
      </c>
      <c r="I517" s="208"/>
      <c r="J517" s="209">
        <f>ROUND(I517*H517,2)</f>
        <v>0</v>
      </c>
      <c r="K517" s="205" t="s">
        <v>164</v>
      </c>
      <c r="L517" s="47"/>
      <c r="M517" s="210" t="s">
        <v>5</v>
      </c>
      <c r="N517" s="211" t="s">
        <v>44</v>
      </c>
      <c r="O517" s="48"/>
      <c r="P517" s="212">
        <f>O517*H517</f>
        <v>0</v>
      </c>
      <c r="Q517" s="212">
        <v>0</v>
      </c>
      <c r="R517" s="212">
        <f>Q517*H517</f>
        <v>0</v>
      </c>
      <c r="S517" s="212">
        <v>0</v>
      </c>
      <c r="T517" s="213">
        <f>S517*H517</f>
        <v>0</v>
      </c>
      <c r="AR517" s="25" t="s">
        <v>88</v>
      </c>
      <c r="AT517" s="25" t="s">
        <v>160</v>
      </c>
      <c r="AU517" s="25" t="s">
        <v>82</v>
      </c>
      <c r="AY517" s="25" t="s">
        <v>158</v>
      </c>
      <c r="BE517" s="214">
        <f>IF(N517="základní",J517,0)</f>
        <v>0</v>
      </c>
      <c r="BF517" s="214">
        <f>IF(N517="snížená",J517,0)</f>
        <v>0</v>
      </c>
      <c r="BG517" s="214">
        <f>IF(N517="zákl. přenesená",J517,0)</f>
        <v>0</v>
      </c>
      <c r="BH517" s="214">
        <f>IF(N517="sníž. přenesená",J517,0)</f>
        <v>0</v>
      </c>
      <c r="BI517" s="214">
        <f>IF(N517="nulová",J517,0)</f>
        <v>0</v>
      </c>
      <c r="BJ517" s="25" t="s">
        <v>78</v>
      </c>
      <c r="BK517" s="214">
        <f>ROUND(I517*H517,2)</f>
        <v>0</v>
      </c>
      <c r="BL517" s="25" t="s">
        <v>88</v>
      </c>
      <c r="BM517" s="25" t="s">
        <v>646</v>
      </c>
    </row>
    <row r="518" spans="2:51" s="11" customFormat="1" ht="13.5">
      <c r="B518" s="215"/>
      <c r="D518" s="216" t="s">
        <v>166</v>
      </c>
      <c r="E518" s="217" t="s">
        <v>5</v>
      </c>
      <c r="F518" s="218" t="s">
        <v>647</v>
      </c>
      <c r="H518" s="217" t="s">
        <v>5</v>
      </c>
      <c r="I518" s="219"/>
      <c r="L518" s="215"/>
      <c r="M518" s="220"/>
      <c r="N518" s="221"/>
      <c r="O518" s="221"/>
      <c r="P518" s="221"/>
      <c r="Q518" s="221"/>
      <c r="R518" s="221"/>
      <c r="S518" s="221"/>
      <c r="T518" s="222"/>
      <c r="AT518" s="217" t="s">
        <v>166</v>
      </c>
      <c r="AU518" s="217" t="s">
        <v>82</v>
      </c>
      <c r="AV518" s="11" t="s">
        <v>78</v>
      </c>
      <c r="AW518" s="11" t="s">
        <v>36</v>
      </c>
      <c r="AX518" s="11" t="s">
        <v>73</v>
      </c>
      <c r="AY518" s="217" t="s">
        <v>158</v>
      </c>
    </row>
    <row r="519" spans="2:51" s="12" customFormat="1" ht="13.5">
      <c r="B519" s="223"/>
      <c r="D519" s="216" t="s">
        <v>166</v>
      </c>
      <c r="E519" s="224" t="s">
        <v>5</v>
      </c>
      <c r="F519" s="225" t="s">
        <v>648</v>
      </c>
      <c r="H519" s="226">
        <v>5.45</v>
      </c>
      <c r="I519" s="227"/>
      <c r="L519" s="223"/>
      <c r="M519" s="228"/>
      <c r="N519" s="229"/>
      <c r="O519" s="229"/>
      <c r="P519" s="229"/>
      <c r="Q519" s="229"/>
      <c r="R519" s="229"/>
      <c r="S519" s="229"/>
      <c r="T519" s="230"/>
      <c r="AT519" s="224" t="s">
        <v>166</v>
      </c>
      <c r="AU519" s="224" t="s">
        <v>82</v>
      </c>
      <c r="AV519" s="12" t="s">
        <v>82</v>
      </c>
      <c r="AW519" s="12" t="s">
        <v>36</v>
      </c>
      <c r="AX519" s="12" t="s">
        <v>73</v>
      </c>
      <c r="AY519" s="224" t="s">
        <v>158</v>
      </c>
    </row>
    <row r="520" spans="2:51" s="12" customFormat="1" ht="13.5">
      <c r="B520" s="223"/>
      <c r="D520" s="216" t="s">
        <v>166</v>
      </c>
      <c r="E520" s="224" t="s">
        <v>5</v>
      </c>
      <c r="F520" s="225" t="s">
        <v>649</v>
      </c>
      <c r="H520" s="226">
        <v>131.25</v>
      </c>
      <c r="I520" s="227"/>
      <c r="L520" s="223"/>
      <c r="M520" s="228"/>
      <c r="N520" s="229"/>
      <c r="O520" s="229"/>
      <c r="P520" s="229"/>
      <c r="Q520" s="229"/>
      <c r="R520" s="229"/>
      <c r="S520" s="229"/>
      <c r="T520" s="230"/>
      <c r="AT520" s="224" t="s">
        <v>166</v>
      </c>
      <c r="AU520" s="224" t="s">
        <v>82</v>
      </c>
      <c r="AV520" s="12" t="s">
        <v>82</v>
      </c>
      <c r="AW520" s="12" t="s">
        <v>36</v>
      </c>
      <c r="AX520" s="12" t="s">
        <v>73</v>
      </c>
      <c r="AY520" s="224" t="s">
        <v>158</v>
      </c>
    </row>
    <row r="521" spans="2:51" s="12" customFormat="1" ht="13.5">
      <c r="B521" s="223"/>
      <c r="D521" s="216" t="s">
        <v>166</v>
      </c>
      <c r="E521" s="224" t="s">
        <v>5</v>
      </c>
      <c r="F521" s="225" t="s">
        <v>650</v>
      </c>
      <c r="H521" s="226">
        <v>3</v>
      </c>
      <c r="I521" s="227"/>
      <c r="L521" s="223"/>
      <c r="M521" s="228"/>
      <c r="N521" s="229"/>
      <c r="O521" s="229"/>
      <c r="P521" s="229"/>
      <c r="Q521" s="229"/>
      <c r="R521" s="229"/>
      <c r="S521" s="229"/>
      <c r="T521" s="230"/>
      <c r="AT521" s="224" t="s">
        <v>166</v>
      </c>
      <c r="AU521" s="224" t="s">
        <v>82</v>
      </c>
      <c r="AV521" s="12" t="s">
        <v>82</v>
      </c>
      <c r="AW521" s="12" t="s">
        <v>36</v>
      </c>
      <c r="AX521" s="12" t="s">
        <v>73</v>
      </c>
      <c r="AY521" s="224" t="s">
        <v>158</v>
      </c>
    </row>
    <row r="522" spans="2:51" s="12" customFormat="1" ht="13.5">
      <c r="B522" s="223"/>
      <c r="D522" s="216" t="s">
        <v>166</v>
      </c>
      <c r="E522" s="224" t="s">
        <v>5</v>
      </c>
      <c r="F522" s="225" t="s">
        <v>651</v>
      </c>
      <c r="H522" s="226">
        <v>25.35</v>
      </c>
      <c r="I522" s="227"/>
      <c r="L522" s="223"/>
      <c r="M522" s="228"/>
      <c r="N522" s="229"/>
      <c r="O522" s="229"/>
      <c r="P522" s="229"/>
      <c r="Q522" s="229"/>
      <c r="R522" s="229"/>
      <c r="S522" s="229"/>
      <c r="T522" s="230"/>
      <c r="AT522" s="224" t="s">
        <v>166</v>
      </c>
      <c r="AU522" s="224" t="s">
        <v>82</v>
      </c>
      <c r="AV522" s="12" t="s">
        <v>82</v>
      </c>
      <c r="AW522" s="12" t="s">
        <v>36</v>
      </c>
      <c r="AX522" s="12" t="s">
        <v>73</v>
      </c>
      <c r="AY522" s="224" t="s">
        <v>158</v>
      </c>
    </row>
    <row r="523" spans="2:51" s="12" customFormat="1" ht="13.5">
      <c r="B523" s="223"/>
      <c r="D523" s="216" t="s">
        <v>166</v>
      </c>
      <c r="E523" s="224" t="s">
        <v>5</v>
      </c>
      <c r="F523" s="225" t="s">
        <v>652</v>
      </c>
      <c r="H523" s="226">
        <v>3</v>
      </c>
      <c r="I523" s="227"/>
      <c r="L523" s="223"/>
      <c r="M523" s="228"/>
      <c r="N523" s="229"/>
      <c r="O523" s="229"/>
      <c r="P523" s="229"/>
      <c r="Q523" s="229"/>
      <c r="R523" s="229"/>
      <c r="S523" s="229"/>
      <c r="T523" s="230"/>
      <c r="AT523" s="224" t="s">
        <v>166</v>
      </c>
      <c r="AU523" s="224" t="s">
        <v>82</v>
      </c>
      <c r="AV523" s="12" t="s">
        <v>82</v>
      </c>
      <c r="AW523" s="12" t="s">
        <v>36</v>
      </c>
      <c r="AX523" s="12" t="s">
        <v>73</v>
      </c>
      <c r="AY523" s="224" t="s">
        <v>158</v>
      </c>
    </row>
    <row r="524" spans="2:51" s="12" customFormat="1" ht="13.5">
      <c r="B524" s="223"/>
      <c r="D524" s="216" t="s">
        <v>166</v>
      </c>
      <c r="E524" s="224" t="s">
        <v>5</v>
      </c>
      <c r="F524" s="225" t="s">
        <v>653</v>
      </c>
      <c r="H524" s="226">
        <v>8.7</v>
      </c>
      <c r="I524" s="227"/>
      <c r="L524" s="223"/>
      <c r="M524" s="228"/>
      <c r="N524" s="229"/>
      <c r="O524" s="229"/>
      <c r="P524" s="229"/>
      <c r="Q524" s="229"/>
      <c r="R524" s="229"/>
      <c r="S524" s="229"/>
      <c r="T524" s="230"/>
      <c r="AT524" s="224" t="s">
        <v>166</v>
      </c>
      <c r="AU524" s="224" t="s">
        <v>82</v>
      </c>
      <c r="AV524" s="12" t="s">
        <v>82</v>
      </c>
      <c r="AW524" s="12" t="s">
        <v>36</v>
      </c>
      <c r="AX524" s="12" t="s">
        <v>73</v>
      </c>
      <c r="AY524" s="224" t="s">
        <v>158</v>
      </c>
    </row>
    <row r="525" spans="2:51" s="12" customFormat="1" ht="13.5">
      <c r="B525" s="223"/>
      <c r="D525" s="216" t="s">
        <v>166</v>
      </c>
      <c r="E525" s="224" t="s">
        <v>5</v>
      </c>
      <c r="F525" s="225" t="s">
        <v>654</v>
      </c>
      <c r="H525" s="226">
        <v>18.75</v>
      </c>
      <c r="I525" s="227"/>
      <c r="L525" s="223"/>
      <c r="M525" s="228"/>
      <c r="N525" s="229"/>
      <c r="O525" s="229"/>
      <c r="P525" s="229"/>
      <c r="Q525" s="229"/>
      <c r="R525" s="229"/>
      <c r="S525" s="229"/>
      <c r="T525" s="230"/>
      <c r="AT525" s="224" t="s">
        <v>166</v>
      </c>
      <c r="AU525" s="224" t="s">
        <v>82</v>
      </c>
      <c r="AV525" s="12" t="s">
        <v>82</v>
      </c>
      <c r="AW525" s="12" t="s">
        <v>36</v>
      </c>
      <c r="AX525" s="12" t="s">
        <v>73</v>
      </c>
      <c r="AY525" s="224" t="s">
        <v>158</v>
      </c>
    </row>
    <row r="526" spans="2:51" s="12" customFormat="1" ht="13.5">
      <c r="B526" s="223"/>
      <c r="D526" s="216" t="s">
        <v>166</v>
      </c>
      <c r="E526" s="224" t="s">
        <v>5</v>
      </c>
      <c r="F526" s="225" t="s">
        <v>655</v>
      </c>
      <c r="H526" s="226">
        <v>0.8</v>
      </c>
      <c r="I526" s="227"/>
      <c r="L526" s="223"/>
      <c r="M526" s="228"/>
      <c r="N526" s="229"/>
      <c r="O526" s="229"/>
      <c r="P526" s="229"/>
      <c r="Q526" s="229"/>
      <c r="R526" s="229"/>
      <c r="S526" s="229"/>
      <c r="T526" s="230"/>
      <c r="AT526" s="224" t="s">
        <v>166</v>
      </c>
      <c r="AU526" s="224" t="s">
        <v>82</v>
      </c>
      <c r="AV526" s="12" t="s">
        <v>82</v>
      </c>
      <c r="AW526" s="12" t="s">
        <v>36</v>
      </c>
      <c r="AX526" s="12" t="s">
        <v>73</v>
      </c>
      <c r="AY526" s="224" t="s">
        <v>158</v>
      </c>
    </row>
    <row r="527" spans="2:51" s="12" customFormat="1" ht="13.5">
      <c r="B527" s="223"/>
      <c r="D527" s="216" t="s">
        <v>166</v>
      </c>
      <c r="E527" s="224" t="s">
        <v>5</v>
      </c>
      <c r="F527" s="225" t="s">
        <v>656</v>
      </c>
      <c r="H527" s="226">
        <v>1</v>
      </c>
      <c r="I527" s="227"/>
      <c r="L527" s="223"/>
      <c r="M527" s="228"/>
      <c r="N527" s="229"/>
      <c r="O527" s="229"/>
      <c r="P527" s="229"/>
      <c r="Q527" s="229"/>
      <c r="R527" s="229"/>
      <c r="S527" s="229"/>
      <c r="T527" s="230"/>
      <c r="AT527" s="224" t="s">
        <v>166</v>
      </c>
      <c r="AU527" s="224" t="s">
        <v>82</v>
      </c>
      <c r="AV527" s="12" t="s">
        <v>82</v>
      </c>
      <c r="AW527" s="12" t="s">
        <v>36</v>
      </c>
      <c r="AX527" s="12" t="s">
        <v>73</v>
      </c>
      <c r="AY527" s="224" t="s">
        <v>158</v>
      </c>
    </row>
    <row r="528" spans="2:51" s="12" customFormat="1" ht="13.5">
      <c r="B528" s="223"/>
      <c r="D528" s="216" t="s">
        <v>166</v>
      </c>
      <c r="E528" s="224" t="s">
        <v>5</v>
      </c>
      <c r="F528" s="225" t="s">
        <v>657</v>
      </c>
      <c r="H528" s="226">
        <v>207.375</v>
      </c>
      <c r="I528" s="227"/>
      <c r="L528" s="223"/>
      <c r="M528" s="228"/>
      <c r="N528" s="229"/>
      <c r="O528" s="229"/>
      <c r="P528" s="229"/>
      <c r="Q528" s="229"/>
      <c r="R528" s="229"/>
      <c r="S528" s="229"/>
      <c r="T528" s="230"/>
      <c r="AT528" s="224" t="s">
        <v>166</v>
      </c>
      <c r="AU528" s="224" t="s">
        <v>82</v>
      </c>
      <c r="AV528" s="12" t="s">
        <v>82</v>
      </c>
      <c r="AW528" s="12" t="s">
        <v>36</v>
      </c>
      <c r="AX528" s="12" t="s">
        <v>73</v>
      </c>
      <c r="AY528" s="224" t="s">
        <v>158</v>
      </c>
    </row>
    <row r="529" spans="2:51" s="12" customFormat="1" ht="13.5">
      <c r="B529" s="223"/>
      <c r="D529" s="216" t="s">
        <v>166</v>
      </c>
      <c r="E529" s="224" t="s">
        <v>5</v>
      </c>
      <c r="F529" s="225" t="s">
        <v>651</v>
      </c>
      <c r="H529" s="226">
        <v>25.35</v>
      </c>
      <c r="I529" s="227"/>
      <c r="L529" s="223"/>
      <c r="M529" s="228"/>
      <c r="N529" s="229"/>
      <c r="O529" s="229"/>
      <c r="P529" s="229"/>
      <c r="Q529" s="229"/>
      <c r="R529" s="229"/>
      <c r="S529" s="229"/>
      <c r="T529" s="230"/>
      <c r="AT529" s="224" t="s">
        <v>166</v>
      </c>
      <c r="AU529" s="224" t="s">
        <v>82</v>
      </c>
      <c r="AV529" s="12" t="s">
        <v>82</v>
      </c>
      <c r="AW529" s="12" t="s">
        <v>36</v>
      </c>
      <c r="AX529" s="12" t="s">
        <v>73</v>
      </c>
      <c r="AY529" s="224" t="s">
        <v>158</v>
      </c>
    </row>
    <row r="530" spans="2:51" s="12" customFormat="1" ht="13.5">
      <c r="B530" s="223"/>
      <c r="D530" s="216" t="s">
        <v>166</v>
      </c>
      <c r="E530" s="224" t="s">
        <v>5</v>
      </c>
      <c r="F530" s="225" t="s">
        <v>658</v>
      </c>
      <c r="H530" s="226">
        <v>2.6</v>
      </c>
      <c r="I530" s="227"/>
      <c r="L530" s="223"/>
      <c r="M530" s="228"/>
      <c r="N530" s="229"/>
      <c r="O530" s="229"/>
      <c r="P530" s="229"/>
      <c r="Q530" s="229"/>
      <c r="R530" s="229"/>
      <c r="S530" s="229"/>
      <c r="T530" s="230"/>
      <c r="AT530" s="224" t="s">
        <v>166</v>
      </c>
      <c r="AU530" s="224" t="s">
        <v>82</v>
      </c>
      <c r="AV530" s="12" t="s">
        <v>82</v>
      </c>
      <c r="AW530" s="12" t="s">
        <v>36</v>
      </c>
      <c r="AX530" s="12" t="s">
        <v>73</v>
      </c>
      <c r="AY530" s="224" t="s">
        <v>158</v>
      </c>
    </row>
    <row r="531" spans="2:51" s="12" customFormat="1" ht="13.5">
      <c r="B531" s="223"/>
      <c r="D531" s="216" t="s">
        <v>166</v>
      </c>
      <c r="E531" s="224" t="s">
        <v>5</v>
      </c>
      <c r="F531" s="225" t="s">
        <v>653</v>
      </c>
      <c r="H531" s="226">
        <v>8.7</v>
      </c>
      <c r="I531" s="227"/>
      <c r="L531" s="223"/>
      <c r="M531" s="228"/>
      <c r="N531" s="229"/>
      <c r="O531" s="229"/>
      <c r="P531" s="229"/>
      <c r="Q531" s="229"/>
      <c r="R531" s="229"/>
      <c r="S531" s="229"/>
      <c r="T531" s="230"/>
      <c r="AT531" s="224" t="s">
        <v>166</v>
      </c>
      <c r="AU531" s="224" t="s">
        <v>82</v>
      </c>
      <c r="AV531" s="12" t="s">
        <v>82</v>
      </c>
      <c r="AW531" s="12" t="s">
        <v>36</v>
      </c>
      <c r="AX531" s="12" t="s">
        <v>73</v>
      </c>
      <c r="AY531" s="224" t="s">
        <v>158</v>
      </c>
    </row>
    <row r="532" spans="2:51" s="12" customFormat="1" ht="13.5">
      <c r="B532" s="223"/>
      <c r="D532" s="216" t="s">
        <v>166</v>
      </c>
      <c r="E532" s="224" t="s">
        <v>5</v>
      </c>
      <c r="F532" s="225" t="s">
        <v>659</v>
      </c>
      <c r="H532" s="226">
        <v>16.95</v>
      </c>
      <c r="I532" s="227"/>
      <c r="L532" s="223"/>
      <c r="M532" s="228"/>
      <c r="N532" s="229"/>
      <c r="O532" s="229"/>
      <c r="P532" s="229"/>
      <c r="Q532" s="229"/>
      <c r="R532" s="229"/>
      <c r="S532" s="229"/>
      <c r="T532" s="230"/>
      <c r="AT532" s="224" t="s">
        <v>166</v>
      </c>
      <c r="AU532" s="224" t="s">
        <v>82</v>
      </c>
      <c r="AV532" s="12" t="s">
        <v>82</v>
      </c>
      <c r="AW532" s="12" t="s">
        <v>36</v>
      </c>
      <c r="AX532" s="12" t="s">
        <v>73</v>
      </c>
      <c r="AY532" s="224" t="s">
        <v>158</v>
      </c>
    </row>
    <row r="533" spans="2:51" s="12" customFormat="1" ht="13.5">
      <c r="B533" s="223"/>
      <c r="D533" s="216" t="s">
        <v>166</v>
      </c>
      <c r="E533" s="224" t="s">
        <v>5</v>
      </c>
      <c r="F533" s="225" t="s">
        <v>660</v>
      </c>
      <c r="H533" s="226">
        <v>3.825</v>
      </c>
      <c r="I533" s="227"/>
      <c r="L533" s="223"/>
      <c r="M533" s="228"/>
      <c r="N533" s="229"/>
      <c r="O533" s="229"/>
      <c r="P533" s="229"/>
      <c r="Q533" s="229"/>
      <c r="R533" s="229"/>
      <c r="S533" s="229"/>
      <c r="T533" s="230"/>
      <c r="AT533" s="224" t="s">
        <v>166</v>
      </c>
      <c r="AU533" s="224" t="s">
        <v>82</v>
      </c>
      <c r="AV533" s="12" t="s">
        <v>82</v>
      </c>
      <c r="AW533" s="12" t="s">
        <v>36</v>
      </c>
      <c r="AX533" s="12" t="s">
        <v>73</v>
      </c>
      <c r="AY533" s="224" t="s">
        <v>158</v>
      </c>
    </row>
    <row r="534" spans="2:51" s="12" customFormat="1" ht="13.5">
      <c r="B534" s="223"/>
      <c r="D534" s="216" t="s">
        <v>166</v>
      </c>
      <c r="E534" s="224" t="s">
        <v>5</v>
      </c>
      <c r="F534" s="225" t="s">
        <v>661</v>
      </c>
      <c r="H534" s="226">
        <v>1.8</v>
      </c>
      <c r="I534" s="227"/>
      <c r="L534" s="223"/>
      <c r="M534" s="228"/>
      <c r="N534" s="229"/>
      <c r="O534" s="229"/>
      <c r="P534" s="229"/>
      <c r="Q534" s="229"/>
      <c r="R534" s="229"/>
      <c r="S534" s="229"/>
      <c r="T534" s="230"/>
      <c r="AT534" s="224" t="s">
        <v>166</v>
      </c>
      <c r="AU534" s="224" t="s">
        <v>82</v>
      </c>
      <c r="AV534" s="12" t="s">
        <v>82</v>
      </c>
      <c r="AW534" s="12" t="s">
        <v>36</v>
      </c>
      <c r="AX534" s="12" t="s">
        <v>73</v>
      </c>
      <c r="AY534" s="224" t="s">
        <v>158</v>
      </c>
    </row>
    <row r="535" spans="2:51" s="12" customFormat="1" ht="13.5">
      <c r="B535" s="223"/>
      <c r="D535" s="216" t="s">
        <v>166</v>
      </c>
      <c r="E535" s="224" t="s">
        <v>5</v>
      </c>
      <c r="F535" s="225" t="s">
        <v>662</v>
      </c>
      <c r="H535" s="226">
        <v>2.725</v>
      </c>
      <c r="I535" s="227"/>
      <c r="L535" s="223"/>
      <c r="M535" s="228"/>
      <c r="N535" s="229"/>
      <c r="O535" s="229"/>
      <c r="P535" s="229"/>
      <c r="Q535" s="229"/>
      <c r="R535" s="229"/>
      <c r="S535" s="229"/>
      <c r="T535" s="230"/>
      <c r="AT535" s="224" t="s">
        <v>166</v>
      </c>
      <c r="AU535" s="224" t="s">
        <v>82</v>
      </c>
      <c r="AV535" s="12" t="s">
        <v>82</v>
      </c>
      <c r="AW535" s="12" t="s">
        <v>36</v>
      </c>
      <c r="AX535" s="12" t="s">
        <v>73</v>
      </c>
      <c r="AY535" s="224" t="s">
        <v>158</v>
      </c>
    </row>
    <row r="536" spans="2:51" s="12" customFormat="1" ht="13.5">
      <c r="B536" s="223"/>
      <c r="D536" s="216" t="s">
        <v>166</v>
      </c>
      <c r="E536" s="224" t="s">
        <v>5</v>
      </c>
      <c r="F536" s="225" t="s">
        <v>663</v>
      </c>
      <c r="H536" s="226">
        <v>1.5</v>
      </c>
      <c r="I536" s="227"/>
      <c r="L536" s="223"/>
      <c r="M536" s="228"/>
      <c r="N536" s="229"/>
      <c r="O536" s="229"/>
      <c r="P536" s="229"/>
      <c r="Q536" s="229"/>
      <c r="R536" s="229"/>
      <c r="S536" s="229"/>
      <c r="T536" s="230"/>
      <c r="AT536" s="224" t="s">
        <v>166</v>
      </c>
      <c r="AU536" s="224" t="s">
        <v>82</v>
      </c>
      <c r="AV536" s="12" t="s">
        <v>82</v>
      </c>
      <c r="AW536" s="12" t="s">
        <v>36</v>
      </c>
      <c r="AX536" s="12" t="s">
        <v>73</v>
      </c>
      <c r="AY536" s="224" t="s">
        <v>158</v>
      </c>
    </row>
    <row r="537" spans="2:51" s="12" customFormat="1" ht="13.5">
      <c r="B537" s="223"/>
      <c r="D537" s="216" t="s">
        <v>166</v>
      </c>
      <c r="E537" s="224" t="s">
        <v>5</v>
      </c>
      <c r="F537" s="225" t="s">
        <v>664</v>
      </c>
      <c r="H537" s="226">
        <v>2.4</v>
      </c>
      <c r="I537" s="227"/>
      <c r="L537" s="223"/>
      <c r="M537" s="228"/>
      <c r="N537" s="229"/>
      <c r="O537" s="229"/>
      <c r="P537" s="229"/>
      <c r="Q537" s="229"/>
      <c r="R537" s="229"/>
      <c r="S537" s="229"/>
      <c r="T537" s="230"/>
      <c r="AT537" s="224" t="s">
        <v>166</v>
      </c>
      <c r="AU537" s="224" t="s">
        <v>82</v>
      </c>
      <c r="AV537" s="12" t="s">
        <v>82</v>
      </c>
      <c r="AW537" s="12" t="s">
        <v>36</v>
      </c>
      <c r="AX537" s="12" t="s">
        <v>73</v>
      </c>
      <c r="AY537" s="224" t="s">
        <v>158</v>
      </c>
    </row>
    <row r="538" spans="2:51" s="12" customFormat="1" ht="13.5">
      <c r="B538" s="223"/>
      <c r="D538" s="216" t="s">
        <v>166</v>
      </c>
      <c r="E538" s="224" t="s">
        <v>5</v>
      </c>
      <c r="F538" s="225" t="s">
        <v>665</v>
      </c>
      <c r="H538" s="226">
        <v>3.6</v>
      </c>
      <c r="I538" s="227"/>
      <c r="L538" s="223"/>
      <c r="M538" s="228"/>
      <c r="N538" s="229"/>
      <c r="O538" s="229"/>
      <c r="P538" s="229"/>
      <c r="Q538" s="229"/>
      <c r="R538" s="229"/>
      <c r="S538" s="229"/>
      <c r="T538" s="230"/>
      <c r="AT538" s="224" t="s">
        <v>166</v>
      </c>
      <c r="AU538" s="224" t="s">
        <v>82</v>
      </c>
      <c r="AV538" s="12" t="s">
        <v>82</v>
      </c>
      <c r="AW538" s="12" t="s">
        <v>36</v>
      </c>
      <c r="AX538" s="12" t="s">
        <v>73</v>
      </c>
      <c r="AY538" s="224" t="s">
        <v>158</v>
      </c>
    </row>
    <row r="539" spans="2:51" s="12" customFormat="1" ht="13.5">
      <c r="B539" s="223"/>
      <c r="D539" s="216" t="s">
        <v>166</v>
      </c>
      <c r="E539" s="224" t="s">
        <v>5</v>
      </c>
      <c r="F539" s="225" t="s">
        <v>666</v>
      </c>
      <c r="H539" s="226">
        <v>14.85</v>
      </c>
      <c r="I539" s="227"/>
      <c r="L539" s="223"/>
      <c r="M539" s="228"/>
      <c r="N539" s="229"/>
      <c r="O539" s="229"/>
      <c r="P539" s="229"/>
      <c r="Q539" s="229"/>
      <c r="R539" s="229"/>
      <c r="S539" s="229"/>
      <c r="T539" s="230"/>
      <c r="AT539" s="224" t="s">
        <v>166</v>
      </c>
      <c r="AU539" s="224" t="s">
        <v>82</v>
      </c>
      <c r="AV539" s="12" t="s">
        <v>82</v>
      </c>
      <c r="AW539" s="12" t="s">
        <v>36</v>
      </c>
      <c r="AX539" s="12" t="s">
        <v>73</v>
      </c>
      <c r="AY539" s="224" t="s">
        <v>158</v>
      </c>
    </row>
    <row r="540" spans="2:51" s="12" customFormat="1" ht="13.5">
      <c r="B540" s="223"/>
      <c r="D540" s="216" t="s">
        <v>166</v>
      </c>
      <c r="E540" s="224" t="s">
        <v>5</v>
      </c>
      <c r="F540" s="225" t="s">
        <v>667</v>
      </c>
      <c r="H540" s="226">
        <v>2.625</v>
      </c>
      <c r="I540" s="227"/>
      <c r="L540" s="223"/>
      <c r="M540" s="228"/>
      <c r="N540" s="229"/>
      <c r="O540" s="229"/>
      <c r="P540" s="229"/>
      <c r="Q540" s="229"/>
      <c r="R540" s="229"/>
      <c r="S540" s="229"/>
      <c r="T540" s="230"/>
      <c r="AT540" s="224" t="s">
        <v>166</v>
      </c>
      <c r="AU540" s="224" t="s">
        <v>82</v>
      </c>
      <c r="AV540" s="12" t="s">
        <v>82</v>
      </c>
      <c r="AW540" s="12" t="s">
        <v>36</v>
      </c>
      <c r="AX540" s="12" t="s">
        <v>73</v>
      </c>
      <c r="AY540" s="224" t="s">
        <v>158</v>
      </c>
    </row>
    <row r="541" spans="2:51" s="12" customFormat="1" ht="13.5">
      <c r="B541" s="223"/>
      <c r="D541" s="216" t="s">
        <v>166</v>
      </c>
      <c r="E541" s="224" t="s">
        <v>5</v>
      </c>
      <c r="F541" s="225" t="s">
        <v>668</v>
      </c>
      <c r="H541" s="226">
        <v>52.5</v>
      </c>
      <c r="I541" s="227"/>
      <c r="L541" s="223"/>
      <c r="M541" s="228"/>
      <c r="N541" s="229"/>
      <c r="O541" s="229"/>
      <c r="P541" s="229"/>
      <c r="Q541" s="229"/>
      <c r="R541" s="229"/>
      <c r="S541" s="229"/>
      <c r="T541" s="230"/>
      <c r="AT541" s="224" t="s">
        <v>166</v>
      </c>
      <c r="AU541" s="224" t="s">
        <v>82</v>
      </c>
      <c r="AV541" s="12" t="s">
        <v>82</v>
      </c>
      <c r="AW541" s="12" t="s">
        <v>36</v>
      </c>
      <c r="AX541" s="12" t="s">
        <v>73</v>
      </c>
      <c r="AY541" s="224" t="s">
        <v>158</v>
      </c>
    </row>
    <row r="542" spans="2:51" s="12" customFormat="1" ht="13.5">
      <c r="B542" s="223"/>
      <c r="D542" s="216" t="s">
        <v>166</v>
      </c>
      <c r="E542" s="224" t="s">
        <v>5</v>
      </c>
      <c r="F542" s="225" t="s">
        <v>669</v>
      </c>
      <c r="H542" s="226">
        <v>23.1</v>
      </c>
      <c r="I542" s="227"/>
      <c r="L542" s="223"/>
      <c r="M542" s="228"/>
      <c r="N542" s="229"/>
      <c r="O542" s="229"/>
      <c r="P542" s="229"/>
      <c r="Q542" s="229"/>
      <c r="R542" s="229"/>
      <c r="S542" s="229"/>
      <c r="T542" s="230"/>
      <c r="AT542" s="224" t="s">
        <v>166</v>
      </c>
      <c r="AU542" s="224" t="s">
        <v>82</v>
      </c>
      <c r="AV542" s="12" t="s">
        <v>82</v>
      </c>
      <c r="AW542" s="12" t="s">
        <v>36</v>
      </c>
      <c r="AX542" s="12" t="s">
        <v>73</v>
      </c>
      <c r="AY542" s="224" t="s">
        <v>158</v>
      </c>
    </row>
    <row r="543" spans="2:51" s="12" customFormat="1" ht="13.5">
      <c r="B543" s="223"/>
      <c r="D543" s="216" t="s">
        <v>166</v>
      </c>
      <c r="E543" s="224" t="s">
        <v>5</v>
      </c>
      <c r="F543" s="225" t="s">
        <v>669</v>
      </c>
      <c r="H543" s="226">
        <v>23.1</v>
      </c>
      <c r="I543" s="227"/>
      <c r="L543" s="223"/>
      <c r="M543" s="228"/>
      <c r="N543" s="229"/>
      <c r="O543" s="229"/>
      <c r="P543" s="229"/>
      <c r="Q543" s="229"/>
      <c r="R543" s="229"/>
      <c r="S543" s="229"/>
      <c r="T543" s="230"/>
      <c r="AT543" s="224" t="s">
        <v>166</v>
      </c>
      <c r="AU543" s="224" t="s">
        <v>82</v>
      </c>
      <c r="AV543" s="12" t="s">
        <v>82</v>
      </c>
      <c r="AW543" s="12" t="s">
        <v>36</v>
      </c>
      <c r="AX543" s="12" t="s">
        <v>73</v>
      </c>
      <c r="AY543" s="224" t="s">
        <v>158</v>
      </c>
    </row>
    <row r="544" spans="2:51" s="12" customFormat="1" ht="13.5">
      <c r="B544" s="223"/>
      <c r="D544" s="216" t="s">
        <v>166</v>
      </c>
      <c r="E544" s="224" t="s">
        <v>5</v>
      </c>
      <c r="F544" s="225" t="s">
        <v>670</v>
      </c>
      <c r="H544" s="226">
        <v>7.2</v>
      </c>
      <c r="I544" s="227"/>
      <c r="L544" s="223"/>
      <c r="M544" s="228"/>
      <c r="N544" s="229"/>
      <c r="O544" s="229"/>
      <c r="P544" s="229"/>
      <c r="Q544" s="229"/>
      <c r="R544" s="229"/>
      <c r="S544" s="229"/>
      <c r="T544" s="230"/>
      <c r="AT544" s="224" t="s">
        <v>166</v>
      </c>
      <c r="AU544" s="224" t="s">
        <v>82</v>
      </c>
      <c r="AV544" s="12" t="s">
        <v>82</v>
      </c>
      <c r="AW544" s="12" t="s">
        <v>36</v>
      </c>
      <c r="AX544" s="12" t="s">
        <v>73</v>
      </c>
      <c r="AY544" s="224" t="s">
        <v>158</v>
      </c>
    </row>
    <row r="545" spans="2:51" s="12" customFormat="1" ht="13.5">
      <c r="B545" s="223"/>
      <c r="D545" s="216" t="s">
        <v>166</v>
      </c>
      <c r="E545" s="224" t="s">
        <v>5</v>
      </c>
      <c r="F545" s="225" t="s">
        <v>671</v>
      </c>
      <c r="H545" s="226">
        <v>4.5</v>
      </c>
      <c r="I545" s="227"/>
      <c r="L545" s="223"/>
      <c r="M545" s="228"/>
      <c r="N545" s="229"/>
      <c r="O545" s="229"/>
      <c r="P545" s="229"/>
      <c r="Q545" s="229"/>
      <c r="R545" s="229"/>
      <c r="S545" s="229"/>
      <c r="T545" s="230"/>
      <c r="AT545" s="224" t="s">
        <v>166</v>
      </c>
      <c r="AU545" s="224" t="s">
        <v>82</v>
      </c>
      <c r="AV545" s="12" t="s">
        <v>82</v>
      </c>
      <c r="AW545" s="12" t="s">
        <v>36</v>
      </c>
      <c r="AX545" s="12" t="s">
        <v>73</v>
      </c>
      <c r="AY545" s="224" t="s">
        <v>158</v>
      </c>
    </row>
    <row r="546" spans="2:51" s="12" customFormat="1" ht="13.5">
      <c r="B546" s="223"/>
      <c r="D546" s="216" t="s">
        <v>166</v>
      </c>
      <c r="E546" s="224" t="s">
        <v>5</v>
      </c>
      <c r="F546" s="225" t="s">
        <v>672</v>
      </c>
      <c r="H546" s="226">
        <v>27</v>
      </c>
      <c r="I546" s="227"/>
      <c r="L546" s="223"/>
      <c r="M546" s="228"/>
      <c r="N546" s="229"/>
      <c r="O546" s="229"/>
      <c r="P546" s="229"/>
      <c r="Q546" s="229"/>
      <c r="R546" s="229"/>
      <c r="S546" s="229"/>
      <c r="T546" s="230"/>
      <c r="AT546" s="224" t="s">
        <v>166</v>
      </c>
      <c r="AU546" s="224" t="s">
        <v>82</v>
      </c>
      <c r="AV546" s="12" t="s">
        <v>82</v>
      </c>
      <c r="AW546" s="12" t="s">
        <v>36</v>
      </c>
      <c r="AX546" s="12" t="s">
        <v>73</v>
      </c>
      <c r="AY546" s="224" t="s">
        <v>158</v>
      </c>
    </row>
    <row r="547" spans="2:51" s="12" customFormat="1" ht="13.5">
      <c r="B547" s="223"/>
      <c r="D547" s="216" t="s">
        <v>166</v>
      </c>
      <c r="E547" s="224" t="s">
        <v>5</v>
      </c>
      <c r="F547" s="225" t="s">
        <v>673</v>
      </c>
      <c r="H547" s="226">
        <v>5.4</v>
      </c>
      <c r="I547" s="227"/>
      <c r="L547" s="223"/>
      <c r="M547" s="228"/>
      <c r="N547" s="229"/>
      <c r="O547" s="229"/>
      <c r="P547" s="229"/>
      <c r="Q547" s="229"/>
      <c r="R547" s="229"/>
      <c r="S547" s="229"/>
      <c r="T547" s="230"/>
      <c r="AT547" s="224" t="s">
        <v>166</v>
      </c>
      <c r="AU547" s="224" t="s">
        <v>82</v>
      </c>
      <c r="AV547" s="12" t="s">
        <v>82</v>
      </c>
      <c r="AW547" s="12" t="s">
        <v>36</v>
      </c>
      <c r="AX547" s="12" t="s">
        <v>73</v>
      </c>
      <c r="AY547" s="224" t="s">
        <v>158</v>
      </c>
    </row>
    <row r="548" spans="2:51" s="12" customFormat="1" ht="13.5">
      <c r="B548" s="223"/>
      <c r="D548" s="216" t="s">
        <v>166</v>
      </c>
      <c r="E548" s="224" t="s">
        <v>5</v>
      </c>
      <c r="F548" s="225" t="s">
        <v>674</v>
      </c>
      <c r="H548" s="226">
        <v>14.4</v>
      </c>
      <c r="I548" s="227"/>
      <c r="L548" s="223"/>
      <c r="M548" s="228"/>
      <c r="N548" s="229"/>
      <c r="O548" s="229"/>
      <c r="P548" s="229"/>
      <c r="Q548" s="229"/>
      <c r="R548" s="229"/>
      <c r="S548" s="229"/>
      <c r="T548" s="230"/>
      <c r="AT548" s="224" t="s">
        <v>166</v>
      </c>
      <c r="AU548" s="224" t="s">
        <v>82</v>
      </c>
      <c r="AV548" s="12" t="s">
        <v>82</v>
      </c>
      <c r="AW548" s="12" t="s">
        <v>36</v>
      </c>
      <c r="AX548" s="12" t="s">
        <v>73</v>
      </c>
      <c r="AY548" s="224" t="s">
        <v>158</v>
      </c>
    </row>
    <row r="549" spans="2:51" s="12" customFormat="1" ht="13.5">
      <c r="B549" s="223"/>
      <c r="D549" s="216" t="s">
        <v>166</v>
      </c>
      <c r="E549" s="224" t="s">
        <v>5</v>
      </c>
      <c r="F549" s="225" t="s">
        <v>662</v>
      </c>
      <c r="H549" s="226">
        <v>2.725</v>
      </c>
      <c r="I549" s="227"/>
      <c r="L549" s="223"/>
      <c r="M549" s="228"/>
      <c r="N549" s="229"/>
      <c r="O549" s="229"/>
      <c r="P549" s="229"/>
      <c r="Q549" s="229"/>
      <c r="R549" s="229"/>
      <c r="S549" s="229"/>
      <c r="T549" s="230"/>
      <c r="AT549" s="224" t="s">
        <v>166</v>
      </c>
      <c r="AU549" s="224" t="s">
        <v>82</v>
      </c>
      <c r="AV549" s="12" t="s">
        <v>82</v>
      </c>
      <c r="AW549" s="12" t="s">
        <v>36</v>
      </c>
      <c r="AX549" s="12" t="s">
        <v>73</v>
      </c>
      <c r="AY549" s="224" t="s">
        <v>158</v>
      </c>
    </row>
    <row r="550" spans="2:51" s="11" customFormat="1" ht="13.5">
      <c r="B550" s="215"/>
      <c r="D550" s="216" t="s">
        <v>166</v>
      </c>
      <c r="E550" s="217" t="s">
        <v>5</v>
      </c>
      <c r="F550" s="218" t="s">
        <v>675</v>
      </c>
      <c r="H550" s="217" t="s">
        <v>5</v>
      </c>
      <c r="I550" s="219"/>
      <c r="L550" s="215"/>
      <c r="M550" s="220"/>
      <c r="N550" s="221"/>
      <c r="O550" s="221"/>
      <c r="P550" s="221"/>
      <c r="Q550" s="221"/>
      <c r="R550" s="221"/>
      <c r="S550" s="221"/>
      <c r="T550" s="222"/>
      <c r="AT550" s="217" t="s">
        <v>166</v>
      </c>
      <c r="AU550" s="217" t="s">
        <v>82</v>
      </c>
      <c r="AV550" s="11" t="s">
        <v>78</v>
      </c>
      <c r="AW550" s="11" t="s">
        <v>36</v>
      </c>
      <c r="AX550" s="11" t="s">
        <v>73</v>
      </c>
      <c r="AY550" s="217" t="s">
        <v>158</v>
      </c>
    </row>
    <row r="551" spans="2:51" s="11" customFormat="1" ht="13.5">
      <c r="B551" s="215"/>
      <c r="D551" s="216" t="s">
        <v>166</v>
      </c>
      <c r="E551" s="217" t="s">
        <v>5</v>
      </c>
      <c r="F551" s="218" t="s">
        <v>287</v>
      </c>
      <c r="H551" s="217" t="s">
        <v>5</v>
      </c>
      <c r="I551" s="219"/>
      <c r="L551" s="215"/>
      <c r="M551" s="220"/>
      <c r="N551" s="221"/>
      <c r="O551" s="221"/>
      <c r="P551" s="221"/>
      <c r="Q551" s="221"/>
      <c r="R551" s="221"/>
      <c r="S551" s="221"/>
      <c r="T551" s="222"/>
      <c r="AT551" s="217" t="s">
        <v>166</v>
      </c>
      <c r="AU551" s="217" t="s">
        <v>82</v>
      </c>
      <c r="AV551" s="11" t="s">
        <v>78</v>
      </c>
      <c r="AW551" s="11" t="s">
        <v>36</v>
      </c>
      <c r="AX551" s="11" t="s">
        <v>73</v>
      </c>
      <c r="AY551" s="217" t="s">
        <v>158</v>
      </c>
    </row>
    <row r="552" spans="2:51" s="12" customFormat="1" ht="13.5">
      <c r="B552" s="223"/>
      <c r="D552" s="216" t="s">
        <v>166</v>
      </c>
      <c r="E552" s="224" t="s">
        <v>5</v>
      </c>
      <c r="F552" s="225" t="s">
        <v>676</v>
      </c>
      <c r="H552" s="226">
        <v>33.6</v>
      </c>
      <c r="I552" s="227"/>
      <c r="L552" s="223"/>
      <c r="M552" s="228"/>
      <c r="N552" s="229"/>
      <c r="O552" s="229"/>
      <c r="P552" s="229"/>
      <c r="Q552" s="229"/>
      <c r="R552" s="229"/>
      <c r="S552" s="229"/>
      <c r="T552" s="230"/>
      <c r="AT552" s="224" t="s">
        <v>166</v>
      </c>
      <c r="AU552" s="224" t="s">
        <v>82</v>
      </c>
      <c r="AV552" s="12" t="s">
        <v>82</v>
      </c>
      <c r="AW552" s="12" t="s">
        <v>36</v>
      </c>
      <c r="AX552" s="12" t="s">
        <v>73</v>
      </c>
      <c r="AY552" s="224" t="s">
        <v>158</v>
      </c>
    </row>
    <row r="553" spans="2:51" s="12" customFormat="1" ht="13.5">
      <c r="B553" s="223"/>
      <c r="D553" s="216" t="s">
        <v>166</v>
      </c>
      <c r="E553" s="224" t="s">
        <v>5</v>
      </c>
      <c r="F553" s="225" t="s">
        <v>677</v>
      </c>
      <c r="H553" s="226">
        <v>6</v>
      </c>
      <c r="I553" s="227"/>
      <c r="L553" s="223"/>
      <c r="M553" s="228"/>
      <c r="N553" s="229"/>
      <c r="O553" s="229"/>
      <c r="P553" s="229"/>
      <c r="Q553" s="229"/>
      <c r="R553" s="229"/>
      <c r="S553" s="229"/>
      <c r="T553" s="230"/>
      <c r="AT553" s="224" t="s">
        <v>166</v>
      </c>
      <c r="AU553" s="224" t="s">
        <v>82</v>
      </c>
      <c r="AV553" s="12" t="s">
        <v>82</v>
      </c>
      <c r="AW553" s="12" t="s">
        <v>36</v>
      </c>
      <c r="AX553" s="12" t="s">
        <v>73</v>
      </c>
      <c r="AY553" s="224" t="s">
        <v>158</v>
      </c>
    </row>
    <row r="554" spans="2:51" s="12" customFormat="1" ht="13.5">
      <c r="B554" s="223"/>
      <c r="D554" s="216" t="s">
        <v>166</v>
      </c>
      <c r="E554" s="224" t="s">
        <v>5</v>
      </c>
      <c r="F554" s="225" t="s">
        <v>678</v>
      </c>
      <c r="H554" s="226">
        <v>7.2</v>
      </c>
      <c r="I554" s="227"/>
      <c r="L554" s="223"/>
      <c r="M554" s="228"/>
      <c r="N554" s="229"/>
      <c r="O554" s="229"/>
      <c r="P554" s="229"/>
      <c r="Q554" s="229"/>
      <c r="R554" s="229"/>
      <c r="S554" s="229"/>
      <c r="T554" s="230"/>
      <c r="AT554" s="224" t="s">
        <v>166</v>
      </c>
      <c r="AU554" s="224" t="s">
        <v>82</v>
      </c>
      <c r="AV554" s="12" t="s">
        <v>82</v>
      </c>
      <c r="AW554" s="12" t="s">
        <v>36</v>
      </c>
      <c r="AX554" s="12" t="s">
        <v>73</v>
      </c>
      <c r="AY554" s="224" t="s">
        <v>158</v>
      </c>
    </row>
    <row r="555" spans="2:51" s="12" customFormat="1" ht="13.5">
      <c r="B555" s="223"/>
      <c r="D555" s="216" t="s">
        <v>166</v>
      </c>
      <c r="E555" s="224" t="s">
        <v>5</v>
      </c>
      <c r="F555" s="225" t="s">
        <v>679</v>
      </c>
      <c r="H555" s="226">
        <v>118.8</v>
      </c>
      <c r="I555" s="227"/>
      <c r="L555" s="223"/>
      <c r="M555" s="228"/>
      <c r="N555" s="229"/>
      <c r="O555" s="229"/>
      <c r="P555" s="229"/>
      <c r="Q555" s="229"/>
      <c r="R555" s="229"/>
      <c r="S555" s="229"/>
      <c r="T555" s="230"/>
      <c r="AT555" s="224" t="s">
        <v>166</v>
      </c>
      <c r="AU555" s="224" t="s">
        <v>82</v>
      </c>
      <c r="AV555" s="12" t="s">
        <v>82</v>
      </c>
      <c r="AW555" s="12" t="s">
        <v>36</v>
      </c>
      <c r="AX555" s="12" t="s">
        <v>73</v>
      </c>
      <c r="AY555" s="224" t="s">
        <v>158</v>
      </c>
    </row>
    <row r="556" spans="2:51" s="11" customFormat="1" ht="13.5">
      <c r="B556" s="215"/>
      <c r="D556" s="216" t="s">
        <v>166</v>
      </c>
      <c r="E556" s="217" t="s">
        <v>5</v>
      </c>
      <c r="F556" s="218" t="s">
        <v>680</v>
      </c>
      <c r="H556" s="217" t="s">
        <v>5</v>
      </c>
      <c r="I556" s="219"/>
      <c r="L556" s="215"/>
      <c r="M556" s="220"/>
      <c r="N556" s="221"/>
      <c r="O556" s="221"/>
      <c r="P556" s="221"/>
      <c r="Q556" s="221"/>
      <c r="R556" s="221"/>
      <c r="S556" s="221"/>
      <c r="T556" s="222"/>
      <c r="AT556" s="217" t="s">
        <v>166</v>
      </c>
      <c r="AU556" s="217" t="s">
        <v>82</v>
      </c>
      <c r="AV556" s="11" t="s">
        <v>78</v>
      </c>
      <c r="AW556" s="11" t="s">
        <v>36</v>
      </c>
      <c r="AX556" s="11" t="s">
        <v>73</v>
      </c>
      <c r="AY556" s="217" t="s">
        <v>158</v>
      </c>
    </row>
    <row r="557" spans="2:51" s="12" customFormat="1" ht="13.5">
      <c r="B557" s="223"/>
      <c r="D557" s="216" t="s">
        <v>166</v>
      </c>
      <c r="E557" s="224" t="s">
        <v>5</v>
      </c>
      <c r="F557" s="225" t="s">
        <v>681</v>
      </c>
      <c r="H557" s="226">
        <v>65.1</v>
      </c>
      <c r="I557" s="227"/>
      <c r="L557" s="223"/>
      <c r="M557" s="228"/>
      <c r="N557" s="229"/>
      <c r="O557" s="229"/>
      <c r="P557" s="229"/>
      <c r="Q557" s="229"/>
      <c r="R557" s="229"/>
      <c r="S557" s="229"/>
      <c r="T557" s="230"/>
      <c r="AT557" s="224" t="s">
        <v>166</v>
      </c>
      <c r="AU557" s="224" t="s">
        <v>82</v>
      </c>
      <c r="AV557" s="12" t="s">
        <v>82</v>
      </c>
      <c r="AW557" s="12" t="s">
        <v>36</v>
      </c>
      <c r="AX557" s="12" t="s">
        <v>73</v>
      </c>
      <c r="AY557" s="224" t="s">
        <v>158</v>
      </c>
    </row>
    <row r="558" spans="2:51" s="12" customFormat="1" ht="13.5">
      <c r="B558" s="223"/>
      <c r="D558" s="216" t="s">
        <v>166</v>
      </c>
      <c r="E558" s="224" t="s">
        <v>5</v>
      </c>
      <c r="F558" s="225" t="s">
        <v>682</v>
      </c>
      <c r="H558" s="226">
        <v>4.2</v>
      </c>
      <c r="I558" s="227"/>
      <c r="L558" s="223"/>
      <c r="M558" s="228"/>
      <c r="N558" s="229"/>
      <c r="O558" s="229"/>
      <c r="P558" s="229"/>
      <c r="Q558" s="229"/>
      <c r="R558" s="229"/>
      <c r="S558" s="229"/>
      <c r="T558" s="230"/>
      <c r="AT558" s="224" t="s">
        <v>166</v>
      </c>
      <c r="AU558" s="224" t="s">
        <v>82</v>
      </c>
      <c r="AV558" s="12" t="s">
        <v>82</v>
      </c>
      <c r="AW558" s="12" t="s">
        <v>36</v>
      </c>
      <c r="AX558" s="12" t="s">
        <v>73</v>
      </c>
      <c r="AY558" s="224" t="s">
        <v>158</v>
      </c>
    </row>
    <row r="559" spans="2:51" s="12" customFormat="1" ht="13.5">
      <c r="B559" s="223"/>
      <c r="D559" s="216" t="s">
        <v>166</v>
      </c>
      <c r="E559" s="224" t="s">
        <v>5</v>
      </c>
      <c r="F559" s="225" t="s">
        <v>683</v>
      </c>
      <c r="H559" s="226">
        <v>12.6</v>
      </c>
      <c r="I559" s="227"/>
      <c r="L559" s="223"/>
      <c r="M559" s="228"/>
      <c r="N559" s="229"/>
      <c r="O559" s="229"/>
      <c r="P559" s="229"/>
      <c r="Q559" s="229"/>
      <c r="R559" s="229"/>
      <c r="S559" s="229"/>
      <c r="T559" s="230"/>
      <c r="AT559" s="224" t="s">
        <v>166</v>
      </c>
      <c r="AU559" s="224" t="s">
        <v>82</v>
      </c>
      <c r="AV559" s="12" t="s">
        <v>82</v>
      </c>
      <c r="AW559" s="12" t="s">
        <v>36</v>
      </c>
      <c r="AX559" s="12" t="s">
        <v>73</v>
      </c>
      <c r="AY559" s="224" t="s">
        <v>158</v>
      </c>
    </row>
    <row r="560" spans="2:51" s="12" customFormat="1" ht="13.5">
      <c r="B560" s="223"/>
      <c r="D560" s="216" t="s">
        <v>166</v>
      </c>
      <c r="E560" s="224" t="s">
        <v>5</v>
      </c>
      <c r="F560" s="225" t="s">
        <v>679</v>
      </c>
      <c r="H560" s="226">
        <v>118.8</v>
      </c>
      <c r="I560" s="227"/>
      <c r="L560" s="223"/>
      <c r="M560" s="228"/>
      <c r="N560" s="229"/>
      <c r="O560" s="229"/>
      <c r="P560" s="229"/>
      <c r="Q560" s="229"/>
      <c r="R560" s="229"/>
      <c r="S560" s="229"/>
      <c r="T560" s="230"/>
      <c r="AT560" s="224" t="s">
        <v>166</v>
      </c>
      <c r="AU560" s="224" t="s">
        <v>82</v>
      </c>
      <c r="AV560" s="12" t="s">
        <v>82</v>
      </c>
      <c r="AW560" s="12" t="s">
        <v>36</v>
      </c>
      <c r="AX560" s="12" t="s">
        <v>73</v>
      </c>
      <c r="AY560" s="224" t="s">
        <v>158</v>
      </c>
    </row>
    <row r="561" spans="2:51" s="11" customFormat="1" ht="13.5">
      <c r="B561" s="215"/>
      <c r="D561" s="216" t="s">
        <v>166</v>
      </c>
      <c r="E561" s="217" t="s">
        <v>5</v>
      </c>
      <c r="F561" s="218" t="s">
        <v>684</v>
      </c>
      <c r="H561" s="217" t="s">
        <v>5</v>
      </c>
      <c r="I561" s="219"/>
      <c r="L561" s="215"/>
      <c r="M561" s="220"/>
      <c r="N561" s="221"/>
      <c r="O561" s="221"/>
      <c r="P561" s="221"/>
      <c r="Q561" s="221"/>
      <c r="R561" s="221"/>
      <c r="S561" s="221"/>
      <c r="T561" s="222"/>
      <c r="AT561" s="217" t="s">
        <v>166</v>
      </c>
      <c r="AU561" s="217" t="s">
        <v>82</v>
      </c>
      <c r="AV561" s="11" t="s">
        <v>78</v>
      </c>
      <c r="AW561" s="11" t="s">
        <v>36</v>
      </c>
      <c r="AX561" s="11" t="s">
        <v>73</v>
      </c>
      <c r="AY561" s="217" t="s">
        <v>158</v>
      </c>
    </row>
    <row r="562" spans="2:51" s="12" customFormat="1" ht="13.5">
      <c r="B562" s="223"/>
      <c r="D562" s="216" t="s">
        <v>166</v>
      </c>
      <c r="E562" s="224" t="s">
        <v>5</v>
      </c>
      <c r="F562" s="225" t="s">
        <v>685</v>
      </c>
      <c r="H562" s="226">
        <v>10.5</v>
      </c>
      <c r="I562" s="227"/>
      <c r="L562" s="223"/>
      <c r="M562" s="228"/>
      <c r="N562" s="229"/>
      <c r="O562" s="229"/>
      <c r="P562" s="229"/>
      <c r="Q562" s="229"/>
      <c r="R562" s="229"/>
      <c r="S562" s="229"/>
      <c r="T562" s="230"/>
      <c r="AT562" s="224" t="s">
        <v>166</v>
      </c>
      <c r="AU562" s="224" t="s">
        <v>82</v>
      </c>
      <c r="AV562" s="12" t="s">
        <v>82</v>
      </c>
      <c r="AW562" s="12" t="s">
        <v>36</v>
      </c>
      <c r="AX562" s="12" t="s">
        <v>73</v>
      </c>
      <c r="AY562" s="224" t="s">
        <v>158</v>
      </c>
    </row>
    <row r="563" spans="2:51" s="12" customFormat="1" ht="13.5">
      <c r="B563" s="223"/>
      <c r="D563" s="216" t="s">
        <v>166</v>
      </c>
      <c r="E563" s="224" t="s">
        <v>5</v>
      </c>
      <c r="F563" s="225" t="s">
        <v>686</v>
      </c>
      <c r="H563" s="226">
        <v>4</v>
      </c>
      <c r="I563" s="227"/>
      <c r="L563" s="223"/>
      <c r="M563" s="228"/>
      <c r="N563" s="229"/>
      <c r="O563" s="229"/>
      <c r="P563" s="229"/>
      <c r="Q563" s="229"/>
      <c r="R563" s="229"/>
      <c r="S563" s="229"/>
      <c r="T563" s="230"/>
      <c r="AT563" s="224" t="s">
        <v>166</v>
      </c>
      <c r="AU563" s="224" t="s">
        <v>82</v>
      </c>
      <c r="AV563" s="12" t="s">
        <v>82</v>
      </c>
      <c r="AW563" s="12" t="s">
        <v>36</v>
      </c>
      <c r="AX563" s="12" t="s">
        <v>73</v>
      </c>
      <c r="AY563" s="224" t="s">
        <v>158</v>
      </c>
    </row>
    <row r="564" spans="2:51" s="11" customFormat="1" ht="13.5">
      <c r="B564" s="215"/>
      <c r="D564" s="216" t="s">
        <v>166</v>
      </c>
      <c r="E564" s="217" t="s">
        <v>5</v>
      </c>
      <c r="F564" s="218" t="s">
        <v>687</v>
      </c>
      <c r="H564" s="217" t="s">
        <v>5</v>
      </c>
      <c r="I564" s="219"/>
      <c r="L564" s="215"/>
      <c r="M564" s="220"/>
      <c r="N564" s="221"/>
      <c r="O564" s="221"/>
      <c r="P564" s="221"/>
      <c r="Q564" s="221"/>
      <c r="R564" s="221"/>
      <c r="S564" s="221"/>
      <c r="T564" s="222"/>
      <c r="AT564" s="217" t="s">
        <v>166</v>
      </c>
      <c r="AU564" s="217" t="s">
        <v>82</v>
      </c>
      <c r="AV564" s="11" t="s">
        <v>78</v>
      </c>
      <c r="AW564" s="11" t="s">
        <v>36</v>
      </c>
      <c r="AX564" s="11" t="s">
        <v>73</v>
      </c>
      <c r="AY564" s="217" t="s">
        <v>158</v>
      </c>
    </row>
    <row r="565" spans="2:51" s="12" customFormat="1" ht="13.5">
      <c r="B565" s="223"/>
      <c r="D565" s="216" t="s">
        <v>166</v>
      </c>
      <c r="E565" s="224" t="s">
        <v>5</v>
      </c>
      <c r="F565" s="225" t="s">
        <v>688</v>
      </c>
      <c r="H565" s="226">
        <v>2.5</v>
      </c>
      <c r="I565" s="227"/>
      <c r="L565" s="223"/>
      <c r="M565" s="228"/>
      <c r="N565" s="229"/>
      <c r="O565" s="229"/>
      <c r="P565" s="229"/>
      <c r="Q565" s="229"/>
      <c r="R565" s="229"/>
      <c r="S565" s="229"/>
      <c r="T565" s="230"/>
      <c r="AT565" s="224" t="s">
        <v>166</v>
      </c>
      <c r="AU565" s="224" t="s">
        <v>82</v>
      </c>
      <c r="AV565" s="12" t="s">
        <v>82</v>
      </c>
      <c r="AW565" s="12" t="s">
        <v>36</v>
      </c>
      <c r="AX565" s="12" t="s">
        <v>73</v>
      </c>
      <c r="AY565" s="224" t="s">
        <v>158</v>
      </c>
    </row>
    <row r="566" spans="2:51" s="12" customFormat="1" ht="13.5">
      <c r="B566" s="223"/>
      <c r="D566" s="216" t="s">
        <v>166</v>
      </c>
      <c r="E566" s="224" t="s">
        <v>5</v>
      </c>
      <c r="F566" s="225" t="s">
        <v>689</v>
      </c>
      <c r="H566" s="226">
        <v>37.8</v>
      </c>
      <c r="I566" s="227"/>
      <c r="L566" s="223"/>
      <c r="M566" s="228"/>
      <c r="N566" s="229"/>
      <c r="O566" s="229"/>
      <c r="P566" s="229"/>
      <c r="Q566" s="229"/>
      <c r="R566" s="229"/>
      <c r="S566" s="229"/>
      <c r="T566" s="230"/>
      <c r="AT566" s="224" t="s">
        <v>166</v>
      </c>
      <c r="AU566" s="224" t="s">
        <v>82</v>
      </c>
      <c r="AV566" s="12" t="s">
        <v>82</v>
      </c>
      <c r="AW566" s="12" t="s">
        <v>36</v>
      </c>
      <c r="AX566" s="12" t="s">
        <v>73</v>
      </c>
      <c r="AY566" s="224" t="s">
        <v>158</v>
      </c>
    </row>
    <row r="567" spans="2:51" s="12" customFormat="1" ht="13.5">
      <c r="B567" s="223"/>
      <c r="D567" s="216" t="s">
        <v>166</v>
      </c>
      <c r="E567" s="224" t="s">
        <v>5</v>
      </c>
      <c r="F567" s="225" t="s">
        <v>690</v>
      </c>
      <c r="H567" s="226">
        <v>12</v>
      </c>
      <c r="I567" s="227"/>
      <c r="L567" s="223"/>
      <c r="M567" s="228"/>
      <c r="N567" s="229"/>
      <c r="O567" s="229"/>
      <c r="P567" s="229"/>
      <c r="Q567" s="229"/>
      <c r="R567" s="229"/>
      <c r="S567" s="229"/>
      <c r="T567" s="230"/>
      <c r="AT567" s="224" t="s">
        <v>166</v>
      </c>
      <c r="AU567" s="224" t="s">
        <v>82</v>
      </c>
      <c r="AV567" s="12" t="s">
        <v>82</v>
      </c>
      <c r="AW567" s="12" t="s">
        <v>36</v>
      </c>
      <c r="AX567" s="12" t="s">
        <v>73</v>
      </c>
      <c r="AY567" s="224" t="s">
        <v>158</v>
      </c>
    </row>
    <row r="568" spans="2:51" s="13" customFormat="1" ht="13.5">
      <c r="B568" s="231"/>
      <c r="D568" s="216" t="s">
        <v>166</v>
      </c>
      <c r="E568" s="232" t="s">
        <v>5</v>
      </c>
      <c r="F568" s="233" t="s">
        <v>169</v>
      </c>
      <c r="H568" s="234">
        <v>1084.625</v>
      </c>
      <c r="I568" s="235"/>
      <c r="L568" s="231"/>
      <c r="M568" s="236"/>
      <c r="N568" s="237"/>
      <c r="O568" s="237"/>
      <c r="P568" s="237"/>
      <c r="Q568" s="237"/>
      <c r="R568" s="237"/>
      <c r="S568" s="237"/>
      <c r="T568" s="238"/>
      <c r="AT568" s="232" t="s">
        <v>166</v>
      </c>
      <c r="AU568" s="232" t="s">
        <v>82</v>
      </c>
      <c r="AV568" s="13" t="s">
        <v>88</v>
      </c>
      <c r="AW568" s="13" t="s">
        <v>36</v>
      </c>
      <c r="AX568" s="13" t="s">
        <v>78</v>
      </c>
      <c r="AY568" s="232" t="s">
        <v>158</v>
      </c>
    </row>
    <row r="569" spans="2:65" s="1" customFormat="1" ht="16.5" customHeight="1">
      <c r="B569" s="202"/>
      <c r="C569" s="239" t="s">
        <v>691</v>
      </c>
      <c r="D569" s="239" t="s">
        <v>245</v>
      </c>
      <c r="E569" s="240" t="s">
        <v>692</v>
      </c>
      <c r="F569" s="241" t="s">
        <v>535</v>
      </c>
      <c r="G569" s="242" t="s">
        <v>163</v>
      </c>
      <c r="H569" s="243">
        <v>303.695</v>
      </c>
      <c r="I569" s="244"/>
      <c r="J569" s="245">
        <f>ROUND(I569*H569,2)</f>
        <v>0</v>
      </c>
      <c r="K569" s="241" t="s">
        <v>5</v>
      </c>
      <c r="L569" s="246"/>
      <c r="M569" s="247" t="s">
        <v>5</v>
      </c>
      <c r="N569" s="248" t="s">
        <v>44</v>
      </c>
      <c r="O569" s="48"/>
      <c r="P569" s="212">
        <f>O569*H569</f>
        <v>0</v>
      </c>
      <c r="Q569" s="212">
        <v>0</v>
      </c>
      <c r="R569" s="212">
        <f>Q569*H569</f>
        <v>0</v>
      </c>
      <c r="S569" s="212">
        <v>0</v>
      </c>
      <c r="T569" s="213">
        <f>S569*H569</f>
        <v>0</v>
      </c>
      <c r="AR569" s="25" t="s">
        <v>204</v>
      </c>
      <c r="AT569" s="25" t="s">
        <v>245</v>
      </c>
      <c r="AU569" s="25" t="s">
        <v>82</v>
      </c>
      <c r="AY569" s="25" t="s">
        <v>158</v>
      </c>
      <c r="BE569" s="214">
        <f>IF(N569="základní",J569,0)</f>
        <v>0</v>
      </c>
      <c r="BF569" s="214">
        <f>IF(N569="snížená",J569,0)</f>
        <v>0</v>
      </c>
      <c r="BG569" s="214">
        <f>IF(N569="zákl. přenesená",J569,0)</f>
        <v>0</v>
      </c>
      <c r="BH569" s="214">
        <f>IF(N569="sníž. přenesená",J569,0)</f>
        <v>0</v>
      </c>
      <c r="BI569" s="214">
        <f>IF(N569="nulová",J569,0)</f>
        <v>0</v>
      </c>
      <c r="BJ569" s="25" t="s">
        <v>78</v>
      </c>
      <c r="BK569" s="214">
        <f>ROUND(I569*H569,2)</f>
        <v>0</v>
      </c>
      <c r="BL569" s="25" t="s">
        <v>88</v>
      </c>
      <c r="BM569" s="25" t="s">
        <v>693</v>
      </c>
    </row>
    <row r="570" spans="2:51" s="12" customFormat="1" ht="13.5">
      <c r="B570" s="223"/>
      <c r="D570" s="216" t="s">
        <v>166</v>
      </c>
      <c r="E570" s="224" t="s">
        <v>5</v>
      </c>
      <c r="F570" s="225" t="s">
        <v>694</v>
      </c>
      <c r="H570" s="226">
        <v>303.695</v>
      </c>
      <c r="I570" s="227"/>
      <c r="L570" s="223"/>
      <c r="M570" s="228"/>
      <c r="N570" s="229"/>
      <c r="O570" s="229"/>
      <c r="P570" s="229"/>
      <c r="Q570" s="229"/>
      <c r="R570" s="229"/>
      <c r="S570" s="229"/>
      <c r="T570" s="230"/>
      <c r="AT570" s="224" t="s">
        <v>166</v>
      </c>
      <c r="AU570" s="224" t="s">
        <v>82</v>
      </c>
      <c r="AV570" s="12" t="s">
        <v>82</v>
      </c>
      <c r="AW570" s="12" t="s">
        <v>36</v>
      </c>
      <c r="AX570" s="12" t="s">
        <v>73</v>
      </c>
      <c r="AY570" s="224" t="s">
        <v>158</v>
      </c>
    </row>
    <row r="571" spans="2:51" s="13" customFormat="1" ht="13.5">
      <c r="B571" s="231"/>
      <c r="D571" s="216" t="s">
        <v>166</v>
      </c>
      <c r="E571" s="232" t="s">
        <v>5</v>
      </c>
      <c r="F571" s="233" t="s">
        <v>169</v>
      </c>
      <c r="H571" s="234">
        <v>303.695</v>
      </c>
      <c r="I571" s="235"/>
      <c r="L571" s="231"/>
      <c r="M571" s="236"/>
      <c r="N571" s="237"/>
      <c r="O571" s="237"/>
      <c r="P571" s="237"/>
      <c r="Q571" s="237"/>
      <c r="R571" s="237"/>
      <c r="S571" s="237"/>
      <c r="T571" s="238"/>
      <c r="AT571" s="232" t="s">
        <v>166</v>
      </c>
      <c r="AU571" s="232" t="s">
        <v>82</v>
      </c>
      <c r="AV571" s="13" t="s">
        <v>88</v>
      </c>
      <c r="AW571" s="13" t="s">
        <v>36</v>
      </c>
      <c r="AX571" s="13" t="s">
        <v>78</v>
      </c>
      <c r="AY571" s="232" t="s">
        <v>158</v>
      </c>
    </row>
    <row r="572" spans="2:65" s="1" customFormat="1" ht="25.5" customHeight="1">
      <c r="B572" s="202"/>
      <c r="C572" s="203" t="s">
        <v>695</v>
      </c>
      <c r="D572" s="203" t="s">
        <v>160</v>
      </c>
      <c r="E572" s="204" t="s">
        <v>696</v>
      </c>
      <c r="F572" s="205" t="s">
        <v>697</v>
      </c>
      <c r="G572" s="206" t="s">
        <v>304</v>
      </c>
      <c r="H572" s="207">
        <v>252</v>
      </c>
      <c r="I572" s="208"/>
      <c r="J572" s="209">
        <f>ROUND(I572*H572,2)</f>
        <v>0</v>
      </c>
      <c r="K572" s="205" t="s">
        <v>164</v>
      </c>
      <c r="L572" s="47"/>
      <c r="M572" s="210" t="s">
        <v>5</v>
      </c>
      <c r="N572" s="211" t="s">
        <v>44</v>
      </c>
      <c r="O572" s="48"/>
      <c r="P572" s="212">
        <f>O572*H572</f>
        <v>0</v>
      </c>
      <c r="Q572" s="212">
        <v>0</v>
      </c>
      <c r="R572" s="212">
        <f>Q572*H572</f>
        <v>0</v>
      </c>
      <c r="S572" s="212">
        <v>0</v>
      </c>
      <c r="T572" s="213">
        <f>S572*H572</f>
        <v>0</v>
      </c>
      <c r="AR572" s="25" t="s">
        <v>88</v>
      </c>
      <c r="AT572" s="25" t="s">
        <v>160</v>
      </c>
      <c r="AU572" s="25" t="s">
        <v>82</v>
      </c>
      <c r="AY572" s="25" t="s">
        <v>158</v>
      </c>
      <c r="BE572" s="214">
        <f>IF(N572="základní",J572,0)</f>
        <v>0</v>
      </c>
      <c r="BF572" s="214">
        <f>IF(N572="snížená",J572,0)</f>
        <v>0</v>
      </c>
      <c r="BG572" s="214">
        <f>IF(N572="zákl. přenesená",J572,0)</f>
        <v>0</v>
      </c>
      <c r="BH572" s="214">
        <f>IF(N572="sníž. přenesená",J572,0)</f>
        <v>0</v>
      </c>
      <c r="BI572" s="214">
        <f>IF(N572="nulová",J572,0)</f>
        <v>0</v>
      </c>
      <c r="BJ572" s="25" t="s">
        <v>78</v>
      </c>
      <c r="BK572" s="214">
        <f>ROUND(I572*H572,2)</f>
        <v>0</v>
      </c>
      <c r="BL572" s="25" t="s">
        <v>88</v>
      </c>
      <c r="BM572" s="25" t="s">
        <v>698</v>
      </c>
    </row>
    <row r="573" spans="2:51" s="11" customFormat="1" ht="13.5">
      <c r="B573" s="215"/>
      <c r="D573" s="216" t="s">
        <v>166</v>
      </c>
      <c r="E573" s="217" t="s">
        <v>5</v>
      </c>
      <c r="F573" s="218" t="s">
        <v>699</v>
      </c>
      <c r="H573" s="217" t="s">
        <v>5</v>
      </c>
      <c r="I573" s="219"/>
      <c r="L573" s="215"/>
      <c r="M573" s="220"/>
      <c r="N573" s="221"/>
      <c r="O573" s="221"/>
      <c r="P573" s="221"/>
      <c r="Q573" s="221"/>
      <c r="R573" s="221"/>
      <c r="S573" s="221"/>
      <c r="T573" s="222"/>
      <c r="AT573" s="217" t="s">
        <v>166</v>
      </c>
      <c r="AU573" s="217" t="s">
        <v>82</v>
      </c>
      <c r="AV573" s="11" t="s">
        <v>78</v>
      </c>
      <c r="AW573" s="11" t="s">
        <v>36</v>
      </c>
      <c r="AX573" s="11" t="s">
        <v>73</v>
      </c>
      <c r="AY573" s="217" t="s">
        <v>158</v>
      </c>
    </row>
    <row r="574" spans="2:51" s="12" customFormat="1" ht="13.5">
      <c r="B574" s="223"/>
      <c r="D574" s="216" t="s">
        <v>166</v>
      </c>
      <c r="E574" s="224" t="s">
        <v>5</v>
      </c>
      <c r="F574" s="225" t="s">
        <v>700</v>
      </c>
      <c r="H574" s="226">
        <v>31</v>
      </c>
      <c r="I574" s="227"/>
      <c r="L574" s="223"/>
      <c r="M574" s="228"/>
      <c r="N574" s="229"/>
      <c r="O574" s="229"/>
      <c r="P574" s="229"/>
      <c r="Q574" s="229"/>
      <c r="R574" s="229"/>
      <c r="S574" s="229"/>
      <c r="T574" s="230"/>
      <c r="AT574" s="224" t="s">
        <v>166</v>
      </c>
      <c r="AU574" s="224" t="s">
        <v>82</v>
      </c>
      <c r="AV574" s="12" t="s">
        <v>82</v>
      </c>
      <c r="AW574" s="12" t="s">
        <v>36</v>
      </c>
      <c r="AX574" s="12" t="s">
        <v>73</v>
      </c>
      <c r="AY574" s="224" t="s">
        <v>158</v>
      </c>
    </row>
    <row r="575" spans="2:51" s="11" customFormat="1" ht="13.5">
      <c r="B575" s="215"/>
      <c r="D575" s="216" t="s">
        <v>166</v>
      </c>
      <c r="E575" s="217" t="s">
        <v>5</v>
      </c>
      <c r="F575" s="218" t="s">
        <v>701</v>
      </c>
      <c r="H575" s="217" t="s">
        <v>5</v>
      </c>
      <c r="I575" s="219"/>
      <c r="L575" s="215"/>
      <c r="M575" s="220"/>
      <c r="N575" s="221"/>
      <c r="O575" s="221"/>
      <c r="P575" s="221"/>
      <c r="Q575" s="221"/>
      <c r="R575" s="221"/>
      <c r="S575" s="221"/>
      <c r="T575" s="222"/>
      <c r="AT575" s="217" t="s">
        <v>166</v>
      </c>
      <c r="AU575" s="217" t="s">
        <v>82</v>
      </c>
      <c r="AV575" s="11" t="s">
        <v>78</v>
      </c>
      <c r="AW575" s="11" t="s">
        <v>36</v>
      </c>
      <c r="AX575" s="11" t="s">
        <v>73</v>
      </c>
      <c r="AY575" s="217" t="s">
        <v>158</v>
      </c>
    </row>
    <row r="576" spans="2:51" s="12" customFormat="1" ht="13.5">
      <c r="B576" s="223"/>
      <c r="D576" s="216" t="s">
        <v>166</v>
      </c>
      <c r="E576" s="224" t="s">
        <v>5</v>
      </c>
      <c r="F576" s="225" t="s">
        <v>700</v>
      </c>
      <c r="H576" s="226">
        <v>31</v>
      </c>
      <c r="I576" s="227"/>
      <c r="L576" s="223"/>
      <c r="M576" s="228"/>
      <c r="N576" s="229"/>
      <c r="O576" s="229"/>
      <c r="P576" s="229"/>
      <c r="Q576" s="229"/>
      <c r="R576" s="229"/>
      <c r="S576" s="229"/>
      <c r="T576" s="230"/>
      <c r="AT576" s="224" t="s">
        <v>166</v>
      </c>
      <c r="AU576" s="224" t="s">
        <v>82</v>
      </c>
      <c r="AV576" s="12" t="s">
        <v>82</v>
      </c>
      <c r="AW576" s="12" t="s">
        <v>36</v>
      </c>
      <c r="AX576" s="12" t="s">
        <v>73</v>
      </c>
      <c r="AY576" s="224" t="s">
        <v>158</v>
      </c>
    </row>
    <row r="577" spans="2:51" s="11" customFormat="1" ht="13.5">
      <c r="B577" s="215"/>
      <c r="D577" s="216" t="s">
        <v>166</v>
      </c>
      <c r="E577" s="217" t="s">
        <v>5</v>
      </c>
      <c r="F577" s="218" t="s">
        <v>702</v>
      </c>
      <c r="H577" s="217" t="s">
        <v>5</v>
      </c>
      <c r="I577" s="219"/>
      <c r="L577" s="215"/>
      <c r="M577" s="220"/>
      <c r="N577" s="221"/>
      <c r="O577" s="221"/>
      <c r="P577" s="221"/>
      <c r="Q577" s="221"/>
      <c r="R577" s="221"/>
      <c r="S577" s="221"/>
      <c r="T577" s="222"/>
      <c r="AT577" s="217" t="s">
        <v>166</v>
      </c>
      <c r="AU577" s="217" t="s">
        <v>82</v>
      </c>
      <c r="AV577" s="11" t="s">
        <v>78</v>
      </c>
      <c r="AW577" s="11" t="s">
        <v>36</v>
      </c>
      <c r="AX577" s="11" t="s">
        <v>73</v>
      </c>
      <c r="AY577" s="217" t="s">
        <v>158</v>
      </c>
    </row>
    <row r="578" spans="2:51" s="12" customFormat="1" ht="13.5">
      <c r="B578" s="223"/>
      <c r="D578" s="216" t="s">
        <v>166</v>
      </c>
      <c r="E578" s="224" t="s">
        <v>5</v>
      </c>
      <c r="F578" s="225" t="s">
        <v>703</v>
      </c>
      <c r="H578" s="226">
        <v>155</v>
      </c>
      <c r="I578" s="227"/>
      <c r="L578" s="223"/>
      <c r="M578" s="228"/>
      <c r="N578" s="229"/>
      <c r="O578" s="229"/>
      <c r="P578" s="229"/>
      <c r="Q578" s="229"/>
      <c r="R578" s="229"/>
      <c r="S578" s="229"/>
      <c r="T578" s="230"/>
      <c r="AT578" s="224" t="s">
        <v>166</v>
      </c>
      <c r="AU578" s="224" t="s">
        <v>82</v>
      </c>
      <c r="AV578" s="12" t="s">
        <v>82</v>
      </c>
      <c r="AW578" s="12" t="s">
        <v>36</v>
      </c>
      <c r="AX578" s="12" t="s">
        <v>73</v>
      </c>
      <c r="AY578" s="224" t="s">
        <v>158</v>
      </c>
    </row>
    <row r="579" spans="2:51" s="11" customFormat="1" ht="13.5">
      <c r="B579" s="215"/>
      <c r="D579" s="216" t="s">
        <v>166</v>
      </c>
      <c r="E579" s="217" t="s">
        <v>5</v>
      </c>
      <c r="F579" s="218" t="s">
        <v>704</v>
      </c>
      <c r="H579" s="217" t="s">
        <v>5</v>
      </c>
      <c r="I579" s="219"/>
      <c r="L579" s="215"/>
      <c r="M579" s="220"/>
      <c r="N579" s="221"/>
      <c r="O579" s="221"/>
      <c r="P579" s="221"/>
      <c r="Q579" s="221"/>
      <c r="R579" s="221"/>
      <c r="S579" s="221"/>
      <c r="T579" s="222"/>
      <c r="AT579" s="217" t="s">
        <v>166</v>
      </c>
      <c r="AU579" s="217" t="s">
        <v>82</v>
      </c>
      <c r="AV579" s="11" t="s">
        <v>78</v>
      </c>
      <c r="AW579" s="11" t="s">
        <v>36</v>
      </c>
      <c r="AX579" s="11" t="s">
        <v>73</v>
      </c>
      <c r="AY579" s="217" t="s">
        <v>158</v>
      </c>
    </row>
    <row r="580" spans="2:51" s="12" customFormat="1" ht="13.5">
      <c r="B580" s="223"/>
      <c r="D580" s="216" t="s">
        <v>166</v>
      </c>
      <c r="E580" s="224" t="s">
        <v>5</v>
      </c>
      <c r="F580" s="225" t="s">
        <v>705</v>
      </c>
      <c r="H580" s="226">
        <v>35</v>
      </c>
      <c r="I580" s="227"/>
      <c r="L580" s="223"/>
      <c r="M580" s="228"/>
      <c r="N580" s="229"/>
      <c r="O580" s="229"/>
      <c r="P580" s="229"/>
      <c r="Q580" s="229"/>
      <c r="R580" s="229"/>
      <c r="S580" s="229"/>
      <c r="T580" s="230"/>
      <c r="AT580" s="224" t="s">
        <v>166</v>
      </c>
      <c r="AU580" s="224" t="s">
        <v>82</v>
      </c>
      <c r="AV580" s="12" t="s">
        <v>82</v>
      </c>
      <c r="AW580" s="12" t="s">
        <v>36</v>
      </c>
      <c r="AX580" s="12" t="s">
        <v>73</v>
      </c>
      <c r="AY580" s="224" t="s">
        <v>158</v>
      </c>
    </row>
    <row r="581" spans="2:51" s="13" customFormat="1" ht="13.5">
      <c r="B581" s="231"/>
      <c r="D581" s="216" t="s">
        <v>166</v>
      </c>
      <c r="E581" s="232" t="s">
        <v>5</v>
      </c>
      <c r="F581" s="233" t="s">
        <v>169</v>
      </c>
      <c r="H581" s="234">
        <v>252</v>
      </c>
      <c r="I581" s="235"/>
      <c r="L581" s="231"/>
      <c r="M581" s="236"/>
      <c r="N581" s="237"/>
      <c r="O581" s="237"/>
      <c r="P581" s="237"/>
      <c r="Q581" s="237"/>
      <c r="R581" s="237"/>
      <c r="S581" s="237"/>
      <c r="T581" s="238"/>
      <c r="AT581" s="232" t="s">
        <v>166</v>
      </c>
      <c r="AU581" s="232" t="s">
        <v>82</v>
      </c>
      <c r="AV581" s="13" t="s">
        <v>88</v>
      </c>
      <c r="AW581" s="13" t="s">
        <v>36</v>
      </c>
      <c r="AX581" s="13" t="s">
        <v>78</v>
      </c>
      <c r="AY581" s="232" t="s">
        <v>158</v>
      </c>
    </row>
    <row r="582" spans="2:65" s="1" customFormat="1" ht="191.25" customHeight="1">
      <c r="B582" s="202"/>
      <c r="C582" s="239" t="s">
        <v>706</v>
      </c>
      <c r="D582" s="239" t="s">
        <v>245</v>
      </c>
      <c r="E582" s="240" t="s">
        <v>707</v>
      </c>
      <c r="F582" s="241" t="s">
        <v>708</v>
      </c>
      <c r="G582" s="242" t="s">
        <v>304</v>
      </c>
      <c r="H582" s="243">
        <v>32.55</v>
      </c>
      <c r="I582" s="244"/>
      <c r="J582" s="245">
        <f>ROUND(I582*H582,2)</f>
        <v>0</v>
      </c>
      <c r="K582" s="241" t="s">
        <v>5</v>
      </c>
      <c r="L582" s="246"/>
      <c r="M582" s="247" t="s">
        <v>5</v>
      </c>
      <c r="N582" s="248" t="s">
        <v>44</v>
      </c>
      <c r="O582" s="48"/>
      <c r="P582" s="212">
        <f>O582*H582</f>
        <v>0</v>
      </c>
      <c r="Q582" s="212">
        <v>0</v>
      </c>
      <c r="R582" s="212">
        <f>Q582*H582</f>
        <v>0</v>
      </c>
      <c r="S582" s="212">
        <v>0</v>
      </c>
      <c r="T582" s="213">
        <f>S582*H582</f>
        <v>0</v>
      </c>
      <c r="AR582" s="25" t="s">
        <v>204</v>
      </c>
      <c r="AT582" s="25" t="s">
        <v>245</v>
      </c>
      <c r="AU582" s="25" t="s">
        <v>82</v>
      </c>
      <c r="AY582" s="25" t="s">
        <v>158</v>
      </c>
      <c r="BE582" s="214">
        <f>IF(N582="základní",J582,0)</f>
        <v>0</v>
      </c>
      <c r="BF582" s="214">
        <f>IF(N582="snížená",J582,0)</f>
        <v>0</v>
      </c>
      <c r="BG582" s="214">
        <f>IF(N582="zákl. přenesená",J582,0)</f>
        <v>0</v>
      </c>
      <c r="BH582" s="214">
        <f>IF(N582="sníž. přenesená",J582,0)</f>
        <v>0</v>
      </c>
      <c r="BI582" s="214">
        <f>IF(N582="nulová",J582,0)</f>
        <v>0</v>
      </c>
      <c r="BJ582" s="25" t="s">
        <v>78</v>
      </c>
      <c r="BK582" s="214">
        <f>ROUND(I582*H582,2)</f>
        <v>0</v>
      </c>
      <c r="BL582" s="25" t="s">
        <v>88</v>
      </c>
      <c r="BM582" s="25" t="s">
        <v>709</v>
      </c>
    </row>
    <row r="583" spans="2:65" s="1" customFormat="1" ht="191.25" customHeight="1">
      <c r="B583" s="202"/>
      <c r="C583" s="239" t="s">
        <v>710</v>
      </c>
      <c r="D583" s="239" t="s">
        <v>245</v>
      </c>
      <c r="E583" s="240" t="s">
        <v>711</v>
      </c>
      <c r="F583" s="241" t="s">
        <v>712</v>
      </c>
      <c r="G583" s="242" t="s">
        <v>304</v>
      </c>
      <c r="H583" s="243">
        <v>32.55</v>
      </c>
      <c r="I583" s="244"/>
      <c r="J583" s="245">
        <f>ROUND(I583*H583,2)</f>
        <v>0</v>
      </c>
      <c r="K583" s="241" t="s">
        <v>5</v>
      </c>
      <c r="L583" s="246"/>
      <c r="M583" s="247" t="s">
        <v>5</v>
      </c>
      <c r="N583" s="248" t="s">
        <v>44</v>
      </c>
      <c r="O583" s="48"/>
      <c r="P583" s="212">
        <f>O583*H583</f>
        <v>0</v>
      </c>
      <c r="Q583" s="212">
        <v>0</v>
      </c>
      <c r="R583" s="212">
        <f>Q583*H583</f>
        <v>0</v>
      </c>
      <c r="S583" s="212">
        <v>0</v>
      </c>
      <c r="T583" s="213">
        <f>S583*H583</f>
        <v>0</v>
      </c>
      <c r="AR583" s="25" t="s">
        <v>204</v>
      </c>
      <c r="AT583" s="25" t="s">
        <v>245</v>
      </c>
      <c r="AU583" s="25" t="s">
        <v>82</v>
      </c>
      <c r="AY583" s="25" t="s">
        <v>158</v>
      </c>
      <c r="BE583" s="214">
        <f>IF(N583="základní",J583,0)</f>
        <v>0</v>
      </c>
      <c r="BF583" s="214">
        <f>IF(N583="snížená",J583,0)</f>
        <v>0</v>
      </c>
      <c r="BG583" s="214">
        <f>IF(N583="zákl. přenesená",J583,0)</f>
        <v>0</v>
      </c>
      <c r="BH583" s="214">
        <f>IF(N583="sníž. přenesená",J583,0)</f>
        <v>0</v>
      </c>
      <c r="BI583" s="214">
        <f>IF(N583="nulová",J583,0)</f>
        <v>0</v>
      </c>
      <c r="BJ583" s="25" t="s">
        <v>78</v>
      </c>
      <c r="BK583" s="214">
        <f>ROUND(I583*H583,2)</f>
        <v>0</v>
      </c>
      <c r="BL583" s="25" t="s">
        <v>88</v>
      </c>
      <c r="BM583" s="25" t="s">
        <v>713</v>
      </c>
    </row>
    <row r="584" spans="2:65" s="1" customFormat="1" ht="16.5" customHeight="1">
      <c r="B584" s="202"/>
      <c r="C584" s="239" t="s">
        <v>714</v>
      </c>
      <c r="D584" s="239" t="s">
        <v>245</v>
      </c>
      <c r="E584" s="240" t="s">
        <v>715</v>
      </c>
      <c r="F584" s="241" t="s">
        <v>716</v>
      </c>
      <c r="G584" s="242" t="s">
        <v>304</v>
      </c>
      <c r="H584" s="243">
        <v>162.75</v>
      </c>
      <c r="I584" s="244"/>
      <c r="J584" s="245">
        <f>ROUND(I584*H584,2)</f>
        <v>0</v>
      </c>
      <c r="K584" s="241" t="s">
        <v>5</v>
      </c>
      <c r="L584" s="246"/>
      <c r="M584" s="247" t="s">
        <v>5</v>
      </c>
      <c r="N584" s="248" t="s">
        <v>44</v>
      </c>
      <c r="O584" s="48"/>
      <c r="P584" s="212">
        <f>O584*H584</f>
        <v>0</v>
      </c>
      <c r="Q584" s="212">
        <v>0</v>
      </c>
      <c r="R584" s="212">
        <f>Q584*H584</f>
        <v>0</v>
      </c>
      <c r="S584" s="212">
        <v>0</v>
      </c>
      <c r="T584" s="213">
        <f>S584*H584</f>
        <v>0</v>
      </c>
      <c r="AR584" s="25" t="s">
        <v>204</v>
      </c>
      <c r="AT584" s="25" t="s">
        <v>245</v>
      </c>
      <c r="AU584" s="25" t="s">
        <v>82</v>
      </c>
      <c r="AY584" s="25" t="s">
        <v>158</v>
      </c>
      <c r="BE584" s="214">
        <f>IF(N584="základní",J584,0)</f>
        <v>0</v>
      </c>
      <c r="BF584" s="214">
        <f>IF(N584="snížená",J584,0)</f>
        <v>0</v>
      </c>
      <c r="BG584" s="214">
        <f>IF(N584="zákl. přenesená",J584,0)</f>
        <v>0</v>
      </c>
      <c r="BH584" s="214">
        <f>IF(N584="sníž. přenesená",J584,0)</f>
        <v>0</v>
      </c>
      <c r="BI584" s="214">
        <f>IF(N584="nulová",J584,0)</f>
        <v>0</v>
      </c>
      <c r="BJ584" s="25" t="s">
        <v>78</v>
      </c>
      <c r="BK584" s="214">
        <f>ROUND(I584*H584,2)</f>
        <v>0</v>
      </c>
      <c r="BL584" s="25" t="s">
        <v>88</v>
      </c>
      <c r="BM584" s="25" t="s">
        <v>717</v>
      </c>
    </row>
    <row r="585" spans="2:65" s="1" customFormat="1" ht="16.5" customHeight="1">
      <c r="B585" s="202"/>
      <c r="C585" s="239" t="s">
        <v>718</v>
      </c>
      <c r="D585" s="239" t="s">
        <v>245</v>
      </c>
      <c r="E585" s="240" t="s">
        <v>719</v>
      </c>
      <c r="F585" s="241" t="s">
        <v>720</v>
      </c>
      <c r="G585" s="242" t="s">
        <v>304</v>
      </c>
      <c r="H585" s="243">
        <v>36.75</v>
      </c>
      <c r="I585" s="244"/>
      <c r="J585" s="245">
        <f>ROUND(I585*H585,2)</f>
        <v>0</v>
      </c>
      <c r="K585" s="241" t="s">
        <v>5</v>
      </c>
      <c r="L585" s="246"/>
      <c r="M585" s="247" t="s">
        <v>5</v>
      </c>
      <c r="N585" s="248" t="s">
        <v>44</v>
      </c>
      <c r="O585" s="48"/>
      <c r="P585" s="212">
        <f>O585*H585</f>
        <v>0</v>
      </c>
      <c r="Q585" s="212">
        <v>0</v>
      </c>
      <c r="R585" s="212">
        <f>Q585*H585</f>
        <v>0</v>
      </c>
      <c r="S585" s="212">
        <v>0</v>
      </c>
      <c r="T585" s="213">
        <f>S585*H585</f>
        <v>0</v>
      </c>
      <c r="AR585" s="25" t="s">
        <v>204</v>
      </c>
      <c r="AT585" s="25" t="s">
        <v>245</v>
      </c>
      <c r="AU585" s="25" t="s">
        <v>82</v>
      </c>
      <c r="AY585" s="25" t="s">
        <v>158</v>
      </c>
      <c r="BE585" s="214">
        <f>IF(N585="základní",J585,0)</f>
        <v>0</v>
      </c>
      <c r="BF585" s="214">
        <f>IF(N585="snížená",J585,0)</f>
        <v>0</v>
      </c>
      <c r="BG585" s="214">
        <f>IF(N585="zákl. přenesená",J585,0)</f>
        <v>0</v>
      </c>
      <c r="BH585" s="214">
        <f>IF(N585="sníž. přenesená",J585,0)</f>
        <v>0</v>
      </c>
      <c r="BI585" s="214">
        <f>IF(N585="nulová",J585,0)</f>
        <v>0</v>
      </c>
      <c r="BJ585" s="25" t="s">
        <v>78</v>
      </c>
      <c r="BK585" s="214">
        <f>ROUND(I585*H585,2)</f>
        <v>0</v>
      </c>
      <c r="BL585" s="25" t="s">
        <v>88</v>
      </c>
      <c r="BM585" s="25" t="s">
        <v>721</v>
      </c>
    </row>
    <row r="586" spans="2:65" s="1" customFormat="1" ht="38.25" customHeight="1">
      <c r="B586" s="202"/>
      <c r="C586" s="203" t="s">
        <v>722</v>
      </c>
      <c r="D586" s="203" t="s">
        <v>160</v>
      </c>
      <c r="E586" s="204" t="s">
        <v>328</v>
      </c>
      <c r="F586" s="205" t="s">
        <v>329</v>
      </c>
      <c r="G586" s="206" t="s">
        <v>304</v>
      </c>
      <c r="H586" s="207">
        <v>1812.585</v>
      </c>
      <c r="I586" s="208"/>
      <c r="J586" s="209">
        <f>ROUND(I586*H586,2)</f>
        <v>0</v>
      </c>
      <c r="K586" s="205" t="s">
        <v>5</v>
      </c>
      <c r="L586" s="47"/>
      <c r="M586" s="210" t="s">
        <v>5</v>
      </c>
      <c r="N586" s="211" t="s">
        <v>44</v>
      </c>
      <c r="O586" s="48"/>
      <c r="P586" s="212">
        <f>O586*H586</f>
        <v>0</v>
      </c>
      <c r="Q586" s="212">
        <v>0</v>
      </c>
      <c r="R586" s="212">
        <f>Q586*H586</f>
        <v>0</v>
      </c>
      <c r="S586" s="212">
        <v>0</v>
      </c>
      <c r="T586" s="213">
        <f>S586*H586</f>
        <v>0</v>
      </c>
      <c r="AR586" s="25" t="s">
        <v>88</v>
      </c>
      <c r="AT586" s="25" t="s">
        <v>160</v>
      </c>
      <c r="AU586" s="25" t="s">
        <v>82</v>
      </c>
      <c r="AY586" s="25" t="s">
        <v>158</v>
      </c>
      <c r="BE586" s="214">
        <f>IF(N586="základní",J586,0)</f>
        <v>0</v>
      </c>
      <c r="BF586" s="214">
        <f>IF(N586="snížená",J586,0)</f>
        <v>0</v>
      </c>
      <c r="BG586" s="214">
        <f>IF(N586="zákl. přenesená",J586,0)</f>
        <v>0</v>
      </c>
      <c r="BH586" s="214">
        <f>IF(N586="sníž. přenesená",J586,0)</f>
        <v>0</v>
      </c>
      <c r="BI586" s="214">
        <f>IF(N586="nulová",J586,0)</f>
        <v>0</v>
      </c>
      <c r="BJ586" s="25" t="s">
        <v>78</v>
      </c>
      <c r="BK586" s="214">
        <f>ROUND(I586*H586,2)</f>
        <v>0</v>
      </c>
      <c r="BL586" s="25" t="s">
        <v>88</v>
      </c>
      <c r="BM586" s="25" t="s">
        <v>723</v>
      </c>
    </row>
    <row r="587" spans="2:51" s="11" customFormat="1" ht="13.5">
      <c r="B587" s="215"/>
      <c r="D587" s="216" t="s">
        <v>166</v>
      </c>
      <c r="E587" s="217" t="s">
        <v>5</v>
      </c>
      <c r="F587" s="218" t="s">
        <v>724</v>
      </c>
      <c r="H587" s="217" t="s">
        <v>5</v>
      </c>
      <c r="I587" s="219"/>
      <c r="L587" s="215"/>
      <c r="M587" s="220"/>
      <c r="N587" s="221"/>
      <c r="O587" s="221"/>
      <c r="P587" s="221"/>
      <c r="Q587" s="221"/>
      <c r="R587" s="221"/>
      <c r="S587" s="221"/>
      <c r="T587" s="222"/>
      <c r="AT587" s="217" t="s">
        <v>166</v>
      </c>
      <c r="AU587" s="217" t="s">
        <v>82</v>
      </c>
      <c r="AV587" s="11" t="s">
        <v>78</v>
      </c>
      <c r="AW587" s="11" t="s">
        <v>36</v>
      </c>
      <c r="AX587" s="11" t="s">
        <v>73</v>
      </c>
      <c r="AY587" s="217" t="s">
        <v>158</v>
      </c>
    </row>
    <row r="588" spans="2:51" s="12" customFormat="1" ht="13.5">
      <c r="B588" s="223"/>
      <c r="D588" s="216" t="s">
        <v>166</v>
      </c>
      <c r="E588" s="224" t="s">
        <v>5</v>
      </c>
      <c r="F588" s="225" t="s">
        <v>334</v>
      </c>
      <c r="H588" s="226">
        <v>11.45</v>
      </c>
      <c r="I588" s="227"/>
      <c r="L588" s="223"/>
      <c r="M588" s="228"/>
      <c r="N588" s="229"/>
      <c r="O588" s="229"/>
      <c r="P588" s="229"/>
      <c r="Q588" s="229"/>
      <c r="R588" s="229"/>
      <c r="S588" s="229"/>
      <c r="T588" s="230"/>
      <c r="AT588" s="224" t="s">
        <v>166</v>
      </c>
      <c r="AU588" s="224" t="s">
        <v>82</v>
      </c>
      <c r="AV588" s="12" t="s">
        <v>82</v>
      </c>
      <c r="AW588" s="12" t="s">
        <v>36</v>
      </c>
      <c r="AX588" s="12" t="s">
        <v>73</v>
      </c>
      <c r="AY588" s="224" t="s">
        <v>158</v>
      </c>
    </row>
    <row r="589" spans="2:51" s="12" customFormat="1" ht="13.5">
      <c r="B589" s="223"/>
      <c r="D589" s="216" t="s">
        <v>166</v>
      </c>
      <c r="E589" s="224" t="s">
        <v>5</v>
      </c>
      <c r="F589" s="225" t="s">
        <v>335</v>
      </c>
      <c r="H589" s="226">
        <v>341.25</v>
      </c>
      <c r="I589" s="227"/>
      <c r="L589" s="223"/>
      <c r="M589" s="228"/>
      <c r="N589" s="229"/>
      <c r="O589" s="229"/>
      <c r="P589" s="229"/>
      <c r="Q589" s="229"/>
      <c r="R589" s="229"/>
      <c r="S589" s="229"/>
      <c r="T589" s="230"/>
      <c r="AT589" s="224" t="s">
        <v>166</v>
      </c>
      <c r="AU589" s="224" t="s">
        <v>82</v>
      </c>
      <c r="AV589" s="12" t="s">
        <v>82</v>
      </c>
      <c r="AW589" s="12" t="s">
        <v>36</v>
      </c>
      <c r="AX589" s="12" t="s">
        <v>73</v>
      </c>
      <c r="AY589" s="224" t="s">
        <v>158</v>
      </c>
    </row>
    <row r="590" spans="2:51" s="12" customFormat="1" ht="13.5">
      <c r="B590" s="223"/>
      <c r="D590" s="216" t="s">
        <v>166</v>
      </c>
      <c r="E590" s="224" t="s">
        <v>5</v>
      </c>
      <c r="F590" s="225" t="s">
        <v>336</v>
      </c>
      <c r="H590" s="226">
        <v>11.4</v>
      </c>
      <c r="I590" s="227"/>
      <c r="L590" s="223"/>
      <c r="M590" s="228"/>
      <c r="N590" s="229"/>
      <c r="O590" s="229"/>
      <c r="P590" s="229"/>
      <c r="Q590" s="229"/>
      <c r="R590" s="229"/>
      <c r="S590" s="229"/>
      <c r="T590" s="230"/>
      <c r="AT590" s="224" t="s">
        <v>166</v>
      </c>
      <c r="AU590" s="224" t="s">
        <v>82</v>
      </c>
      <c r="AV590" s="12" t="s">
        <v>82</v>
      </c>
      <c r="AW590" s="12" t="s">
        <v>36</v>
      </c>
      <c r="AX590" s="12" t="s">
        <v>73</v>
      </c>
      <c r="AY590" s="224" t="s">
        <v>158</v>
      </c>
    </row>
    <row r="591" spans="2:51" s="12" customFormat="1" ht="13.5">
      <c r="B591" s="223"/>
      <c r="D591" s="216" t="s">
        <v>166</v>
      </c>
      <c r="E591" s="224" t="s">
        <v>5</v>
      </c>
      <c r="F591" s="225" t="s">
        <v>337</v>
      </c>
      <c r="H591" s="226">
        <v>43.35</v>
      </c>
      <c r="I591" s="227"/>
      <c r="L591" s="223"/>
      <c r="M591" s="228"/>
      <c r="N591" s="229"/>
      <c r="O591" s="229"/>
      <c r="P591" s="229"/>
      <c r="Q591" s="229"/>
      <c r="R591" s="229"/>
      <c r="S591" s="229"/>
      <c r="T591" s="230"/>
      <c r="AT591" s="224" t="s">
        <v>166</v>
      </c>
      <c r="AU591" s="224" t="s">
        <v>82</v>
      </c>
      <c r="AV591" s="12" t="s">
        <v>82</v>
      </c>
      <c r="AW591" s="12" t="s">
        <v>36</v>
      </c>
      <c r="AX591" s="12" t="s">
        <v>73</v>
      </c>
      <c r="AY591" s="224" t="s">
        <v>158</v>
      </c>
    </row>
    <row r="592" spans="2:51" s="12" customFormat="1" ht="13.5">
      <c r="B592" s="223"/>
      <c r="D592" s="216" t="s">
        <v>166</v>
      </c>
      <c r="E592" s="224" t="s">
        <v>5</v>
      </c>
      <c r="F592" s="225" t="s">
        <v>338</v>
      </c>
      <c r="H592" s="226">
        <v>7.2</v>
      </c>
      <c r="I592" s="227"/>
      <c r="L592" s="223"/>
      <c r="M592" s="228"/>
      <c r="N592" s="229"/>
      <c r="O592" s="229"/>
      <c r="P592" s="229"/>
      <c r="Q592" s="229"/>
      <c r="R592" s="229"/>
      <c r="S592" s="229"/>
      <c r="T592" s="230"/>
      <c r="AT592" s="224" t="s">
        <v>166</v>
      </c>
      <c r="AU592" s="224" t="s">
        <v>82</v>
      </c>
      <c r="AV592" s="12" t="s">
        <v>82</v>
      </c>
      <c r="AW592" s="12" t="s">
        <v>36</v>
      </c>
      <c r="AX592" s="12" t="s">
        <v>73</v>
      </c>
      <c r="AY592" s="224" t="s">
        <v>158</v>
      </c>
    </row>
    <row r="593" spans="2:51" s="12" customFormat="1" ht="13.5">
      <c r="B593" s="223"/>
      <c r="D593" s="216" t="s">
        <v>166</v>
      </c>
      <c r="E593" s="224" t="s">
        <v>5</v>
      </c>
      <c r="F593" s="225" t="s">
        <v>339</v>
      </c>
      <c r="H593" s="226">
        <v>24.9</v>
      </c>
      <c r="I593" s="227"/>
      <c r="L593" s="223"/>
      <c r="M593" s="228"/>
      <c r="N593" s="229"/>
      <c r="O593" s="229"/>
      <c r="P593" s="229"/>
      <c r="Q593" s="229"/>
      <c r="R593" s="229"/>
      <c r="S593" s="229"/>
      <c r="T593" s="230"/>
      <c r="AT593" s="224" t="s">
        <v>166</v>
      </c>
      <c r="AU593" s="224" t="s">
        <v>82</v>
      </c>
      <c r="AV593" s="12" t="s">
        <v>82</v>
      </c>
      <c r="AW593" s="12" t="s">
        <v>36</v>
      </c>
      <c r="AX593" s="12" t="s">
        <v>73</v>
      </c>
      <c r="AY593" s="224" t="s">
        <v>158</v>
      </c>
    </row>
    <row r="594" spans="2:51" s="12" customFormat="1" ht="13.5">
      <c r="B594" s="223"/>
      <c r="D594" s="216" t="s">
        <v>166</v>
      </c>
      <c r="E594" s="224" t="s">
        <v>5</v>
      </c>
      <c r="F594" s="225" t="s">
        <v>340</v>
      </c>
      <c r="H594" s="226">
        <v>31.35</v>
      </c>
      <c r="I594" s="227"/>
      <c r="L594" s="223"/>
      <c r="M594" s="228"/>
      <c r="N594" s="229"/>
      <c r="O594" s="229"/>
      <c r="P594" s="229"/>
      <c r="Q594" s="229"/>
      <c r="R594" s="229"/>
      <c r="S594" s="229"/>
      <c r="T594" s="230"/>
      <c r="AT594" s="224" t="s">
        <v>166</v>
      </c>
      <c r="AU594" s="224" t="s">
        <v>82</v>
      </c>
      <c r="AV594" s="12" t="s">
        <v>82</v>
      </c>
      <c r="AW594" s="12" t="s">
        <v>36</v>
      </c>
      <c r="AX594" s="12" t="s">
        <v>73</v>
      </c>
      <c r="AY594" s="224" t="s">
        <v>158</v>
      </c>
    </row>
    <row r="595" spans="2:51" s="12" customFormat="1" ht="13.5">
      <c r="B595" s="223"/>
      <c r="D595" s="216" t="s">
        <v>166</v>
      </c>
      <c r="E595" s="224" t="s">
        <v>5</v>
      </c>
      <c r="F595" s="225" t="s">
        <v>341</v>
      </c>
      <c r="H595" s="226">
        <v>2.4</v>
      </c>
      <c r="I595" s="227"/>
      <c r="L595" s="223"/>
      <c r="M595" s="228"/>
      <c r="N595" s="229"/>
      <c r="O595" s="229"/>
      <c r="P595" s="229"/>
      <c r="Q595" s="229"/>
      <c r="R595" s="229"/>
      <c r="S595" s="229"/>
      <c r="T595" s="230"/>
      <c r="AT595" s="224" t="s">
        <v>166</v>
      </c>
      <c r="AU595" s="224" t="s">
        <v>82</v>
      </c>
      <c r="AV595" s="12" t="s">
        <v>82</v>
      </c>
      <c r="AW595" s="12" t="s">
        <v>36</v>
      </c>
      <c r="AX595" s="12" t="s">
        <v>73</v>
      </c>
      <c r="AY595" s="224" t="s">
        <v>158</v>
      </c>
    </row>
    <row r="596" spans="2:51" s="12" customFormat="1" ht="13.5">
      <c r="B596" s="223"/>
      <c r="D596" s="216" t="s">
        <v>166</v>
      </c>
      <c r="E596" s="224" t="s">
        <v>5</v>
      </c>
      <c r="F596" s="225" t="s">
        <v>342</v>
      </c>
      <c r="H596" s="226">
        <v>5.1</v>
      </c>
      <c r="I596" s="227"/>
      <c r="L596" s="223"/>
      <c r="M596" s="228"/>
      <c r="N596" s="229"/>
      <c r="O596" s="229"/>
      <c r="P596" s="229"/>
      <c r="Q596" s="229"/>
      <c r="R596" s="229"/>
      <c r="S596" s="229"/>
      <c r="T596" s="230"/>
      <c r="AT596" s="224" t="s">
        <v>166</v>
      </c>
      <c r="AU596" s="224" t="s">
        <v>82</v>
      </c>
      <c r="AV596" s="12" t="s">
        <v>82</v>
      </c>
      <c r="AW596" s="12" t="s">
        <v>36</v>
      </c>
      <c r="AX596" s="12" t="s">
        <v>73</v>
      </c>
      <c r="AY596" s="224" t="s">
        <v>158</v>
      </c>
    </row>
    <row r="597" spans="2:51" s="12" customFormat="1" ht="13.5">
      <c r="B597" s="223"/>
      <c r="D597" s="216" t="s">
        <v>166</v>
      </c>
      <c r="E597" s="224" t="s">
        <v>5</v>
      </c>
      <c r="F597" s="225" t="s">
        <v>343</v>
      </c>
      <c r="H597" s="226">
        <v>539.175</v>
      </c>
      <c r="I597" s="227"/>
      <c r="L597" s="223"/>
      <c r="M597" s="228"/>
      <c r="N597" s="229"/>
      <c r="O597" s="229"/>
      <c r="P597" s="229"/>
      <c r="Q597" s="229"/>
      <c r="R597" s="229"/>
      <c r="S597" s="229"/>
      <c r="T597" s="230"/>
      <c r="AT597" s="224" t="s">
        <v>166</v>
      </c>
      <c r="AU597" s="224" t="s">
        <v>82</v>
      </c>
      <c r="AV597" s="12" t="s">
        <v>82</v>
      </c>
      <c r="AW597" s="12" t="s">
        <v>36</v>
      </c>
      <c r="AX597" s="12" t="s">
        <v>73</v>
      </c>
      <c r="AY597" s="224" t="s">
        <v>158</v>
      </c>
    </row>
    <row r="598" spans="2:51" s="12" customFormat="1" ht="13.5">
      <c r="B598" s="223"/>
      <c r="D598" s="216" t="s">
        <v>166</v>
      </c>
      <c r="E598" s="224" t="s">
        <v>5</v>
      </c>
      <c r="F598" s="225" t="s">
        <v>337</v>
      </c>
      <c r="H598" s="226">
        <v>43.35</v>
      </c>
      <c r="I598" s="227"/>
      <c r="L598" s="223"/>
      <c r="M598" s="228"/>
      <c r="N598" s="229"/>
      <c r="O598" s="229"/>
      <c r="P598" s="229"/>
      <c r="Q598" s="229"/>
      <c r="R598" s="229"/>
      <c r="S598" s="229"/>
      <c r="T598" s="230"/>
      <c r="AT598" s="224" t="s">
        <v>166</v>
      </c>
      <c r="AU598" s="224" t="s">
        <v>82</v>
      </c>
      <c r="AV598" s="12" t="s">
        <v>82</v>
      </c>
      <c r="AW598" s="12" t="s">
        <v>36</v>
      </c>
      <c r="AX598" s="12" t="s">
        <v>73</v>
      </c>
      <c r="AY598" s="224" t="s">
        <v>158</v>
      </c>
    </row>
    <row r="599" spans="2:51" s="12" customFormat="1" ht="13.5">
      <c r="B599" s="223"/>
      <c r="D599" s="216" t="s">
        <v>166</v>
      </c>
      <c r="E599" s="224" t="s">
        <v>5</v>
      </c>
      <c r="F599" s="225" t="s">
        <v>344</v>
      </c>
      <c r="H599" s="226">
        <v>5.1</v>
      </c>
      <c r="I599" s="227"/>
      <c r="L599" s="223"/>
      <c r="M599" s="228"/>
      <c r="N599" s="229"/>
      <c r="O599" s="229"/>
      <c r="P599" s="229"/>
      <c r="Q599" s="229"/>
      <c r="R599" s="229"/>
      <c r="S599" s="229"/>
      <c r="T599" s="230"/>
      <c r="AT599" s="224" t="s">
        <v>166</v>
      </c>
      <c r="AU599" s="224" t="s">
        <v>82</v>
      </c>
      <c r="AV599" s="12" t="s">
        <v>82</v>
      </c>
      <c r="AW599" s="12" t="s">
        <v>36</v>
      </c>
      <c r="AX599" s="12" t="s">
        <v>73</v>
      </c>
      <c r="AY599" s="224" t="s">
        <v>158</v>
      </c>
    </row>
    <row r="600" spans="2:51" s="12" customFormat="1" ht="13.5">
      <c r="B600" s="223"/>
      <c r="D600" s="216" t="s">
        <v>166</v>
      </c>
      <c r="E600" s="224" t="s">
        <v>5</v>
      </c>
      <c r="F600" s="225" t="s">
        <v>345</v>
      </c>
      <c r="H600" s="226">
        <v>21.3</v>
      </c>
      <c r="I600" s="227"/>
      <c r="L600" s="223"/>
      <c r="M600" s="228"/>
      <c r="N600" s="229"/>
      <c r="O600" s="229"/>
      <c r="P600" s="229"/>
      <c r="Q600" s="229"/>
      <c r="R600" s="229"/>
      <c r="S600" s="229"/>
      <c r="T600" s="230"/>
      <c r="AT600" s="224" t="s">
        <v>166</v>
      </c>
      <c r="AU600" s="224" t="s">
        <v>82</v>
      </c>
      <c r="AV600" s="12" t="s">
        <v>82</v>
      </c>
      <c r="AW600" s="12" t="s">
        <v>36</v>
      </c>
      <c r="AX600" s="12" t="s">
        <v>73</v>
      </c>
      <c r="AY600" s="224" t="s">
        <v>158</v>
      </c>
    </row>
    <row r="601" spans="2:51" s="12" customFormat="1" ht="13.5">
      <c r="B601" s="223"/>
      <c r="D601" s="216" t="s">
        <v>166</v>
      </c>
      <c r="E601" s="224" t="s">
        <v>5</v>
      </c>
      <c r="F601" s="225" t="s">
        <v>346</v>
      </c>
      <c r="H601" s="226">
        <v>42.15</v>
      </c>
      <c r="I601" s="227"/>
      <c r="L601" s="223"/>
      <c r="M601" s="228"/>
      <c r="N601" s="229"/>
      <c r="O601" s="229"/>
      <c r="P601" s="229"/>
      <c r="Q601" s="229"/>
      <c r="R601" s="229"/>
      <c r="S601" s="229"/>
      <c r="T601" s="230"/>
      <c r="AT601" s="224" t="s">
        <v>166</v>
      </c>
      <c r="AU601" s="224" t="s">
        <v>82</v>
      </c>
      <c r="AV601" s="12" t="s">
        <v>82</v>
      </c>
      <c r="AW601" s="12" t="s">
        <v>36</v>
      </c>
      <c r="AX601" s="12" t="s">
        <v>73</v>
      </c>
      <c r="AY601" s="224" t="s">
        <v>158</v>
      </c>
    </row>
    <row r="602" spans="2:51" s="12" customFormat="1" ht="13.5">
      <c r="B602" s="223"/>
      <c r="D602" s="216" t="s">
        <v>166</v>
      </c>
      <c r="E602" s="224" t="s">
        <v>5</v>
      </c>
      <c r="F602" s="225" t="s">
        <v>347</v>
      </c>
      <c r="H602" s="226">
        <v>16.425</v>
      </c>
      <c r="I602" s="227"/>
      <c r="L602" s="223"/>
      <c r="M602" s="228"/>
      <c r="N602" s="229"/>
      <c r="O602" s="229"/>
      <c r="P602" s="229"/>
      <c r="Q602" s="229"/>
      <c r="R602" s="229"/>
      <c r="S602" s="229"/>
      <c r="T602" s="230"/>
      <c r="AT602" s="224" t="s">
        <v>166</v>
      </c>
      <c r="AU602" s="224" t="s">
        <v>82</v>
      </c>
      <c r="AV602" s="12" t="s">
        <v>82</v>
      </c>
      <c r="AW602" s="12" t="s">
        <v>36</v>
      </c>
      <c r="AX602" s="12" t="s">
        <v>73</v>
      </c>
      <c r="AY602" s="224" t="s">
        <v>158</v>
      </c>
    </row>
    <row r="603" spans="2:51" s="12" customFormat="1" ht="13.5">
      <c r="B603" s="223"/>
      <c r="D603" s="216" t="s">
        <v>166</v>
      </c>
      <c r="E603" s="224" t="s">
        <v>5</v>
      </c>
      <c r="F603" s="225" t="s">
        <v>348</v>
      </c>
      <c r="H603" s="226">
        <v>5.4</v>
      </c>
      <c r="I603" s="227"/>
      <c r="L603" s="223"/>
      <c r="M603" s="228"/>
      <c r="N603" s="229"/>
      <c r="O603" s="229"/>
      <c r="P603" s="229"/>
      <c r="Q603" s="229"/>
      <c r="R603" s="229"/>
      <c r="S603" s="229"/>
      <c r="T603" s="230"/>
      <c r="AT603" s="224" t="s">
        <v>166</v>
      </c>
      <c r="AU603" s="224" t="s">
        <v>82</v>
      </c>
      <c r="AV603" s="12" t="s">
        <v>82</v>
      </c>
      <c r="AW603" s="12" t="s">
        <v>36</v>
      </c>
      <c r="AX603" s="12" t="s">
        <v>73</v>
      </c>
      <c r="AY603" s="224" t="s">
        <v>158</v>
      </c>
    </row>
    <row r="604" spans="2:51" s="12" customFormat="1" ht="13.5">
      <c r="B604" s="223"/>
      <c r="D604" s="216" t="s">
        <v>166</v>
      </c>
      <c r="E604" s="224" t="s">
        <v>5</v>
      </c>
      <c r="F604" s="225" t="s">
        <v>349</v>
      </c>
      <c r="H604" s="226">
        <v>6.925</v>
      </c>
      <c r="I604" s="227"/>
      <c r="L604" s="223"/>
      <c r="M604" s="228"/>
      <c r="N604" s="229"/>
      <c r="O604" s="229"/>
      <c r="P604" s="229"/>
      <c r="Q604" s="229"/>
      <c r="R604" s="229"/>
      <c r="S604" s="229"/>
      <c r="T604" s="230"/>
      <c r="AT604" s="224" t="s">
        <v>166</v>
      </c>
      <c r="AU604" s="224" t="s">
        <v>82</v>
      </c>
      <c r="AV604" s="12" t="s">
        <v>82</v>
      </c>
      <c r="AW604" s="12" t="s">
        <v>36</v>
      </c>
      <c r="AX604" s="12" t="s">
        <v>73</v>
      </c>
      <c r="AY604" s="224" t="s">
        <v>158</v>
      </c>
    </row>
    <row r="605" spans="2:51" s="12" customFormat="1" ht="13.5">
      <c r="B605" s="223"/>
      <c r="D605" s="216" t="s">
        <v>166</v>
      </c>
      <c r="E605" s="224" t="s">
        <v>5</v>
      </c>
      <c r="F605" s="225" t="s">
        <v>350</v>
      </c>
      <c r="H605" s="226">
        <v>7.5</v>
      </c>
      <c r="I605" s="227"/>
      <c r="L605" s="223"/>
      <c r="M605" s="228"/>
      <c r="N605" s="229"/>
      <c r="O605" s="229"/>
      <c r="P605" s="229"/>
      <c r="Q605" s="229"/>
      <c r="R605" s="229"/>
      <c r="S605" s="229"/>
      <c r="T605" s="230"/>
      <c r="AT605" s="224" t="s">
        <v>166</v>
      </c>
      <c r="AU605" s="224" t="s">
        <v>82</v>
      </c>
      <c r="AV605" s="12" t="s">
        <v>82</v>
      </c>
      <c r="AW605" s="12" t="s">
        <v>36</v>
      </c>
      <c r="AX605" s="12" t="s">
        <v>73</v>
      </c>
      <c r="AY605" s="224" t="s">
        <v>158</v>
      </c>
    </row>
    <row r="606" spans="2:51" s="12" customFormat="1" ht="13.5">
      <c r="B606" s="223"/>
      <c r="D606" s="216" t="s">
        <v>166</v>
      </c>
      <c r="E606" s="224" t="s">
        <v>5</v>
      </c>
      <c r="F606" s="225" t="s">
        <v>351</v>
      </c>
      <c r="H606" s="226">
        <v>4.2</v>
      </c>
      <c r="I606" s="227"/>
      <c r="L606" s="223"/>
      <c r="M606" s="228"/>
      <c r="N606" s="229"/>
      <c r="O606" s="229"/>
      <c r="P606" s="229"/>
      <c r="Q606" s="229"/>
      <c r="R606" s="229"/>
      <c r="S606" s="229"/>
      <c r="T606" s="230"/>
      <c r="AT606" s="224" t="s">
        <v>166</v>
      </c>
      <c r="AU606" s="224" t="s">
        <v>82</v>
      </c>
      <c r="AV606" s="12" t="s">
        <v>82</v>
      </c>
      <c r="AW606" s="12" t="s">
        <v>36</v>
      </c>
      <c r="AX606" s="12" t="s">
        <v>73</v>
      </c>
      <c r="AY606" s="224" t="s">
        <v>158</v>
      </c>
    </row>
    <row r="607" spans="2:51" s="12" customFormat="1" ht="13.5">
      <c r="B607" s="223"/>
      <c r="D607" s="216" t="s">
        <v>166</v>
      </c>
      <c r="E607" s="224" t="s">
        <v>5</v>
      </c>
      <c r="F607" s="225" t="s">
        <v>352</v>
      </c>
      <c r="H607" s="226">
        <v>5.4</v>
      </c>
      <c r="I607" s="227"/>
      <c r="L607" s="223"/>
      <c r="M607" s="228"/>
      <c r="N607" s="229"/>
      <c r="O607" s="229"/>
      <c r="P607" s="229"/>
      <c r="Q607" s="229"/>
      <c r="R607" s="229"/>
      <c r="S607" s="229"/>
      <c r="T607" s="230"/>
      <c r="AT607" s="224" t="s">
        <v>166</v>
      </c>
      <c r="AU607" s="224" t="s">
        <v>82</v>
      </c>
      <c r="AV607" s="12" t="s">
        <v>82</v>
      </c>
      <c r="AW607" s="12" t="s">
        <v>36</v>
      </c>
      <c r="AX607" s="12" t="s">
        <v>73</v>
      </c>
      <c r="AY607" s="224" t="s">
        <v>158</v>
      </c>
    </row>
    <row r="608" spans="2:51" s="12" customFormat="1" ht="13.5">
      <c r="B608" s="223"/>
      <c r="D608" s="216" t="s">
        <v>166</v>
      </c>
      <c r="E608" s="224" t="s">
        <v>5</v>
      </c>
      <c r="F608" s="225" t="s">
        <v>353</v>
      </c>
      <c r="H608" s="226">
        <v>40.05</v>
      </c>
      <c r="I608" s="227"/>
      <c r="L608" s="223"/>
      <c r="M608" s="228"/>
      <c r="N608" s="229"/>
      <c r="O608" s="229"/>
      <c r="P608" s="229"/>
      <c r="Q608" s="229"/>
      <c r="R608" s="229"/>
      <c r="S608" s="229"/>
      <c r="T608" s="230"/>
      <c r="AT608" s="224" t="s">
        <v>166</v>
      </c>
      <c r="AU608" s="224" t="s">
        <v>82</v>
      </c>
      <c r="AV608" s="12" t="s">
        <v>82</v>
      </c>
      <c r="AW608" s="12" t="s">
        <v>36</v>
      </c>
      <c r="AX608" s="12" t="s">
        <v>73</v>
      </c>
      <c r="AY608" s="224" t="s">
        <v>158</v>
      </c>
    </row>
    <row r="609" spans="2:51" s="12" customFormat="1" ht="13.5">
      <c r="B609" s="223"/>
      <c r="D609" s="216" t="s">
        <v>166</v>
      </c>
      <c r="E609" s="224" t="s">
        <v>5</v>
      </c>
      <c r="F609" s="225" t="s">
        <v>354</v>
      </c>
      <c r="H609" s="226">
        <v>8.625</v>
      </c>
      <c r="I609" s="227"/>
      <c r="L609" s="223"/>
      <c r="M609" s="228"/>
      <c r="N609" s="229"/>
      <c r="O609" s="229"/>
      <c r="P609" s="229"/>
      <c r="Q609" s="229"/>
      <c r="R609" s="229"/>
      <c r="S609" s="229"/>
      <c r="T609" s="230"/>
      <c r="AT609" s="224" t="s">
        <v>166</v>
      </c>
      <c r="AU609" s="224" t="s">
        <v>82</v>
      </c>
      <c r="AV609" s="12" t="s">
        <v>82</v>
      </c>
      <c r="AW609" s="12" t="s">
        <v>36</v>
      </c>
      <c r="AX609" s="12" t="s">
        <v>73</v>
      </c>
      <c r="AY609" s="224" t="s">
        <v>158</v>
      </c>
    </row>
    <row r="610" spans="2:51" s="12" customFormat="1" ht="13.5">
      <c r="B610" s="223"/>
      <c r="D610" s="216" t="s">
        <v>166</v>
      </c>
      <c r="E610" s="224" t="s">
        <v>5</v>
      </c>
      <c r="F610" s="225" t="s">
        <v>355</v>
      </c>
      <c r="H610" s="226">
        <v>136.5</v>
      </c>
      <c r="I610" s="227"/>
      <c r="L610" s="223"/>
      <c r="M610" s="228"/>
      <c r="N610" s="229"/>
      <c r="O610" s="229"/>
      <c r="P610" s="229"/>
      <c r="Q610" s="229"/>
      <c r="R610" s="229"/>
      <c r="S610" s="229"/>
      <c r="T610" s="230"/>
      <c r="AT610" s="224" t="s">
        <v>166</v>
      </c>
      <c r="AU610" s="224" t="s">
        <v>82</v>
      </c>
      <c r="AV610" s="12" t="s">
        <v>82</v>
      </c>
      <c r="AW610" s="12" t="s">
        <v>36</v>
      </c>
      <c r="AX610" s="12" t="s">
        <v>73</v>
      </c>
      <c r="AY610" s="224" t="s">
        <v>158</v>
      </c>
    </row>
    <row r="611" spans="2:51" s="12" customFormat="1" ht="13.5">
      <c r="B611" s="223"/>
      <c r="D611" s="216" t="s">
        <v>166</v>
      </c>
      <c r="E611" s="224" t="s">
        <v>5</v>
      </c>
      <c r="F611" s="225" t="s">
        <v>356</v>
      </c>
      <c r="H611" s="226">
        <v>141.9</v>
      </c>
      <c r="I611" s="227"/>
      <c r="L611" s="223"/>
      <c r="M611" s="228"/>
      <c r="N611" s="229"/>
      <c r="O611" s="229"/>
      <c r="P611" s="229"/>
      <c r="Q611" s="229"/>
      <c r="R611" s="229"/>
      <c r="S611" s="229"/>
      <c r="T611" s="230"/>
      <c r="AT611" s="224" t="s">
        <v>166</v>
      </c>
      <c r="AU611" s="224" t="s">
        <v>82</v>
      </c>
      <c r="AV611" s="12" t="s">
        <v>82</v>
      </c>
      <c r="AW611" s="12" t="s">
        <v>36</v>
      </c>
      <c r="AX611" s="12" t="s">
        <v>73</v>
      </c>
      <c r="AY611" s="224" t="s">
        <v>158</v>
      </c>
    </row>
    <row r="612" spans="2:51" s="12" customFormat="1" ht="13.5">
      <c r="B612" s="223"/>
      <c r="D612" s="216" t="s">
        <v>166</v>
      </c>
      <c r="E612" s="224" t="s">
        <v>5</v>
      </c>
      <c r="F612" s="225" t="s">
        <v>356</v>
      </c>
      <c r="H612" s="226">
        <v>141.9</v>
      </c>
      <c r="I612" s="227"/>
      <c r="L612" s="223"/>
      <c r="M612" s="228"/>
      <c r="N612" s="229"/>
      <c r="O612" s="229"/>
      <c r="P612" s="229"/>
      <c r="Q612" s="229"/>
      <c r="R612" s="229"/>
      <c r="S612" s="229"/>
      <c r="T612" s="230"/>
      <c r="AT612" s="224" t="s">
        <v>166</v>
      </c>
      <c r="AU612" s="224" t="s">
        <v>82</v>
      </c>
      <c r="AV612" s="12" t="s">
        <v>82</v>
      </c>
      <c r="AW612" s="12" t="s">
        <v>36</v>
      </c>
      <c r="AX612" s="12" t="s">
        <v>73</v>
      </c>
      <c r="AY612" s="224" t="s">
        <v>158</v>
      </c>
    </row>
    <row r="613" spans="2:51" s="12" customFormat="1" ht="13.5">
      <c r="B613" s="223"/>
      <c r="D613" s="216" t="s">
        <v>166</v>
      </c>
      <c r="E613" s="224" t="s">
        <v>5</v>
      </c>
      <c r="F613" s="225" t="s">
        <v>357</v>
      </c>
      <c r="H613" s="226">
        <v>32.4</v>
      </c>
      <c r="I613" s="227"/>
      <c r="L613" s="223"/>
      <c r="M613" s="228"/>
      <c r="N613" s="229"/>
      <c r="O613" s="229"/>
      <c r="P613" s="229"/>
      <c r="Q613" s="229"/>
      <c r="R613" s="229"/>
      <c r="S613" s="229"/>
      <c r="T613" s="230"/>
      <c r="AT613" s="224" t="s">
        <v>166</v>
      </c>
      <c r="AU613" s="224" t="s">
        <v>82</v>
      </c>
      <c r="AV613" s="12" t="s">
        <v>82</v>
      </c>
      <c r="AW613" s="12" t="s">
        <v>36</v>
      </c>
      <c r="AX613" s="12" t="s">
        <v>73</v>
      </c>
      <c r="AY613" s="224" t="s">
        <v>158</v>
      </c>
    </row>
    <row r="614" spans="2:51" s="12" customFormat="1" ht="13.5">
      <c r="B614" s="223"/>
      <c r="D614" s="216" t="s">
        <v>166</v>
      </c>
      <c r="E614" s="224" t="s">
        <v>5</v>
      </c>
      <c r="F614" s="225" t="s">
        <v>358</v>
      </c>
      <c r="H614" s="226">
        <v>17.1</v>
      </c>
      <c r="I614" s="227"/>
      <c r="L614" s="223"/>
      <c r="M614" s="228"/>
      <c r="N614" s="229"/>
      <c r="O614" s="229"/>
      <c r="P614" s="229"/>
      <c r="Q614" s="229"/>
      <c r="R614" s="229"/>
      <c r="S614" s="229"/>
      <c r="T614" s="230"/>
      <c r="AT614" s="224" t="s">
        <v>166</v>
      </c>
      <c r="AU614" s="224" t="s">
        <v>82</v>
      </c>
      <c r="AV614" s="12" t="s">
        <v>82</v>
      </c>
      <c r="AW614" s="12" t="s">
        <v>36</v>
      </c>
      <c r="AX614" s="12" t="s">
        <v>73</v>
      </c>
      <c r="AY614" s="224" t="s">
        <v>158</v>
      </c>
    </row>
    <row r="615" spans="2:51" s="12" customFormat="1" ht="13.5">
      <c r="B615" s="223"/>
      <c r="D615" s="216" t="s">
        <v>166</v>
      </c>
      <c r="E615" s="224" t="s">
        <v>5</v>
      </c>
      <c r="F615" s="225" t="s">
        <v>359</v>
      </c>
      <c r="H615" s="226">
        <v>77.4</v>
      </c>
      <c r="I615" s="227"/>
      <c r="L615" s="223"/>
      <c r="M615" s="228"/>
      <c r="N615" s="229"/>
      <c r="O615" s="229"/>
      <c r="P615" s="229"/>
      <c r="Q615" s="229"/>
      <c r="R615" s="229"/>
      <c r="S615" s="229"/>
      <c r="T615" s="230"/>
      <c r="AT615" s="224" t="s">
        <v>166</v>
      </c>
      <c r="AU615" s="224" t="s">
        <v>82</v>
      </c>
      <c r="AV615" s="12" t="s">
        <v>82</v>
      </c>
      <c r="AW615" s="12" t="s">
        <v>36</v>
      </c>
      <c r="AX615" s="12" t="s">
        <v>73</v>
      </c>
      <c r="AY615" s="224" t="s">
        <v>158</v>
      </c>
    </row>
    <row r="616" spans="2:51" s="12" customFormat="1" ht="13.5">
      <c r="B616" s="223"/>
      <c r="D616" s="216" t="s">
        <v>166</v>
      </c>
      <c r="E616" s="224" t="s">
        <v>5</v>
      </c>
      <c r="F616" s="225" t="s">
        <v>360</v>
      </c>
      <c r="H616" s="226">
        <v>16.2</v>
      </c>
      <c r="I616" s="227"/>
      <c r="L616" s="223"/>
      <c r="M616" s="228"/>
      <c r="N616" s="229"/>
      <c r="O616" s="229"/>
      <c r="P616" s="229"/>
      <c r="Q616" s="229"/>
      <c r="R616" s="229"/>
      <c r="S616" s="229"/>
      <c r="T616" s="230"/>
      <c r="AT616" s="224" t="s">
        <v>166</v>
      </c>
      <c r="AU616" s="224" t="s">
        <v>82</v>
      </c>
      <c r="AV616" s="12" t="s">
        <v>82</v>
      </c>
      <c r="AW616" s="12" t="s">
        <v>36</v>
      </c>
      <c r="AX616" s="12" t="s">
        <v>73</v>
      </c>
      <c r="AY616" s="224" t="s">
        <v>158</v>
      </c>
    </row>
    <row r="617" spans="2:51" s="12" customFormat="1" ht="13.5">
      <c r="B617" s="223"/>
      <c r="D617" s="216" t="s">
        <v>166</v>
      </c>
      <c r="E617" s="224" t="s">
        <v>5</v>
      </c>
      <c r="F617" s="225" t="s">
        <v>361</v>
      </c>
      <c r="H617" s="226">
        <v>18.26</v>
      </c>
      <c r="I617" s="227"/>
      <c r="L617" s="223"/>
      <c r="M617" s="228"/>
      <c r="N617" s="229"/>
      <c r="O617" s="229"/>
      <c r="P617" s="229"/>
      <c r="Q617" s="229"/>
      <c r="R617" s="229"/>
      <c r="S617" s="229"/>
      <c r="T617" s="230"/>
      <c r="AT617" s="224" t="s">
        <v>166</v>
      </c>
      <c r="AU617" s="224" t="s">
        <v>82</v>
      </c>
      <c r="AV617" s="12" t="s">
        <v>82</v>
      </c>
      <c r="AW617" s="12" t="s">
        <v>36</v>
      </c>
      <c r="AX617" s="12" t="s">
        <v>73</v>
      </c>
      <c r="AY617" s="224" t="s">
        <v>158</v>
      </c>
    </row>
    <row r="618" spans="2:51" s="12" customFormat="1" ht="13.5">
      <c r="B618" s="223"/>
      <c r="D618" s="216" t="s">
        <v>166</v>
      </c>
      <c r="E618" s="224" t="s">
        <v>5</v>
      </c>
      <c r="F618" s="225" t="s">
        <v>349</v>
      </c>
      <c r="H618" s="226">
        <v>6.925</v>
      </c>
      <c r="I618" s="227"/>
      <c r="L618" s="223"/>
      <c r="M618" s="228"/>
      <c r="N618" s="229"/>
      <c r="O618" s="229"/>
      <c r="P618" s="229"/>
      <c r="Q618" s="229"/>
      <c r="R618" s="229"/>
      <c r="S618" s="229"/>
      <c r="T618" s="230"/>
      <c r="AT618" s="224" t="s">
        <v>166</v>
      </c>
      <c r="AU618" s="224" t="s">
        <v>82</v>
      </c>
      <c r="AV618" s="12" t="s">
        <v>82</v>
      </c>
      <c r="AW618" s="12" t="s">
        <v>36</v>
      </c>
      <c r="AX618" s="12" t="s">
        <v>73</v>
      </c>
      <c r="AY618" s="224" t="s">
        <v>158</v>
      </c>
    </row>
    <row r="619" spans="2:51" s="13" customFormat="1" ht="13.5">
      <c r="B619" s="231"/>
      <c r="D619" s="216" t="s">
        <v>166</v>
      </c>
      <c r="E619" s="232" t="s">
        <v>5</v>
      </c>
      <c r="F619" s="233" t="s">
        <v>169</v>
      </c>
      <c r="H619" s="234">
        <v>1812.585</v>
      </c>
      <c r="I619" s="235"/>
      <c r="L619" s="231"/>
      <c r="M619" s="236"/>
      <c r="N619" s="237"/>
      <c r="O619" s="237"/>
      <c r="P619" s="237"/>
      <c r="Q619" s="237"/>
      <c r="R619" s="237"/>
      <c r="S619" s="237"/>
      <c r="T619" s="238"/>
      <c r="AT619" s="232" t="s">
        <v>166</v>
      </c>
      <c r="AU619" s="232" t="s">
        <v>82</v>
      </c>
      <c r="AV619" s="13" t="s">
        <v>88</v>
      </c>
      <c r="AW619" s="13" t="s">
        <v>36</v>
      </c>
      <c r="AX619" s="13" t="s">
        <v>78</v>
      </c>
      <c r="AY619" s="232" t="s">
        <v>158</v>
      </c>
    </row>
    <row r="620" spans="2:65" s="1" customFormat="1" ht="16.5" customHeight="1">
      <c r="B620" s="202"/>
      <c r="C620" s="239" t="s">
        <v>725</v>
      </c>
      <c r="D620" s="239" t="s">
        <v>245</v>
      </c>
      <c r="E620" s="240" t="s">
        <v>363</v>
      </c>
      <c r="F620" s="241" t="s">
        <v>364</v>
      </c>
      <c r="G620" s="242" t="s">
        <v>304</v>
      </c>
      <c r="H620" s="243">
        <v>1903.214</v>
      </c>
      <c r="I620" s="244"/>
      <c r="J620" s="245">
        <f>ROUND(I620*H620,2)</f>
        <v>0</v>
      </c>
      <c r="K620" s="241" t="s">
        <v>5</v>
      </c>
      <c r="L620" s="246"/>
      <c r="M620" s="247" t="s">
        <v>5</v>
      </c>
      <c r="N620" s="248" t="s">
        <v>44</v>
      </c>
      <c r="O620" s="48"/>
      <c r="P620" s="212">
        <f>O620*H620</f>
        <v>0</v>
      </c>
      <c r="Q620" s="212">
        <v>0</v>
      </c>
      <c r="R620" s="212">
        <f>Q620*H620</f>
        <v>0</v>
      </c>
      <c r="S620" s="212">
        <v>0</v>
      </c>
      <c r="T620" s="213">
        <f>S620*H620</f>
        <v>0</v>
      </c>
      <c r="AR620" s="25" t="s">
        <v>204</v>
      </c>
      <c r="AT620" s="25" t="s">
        <v>245</v>
      </c>
      <c r="AU620" s="25" t="s">
        <v>82</v>
      </c>
      <c r="AY620" s="25" t="s">
        <v>158</v>
      </c>
      <c r="BE620" s="214">
        <f>IF(N620="základní",J620,0)</f>
        <v>0</v>
      </c>
      <c r="BF620" s="214">
        <f>IF(N620="snížená",J620,0)</f>
        <v>0</v>
      </c>
      <c r="BG620" s="214">
        <f>IF(N620="zákl. přenesená",J620,0)</f>
        <v>0</v>
      </c>
      <c r="BH620" s="214">
        <f>IF(N620="sníž. přenesená",J620,0)</f>
        <v>0</v>
      </c>
      <c r="BI620" s="214">
        <f>IF(N620="nulová",J620,0)</f>
        <v>0</v>
      </c>
      <c r="BJ620" s="25" t="s">
        <v>78</v>
      </c>
      <c r="BK620" s="214">
        <f>ROUND(I620*H620,2)</f>
        <v>0</v>
      </c>
      <c r="BL620" s="25" t="s">
        <v>88</v>
      </c>
      <c r="BM620" s="25" t="s">
        <v>726</v>
      </c>
    </row>
    <row r="621" spans="2:51" s="12" customFormat="1" ht="13.5">
      <c r="B621" s="223"/>
      <c r="D621" s="216" t="s">
        <v>166</v>
      </c>
      <c r="E621" s="224" t="s">
        <v>5</v>
      </c>
      <c r="F621" s="225" t="s">
        <v>375</v>
      </c>
      <c r="H621" s="226">
        <v>1903.214</v>
      </c>
      <c r="I621" s="227"/>
      <c r="L621" s="223"/>
      <c r="M621" s="228"/>
      <c r="N621" s="229"/>
      <c r="O621" s="229"/>
      <c r="P621" s="229"/>
      <c r="Q621" s="229"/>
      <c r="R621" s="229"/>
      <c r="S621" s="229"/>
      <c r="T621" s="230"/>
      <c r="AT621" s="224" t="s">
        <v>166</v>
      </c>
      <c r="AU621" s="224" t="s">
        <v>82</v>
      </c>
      <c r="AV621" s="12" t="s">
        <v>82</v>
      </c>
      <c r="AW621" s="12" t="s">
        <v>36</v>
      </c>
      <c r="AX621" s="12" t="s">
        <v>73</v>
      </c>
      <c r="AY621" s="224" t="s">
        <v>158</v>
      </c>
    </row>
    <row r="622" spans="2:51" s="13" customFormat="1" ht="13.5">
      <c r="B622" s="231"/>
      <c r="D622" s="216" t="s">
        <v>166</v>
      </c>
      <c r="E622" s="232" t="s">
        <v>5</v>
      </c>
      <c r="F622" s="233" t="s">
        <v>169</v>
      </c>
      <c r="H622" s="234">
        <v>1903.214</v>
      </c>
      <c r="I622" s="235"/>
      <c r="L622" s="231"/>
      <c r="M622" s="236"/>
      <c r="N622" s="237"/>
      <c r="O622" s="237"/>
      <c r="P622" s="237"/>
      <c r="Q622" s="237"/>
      <c r="R622" s="237"/>
      <c r="S622" s="237"/>
      <c r="T622" s="238"/>
      <c r="AT622" s="232" t="s">
        <v>166</v>
      </c>
      <c r="AU622" s="232" t="s">
        <v>82</v>
      </c>
      <c r="AV622" s="13" t="s">
        <v>88</v>
      </c>
      <c r="AW622" s="13" t="s">
        <v>36</v>
      </c>
      <c r="AX622" s="13" t="s">
        <v>78</v>
      </c>
      <c r="AY622" s="232" t="s">
        <v>158</v>
      </c>
    </row>
    <row r="623" spans="2:65" s="1" customFormat="1" ht="25.5" customHeight="1">
      <c r="B623" s="202"/>
      <c r="C623" s="203" t="s">
        <v>727</v>
      </c>
      <c r="D623" s="203" t="s">
        <v>160</v>
      </c>
      <c r="E623" s="204" t="s">
        <v>368</v>
      </c>
      <c r="F623" s="205" t="s">
        <v>369</v>
      </c>
      <c r="G623" s="206" t="s">
        <v>304</v>
      </c>
      <c r="H623" s="207">
        <v>3051.985</v>
      </c>
      <c r="I623" s="208"/>
      <c r="J623" s="209">
        <f>ROUND(I623*H623,2)</f>
        <v>0</v>
      </c>
      <c r="K623" s="205" t="s">
        <v>164</v>
      </c>
      <c r="L623" s="47"/>
      <c r="M623" s="210" t="s">
        <v>5</v>
      </c>
      <c r="N623" s="211" t="s">
        <v>44</v>
      </c>
      <c r="O623" s="48"/>
      <c r="P623" s="212">
        <f>O623*H623</f>
        <v>0</v>
      </c>
      <c r="Q623" s="212">
        <v>0</v>
      </c>
      <c r="R623" s="212">
        <f>Q623*H623</f>
        <v>0</v>
      </c>
      <c r="S623" s="212">
        <v>0</v>
      </c>
      <c r="T623" s="213">
        <f>S623*H623</f>
        <v>0</v>
      </c>
      <c r="AR623" s="25" t="s">
        <v>88</v>
      </c>
      <c r="AT623" s="25" t="s">
        <v>160</v>
      </c>
      <c r="AU623" s="25" t="s">
        <v>82</v>
      </c>
      <c r="AY623" s="25" t="s">
        <v>158</v>
      </c>
      <c r="BE623" s="214">
        <f>IF(N623="základní",J623,0)</f>
        <v>0</v>
      </c>
      <c r="BF623" s="214">
        <f>IF(N623="snížená",J623,0)</f>
        <v>0</v>
      </c>
      <c r="BG623" s="214">
        <f>IF(N623="zákl. přenesená",J623,0)</f>
        <v>0</v>
      </c>
      <c r="BH623" s="214">
        <f>IF(N623="sníž. přenesená",J623,0)</f>
        <v>0</v>
      </c>
      <c r="BI623" s="214">
        <f>IF(N623="nulová",J623,0)</f>
        <v>0</v>
      </c>
      <c r="BJ623" s="25" t="s">
        <v>78</v>
      </c>
      <c r="BK623" s="214">
        <f>ROUND(I623*H623,2)</f>
        <v>0</v>
      </c>
      <c r="BL623" s="25" t="s">
        <v>88</v>
      </c>
      <c r="BM623" s="25" t="s">
        <v>728</v>
      </c>
    </row>
    <row r="624" spans="2:51" s="11" customFormat="1" ht="13.5">
      <c r="B624" s="215"/>
      <c r="D624" s="216" t="s">
        <v>166</v>
      </c>
      <c r="E624" s="217" t="s">
        <v>5</v>
      </c>
      <c r="F624" s="218" t="s">
        <v>508</v>
      </c>
      <c r="H624" s="217" t="s">
        <v>5</v>
      </c>
      <c r="I624" s="219"/>
      <c r="L624" s="215"/>
      <c r="M624" s="220"/>
      <c r="N624" s="221"/>
      <c r="O624" s="221"/>
      <c r="P624" s="221"/>
      <c r="Q624" s="221"/>
      <c r="R624" s="221"/>
      <c r="S624" s="221"/>
      <c r="T624" s="222"/>
      <c r="AT624" s="217" t="s">
        <v>166</v>
      </c>
      <c r="AU624" s="217" t="s">
        <v>82</v>
      </c>
      <c r="AV624" s="11" t="s">
        <v>78</v>
      </c>
      <c r="AW624" s="11" t="s">
        <v>36</v>
      </c>
      <c r="AX624" s="11" t="s">
        <v>73</v>
      </c>
      <c r="AY624" s="217" t="s">
        <v>158</v>
      </c>
    </row>
    <row r="625" spans="2:51" s="11" customFormat="1" ht="13.5">
      <c r="B625" s="215"/>
      <c r="D625" s="216" t="s">
        <v>166</v>
      </c>
      <c r="E625" s="217" t="s">
        <v>5</v>
      </c>
      <c r="F625" s="218" t="s">
        <v>509</v>
      </c>
      <c r="H625" s="217" t="s">
        <v>5</v>
      </c>
      <c r="I625" s="219"/>
      <c r="L625" s="215"/>
      <c r="M625" s="220"/>
      <c r="N625" s="221"/>
      <c r="O625" s="221"/>
      <c r="P625" s="221"/>
      <c r="Q625" s="221"/>
      <c r="R625" s="221"/>
      <c r="S625" s="221"/>
      <c r="T625" s="222"/>
      <c r="AT625" s="217" t="s">
        <v>166</v>
      </c>
      <c r="AU625" s="217" t="s">
        <v>82</v>
      </c>
      <c r="AV625" s="11" t="s">
        <v>78</v>
      </c>
      <c r="AW625" s="11" t="s">
        <v>36</v>
      </c>
      <c r="AX625" s="11" t="s">
        <v>73</v>
      </c>
      <c r="AY625" s="217" t="s">
        <v>158</v>
      </c>
    </row>
    <row r="626" spans="2:51" s="12" customFormat="1" ht="13.5">
      <c r="B626" s="223"/>
      <c r="D626" s="216" t="s">
        <v>166</v>
      </c>
      <c r="E626" s="224" t="s">
        <v>5</v>
      </c>
      <c r="F626" s="225" t="s">
        <v>729</v>
      </c>
      <c r="H626" s="226">
        <v>12</v>
      </c>
      <c r="I626" s="227"/>
      <c r="L626" s="223"/>
      <c r="M626" s="228"/>
      <c r="N626" s="229"/>
      <c r="O626" s="229"/>
      <c r="P626" s="229"/>
      <c r="Q626" s="229"/>
      <c r="R626" s="229"/>
      <c r="S626" s="229"/>
      <c r="T626" s="230"/>
      <c r="AT626" s="224" t="s">
        <v>166</v>
      </c>
      <c r="AU626" s="224" t="s">
        <v>82</v>
      </c>
      <c r="AV626" s="12" t="s">
        <v>82</v>
      </c>
      <c r="AW626" s="12" t="s">
        <v>36</v>
      </c>
      <c r="AX626" s="12" t="s">
        <v>73</v>
      </c>
      <c r="AY626" s="224" t="s">
        <v>158</v>
      </c>
    </row>
    <row r="627" spans="2:51" s="11" customFormat="1" ht="13.5">
      <c r="B627" s="215"/>
      <c r="D627" s="216" t="s">
        <v>166</v>
      </c>
      <c r="E627" s="217" t="s">
        <v>5</v>
      </c>
      <c r="F627" s="218" t="s">
        <v>730</v>
      </c>
      <c r="H627" s="217" t="s">
        <v>5</v>
      </c>
      <c r="I627" s="219"/>
      <c r="L627" s="215"/>
      <c r="M627" s="220"/>
      <c r="N627" s="221"/>
      <c r="O627" s="221"/>
      <c r="P627" s="221"/>
      <c r="Q627" s="221"/>
      <c r="R627" s="221"/>
      <c r="S627" s="221"/>
      <c r="T627" s="222"/>
      <c r="AT627" s="217" t="s">
        <v>166</v>
      </c>
      <c r="AU627" s="217" t="s">
        <v>82</v>
      </c>
      <c r="AV627" s="11" t="s">
        <v>78</v>
      </c>
      <c r="AW627" s="11" t="s">
        <v>36</v>
      </c>
      <c r="AX627" s="11" t="s">
        <v>73</v>
      </c>
      <c r="AY627" s="217" t="s">
        <v>158</v>
      </c>
    </row>
    <row r="628" spans="2:51" s="12" customFormat="1" ht="13.5">
      <c r="B628" s="223"/>
      <c r="D628" s="216" t="s">
        <v>166</v>
      </c>
      <c r="E628" s="224" t="s">
        <v>5</v>
      </c>
      <c r="F628" s="225" t="s">
        <v>731</v>
      </c>
      <c r="H628" s="226">
        <v>1812.585</v>
      </c>
      <c r="I628" s="227"/>
      <c r="L628" s="223"/>
      <c r="M628" s="228"/>
      <c r="N628" s="229"/>
      <c r="O628" s="229"/>
      <c r="P628" s="229"/>
      <c r="Q628" s="229"/>
      <c r="R628" s="229"/>
      <c r="S628" s="229"/>
      <c r="T628" s="230"/>
      <c r="AT628" s="224" t="s">
        <v>166</v>
      </c>
      <c r="AU628" s="224" t="s">
        <v>82</v>
      </c>
      <c r="AV628" s="12" t="s">
        <v>82</v>
      </c>
      <c r="AW628" s="12" t="s">
        <v>36</v>
      </c>
      <c r="AX628" s="12" t="s">
        <v>73</v>
      </c>
      <c r="AY628" s="224" t="s">
        <v>158</v>
      </c>
    </row>
    <row r="629" spans="2:51" s="11" customFormat="1" ht="13.5">
      <c r="B629" s="215"/>
      <c r="D629" s="216" t="s">
        <v>166</v>
      </c>
      <c r="E629" s="217" t="s">
        <v>5</v>
      </c>
      <c r="F629" s="218" t="s">
        <v>519</v>
      </c>
      <c r="H629" s="217" t="s">
        <v>5</v>
      </c>
      <c r="I629" s="219"/>
      <c r="L629" s="215"/>
      <c r="M629" s="220"/>
      <c r="N629" s="221"/>
      <c r="O629" s="221"/>
      <c r="P629" s="221"/>
      <c r="Q629" s="221"/>
      <c r="R629" s="221"/>
      <c r="S629" s="221"/>
      <c r="T629" s="222"/>
      <c r="AT629" s="217" t="s">
        <v>166</v>
      </c>
      <c r="AU629" s="217" t="s">
        <v>82</v>
      </c>
      <c r="AV629" s="11" t="s">
        <v>78</v>
      </c>
      <c r="AW629" s="11" t="s">
        <v>36</v>
      </c>
      <c r="AX629" s="11" t="s">
        <v>73</v>
      </c>
      <c r="AY629" s="217" t="s">
        <v>158</v>
      </c>
    </row>
    <row r="630" spans="2:51" s="12" customFormat="1" ht="13.5">
      <c r="B630" s="223"/>
      <c r="D630" s="216" t="s">
        <v>166</v>
      </c>
      <c r="E630" s="224" t="s">
        <v>5</v>
      </c>
      <c r="F630" s="225" t="s">
        <v>732</v>
      </c>
      <c r="H630" s="226">
        <v>393.6</v>
      </c>
      <c r="I630" s="227"/>
      <c r="L630" s="223"/>
      <c r="M630" s="228"/>
      <c r="N630" s="229"/>
      <c r="O630" s="229"/>
      <c r="P630" s="229"/>
      <c r="Q630" s="229"/>
      <c r="R630" s="229"/>
      <c r="S630" s="229"/>
      <c r="T630" s="230"/>
      <c r="AT630" s="224" t="s">
        <v>166</v>
      </c>
      <c r="AU630" s="224" t="s">
        <v>82</v>
      </c>
      <c r="AV630" s="12" t="s">
        <v>82</v>
      </c>
      <c r="AW630" s="12" t="s">
        <v>36</v>
      </c>
      <c r="AX630" s="12" t="s">
        <v>73</v>
      </c>
      <c r="AY630" s="224" t="s">
        <v>158</v>
      </c>
    </row>
    <row r="631" spans="2:51" s="12" customFormat="1" ht="13.5">
      <c r="B631" s="223"/>
      <c r="D631" s="216" t="s">
        <v>166</v>
      </c>
      <c r="E631" s="224" t="s">
        <v>5</v>
      </c>
      <c r="F631" s="225" t="s">
        <v>733</v>
      </c>
      <c r="H631" s="226">
        <v>19.2</v>
      </c>
      <c r="I631" s="227"/>
      <c r="L631" s="223"/>
      <c r="M631" s="228"/>
      <c r="N631" s="229"/>
      <c r="O631" s="229"/>
      <c r="P631" s="229"/>
      <c r="Q631" s="229"/>
      <c r="R631" s="229"/>
      <c r="S631" s="229"/>
      <c r="T631" s="230"/>
      <c r="AT631" s="224" t="s">
        <v>166</v>
      </c>
      <c r="AU631" s="224" t="s">
        <v>82</v>
      </c>
      <c r="AV631" s="12" t="s">
        <v>82</v>
      </c>
      <c r="AW631" s="12" t="s">
        <v>36</v>
      </c>
      <c r="AX631" s="12" t="s">
        <v>73</v>
      </c>
      <c r="AY631" s="224" t="s">
        <v>158</v>
      </c>
    </row>
    <row r="632" spans="2:51" s="11" customFormat="1" ht="13.5">
      <c r="B632" s="215"/>
      <c r="D632" s="216" t="s">
        <v>166</v>
      </c>
      <c r="E632" s="217" t="s">
        <v>5</v>
      </c>
      <c r="F632" s="218" t="s">
        <v>734</v>
      </c>
      <c r="H632" s="217" t="s">
        <v>5</v>
      </c>
      <c r="I632" s="219"/>
      <c r="L632" s="215"/>
      <c r="M632" s="220"/>
      <c r="N632" s="221"/>
      <c r="O632" s="221"/>
      <c r="P632" s="221"/>
      <c r="Q632" s="221"/>
      <c r="R632" s="221"/>
      <c r="S632" s="221"/>
      <c r="T632" s="222"/>
      <c r="AT632" s="217" t="s">
        <v>166</v>
      </c>
      <c r="AU632" s="217" t="s">
        <v>82</v>
      </c>
      <c r="AV632" s="11" t="s">
        <v>78</v>
      </c>
      <c r="AW632" s="11" t="s">
        <v>36</v>
      </c>
      <c r="AX632" s="11" t="s">
        <v>73</v>
      </c>
      <c r="AY632" s="217" t="s">
        <v>158</v>
      </c>
    </row>
    <row r="633" spans="2:51" s="12" customFormat="1" ht="13.5">
      <c r="B633" s="223"/>
      <c r="D633" s="216" t="s">
        <v>166</v>
      </c>
      <c r="E633" s="224" t="s">
        <v>5</v>
      </c>
      <c r="F633" s="225" t="s">
        <v>735</v>
      </c>
      <c r="H633" s="226">
        <v>39.2</v>
      </c>
      <c r="I633" s="227"/>
      <c r="L633" s="223"/>
      <c r="M633" s="228"/>
      <c r="N633" s="229"/>
      <c r="O633" s="229"/>
      <c r="P633" s="229"/>
      <c r="Q633" s="229"/>
      <c r="R633" s="229"/>
      <c r="S633" s="229"/>
      <c r="T633" s="230"/>
      <c r="AT633" s="224" t="s">
        <v>166</v>
      </c>
      <c r="AU633" s="224" t="s">
        <v>82</v>
      </c>
      <c r="AV633" s="12" t="s">
        <v>82</v>
      </c>
      <c r="AW633" s="12" t="s">
        <v>36</v>
      </c>
      <c r="AX633" s="12" t="s">
        <v>73</v>
      </c>
      <c r="AY633" s="224" t="s">
        <v>158</v>
      </c>
    </row>
    <row r="634" spans="2:51" s="12" customFormat="1" ht="13.5">
      <c r="B634" s="223"/>
      <c r="D634" s="216" t="s">
        <v>166</v>
      </c>
      <c r="E634" s="224" t="s">
        <v>5</v>
      </c>
      <c r="F634" s="225" t="s">
        <v>736</v>
      </c>
      <c r="H634" s="226">
        <v>30.8</v>
      </c>
      <c r="I634" s="227"/>
      <c r="L634" s="223"/>
      <c r="M634" s="228"/>
      <c r="N634" s="229"/>
      <c r="O634" s="229"/>
      <c r="P634" s="229"/>
      <c r="Q634" s="229"/>
      <c r="R634" s="229"/>
      <c r="S634" s="229"/>
      <c r="T634" s="230"/>
      <c r="AT634" s="224" t="s">
        <v>166</v>
      </c>
      <c r="AU634" s="224" t="s">
        <v>82</v>
      </c>
      <c r="AV634" s="12" t="s">
        <v>82</v>
      </c>
      <c r="AW634" s="12" t="s">
        <v>36</v>
      </c>
      <c r="AX634" s="12" t="s">
        <v>73</v>
      </c>
      <c r="AY634" s="224" t="s">
        <v>158</v>
      </c>
    </row>
    <row r="635" spans="2:51" s="12" customFormat="1" ht="13.5">
      <c r="B635" s="223"/>
      <c r="D635" s="216" t="s">
        <v>166</v>
      </c>
      <c r="E635" s="224" t="s">
        <v>5</v>
      </c>
      <c r="F635" s="225" t="s">
        <v>737</v>
      </c>
      <c r="H635" s="226">
        <v>6</v>
      </c>
      <c r="I635" s="227"/>
      <c r="L635" s="223"/>
      <c r="M635" s="228"/>
      <c r="N635" s="229"/>
      <c r="O635" s="229"/>
      <c r="P635" s="229"/>
      <c r="Q635" s="229"/>
      <c r="R635" s="229"/>
      <c r="S635" s="229"/>
      <c r="T635" s="230"/>
      <c r="AT635" s="224" t="s">
        <v>166</v>
      </c>
      <c r="AU635" s="224" t="s">
        <v>82</v>
      </c>
      <c r="AV635" s="12" t="s">
        <v>82</v>
      </c>
      <c r="AW635" s="12" t="s">
        <v>36</v>
      </c>
      <c r="AX635" s="12" t="s">
        <v>73</v>
      </c>
      <c r="AY635" s="224" t="s">
        <v>158</v>
      </c>
    </row>
    <row r="636" spans="2:51" s="12" customFormat="1" ht="13.5">
      <c r="B636" s="223"/>
      <c r="D636" s="216" t="s">
        <v>166</v>
      </c>
      <c r="E636" s="224" t="s">
        <v>5</v>
      </c>
      <c r="F636" s="225" t="s">
        <v>738</v>
      </c>
      <c r="H636" s="226">
        <v>32.8</v>
      </c>
      <c r="I636" s="227"/>
      <c r="L636" s="223"/>
      <c r="M636" s="228"/>
      <c r="N636" s="229"/>
      <c r="O636" s="229"/>
      <c r="P636" s="229"/>
      <c r="Q636" s="229"/>
      <c r="R636" s="229"/>
      <c r="S636" s="229"/>
      <c r="T636" s="230"/>
      <c r="AT636" s="224" t="s">
        <v>166</v>
      </c>
      <c r="AU636" s="224" t="s">
        <v>82</v>
      </c>
      <c r="AV636" s="12" t="s">
        <v>82</v>
      </c>
      <c r="AW636" s="12" t="s">
        <v>36</v>
      </c>
      <c r="AX636" s="12" t="s">
        <v>73</v>
      </c>
      <c r="AY636" s="224" t="s">
        <v>158</v>
      </c>
    </row>
    <row r="637" spans="2:51" s="12" customFormat="1" ht="13.5">
      <c r="B637" s="223"/>
      <c r="D637" s="216" t="s">
        <v>166</v>
      </c>
      <c r="E637" s="224" t="s">
        <v>5</v>
      </c>
      <c r="F637" s="225" t="s">
        <v>739</v>
      </c>
      <c r="H637" s="226">
        <v>61.6</v>
      </c>
      <c r="I637" s="227"/>
      <c r="L637" s="223"/>
      <c r="M637" s="228"/>
      <c r="N637" s="229"/>
      <c r="O637" s="229"/>
      <c r="P637" s="229"/>
      <c r="Q637" s="229"/>
      <c r="R637" s="229"/>
      <c r="S637" s="229"/>
      <c r="T637" s="230"/>
      <c r="AT637" s="224" t="s">
        <v>166</v>
      </c>
      <c r="AU637" s="224" t="s">
        <v>82</v>
      </c>
      <c r="AV637" s="12" t="s">
        <v>82</v>
      </c>
      <c r="AW637" s="12" t="s">
        <v>36</v>
      </c>
      <c r="AX637" s="12" t="s">
        <v>73</v>
      </c>
      <c r="AY637" s="224" t="s">
        <v>158</v>
      </c>
    </row>
    <row r="638" spans="2:51" s="12" customFormat="1" ht="13.5">
      <c r="B638" s="223"/>
      <c r="D638" s="216" t="s">
        <v>166</v>
      </c>
      <c r="E638" s="224" t="s">
        <v>5</v>
      </c>
      <c r="F638" s="225" t="s">
        <v>740</v>
      </c>
      <c r="H638" s="226">
        <v>116</v>
      </c>
      <c r="I638" s="227"/>
      <c r="L638" s="223"/>
      <c r="M638" s="228"/>
      <c r="N638" s="229"/>
      <c r="O638" s="229"/>
      <c r="P638" s="229"/>
      <c r="Q638" s="229"/>
      <c r="R638" s="229"/>
      <c r="S638" s="229"/>
      <c r="T638" s="230"/>
      <c r="AT638" s="224" t="s">
        <v>166</v>
      </c>
      <c r="AU638" s="224" t="s">
        <v>82</v>
      </c>
      <c r="AV638" s="12" t="s">
        <v>82</v>
      </c>
      <c r="AW638" s="12" t="s">
        <v>36</v>
      </c>
      <c r="AX638" s="12" t="s">
        <v>73</v>
      </c>
      <c r="AY638" s="224" t="s">
        <v>158</v>
      </c>
    </row>
    <row r="639" spans="2:51" s="11" customFormat="1" ht="13.5">
      <c r="B639" s="215"/>
      <c r="D639" s="216" t="s">
        <v>166</v>
      </c>
      <c r="E639" s="217" t="s">
        <v>5</v>
      </c>
      <c r="F639" s="218" t="s">
        <v>502</v>
      </c>
      <c r="H639" s="217" t="s">
        <v>5</v>
      </c>
      <c r="I639" s="219"/>
      <c r="L639" s="215"/>
      <c r="M639" s="220"/>
      <c r="N639" s="221"/>
      <c r="O639" s="221"/>
      <c r="P639" s="221"/>
      <c r="Q639" s="221"/>
      <c r="R639" s="221"/>
      <c r="S639" s="221"/>
      <c r="T639" s="222"/>
      <c r="AT639" s="217" t="s">
        <v>166</v>
      </c>
      <c r="AU639" s="217" t="s">
        <v>82</v>
      </c>
      <c r="AV639" s="11" t="s">
        <v>78</v>
      </c>
      <c r="AW639" s="11" t="s">
        <v>36</v>
      </c>
      <c r="AX639" s="11" t="s">
        <v>73</v>
      </c>
      <c r="AY639" s="217" t="s">
        <v>158</v>
      </c>
    </row>
    <row r="640" spans="2:51" s="12" customFormat="1" ht="13.5">
      <c r="B640" s="223"/>
      <c r="D640" s="216" t="s">
        <v>166</v>
      </c>
      <c r="E640" s="224" t="s">
        <v>5</v>
      </c>
      <c r="F640" s="225" t="s">
        <v>741</v>
      </c>
      <c r="H640" s="226">
        <v>250.8</v>
      </c>
      <c r="I640" s="227"/>
      <c r="L640" s="223"/>
      <c r="M640" s="228"/>
      <c r="N640" s="229"/>
      <c r="O640" s="229"/>
      <c r="P640" s="229"/>
      <c r="Q640" s="229"/>
      <c r="R640" s="229"/>
      <c r="S640" s="229"/>
      <c r="T640" s="230"/>
      <c r="AT640" s="224" t="s">
        <v>166</v>
      </c>
      <c r="AU640" s="224" t="s">
        <v>82</v>
      </c>
      <c r="AV640" s="12" t="s">
        <v>82</v>
      </c>
      <c r="AW640" s="12" t="s">
        <v>36</v>
      </c>
      <c r="AX640" s="12" t="s">
        <v>73</v>
      </c>
      <c r="AY640" s="224" t="s">
        <v>158</v>
      </c>
    </row>
    <row r="641" spans="2:51" s="14" customFormat="1" ht="13.5">
      <c r="B641" s="249"/>
      <c r="D641" s="216" t="s">
        <v>166</v>
      </c>
      <c r="E641" s="250" t="s">
        <v>5</v>
      </c>
      <c r="F641" s="251" t="s">
        <v>568</v>
      </c>
      <c r="H641" s="252">
        <v>2774.585</v>
      </c>
      <c r="I641" s="253"/>
      <c r="L641" s="249"/>
      <c r="M641" s="254"/>
      <c r="N641" s="255"/>
      <c r="O641" s="255"/>
      <c r="P641" s="255"/>
      <c r="Q641" s="255"/>
      <c r="R641" s="255"/>
      <c r="S641" s="255"/>
      <c r="T641" s="256"/>
      <c r="AT641" s="250" t="s">
        <v>166</v>
      </c>
      <c r="AU641" s="250" t="s">
        <v>82</v>
      </c>
      <c r="AV641" s="14" t="s">
        <v>85</v>
      </c>
      <c r="AW641" s="14" t="s">
        <v>36</v>
      </c>
      <c r="AX641" s="14" t="s">
        <v>73</v>
      </c>
      <c r="AY641" s="250" t="s">
        <v>158</v>
      </c>
    </row>
    <row r="642" spans="2:51" s="11" customFormat="1" ht="13.5">
      <c r="B642" s="215"/>
      <c r="D642" s="216" t="s">
        <v>166</v>
      </c>
      <c r="E642" s="217" t="s">
        <v>5</v>
      </c>
      <c r="F642" s="218" t="s">
        <v>742</v>
      </c>
      <c r="H642" s="217" t="s">
        <v>5</v>
      </c>
      <c r="I642" s="219"/>
      <c r="L642" s="215"/>
      <c r="M642" s="220"/>
      <c r="N642" s="221"/>
      <c r="O642" s="221"/>
      <c r="P642" s="221"/>
      <c r="Q642" s="221"/>
      <c r="R642" s="221"/>
      <c r="S642" s="221"/>
      <c r="T642" s="222"/>
      <c r="AT642" s="217" t="s">
        <v>166</v>
      </c>
      <c r="AU642" s="217" t="s">
        <v>82</v>
      </c>
      <c r="AV642" s="11" t="s">
        <v>78</v>
      </c>
      <c r="AW642" s="11" t="s">
        <v>36</v>
      </c>
      <c r="AX642" s="11" t="s">
        <v>73</v>
      </c>
      <c r="AY642" s="217" t="s">
        <v>158</v>
      </c>
    </row>
    <row r="643" spans="2:51" s="12" customFormat="1" ht="13.5">
      <c r="B643" s="223"/>
      <c r="D643" s="216" t="s">
        <v>166</v>
      </c>
      <c r="E643" s="224" t="s">
        <v>5</v>
      </c>
      <c r="F643" s="225" t="s">
        <v>743</v>
      </c>
      <c r="H643" s="226">
        <v>277.4</v>
      </c>
      <c r="I643" s="227"/>
      <c r="L643" s="223"/>
      <c r="M643" s="228"/>
      <c r="N643" s="229"/>
      <c r="O643" s="229"/>
      <c r="P643" s="229"/>
      <c r="Q643" s="229"/>
      <c r="R643" s="229"/>
      <c r="S643" s="229"/>
      <c r="T643" s="230"/>
      <c r="AT643" s="224" t="s">
        <v>166</v>
      </c>
      <c r="AU643" s="224" t="s">
        <v>82</v>
      </c>
      <c r="AV643" s="12" t="s">
        <v>82</v>
      </c>
      <c r="AW643" s="12" t="s">
        <v>36</v>
      </c>
      <c r="AX643" s="12" t="s">
        <v>73</v>
      </c>
      <c r="AY643" s="224" t="s">
        <v>158</v>
      </c>
    </row>
    <row r="644" spans="2:51" s="13" customFormat="1" ht="13.5">
      <c r="B644" s="231"/>
      <c r="D644" s="216" t="s">
        <v>166</v>
      </c>
      <c r="E644" s="232" t="s">
        <v>5</v>
      </c>
      <c r="F644" s="233" t="s">
        <v>169</v>
      </c>
      <c r="H644" s="234">
        <v>3051.985</v>
      </c>
      <c r="I644" s="235"/>
      <c r="L644" s="231"/>
      <c r="M644" s="236"/>
      <c r="N644" s="237"/>
      <c r="O644" s="237"/>
      <c r="P644" s="237"/>
      <c r="Q644" s="237"/>
      <c r="R644" s="237"/>
      <c r="S644" s="237"/>
      <c r="T644" s="238"/>
      <c r="AT644" s="232" t="s">
        <v>166</v>
      </c>
      <c r="AU644" s="232" t="s">
        <v>82</v>
      </c>
      <c r="AV644" s="13" t="s">
        <v>88</v>
      </c>
      <c r="AW644" s="13" t="s">
        <v>36</v>
      </c>
      <c r="AX644" s="13" t="s">
        <v>78</v>
      </c>
      <c r="AY644" s="232" t="s">
        <v>158</v>
      </c>
    </row>
    <row r="645" spans="2:65" s="1" customFormat="1" ht="16.5" customHeight="1">
      <c r="B645" s="202"/>
      <c r="C645" s="239" t="s">
        <v>744</v>
      </c>
      <c r="D645" s="239" t="s">
        <v>245</v>
      </c>
      <c r="E645" s="240" t="s">
        <v>372</v>
      </c>
      <c r="F645" s="241" t="s">
        <v>373</v>
      </c>
      <c r="G645" s="242" t="s">
        <v>304</v>
      </c>
      <c r="H645" s="243">
        <v>3204.584</v>
      </c>
      <c r="I645" s="244"/>
      <c r="J645" s="245">
        <f>ROUND(I645*H645,2)</f>
        <v>0</v>
      </c>
      <c r="K645" s="241" t="s">
        <v>5</v>
      </c>
      <c r="L645" s="246"/>
      <c r="M645" s="247" t="s">
        <v>5</v>
      </c>
      <c r="N645" s="248" t="s">
        <v>44</v>
      </c>
      <c r="O645" s="48"/>
      <c r="P645" s="212">
        <f>O645*H645</f>
        <v>0</v>
      </c>
      <c r="Q645" s="212">
        <v>0</v>
      </c>
      <c r="R645" s="212">
        <f>Q645*H645</f>
        <v>0</v>
      </c>
      <c r="S645" s="212">
        <v>0</v>
      </c>
      <c r="T645" s="213">
        <f>S645*H645</f>
        <v>0</v>
      </c>
      <c r="AR645" s="25" t="s">
        <v>204</v>
      </c>
      <c r="AT645" s="25" t="s">
        <v>245</v>
      </c>
      <c r="AU645" s="25" t="s">
        <v>82</v>
      </c>
      <c r="AY645" s="25" t="s">
        <v>158</v>
      </c>
      <c r="BE645" s="214">
        <f>IF(N645="základní",J645,0)</f>
        <v>0</v>
      </c>
      <c r="BF645" s="214">
        <f>IF(N645="snížená",J645,0)</f>
        <v>0</v>
      </c>
      <c r="BG645" s="214">
        <f>IF(N645="zákl. přenesená",J645,0)</f>
        <v>0</v>
      </c>
      <c r="BH645" s="214">
        <f>IF(N645="sníž. přenesená",J645,0)</f>
        <v>0</v>
      </c>
      <c r="BI645" s="214">
        <f>IF(N645="nulová",J645,0)</f>
        <v>0</v>
      </c>
      <c r="BJ645" s="25" t="s">
        <v>78</v>
      </c>
      <c r="BK645" s="214">
        <f>ROUND(I645*H645,2)</f>
        <v>0</v>
      </c>
      <c r="BL645" s="25" t="s">
        <v>88</v>
      </c>
      <c r="BM645" s="25" t="s">
        <v>745</v>
      </c>
    </row>
    <row r="646" spans="2:51" s="12" customFormat="1" ht="13.5">
      <c r="B646" s="223"/>
      <c r="D646" s="216" t="s">
        <v>166</v>
      </c>
      <c r="E646" s="224" t="s">
        <v>5</v>
      </c>
      <c r="F646" s="225" t="s">
        <v>746</v>
      </c>
      <c r="H646" s="226">
        <v>3204.584</v>
      </c>
      <c r="I646" s="227"/>
      <c r="L646" s="223"/>
      <c r="M646" s="228"/>
      <c r="N646" s="229"/>
      <c r="O646" s="229"/>
      <c r="P646" s="229"/>
      <c r="Q646" s="229"/>
      <c r="R646" s="229"/>
      <c r="S646" s="229"/>
      <c r="T646" s="230"/>
      <c r="AT646" s="224" t="s">
        <v>166</v>
      </c>
      <c r="AU646" s="224" t="s">
        <v>82</v>
      </c>
      <c r="AV646" s="12" t="s">
        <v>82</v>
      </c>
      <c r="AW646" s="12" t="s">
        <v>36</v>
      </c>
      <c r="AX646" s="12" t="s">
        <v>73</v>
      </c>
      <c r="AY646" s="224" t="s">
        <v>158</v>
      </c>
    </row>
    <row r="647" spans="2:51" s="13" customFormat="1" ht="13.5">
      <c r="B647" s="231"/>
      <c r="D647" s="216" t="s">
        <v>166</v>
      </c>
      <c r="E647" s="232" t="s">
        <v>5</v>
      </c>
      <c r="F647" s="233" t="s">
        <v>169</v>
      </c>
      <c r="H647" s="234">
        <v>3204.584</v>
      </c>
      <c r="I647" s="235"/>
      <c r="L647" s="231"/>
      <c r="M647" s="236"/>
      <c r="N647" s="237"/>
      <c r="O647" s="237"/>
      <c r="P647" s="237"/>
      <c r="Q647" s="237"/>
      <c r="R647" s="237"/>
      <c r="S647" s="237"/>
      <c r="T647" s="238"/>
      <c r="AT647" s="232" t="s">
        <v>166</v>
      </c>
      <c r="AU647" s="232" t="s">
        <v>82</v>
      </c>
      <c r="AV647" s="13" t="s">
        <v>88</v>
      </c>
      <c r="AW647" s="13" t="s">
        <v>36</v>
      </c>
      <c r="AX647" s="13" t="s">
        <v>78</v>
      </c>
      <c r="AY647" s="232" t="s">
        <v>158</v>
      </c>
    </row>
    <row r="648" spans="2:65" s="1" customFormat="1" ht="25.5" customHeight="1">
      <c r="B648" s="202"/>
      <c r="C648" s="203" t="s">
        <v>747</v>
      </c>
      <c r="D648" s="203" t="s">
        <v>160</v>
      </c>
      <c r="E648" s="204" t="s">
        <v>748</v>
      </c>
      <c r="F648" s="205" t="s">
        <v>749</v>
      </c>
      <c r="G648" s="206" t="s">
        <v>304</v>
      </c>
      <c r="H648" s="207">
        <v>711.5</v>
      </c>
      <c r="I648" s="208"/>
      <c r="J648" s="209">
        <f>ROUND(I648*H648,2)</f>
        <v>0</v>
      </c>
      <c r="K648" s="205" t="s">
        <v>164</v>
      </c>
      <c r="L648" s="47"/>
      <c r="M648" s="210" t="s">
        <v>5</v>
      </c>
      <c r="N648" s="211" t="s">
        <v>44</v>
      </c>
      <c r="O648" s="48"/>
      <c r="P648" s="212">
        <f>O648*H648</f>
        <v>0</v>
      </c>
      <c r="Q648" s="212">
        <v>0</v>
      </c>
      <c r="R648" s="212">
        <f>Q648*H648</f>
        <v>0</v>
      </c>
      <c r="S648" s="212">
        <v>0</v>
      </c>
      <c r="T648" s="213">
        <f>S648*H648</f>
        <v>0</v>
      </c>
      <c r="AR648" s="25" t="s">
        <v>88</v>
      </c>
      <c r="AT648" s="25" t="s">
        <v>160</v>
      </c>
      <c r="AU648" s="25" t="s">
        <v>82</v>
      </c>
      <c r="AY648" s="25" t="s">
        <v>158</v>
      </c>
      <c r="BE648" s="214">
        <f>IF(N648="základní",J648,0)</f>
        <v>0</v>
      </c>
      <c r="BF648" s="214">
        <f>IF(N648="snížená",J648,0)</f>
        <v>0</v>
      </c>
      <c r="BG648" s="214">
        <f>IF(N648="zákl. přenesená",J648,0)</f>
        <v>0</v>
      </c>
      <c r="BH648" s="214">
        <f>IF(N648="sníž. přenesená",J648,0)</f>
        <v>0</v>
      </c>
      <c r="BI648" s="214">
        <f>IF(N648="nulová",J648,0)</f>
        <v>0</v>
      </c>
      <c r="BJ648" s="25" t="s">
        <v>78</v>
      </c>
      <c r="BK648" s="214">
        <f>ROUND(I648*H648,2)</f>
        <v>0</v>
      </c>
      <c r="BL648" s="25" t="s">
        <v>88</v>
      </c>
      <c r="BM648" s="25" t="s">
        <v>750</v>
      </c>
    </row>
    <row r="649" spans="2:51" s="11" customFormat="1" ht="13.5">
      <c r="B649" s="215"/>
      <c r="D649" s="216" t="s">
        <v>166</v>
      </c>
      <c r="E649" s="217" t="s">
        <v>5</v>
      </c>
      <c r="F649" s="218" t="s">
        <v>636</v>
      </c>
      <c r="H649" s="217" t="s">
        <v>5</v>
      </c>
      <c r="I649" s="219"/>
      <c r="L649" s="215"/>
      <c r="M649" s="220"/>
      <c r="N649" s="221"/>
      <c r="O649" s="221"/>
      <c r="P649" s="221"/>
      <c r="Q649" s="221"/>
      <c r="R649" s="221"/>
      <c r="S649" s="221"/>
      <c r="T649" s="222"/>
      <c r="AT649" s="217" t="s">
        <v>166</v>
      </c>
      <c r="AU649" s="217" t="s">
        <v>82</v>
      </c>
      <c r="AV649" s="11" t="s">
        <v>78</v>
      </c>
      <c r="AW649" s="11" t="s">
        <v>36</v>
      </c>
      <c r="AX649" s="11" t="s">
        <v>73</v>
      </c>
      <c r="AY649" s="217" t="s">
        <v>158</v>
      </c>
    </row>
    <row r="650" spans="2:51" s="12" customFormat="1" ht="13.5">
      <c r="B650" s="223"/>
      <c r="D650" s="216" t="s">
        <v>166</v>
      </c>
      <c r="E650" s="224" t="s">
        <v>5</v>
      </c>
      <c r="F650" s="225" t="s">
        <v>637</v>
      </c>
      <c r="H650" s="226">
        <v>711.5</v>
      </c>
      <c r="I650" s="227"/>
      <c r="L650" s="223"/>
      <c r="M650" s="228"/>
      <c r="N650" s="229"/>
      <c r="O650" s="229"/>
      <c r="P650" s="229"/>
      <c r="Q650" s="229"/>
      <c r="R650" s="229"/>
      <c r="S650" s="229"/>
      <c r="T650" s="230"/>
      <c r="AT650" s="224" t="s">
        <v>166</v>
      </c>
      <c r="AU650" s="224" t="s">
        <v>82</v>
      </c>
      <c r="AV650" s="12" t="s">
        <v>82</v>
      </c>
      <c r="AW650" s="12" t="s">
        <v>36</v>
      </c>
      <c r="AX650" s="12" t="s">
        <v>73</v>
      </c>
      <c r="AY650" s="224" t="s">
        <v>158</v>
      </c>
    </row>
    <row r="651" spans="2:51" s="13" customFormat="1" ht="13.5">
      <c r="B651" s="231"/>
      <c r="D651" s="216" t="s">
        <v>166</v>
      </c>
      <c r="E651" s="232" t="s">
        <v>5</v>
      </c>
      <c r="F651" s="233" t="s">
        <v>169</v>
      </c>
      <c r="H651" s="234">
        <v>711.5</v>
      </c>
      <c r="I651" s="235"/>
      <c r="L651" s="231"/>
      <c r="M651" s="236"/>
      <c r="N651" s="237"/>
      <c r="O651" s="237"/>
      <c r="P651" s="237"/>
      <c r="Q651" s="237"/>
      <c r="R651" s="237"/>
      <c r="S651" s="237"/>
      <c r="T651" s="238"/>
      <c r="AT651" s="232" t="s">
        <v>166</v>
      </c>
      <c r="AU651" s="232" t="s">
        <v>82</v>
      </c>
      <c r="AV651" s="13" t="s">
        <v>88</v>
      </c>
      <c r="AW651" s="13" t="s">
        <v>36</v>
      </c>
      <c r="AX651" s="13" t="s">
        <v>78</v>
      </c>
      <c r="AY651" s="232" t="s">
        <v>158</v>
      </c>
    </row>
    <row r="652" spans="2:65" s="1" customFormat="1" ht="16.5" customHeight="1">
      <c r="B652" s="202"/>
      <c r="C652" s="239" t="s">
        <v>751</v>
      </c>
      <c r="D652" s="239" t="s">
        <v>245</v>
      </c>
      <c r="E652" s="240" t="s">
        <v>752</v>
      </c>
      <c r="F652" s="241" t="s">
        <v>753</v>
      </c>
      <c r="G652" s="242" t="s">
        <v>304</v>
      </c>
      <c r="H652" s="243">
        <v>747.075</v>
      </c>
      <c r="I652" s="244"/>
      <c r="J652" s="245">
        <f>ROUND(I652*H652,2)</f>
        <v>0</v>
      </c>
      <c r="K652" s="241" t="s">
        <v>5</v>
      </c>
      <c r="L652" s="246"/>
      <c r="M652" s="247" t="s">
        <v>5</v>
      </c>
      <c r="N652" s="248" t="s">
        <v>44</v>
      </c>
      <c r="O652" s="48"/>
      <c r="P652" s="212">
        <f>O652*H652</f>
        <v>0</v>
      </c>
      <c r="Q652" s="212">
        <v>0</v>
      </c>
      <c r="R652" s="212">
        <f>Q652*H652</f>
        <v>0</v>
      </c>
      <c r="S652" s="212">
        <v>0</v>
      </c>
      <c r="T652" s="213">
        <f>S652*H652</f>
        <v>0</v>
      </c>
      <c r="AR652" s="25" t="s">
        <v>204</v>
      </c>
      <c r="AT652" s="25" t="s">
        <v>245</v>
      </c>
      <c r="AU652" s="25" t="s">
        <v>82</v>
      </c>
      <c r="AY652" s="25" t="s">
        <v>158</v>
      </c>
      <c r="BE652" s="214">
        <f>IF(N652="základní",J652,0)</f>
        <v>0</v>
      </c>
      <c r="BF652" s="214">
        <f>IF(N652="snížená",J652,0)</f>
        <v>0</v>
      </c>
      <c r="BG652" s="214">
        <f>IF(N652="zákl. přenesená",J652,0)</f>
        <v>0</v>
      </c>
      <c r="BH652" s="214">
        <f>IF(N652="sníž. přenesená",J652,0)</f>
        <v>0</v>
      </c>
      <c r="BI652" s="214">
        <f>IF(N652="nulová",J652,0)</f>
        <v>0</v>
      </c>
      <c r="BJ652" s="25" t="s">
        <v>78</v>
      </c>
      <c r="BK652" s="214">
        <f>ROUND(I652*H652,2)</f>
        <v>0</v>
      </c>
      <c r="BL652" s="25" t="s">
        <v>88</v>
      </c>
      <c r="BM652" s="25" t="s">
        <v>754</v>
      </c>
    </row>
    <row r="653" spans="2:51" s="12" customFormat="1" ht="13.5">
      <c r="B653" s="223"/>
      <c r="D653" s="216" t="s">
        <v>166</v>
      </c>
      <c r="E653" s="224" t="s">
        <v>5</v>
      </c>
      <c r="F653" s="225" t="s">
        <v>755</v>
      </c>
      <c r="H653" s="226">
        <v>747.075</v>
      </c>
      <c r="I653" s="227"/>
      <c r="L653" s="223"/>
      <c r="M653" s="228"/>
      <c r="N653" s="229"/>
      <c r="O653" s="229"/>
      <c r="P653" s="229"/>
      <c r="Q653" s="229"/>
      <c r="R653" s="229"/>
      <c r="S653" s="229"/>
      <c r="T653" s="230"/>
      <c r="AT653" s="224" t="s">
        <v>166</v>
      </c>
      <c r="AU653" s="224" t="s">
        <v>82</v>
      </c>
      <c r="AV653" s="12" t="s">
        <v>82</v>
      </c>
      <c r="AW653" s="12" t="s">
        <v>36</v>
      </c>
      <c r="AX653" s="12" t="s">
        <v>73</v>
      </c>
      <c r="AY653" s="224" t="s">
        <v>158</v>
      </c>
    </row>
    <row r="654" spans="2:51" s="13" customFormat="1" ht="13.5">
      <c r="B654" s="231"/>
      <c r="D654" s="216" t="s">
        <v>166</v>
      </c>
      <c r="E654" s="232" t="s">
        <v>5</v>
      </c>
      <c r="F654" s="233" t="s">
        <v>169</v>
      </c>
      <c r="H654" s="234">
        <v>747.075</v>
      </c>
      <c r="I654" s="235"/>
      <c r="L654" s="231"/>
      <c r="M654" s="236"/>
      <c r="N654" s="237"/>
      <c r="O654" s="237"/>
      <c r="P654" s="237"/>
      <c r="Q654" s="237"/>
      <c r="R654" s="237"/>
      <c r="S654" s="237"/>
      <c r="T654" s="238"/>
      <c r="AT654" s="232" t="s">
        <v>166</v>
      </c>
      <c r="AU654" s="232" t="s">
        <v>82</v>
      </c>
      <c r="AV654" s="13" t="s">
        <v>88</v>
      </c>
      <c r="AW654" s="13" t="s">
        <v>36</v>
      </c>
      <c r="AX654" s="13" t="s">
        <v>78</v>
      </c>
      <c r="AY654" s="232" t="s">
        <v>158</v>
      </c>
    </row>
    <row r="655" spans="2:65" s="1" customFormat="1" ht="25.5" customHeight="1">
      <c r="B655" s="202"/>
      <c r="C655" s="203" t="s">
        <v>756</v>
      </c>
      <c r="D655" s="203" t="s">
        <v>160</v>
      </c>
      <c r="E655" s="204" t="s">
        <v>377</v>
      </c>
      <c r="F655" s="205" t="s">
        <v>378</v>
      </c>
      <c r="G655" s="206" t="s">
        <v>163</v>
      </c>
      <c r="H655" s="207">
        <v>1433.804</v>
      </c>
      <c r="I655" s="208"/>
      <c r="J655" s="209">
        <f>ROUND(I655*H655,2)</f>
        <v>0</v>
      </c>
      <c r="K655" s="205" t="s">
        <v>5</v>
      </c>
      <c r="L655" s="47"/>
      <c r="M655" s="210" t="s">
        <v>5</v>
      </c>
      <c r="N655" s="211" t="s">
        <v>44</v>
      </c>
      <c r="O655" s="48"/>
      <c r="P655" s="212">
        <f>O655*H655</f>
        <v>0</v>
      </c>
      <c r="Q655" s="212">
        <v>0</v>
      </c>
      <c r="R655" s="212">
        <f>Q655*H655</f>
        <v>0</v>
      </c>
      <c r="S655" s="212">
        <v>0</v>
      </c>
      <c r="T655" s="213">
        <f>S655*H655</f>
        <v>0</v>
      </c>
      <c r="AR655" s="25" t="s">
        <v>88</v>
      </c>
      <c r="AT655" s="25" t="s">
        <v>160</v>
      </c>
      <c r="AU655" s="25" t="s">
        <v>82</v>
      </c>
      <c r="AY655" s="25" t="s">
        <v>158</v>
      </c>
      <c r="BE655" s="214">
        <f>IF(N655="základní",J655,0)</f>
        <v>0</v>
      </c>
      <c r="BF655" s="214">
        <f>IF(N655="snížená",J655,0)</f>
        <v>0</v>
      </c>
      <c r="BG655" s="214">
        <f>IF(N655="zákl. přenesená",J655,0)</f>
        <v>0</v>
      </c>
      <c r="BH655" s="214">
        <f>IF(N655="sníž. přenesená",J655,0)</f>
        <v>0</v>
      </c>
      <c r="BI655" s="214">
        <f>IF(N655="nulová",J655,0)</f>
        <v>0</v>
      </c>
      <c r="BJ655" s="25" t="s">
        <v>78</v>
      </c>
      <c r="BK655" s="214">
        <f>ROUND(I655*H655,2)</f>
        <v>0</v>
      </c>
      <c r="BL655" s="25" t="s">
        <v>88</v>
      </c>
      <c r="BM655" s="25" t="s">
        <v>757</v>
      </c>
    </row>
    <row r="656" spans="2:51" s="11" customFormat="1" ht="13.5">
      <c r="B656" s="215"/>
      <c r="D656" s="216" t="s">
        <v>166</v>
      </c>
      <c r="E656" s="217" t="s">
        <v>5</v>
      </c>
      <c r="F656" s="218" t="s">
        <v>758</v>
      </c>
      <c r="H656" s="217" t="s">
        <v>5</v>
      </c>
      <c r="I656" s="219"/>
      <c r="L656" s="215"/>
      <c r="M656" s="220"/>
      <c r="N656" s="221"/>
      <c r="O656" s="221"/>
      <c r="P656" s="221"/>
      <c r="Q656" s="221"/>
      <c r="R656" s="221"/>
      <c r="S656" s="221"/>
      <c r="T656" s="222"/>
      <c r="AT656" s="217" t="s">
        <v>166</v>
      </c>
      <c r="AU656" s="217" t="s">
        <v>82</v>
      </c>
      <c r="AV656" s="11" t="s">
        <v>78</v>
      </c>
      <c r="AW656" s="11" t="s">
        <v>36</v>
      </c>
      <c r="AX656" s="11" t="s">
        <v>73</v>
      </c>
      <c r="AY656" s="217" t="s">
        <v>158</v>
      </c>
    </row>
    <row r="657" spans="2:51" s="12" customFormat="1" ht="13.5">
      <c r="B657" s="223"/>
      <c r="D657" s="216" t="s">
        <v>166</v>
      </c>
      <c r="E657" s="224" t="s">
        <v>5</v>
      </c>
      <c r="F657" s="225" t="s">
        <v>381</v>
      </c>
      <c r="H657" s="226">
        <v>16.35</v>
      </c>
      <c r="I657" s="227"/>
      <c r="L657" s="223"/>
      <c r="M657" s="228"/>
      <c r="N657" s="229"/>
      <c r="O657" s="229"/>
      <c r="P657" s="229"/>
      <c r="Q657" s="229"/>
      <c r="R657" s="229"/>
      <c r="S657" s="229"/>
      <c r="T657" s="230"/>
      <c r="AT657" s="224" t="s">
        <v>166</v>
      </c>
      <c r="AU657" s="224" t="s">
        <v>82</v>
      </c>
      <c r="AV657" s="12" t="s">
        <v>82</v>
      </c>
      <c r="AW657" s="12" t="s">
        <v>36</v>
      </c>
      <c r="AX657" s="12" t="s">
        <v>73</v>
      </c>
      <c r="AY657" s="224" t="s">
        <v>158</v>
      </c>
    </row>
    <row r="658" spans="2:51" s="12" customFormat="1" ht="13.5">
      <c r="B658" s="223"/>
      <c r="D658" s="216" t="s">
        <v>166</v>
      </c>
      <c r="E658" s="224" t="s">
        <v>5</v>
      </c>
      <c r="F658" s="225" t="s">
        <v>382</v>
      </c>
      <c r="H658" s="226">
        <v>275.625</v>
      </c>
      <c r="I658" s="227"/>
      <c r="L658" s="223"/>
      <c r="M658" s="228"/>
      <c r="N658" s="229"/>
      <c r="O658" s="229"/>
      <c r="P658" s="229"/>
      <c r="Q658" s="229"/>
      <c r="R658" s="229"/>
      <c r="S658" s="229"/>
      <c r="T658" s="230"/>
      <c r="AT658" s="224" t="s">
        <v>166</v>
      </c>
      <c r="AU658" s="224" t="s">
        <v>82</v>
      </c>
      <c r="AV658" s="12" t="s">
        <v>82</v>
      </c>
      <c r="AW658" s="12" t="s">
        <v>36</v>
      </c>
      <c r="AX658" s="12" t="s">
        <v>73</v>
      </c>
      <c r="AY658" s="224" t="s">
        <v>158</v>
      </c>
    </row>
    <row r="659" spans="2:51" s="12" customFormat="1" ht="13.5">
      <c r="B659" s="223"/>
      <c r="D659" s="216" t="s">
        <v>166</v>
      </c>
      <c r="E659" s="224" t="s">
        <v>5</v>
      </c>
      <c r="F659" s="225" t="s">
        <v>383</v>
      </c>
      <c r="H659" s="226">
        <v>6.3</v>
      </c>
      <c r="I659" s="227"/>
      <c r="L659" s="223"/>
      <c r="M659" s="228"/>
      <c r="N659" s="229"/>
      <c r="O659" s="229"/>
      <c r="P659" s="229"/>
      <c r="Q659" s="229"/>
      <c r="R659" s="229"/>
      <c r="S659" s="229"/>
      <c r="T659" s="230"/>
      <c r="AT659" s="224" t="s">
        <v>166</v>
      </c>
      <c r="AU659" s="224" t="s">
        <v>82</v>
      </c>
      <c r="AV659" s="12" t="s">
        <v>82</v>
      </c>
      <c r="AW659" s="12" t="s">
        <v>36</v>
      </c>
      <c r="AX659" s="12" t="s">
        <v>73</v>
      </c>
      <c r="AY659" s="224" t="s">
        <v>158</v>
      </c>
    </row>
    <row r="660" spans="2:51" s="12" customFormat="1" ht="13.5">
      <c r="B660" s="223"/>
      <c r="D660" s="216" t="s">
        <v>166</v>
      </c>
      <c r="E660" s="224" t="s">
        <v>5</v>
      </c>
      <c r="F660" s="225" t="s">
        <v>384</v>
      </c>
      <c r="H660" s="226">
        <v>76.05</v>
      </c>
      <c r="I660" s="227"/>
      <c r="L660" s="223"/>
      <c r="M660" s="228"/>
      <c r="N660" s="229"/>
      <c r="O660" s="229"/>
      <c r="P660" s="229"/>
      <c r="Q660" s="229"/>
      <c r="R660" s="229"/>
      <c r="S660" s="229"/>
      <c r="T660" s="230"/>
      <c r="AT660" s="224" t="s">
        <v>166</v>
      </c>
      <c r="AU660" s="224" t="s">
        <v>82</v>
      </c>
      <c r="AV660" s="12" t="s">
        <v>82</v>
      </c>
      <c r="AW660" s="12" t="s">
        <v>36</v>
      </c>
      <c r="AX660" s="12" t="s">
        <v>73</v>
      </c>
      <c r="AY660" s="224" t="s">
        <v>158</v>
      </c>
    </row>
    <row r="661" spans="2:51" s="12" customFormat="1" ht="13.5">
      <c r="B661" s="223"/>
      <c r="D661" s="216" t="s">
        <v>166</v>
      </c>
      <c r="E661" s="224" t="s">
        <v>5</v>
      </c>
      <c r="F661" s="225" t="s">
        <v>385</v>
      </c>
      <c r="H661" s="226">
        <v>6.3</v>
      </c>
      <c r="I661" s="227"/>
      <c r="L661" s="223"/>
      <c r="M661" s="228"/>
      <c r="N661" s="229"/>
      <c r="O661" s="229"/>
      <c r="P661" s="229"/>
      <c r="Q661" s="229"/>
      <c r="R661" s="229"/>
      <c r="S661" s="229"/>
      <c r="T661" s="230"/>
      <c r="AT661" s="224" t="s">
        <v>166</v>
      </c>
      <c r="AU661" s="224" t="s">
        <v>82</v>
      </c>
      <c r="AV661" s="12" t="s">
        <v>82</v>
      </c>
      <c r="AW661" s="12" t="s">
        <v>36</v>
      </c>
      <c r="AX661" s="12" t="s">
        <v>73</v>
      </c>
      <c r="AY661" s="224" t="s">
        <v>158</v>
      </c>
    </row>
    <row r="662" spans="2:51" s="12" customFormat="1" ht="13.5">
      <c r="B662" s="223"/>
      <c r="D662" s="216" t="s">
        <v>166</v>
      </c>
      <c r="E662" s="224" t="s">
        <v>5</v>
      </c>
      <c r="F662" s="225" t="s">
        <v>386</v>
      </c>
      <c r="H662" s="226">
        <v>23.49</v>
      </c>
      <c r="I662" s="227"/>
      <c r="L662" s="223"/>
      <c r="M662" s="228"/>
      <c r="N662" s="229"/>
      <c r="O662" s="229"/>
      <c r="P662" s="229"/>
      <c r="Q662" s="229"/>
      <c r="R662" s="229"/>
      <c r="S662" s="229"/>
      <c r="T662" s="230"/>
      <c r="AT662" s="224" t="s">
        <v>166</v>
      </c>
      <c r="AU662" s="224" t="s">
        <v>82</v>
      </c>
      <c r="AV662" s="12" t="s">
        <v>82</v>
      </c>
      <c r="AW662" s="12" t="s">
        <v>36</v>
      </c>
      <c r="AX662" s="12" t="s">
        <v>73</v>
      </c>
      <c r="AY662" s="224" t="s">
        <v>158</v>
      </c>
    </row>
    <row r="663" spans="2:51" s="12" customFormat="1" ht="13.5">
      <c r="B663" s="223"/>
      <c r="D663" s="216" t="s">
        <v>166</v>
      </c>
      <c r="E663" s="224" t="s">
        <v>5</v>
      </c>
      <c r="F663" s="225" t="s">
        <v>387</v>
      </c>
      <c r="H663" s="226">
        <v>39.375</v>
      </c>
      <c r="I663" s="227"/>
      <c r="L663" s="223"/>
      <c r="M663" s="228"/>
      <c r="N663" s="229"/>
      <c r="O663" s="229"/>
      <c r="P663" s="229"/>
      <c r="Q663" s="229"/>
      <c r="R663" s="229"/>
      <c r="S663" s="229"/>
      <c r="T663" s="230"/>
      <c r="AT663" s="224" t="s">
        <v>166</v>
      </c>
      <c r="AU663" s="224" t="s">
        <v>82</v>
      </c>
      <c r="AV663" s="12" t="s">
        <v>82</v>
      </c>
      <c r="AW663" s="12" t="s">
        <v>36</v>
      </c>
      <c r="AX663" s="12" t="s">
        <v>73</v>
      </c>
      <c r="AY663" s="224" t="s">
        <v>158</v>
      </c>
    </row>
    <row r="664" spans="2:51" s="12" customFormat="1" ht="13.5">
      <c r="B664" s="223"/>
      <c r="D664" s="216" t="s">
        <v>166</v>
      </c>
      <c r="E664" s="224" t="s">
        <v>5</v>
      </c>
      <c r="F664" s="225" t="s">
        <v>388</v>
      </c>
      <c r="H664" s="226">
        <v>0.64</v>
      </c>
      <c r="I664" s="227"/>
      <c r="L664" s="223"/>
      <c r="M664" s="228"/>
      <c r="N664" s="229"/>
      <c r="O664" s="229"/>
      <c r="P664" s="229"/>
      <c r="Q664" s="229"/>
      <c r="R664" s="229"/>
      <c r="S664" s="229"/>
      <c r="T664" s="230"/>
      <c r="AT664" s="224" t="s">
        <v>166</v>
      </c>
      <c r="AU664" s="224" t="s">
        <v>82</v>
      </c>
      <c r="AV664" s="12" t="s">
        <v>82</v>
      </c>
      <c r="AW664" s="12" t="s">
        <v>36</v>
      </c>
      <c r="AX664" s="12" t="s">
        <v>73</v>
      </c>
      <c r="AY664" s="224" t="s">
        <v>158</v>
      </c>
    </row>
    <row r="665" spans="2:51" s="12" customFormat="1" ht="13.5">
      <c r="B665" s="223"/>
      <c r="D665" s="216" t="s">
        <v>166</v>
      </c>
      <c r="E665" s="224" t="s">
        <v>5</v>
      </c>
      <c r="F665" s="225" t="s">
        <v>389</v>
      </c>
      <c r="H665" s="226">
        <v>2.05</v>
      </c>
      <c r="I665" s="227"/>
      <c r="L665" s="223"/>
      <c r="M665" s="228"/>
      <c r="N665" s="229"/>
      <c r="O665" s="229"/>
      <c r="P665" s="229"/>
      <c r="Q665" s="229"/>
      <c r="R665" s="229"/>
      <c r="S665" s="229"/>
      <c r="T665" s="230"/>
      <c r="AT665" s="224" t="s">
        <v>166</v>
      </c>
      <c r="AU665" s="224" t="s">
        <v>82</v>
      </c>
      <c r="AV665" s="12" t="s">
        <v>82</v>
      </c>
      <c r="AW665" s="12" t="s">
        <v>36</v>
      </c>
      <c r="AX665" s="12" t="s">
        <v>73</v>
      </c>
      <c r="AY665" s="224" t="s">
        <v>158</v>
      </c>
    </row>
    <row r="666" spans="2:51" s="12" customFormat="1" ht="13.5">
      <c r="B666" s="223"/>
      <c r="D666" s="216" t="s">
        <v>166</v>
      </c>
      <c r="E666" s="224" t="s">
        <v>5</v>
      </c>
      <c r="F666" s="225" t="s">
        <v>390</v>
      </c>
      <c r="H666" s="226">
        <v>435.488</v>
      </c>
      <c r="I666" s="227"/>
      <c r="L666" s="223"/>
      <c r="M666" s="228"/>
      <c r="N666" s="229"/>
      <c r="O666" s="229"/>
      <c r="P666" s="229"/>
      <c r="Q666" s="229"/>
      <c r="R666" s="229"/>
      <c r="S666" s="229"/>
      <c r="T666" s="230"/>
      <c r="AT666" s="224" t="s">
        <v>166</v>
      </c>
      <c r="AU666" s="224" t="s">
        <v>82</v>
      </c>
      <c r="AV666" s="12" t="s">
        <v>82</v>
      </c>
      <c r="AW666" s="12" t="s">
        <v>36</v>
      </c>
      <c r="AX666" s="12" t="s">
        <v>73</v>
      </c>
      <c r="AY666" s="224" t="s">
        <v>158</v>
      </c>
    </row>
    <row r="667" spans="2:51" s="12" customFormat="1" ht="13.5">
      <c r="B667" s="223"/>
      <c r="D667" s="216" t="s">
        <v>166</v>
      </c>
      <c r="E667" s="224" t="s">
        <v>5</v>
      </c>
      <c r="F667" s="225" t="s">
        <v>384</v>
      </c>
      <c r="H667" s="226">
        <v>76.05</v>
      </c>
      <c r="I667" s="227"/>
      <c r="L667" s="223"/>
      <c r="M667" s="228"/>
      <c r="N667" s="229"/>
      <c r="O667" s="229"/>
      <c r="P667" s="229"/>
      <c r="Q667" s="229"/>
      <c r="R667" s="229"/>
      <c r="S667" s="229"/>
      <c r="T667" s="230"/>
      <c r="AT667" s="224" t="s">
        <v>166</v>
      </c>
      <c r="AU667" s="224" t="s">
        <v>82</v>
      </c>
      <c r="AV667" s="12" t="s">
        <v>82</v>
      </c>
      <c r="AW667" s="12" t="s">
        <v>36</v>
      </c>
      <c r="AX667" s="12" t="s">
        <v>73</v>
      </c>
      <c r="AY667" s="224" t="s">
        <v>158</v>
      </c>
    </row>
    <row r="668" spans="2:51" s="12" customFormat="1" ht="13.5">
      <c r="B668" s="223"/>
      <c r="D668" s="216" t="s">
        <v>166</v>
      </c>
      <c r="E668" s="224" t="s">
        <v>5</v>
      </c>
      <c r="F668" s="225" t="s">
        <v>391</v>
      </c>
      <c r="H668" s="226">
        <v>3.25</v>
      </c>
      <c r="I668" s="227"/>
      <c r="L668" s="223"/>
      <c r="M668" s="228"/>
      <c r="N668" s="229"/>
      <c r="O668" s="229"/>
      <c r="P668" s="229"/>
      <c r="Q668" s="229"/>
      <c r="R668" s="229"/>
      <c r="S668" s="229"/>
      <c r="T668" s="230"/>
      <c r="AT668" s="224" t="s">
        <v>166</v>
      </c>
      <c r="AU668" s="224" t="s">
        <v>82</v>
      </c>
      <c r="AV668" s="12" t="s">
        <v>82</v>
      </c>
      <c r="AW668" s="12" t="s">
        <v>36</v>
      </c>
      <c r="AX668" s="12" t="s">
        <v>73</v>
      </c>
      <c r="AY668" s="224" t="s">
        <v>158</v>
      </c>
    </row>
    <row r="669" spans="2:51" s="12" customFormat="1" ht="13.5">
      <c r="B669" s="223"/>
      <c r="D669" s="216" t="s">
        <v>166</v>
      </c>
      <c r="E669" s="224" t="s">
        <v>5</v>
      </c>
      <c r="F669" s="225" t="s">
        <v>392</v>
      </c>
      <c r="H669" s="226">
        <v>18.27</v>
      </c>
      <c r="I669" s="227"/>
      <c r="L669" s="223"/>
      <c r="M669" s="228"/>
      <c r="N669" s="229"/>
      <c r="O669" s="229"/>
      <c r="P669" s="229"/>
      <c r="Q669" s="229"/>
      <c r="R669" s="229"/>
      <c r="S669" s="229"/>
      <c r="T669" s="230"/>
      <c r="AT669" s="224" t="s">
        <v>166</v>
      </c>
      <c r="AU669" s="224" t="s">
        <v>82</v>
      </c>
      <c r="AV669" s="12" t="s">
        <v>82</v>
      </c>
      <c r="AW669" s="12" t="s">
        <v>36</v>
      </c>
      <c r="AX669" s="12" t="s">
        <v>73</v>
      </c>
      <c r="AY669" s="224" t="s">
        <v>158</v>
      </c>
    </row>
    <row r="670" spans="2:51" s="12" customFormat="1" ht="13.5">
      <c r="B670" s="223"/>
      <c r="D670" s="216" t="s">
        <v>166</v>
      </c>
      <c r="E670" s="224" t="s">
        <v>5</v>
      </c>
      <c r="F670" s="225" t="s">
        <v>393</v>
      </c>
      <c r="H670" s="226">
        <v>35.595</v>
      </c>
      <c r="I670" s="227"/>
      <c r="L670" s="223"/>
      <c r="M670" s="228"/>
      <c r="N670" s="229"/>
      <c r="O670" s="229"/>
      <c r="P670" s="229"/>
      <c r="Q670" s="229"/>
      <c r="R670" s="229"/>
      <c r="S670" s="229"/>
      <c r="T670" s="230"/>
      <c r="AT670" s="224" t="s">
        <v>166</v>
      </c>
      <c r="AU670" s="224" t="s">
        <v>82</v>
      </c>
      <c r="AV670" s="12" t="s">
        <v>82</v>
      </c>
      <c r="AW670" s="12" t="s">
        <v>36</v>
      </c>
      <c r="AX670" s="12" t="s">
        <v>73</v>
      </c>
      <c r="AY670" s="224" t="s">
        <v>158</v>
      </c>
    </row>
    <row r="671" spans="2:51" s="12" customFormat="1" ht="13.5">
      <c r="B671" s="223"/>
      <c r="D671" s="216" t="s">
        <v>166</v>
      </c>
      <c r="E671" s="224" t="s">
        <v>5</v>
      </c>
      <c r="F671" s="225" t="s">
        <v>394</v>
      </c>
      <c r="H671" s="226">
        <v>8.033</v>
      </c>
      <c r="I671" s="227"/>
      <c r="L671" s="223"/>
      <c r="M671" s="228"/>
      <c r="N671" s="229"/>
      <c r="O671" s="229"/>
      <c r="P671" s="229"/>
      <c r="Q671" s="229"/>
      <c r="R671" s="229"/>
      <c r="S671" s="229"/>
      <c r="T671" s="230"/>
      <c r="AT671" s="224" t="s">
        <v>166</v>
      </c>
      <c r="AU671" s="224" t="s">
        <v>82</v>
      </c>
      <c r="AV671" s="12" t="s">
        <v>82</v>
      </c>
      <c r="AW671" s="12" t="s">
        <v>36</v>
      </c>
      <c r="AX671" s="12" t="s">
        <v>73</v>
      </c>
      <c r="AY671" s="224" t="s">
        <v>158</v>
      </c>
    </row>
    <row r="672" spans="2:51" s="12" customFormat="1" ht="13.5">
      <c r="B672" s="223"/>
      <c r="D672" s="216" t="s">
        <v>166</v>
      </c>
      <c r="E672" s="224" t="s">
        <v>5</v>
      </c>
      <c r="F672" s="225" t="s">
        <v>395</v>
      </c>
      <c r="H672" s="226">
        <v>1.62</v>
      </c>
      <c r="I672" s="227"/>
      <c r="L672" s="223"/>
      <c r="M672" s="228"/>
      <c r="N672" s="229"/>
      <c r="O672" s="229"/>
      <c r="P672" s="229"/>
      <c r="Q672" s="229"/>
      <c r="R672" s="229"/>
      <c r="S672" s="229"/>
      <c r="T672" s="230"/>
      <c r="AT672" s="224" t="s">
        <v>166</v>
      </c>
      <c r="AU672" s="224" t="s">
        <v>82</v>
      </c>
      <c r="AV672" s="12" t="s">
        <v>82</v>
      </c>
      <c r="AW672" s="12" t="s">
        <v>36</v>
      </c>
      <c r="AX672" s="12" t="s">
        <v>73</v>
      </c>
      <c r="AY672" s="224" t="s">
        <v>158</v>
      </c>
    </row>
    <row r="673" spans="2:51" s="12" customFormat="1" ht="13.5">
      <c r="B673" s="223"/>
      <c r="D673" s="216" t="s">
        <v>166</v>
      </c>
      <c r="E673" s="224" t="s">
        <v>5</v>
      </c>
      <c r="F673" s="225" t="s">
        <v>396</v>
      </c>
      <c r="H673" s="226">
        <v>5.723</v>
      </c>
      <c r="I673" s="227"/>
      <c r="L673" s="223"/>
      <c r="M673" s="228"/>
      <c r="N673" s="229"/>
      <c r="O673" s="229"/>
      <c r="P673" s="229"/>
      <c r="Q673" s="229"/>
      <c r="R673" s="229"/>
      <c r="S673" s="229"/>
      <c r="T673" s="230"/>
      <c r="AT673" s="224" t="s">
        <v>166</v>
      </c>
      <c r="AU673" s="224" t="s">
        <v>82</v>
      </c>
      <c r="AV673" s="12" t="s">
        <v>82</v>
      </c>
      <c r="AW673" s="12" t="s">
        <v>36</v>
      </c>
      <c r="AX673" s="12" t="s">
        <v>73</v>
      </c>
      <c r="AY673" s="224" t="s">
        <v>158</v>
      </c>
    </row>
    <row r="674" spans="2:51" s="12" customFormat="1" ht="13.5">
      <c r="B674" s="223"/>
      <c r="D674" s="216" t="s">
        <v>166</v>
      </c>
      <c r="E674" s="224" t="s">
        <v>5</v>
      </c>
      <c r="F674" s="225" t="s">
        <v>397</v>
      </c>
      <c r="H674" s="226">
        <v>4.5</v>
      </c>
      <c r="I674" s="227"/>
      <c r="L674" s="223"/>
      <c r="M674" s="228"/>
      <c r="N674" s="229"/>
      <c r="O674" s="229"/>
      <c r="P674" s="229"/>
      <c r="Q674" s="229"/>
      <c r="R674" s="229"/>
      <c r="S674" s="229"/>
      <c r="T674" s="230"/>
      <c r="AT674" s="224" t="s">
        <v>166</v>
      </c>
      <c r="AU674" s="224" t="s">
        <v>82</v>
      </c>
      <c r="AV674" s="12" t="s">
        <v>82</v>
      </c>
      <c r="AW674" s="12" t="s">
        <v>36</v>
      </c>
      <c r="AX674" s="12" t="s">
        <v>73</v>
      </c>
      <c r="AY674" s="224" t="s">
        <v>158</v>
      </c>
    </row>
    <row r="675" spans="2:51" s="12" customFormat="1" ht="13.5">
      <c r="B675" s="223"/>
      <c r="D675" s="216" t="s">
        <v>166</v>
      </c>
      <c r="E675" s="224" t="s">
        <v>5</v>
      </c>
      <c r="F675" s="225" t="s">
        <v>398</v>
      </c>
      <c r="H675" s="226">
        <v>2.16</v>
      </c>
      <c r="I675" s="227"/>
      <c r="L675" s="223"/>
      <c r="M675" s="228"/>
      <c r="N675" s="229"/>
      <c r="O675" s="229"/>
      <c r="P675" s="229"/>
      <c r="Q675" s="229"/>
      <c r="R675" s="229"/>
      <c r="S675" s="229"/>
      <c r="T675" s="230"/>
      <c r="AT675" s="224" t="s">
        <v>166</v>
      </c>
      <c r="AU675" s="224" t="s">
        <v>82</v>
      </c>
      <c r="AV675" s="12" t="s">
        <v>82</v>
      </c>
      <c r="AW675" s="12" t="s">
        <v>36</v>
      </c>
      <c r="AX675" s="12" t="s">
        <v>73</v>
      </c>
      <c r="AY675" s="224" t="s">
        <v>158</v>
      </c>
    </row>
    <row r="676" spans="2:51" s="12" customFormat="1" ht="13.5">
      <c r="B676" s="223"/>
      <c r="D676" s="216" t="s">
        <v>166</v>
      </c>
      <c r="E676" s="224" t="s">
        <v>5</v>
      </c>
      <c r="F676" s="225" t="s">
        <v>399</v>
      </c>
      <c r="H676" s="226">
        <v>3.24</v>
      </c>
      <c r="I676" s="227"/>
      <c r="L676" s="223"/>
      <c r="M676" s="228"/>
      <c r="N676" s="229"/>
      <c r="O676" s="229"/>
      <c r="P676" s="229"/>
      <c r="Q676" s="229"/>
      <c r="R676" s="229"/>
      <c r="S676" s="229"/>
      <c r="T676" s="230"/>
      <c r="AT676" s="224" t="s">
        <v>166</v>
      </c>
      <c r="AU676" s="224" t="s">
        <v>82</v>
      </c>
      <c r="AV676" s="12" t="s">
        <v>82</v>
      </c>
      <c r="AW676" s="12" t="s">
        <v>36</v>
      </c>
      <c r="AX676" s="12" t="s">
        <v>73</v>
      </c>
      <c r="AY676" s="224" t="s">
        <v>158</v>
      </c>
    </row>
    <row r="677" spans="2:51" s="12" customFormat="1" ht="13.5">
      <c r="B677" s="223"/>
      <c r="D677" s="216" t="s">
        <v>166</v>
      </c>
      <c r="E677" s="224" t="s">
        <v>5</v>
      </c>
      <c r="F677" s="225" t="s">
        <v>400</v>
      </c>
      <c r="H677" s="226">
        <v>31.185</v>
      </c>
      <c r="I677" s="227"/>
      <c r="L677" s="223"/>
      <c r="M677" s="228"/>
      <c r="N677" s="229"/>
      <c r="O677" s="229"/>
      <c r="P677" s="229"/>
      <c r="Q677" s="229"/>
      <c r="R677" s="229"/>
      <c r="S677" s="229"/>
      <c r="T677" s="230"/>
      <c r="AT677" s="224" t="s">
        <v>166</v>
      </c>
      <c r="AU677" s="224" t="s">
        <v>82</v>
      </c>
      <c r="AV677" s="12" t="s">
        <v>82</v>
      </c>
      <c r="AW677" s="12" t="s">
        <v>36</v>
      </c>
      <c r="AX677" s="12" t="s">
        <v>73</v>
      </c>
      <c r="AY677" s="224" t="s">
        <v>158</v>
      </c>
    </row>
    <row r="678" spans="2:51" s="12" customFormat="1" ht="13.5">
      <c r="B678" s="223"/>
      <c r="D678" s="216" t="s">
        <v>166</v>
      </c>
      <c r="E678" s="224" t="s">
        <v>5</v>
      </c>
      <c r="F678" s="225" t="s">
        <v>401</v>
      </c>
      <c r="H678" s="226">
        <v>7.875</v>
      </c>
      <c r="I678" s="227"/>
      <c r="L678" s="223"/>
      <c r="M678" s="228"/>
      <c r="N678" s="229"/>
      <c r="O678" s="229"/>
      <c r="P678" s="229"/>
      <c r="Q678" s="229"/>
      <c r="R678" s="229"/>
      <c r="S678" s="229"/>
      <c r="T678" s="230"/>
      <c r="AT678" s="224" t="s">
        <v>166</v>
      </c>
      <c r="AU678" s="224" t="s">
        <v>82</v>
      </c>
      <c r="AV678" s="12" t="s">
        <v>82</v>
      </c>
      <c r="AW678" s="12" t="s">
        <v>36</v>
      </c>
      <c r="AX678" s="12" t="s">
        <v>73</v>
      </c>
      <c r="AY678" s="224" t="s">
        <v>158</v>
      </c>
    </row>
    <row r="679" spans="2:51" s="12" customFormat="1" ht="13.5">
      <c r="B679" s="223"/>
      <c r="D679" s="216" t="s">
        <v>166</v>
      </c>
      <c r="E679" s="224" t="s">
        <v>5</v>
      </c>
      <c r="F679" s="225" t="s">
        <v>402</v>
      </c>
      <c r="H679" s="226">
        <v>110.25</v>
      </c>
      <c r="I679" s="227"/>
      <c r="L679" s="223"/>
      <c r="M679" s="228"/>
      <c r="N679" s="229"/>
      <c r="O679" s="229"/>
      <c r="P679" s="229"/>
      <c r="Q679" s="229"/>
      <c r="R679" s="229"/>
      <c r="S679" s="229"/>
      <c r="T679" s="230"/>
      <c r="AT679" s="224" t="s">
        <v>166</v>
      </c>
      <c r="AU679" s="224" t="s">
        <v>82</v>
      </c>
      <c r="AV679" s="12" t="s">
        <v>82</v>
      </c>
      <c r="AW679" s="12" t="s">
        <v>36</v>
      </c>
      <c r="AX679" s="12" t="s">
        <v>73</v>
      </c>
      <c r="AY679" s="224" t="s">
        <v>158</v>
      </c>
    </row>
    <row r="680" spans="2:51" s="12" customFormat="1" ht="13.5">
      <c r="B680" s="223"/>
      <c r="D680" s="216" t="s">
        <v>166</v>
      </c>
      <c r="E680" s="224" t="s">
        <v>5</v>
      </c>
      <c r="F680" s="225" t="s">
        <v>403</v>
      </c>
      <c r="H680" s="226">
        <v>62.37</v>
      </c>
      <c r="I680" s="227"/>
      <c r="L680" s="223"/>
      <c r="M680" s="228"/>
      <c r="N680" s="229"/>
      <c r="O680" s="229"/>
      <c r="P680" s="229"/>
      <c r="Q680" s="229"/>
      <c r="R680" s="229"/>
      <c r="S680" s="229"/>
      <c r="T680" s="230"/>
      <c r="AT680" s="224" t="s">
        <v>166</v>
      </c>
      <c r="AU680" s="224" t="s">
        <v>82</v>
      </c>
      <c r="AV680" s="12" t="s">
        <v>82</v>
      </c>
      <c r="AW680" s="12" t="s">
        <v>36</v>
      </c>
      <c r="AX680" s="12" t="s">
        <v>73</v>
      </c>
      <c r="AY680" s="224" t="s">
        <v>158</v>
      </c>
    </row>
    <row r="681" spans="2:51" s="12" customFormat="1" ht="13.5">
      <c r="B681" s="223"/>
      <c r="D681" s="216" t="s">
        <v>166</v>
      </c>
      <c r="E681" s="224" t="s">
        <v>5</v>
      </c>
      <c r="F681" s="225" t="s">
        <v>403</v>
      </c>
      <c r="H681" s="226">
        <v>62.37</v>
      </c>
      <c r="I681" s="227"/>
      <c r="L681" s="223"/>
      <c r="M681" s="228"/>
      <c r="N681" s="229"/>
      <c r="O681" s="229"/>
      <c r="P681" s="229"/>
      <c r="Q681" s="229"/>
      <c r="R681" s="229"/>
      <c r="S681" s="229"/>
      <c r="T681" s="230"/>
      <c r="AT681" s="224" t="s">
        <v>166</v>
      </c>
      <c r="AU681" s="224" t="s">
        <v>82</v>
      </c>
      <c r="AV681" s="12" t="s">
        <v>82</v>
      </c>
      <c r="AW681" s="12" t="s">
        <v>36</v>
      </c>
      <c r="AX681" s="12" t="s">
        <v>73</v>
      </c>
      <c r="AY681" s="224" t="s">
        <v>158</v>
      </c>
    </row>
    <row r="682" spans="2:51" s="12" customFormat="1" ht="13.5">
      <c r="B682" s="223"/>
      <c r="D682" s="216" t="s">
        <v>166</v>
      </c>
      <c r="E682" s="224" t="s">
        <v>5</v>
      </c>
      <c r="F682" s="225" t="s">
        <v>404</v>
      </c>
      <c r="H682" s="226">
        <v>15.12</v>
      </c>
      <c r="I682" s="227"/>
      <c r="L682" s="223"/>
      <c r="M682" s="228"/>
      <c r="N682" s="229"/>
      <c r="O682" s="229"/>
      <c r="P682" s="229"/>
      <c r="Q682" s="229"/>
      <c r="R682" s="229"/>
      <c r="S682" s="229"/>
      <c r="T682" s="230"/>
      <c r="AT682" s="224" t="s">
        <v>166</v>
      </c>
      <c r="AU682" s="224" t="s">
        <v>82</v>
      </c>
      <c r="AV682" s="12" t="s">
        <v>82</v>
      </c>
      <c r="AW682" s="12" t="s">
        <v>36</v>
      </c>
      <c r="AX682" s="12" t="s">
        <v>73</v>
      </c>
      <c r="AY682" s="224" t="s">
        <v>158</v>
      </c>
    </row>
    <row r="683" spans="2:51" s="12" customFormat="1" ht="13.5">
      <c r="B683" s="223"/>
      <c r="D683" s="216" t="s">
        <v>166</v>
      </c>
      <c r="E683" s="224" t="s">
        <v>5</v>
      </c>
      <c r="F683" s="225" t="s">
        <v>405</v>
      </c>
      <c r="H683" s="226">
        <v>9.45</v>
      </c>
      <c r="I683" s="227"/>
      <c r="L683" s="223"/>
      <c r="M683" s="228"/>
      <c r="N683" s="229"/>
      <c r="O683" s="229"/>
      <c r="P683" s="229"/>
      <c r="Q683" s="229"/>
      <c r="R683" s="229"/>
      <c r="S683" s="229"/>
      <c r="T683" s="230"/>
      <c r="AT683" s="224" t="s">
        <v>166</v>
      </c>
      <c r="AU683" s="224" t="s">
        <v>82</v>
      </c>
      <c r="AV683" s="12" t="s">
        <v>82</v>
      </c>
      <c r="AW683" s="12" t="s">
        <v>36</v>
      </c>
      <c r="AX683" s="12" t="s">
        <v>73</v>
      </c>
      <c r="AY683" s="224" t="s">
        <v>158</v>
      </c>
    </row>
    <row r="684" spans="2:51" s="12" customFormat="1" ht="13.5">
      <c r="B684" s="223"/>
      <c r="D684" s="216" t="s">
        <v>166</v>
      </c>
      <c r="E684" s="224" t="s">
        <v>5</v>
      </c>
      <c r="F684" s="225" t="s">
        <v>406</v>
      </c>
      <c r="H684" s="226">
        <v>56.7</v>
      </c>
      <c r="I684" s="227"/>
      <c r="L684" s="223"/>
      <c r="M684" s="228"/>
      <c r="N684" s="229"/>
      <c r="O684" s="229"/>
      <c r="P684" s="229"/>
      <c r="Q684" s="229"/>
      <c r="R684" s="229"/>
      <c r="S684" s="229"/>
      <c r="T684" s="230"/>
      <c r="AT684" s="224" t="s">
        <v>166</v>
      </c>
      <c r="AU684" s="224" t="s">
        <v>82</v>
      </c>
      <c r="AV684" s="12" t="s">
        <v>82</v>
      </c>
      <c r="AW684" s="12" t="s">
        <v>36</v>
      </c>
      <c r="AX684" s="12" t="s">
        <v>73</v>
      </c>
      <c r="AY684" s="224" t="s">
        <v>158</v>
      </c>
    </row>
    <row r="685" spans="2:51" s="12" customFormat="1" ht="13.5">
      <c r="B685" s="223"/>
      <c r="D685" s="216" t="s">
        <v>166</v>
      </c>
      <c r="E685" s="224" t="s">
        <v>5</v>
      </c>
      <c r="F685" s="225" t="s">
        <v>407</v>
      </c>
      <c r="H685" s="226">
        <v>4.86</v>
      </c>
      <c r="I685" s="227"/>
      <c r="L685" s="223"/>
      <c r="M685" s="228"/>
      <c r="N685" s="229"/>
      <c r="O685" s="229"/>
      <c r="P685" s="229"/>
      <c r="Q685" s="229"/>
      <c r="R685" s="229"/>
      <c r="S685" s="229"/>
      <c r="T685" s="230"/>
      <c r="AT685" s="224" t="s">
        <v>166</v>
      </c>
      <c r="AU685" s="224" t="s">
        <v>82</v>
      </c>
      <c r="AV685" s="12" t="s">
        <v>82</v>
      </c>
      <c r="AW685" s="12" t="s">
        <v>36</v>
      </c>
      <c r="AX685" s="12" t="s">
        <v>73</v>
      </c>
      <c r="AY685" s="224" t="s">
        <v>158</v>
      </c>
    </row>
    <row r="686" spans="2:51" s="12" customFormat="1" ht="13.5">
      <c r="B686" s="223"/>
      <c r="D686" s="216" t="s">
        <v>166</v>
      </c>
      <c r="E686" s="224" t="s">
        <v>5</v>
      </c>
      <c r="F686" s="225" t="s">
        <v>408</v>
      </c>
      <c r="H686" s="226">
        <v>27.792</v>
      </c>
      <c r="I686" s="227"/>
      <c r="L686" s="223"/>
      <c r="M686" s="228"/>
      <c r="N686" s="229"/>
      <c r="O686" s="229"/>
      <c r="P686" s="229"/>
      <c r="Q686" s="229"/>
      <c r="R686" s="229"/>
      <c r="S686" s="229"/>
      <c r="T686" s="230"/>
      <c r="AT686" s="224" t="s">
        <v>166</v>
      </c>
      <c r="AU686" s="224" t="s">
        <v>82</v>
      </c>
      <c r="AV686" s="12" t="s">
        <v>82</v>
      </c>
      <c r="AW686" s="12" t="s">
        <v>36</v>
      </c>
      <c r="AX686" s="12" t="s">
        <v>73</v>
      </c>
      <c r="AY686" s="224" t="s">
        <v>158</v>
      </c>
    </row>
    <row r="687" spans="2:51" s="12" customFormat="1" ht="13.5">
      <c r="B687" s="223"/>
      <c r="D687" s="216" t="s">
        <v>166</v>
      </c>
      <c r="E687" s="224" t="s">
        <v>5</v>
      </c>
      <c r="F687" s="225" t="s">
        <v>396</v>
      </c>
      <c r="H687" s="226">
        <v>5.723</v>
      </c>
      <c r="I687" s="227"/>
      <c r="L687" s="223"/>
      <c r="M687" s="228"/>
      <c r="N687" s="229"/>
      <c r="O687" s="229"/>
      <c r="P687" s="229"/>
      <c r="Q687" s="229"/>
      <c r="R687" s="229"/>
      <c r="S687" s="229"/>
      <c r="T687" s="230"/>
      <c r="AT687" s="224" t="s">
        <v>166</v>
      </c>
      <c r="AU687" s="224" t="s">
        <v>82</v>
      </c>
      <c r="AV687" s="12" t="s">
        <v>82</v>
      </c>
      <c r="AW687" s="12" t="s">
        <v>36</v>
      </c>
      <c r="AX687" s="12" t="s">
        <v>73</v>
      </c>
      <c r="AY687" s="224" t="s">
        <v>158</v>
      </c>
    </row>
    <row r="688" spans="2:51" s="13" customFormat="1" ht="13.5">
      <c r="B688" s="231"/>
      <c r="D688" s="216" t="s">
        <v>166</v>
      </c>
      <c r="E688" s="232" t="s">
        <v>5</v>
      </c>
      <c r="F688" s="233" t="s">
        <v>169</v>
      </c>
      <c r="H688" s="234">
        <v>1433.804</v>
      </c>
      <c r="I688" s="235"/>
      <c r="L688" s="231"/>
      <c r="M688" s="236"/>
      <c r="N688" s="237"/>
      <c r="O688" s="237"/>
      <c r="P688" s="237"/>
      <c r="Q688" s="237"/>
      <c r="R688" s="237"/>
      <c r="S688" s="237"/>
      <c r="T688" s="238"/>
      <c r="AT688" s="232" t="s">
        <v>166</v>
      </c>
      <c r="AU688" s="232" t="s">
        <v>82</v>
      </c>
      <c r="AV688" s="13" t="s">
        <v>88</v>
      </c>
      <c r="AW688" s="13" t="s">
        <v>36</v>
      </c>
      <c r="AX688" s="13" t="s">
        <v>78</v>
      </c>
      <c r="AY688" s="232" t="s">
        <v>158</v>
      </c>
    </row>
    <row r="689" spans="2:65" s="1" customFormat="1" ht="16.5" customHeight="1">
      <c r="B689" s="202"/>
      <c r="C689" s="203" t="s">
        <v>759</v>
      </c>
      <c r="D689" s="203" t="s">
        <v>160</v>
      </c>
      <c r="E689" s="204" t="s">
        <v>760</v>
      </c>
      <c r="F689" s="205" t="s">
        <v>761</v>
      </c>
      <c r="G689" s="206" t="s">
        <v>163</v>
      </c>
      <c r="H689" s="207">
        <v>3368.484</v>
      </c>
      <c r="I689" s="208"/>
      <c r="J689" s="209">
        <f>ROUND(I689*H689,2)</f>
        <v>0</v>
      </c>
      <c r="K689" s="205" t="s">
        <v>164</v>
      </c>
      <c r="L689" s="47"/>
      <c r="M689" s="210" t="s">
        <v>5</v>
      </c>
      <c r="N689" s="211" t="s">
        <v>44</v>
      </c>
      <c r="O689" s="48"/>
      <c r="P689" s="212">
        <f>O689*H689</f>
        <v>0</v>
      </c>
      <c r="Q689" s="212">
        <v>0</v>
      </c>
      <c r="R689" s="212">
        <f>Q689*H689</f>
        <v>0</v>
      </c>
      <c r="S689" s="212">
        <v>0</v>
      </c>
      <c r="T689" s="213">
        <f>S689*H689</f>
        <v>0</v>
      </c>
      <c r="AR689" s="25" t="s">
        <v>88</v>
      </c>
      <c r="AT689" s="25" t="s">
        <v>160</v>
      </c>
      <c r="AU689" s="25" t="s">
        <v>82</v>
      </c>
      <c r="AY689" s="25" t="s">
        <v>158</v>
      </c>
      <c r="BE689" s="214">
        <f>IF(N689="základní",J689,0)</f>
        <v>0</v>
      </c>
      <c r="BF689" s="214">
        <f>IF(N689="snížená",J689,0)</f>
        <v>0</v>
      </c>
      <c r="BG689" s="214">
        <f>IF(N689="zákl. přenesená",J689,0)</f>
        <v>0</v>
      </c>
      <c r="BH689" s="214">
        <f>IF(N689="sníž. přenesená",J689,0)</f>
        <v>0</v>
      </c>
      <c r="BI689" s="214">
        <f>IF(N689="nulová",J689,0)</f>
        <v>0</v>
      </c>
      <c r="BJ689" s="25" t="s">
        <v>78</v>
      </c>
      <c r="BK689" s="214">
        <f>ROUND(I689*H689,2)</f>
        <v>0</v>
      </c>
      <c r="BL689" s="25" t="s">
        <v>88</v>
      </c>
      <c r="BM689" s="25" t="s">
        <v>762</v>
      </c>
    </row>
    <row r="690" spans="2:51" s="11" customFormat="1" ht="13.5">
      <c r="B690" s="215"/>
      <c r="D690" s="216" t="s">
        <v>166</v>
      </c>
      <c r="E690" s="217" t="s">
        <v>5</v>
      </c>
      <c r="F690" s="218" t="s">
        <v>763</v>
      </c>
      <c r="H690" s="217" t="s">
        <v>5</v>
      </c>
      <c r="I690" s="219"/>
      <c r="L690" s="215"/>
      <c r="M690" s="220"/>
      <c r="N690" s="221"/>
      <c r="O690" s="221"/>
      <c r="P690" s="221"/>
      <c r="Q690" s="221"/>
      <c r="R690" s="221"/>
      <c r="S690" s="221"/>
      <c r="T690" s="222"/>
      <c r="AT690" s="217" t="s">
        <v>166</v>
      </c>
      <c r="AU690" s="217" t="s">
        <v>82</v>
      </c>
      <c r="AV690" s="11" t="s">
        <v>78</v>
      </c>
      <c r="AW690" s="11" t="s">
        <v>36</v>
      </c>
      <c r="AX690" s="11" t="s">
        <v>73</v>
      </c>
      <c r="AY690" s="217" t="s">
        <v>158</v>
      </c>
    </row>
    <row r="691" spans="2:51" s="12" customFormat="1" ht="13.5">
      <c r="B691" s="223"/>
      <c r="D691" s="216" t="s">
        <v>166</v>
      </c>
      <c r="E691" s="224" t="s">
        <v>5</v>
      </c>
      <c r="F691" s="225" t="s">
        <v>764</v>
      </c>
      <c r="H691" s="226">
        <v>3163.204</v>
      </c>
      <c r="I691" s="227"/>
      <c r="L691" s="223"/>
      <c r="M691" s="228"/>
      <c r="N691" s="229"/>
      <c r="O691" s="229"/>
      <c r="P691" s="229"/>
      <c r="Q691" s="229"/>
      <c r="R691" s="229"/>
      <c r="S691" s="229"/>
      <c r="T691" s="230"/>
      <c r="AT691" s="224" t="s">
        <v>166</v>
      </c>
      <c r="AU691" s="224" t="s">
        <v>82</v>
      </c>
      <c r="AV691" s="12" t="s">
        <v>82</v>
      </c>
      <c r="AW691" s="12" t="s">
        <v>36</v>
      </c>
      <c r="AX691" s="12" t="s">
        <v>73</v>
      </c>
      <c r="AY691" s="224" t="s">
        <v>158</v>
      </c>
    </row>
    <row r="692" spans="2:51" s="11" customFormat="1" ht="13.5">
      <c r="B692" s="215"/>
      <c r="D692" s="216" t="s">
        <v>166</v>
      </c>
      <c r="E692" s="217" t="s">
        <v>5</v>
      </c>
      <c r="F692" s="218" t="s">
        <v>765</v>
      </c>
      <c r="H692" s="217" t="s">
        <v>5</v>
      </c>
      <c r="I692" s="219"/>
      <c r="L692" s="215"/>
      <c r="M692" s="220"/>
      <c r="N692" s="221"/>
      <c r="O692" s="221"/>
      <c r="P692" s="221"/>
      <c r="Q692" s="221"/>
      <c r="R692" s="221"/>
      <c r="S692" s="221"/>
      <c r="T692" s="222"/>
      <c r="AT692" s="217" t="s">
        <v>166</v>
      </c>
      <c r="AU692" s="217" t="s">
        <v>82</v>
      </c>
      <c r="AV692" s="11" t="s">
        <v>78</v>
      </c>
      <c r="AW692" s="11" t="s">
        <v>36</v>
      </c>
      <c r="AX692" s="11" t="s">
        <v>73</v>
      </c>
      <c r="AY692" s="217" t="s">
        <v>158</v>
      </c>
    </row>
    <row r="693" spans="2:51" s="12" customFormat="1" ht="13.5">
      <c r="B693" s="223"/>
      <c r="D693" s="216" t="s">
        <v>166</v>
      </c>
      <c r="E693" s="224" t="s">
        <v>5</v>
      </c>
      <c r="F693" s="225" t="s">
        <v>766</v>
      </c>
      <c r="H693" s="226">
        <v>205.28</v>
      </c>
      <c r="I693" s="227"/>
      <c r="L693" s="223"/>
      <c r="M693" s="228"/>
      <c r="N693" s="229"/>
      <c r="O693" s="229"/>
      <c r="P693" s="229"/>
      <c r="Q693" s="229"/>
      <c r="R693" s="229"/>
      <c r="S693" s="229"/>
      <c r="T693" s="230"/>
      <c r="AT693" s="224" t="s">
        <v>166</v>
      </c>
      <c r="AU693" s="224" t="s">
        <v>82</v>
      </c>
      <c r="AV693" s="12" t="s">
        <v>82</v>
      </c>
      <c r="AW693" s="12" t="s">
        <v>36</v>
      </c>
      <c r="AX693" s="12" t="s">
        <v>73</v>
      </c>
      <c r="AY693" s="224" t="s">
        <v>158</v>
      </c>
    </row>
    <row r="694" spans="2:51" s="13" customFormat="1" ht="13.5">
      <c r="B694" s="231"/>
      <c r="D694" s="216" t="s">
        <v>166</v>
      </c>
      <c r="E694" s="232" t="s">
        <v>5</v>
      </c>
      <c r="F694" s="233" t="s">
        <v>169</v>
      </c>
      <c r="H694" s="234">
        <v>3368.484</v>
      </c>
      <c r="I694" s="235"/>
      <c r="L694" s="231"/>
      <c r="M694" s="236"/>
      <c r="N694" s="237"/>
      <c r="O694" s="237"/>
      <c r="P694" s="237"/>
      <c r="Q694" s="237"/>
      <c r="R694" s="237"/>
      <c r="S694" s="237"/>
      <c r="T694" s="238"/>
      <c r="AT694" s="232" t="s">
        <v>166</v>
      </c>
      <c r="AU694" s="232" t="s">
        <v>82</v>
      </c>
      <c r="AV694" s="13" t="s">
        <v>88</v>
      </c>
      <c r="AW694" s="13" t="s">
        <v>36</v>
      </c>
      <c r="AX694" s="13" t="s">
        <v>78</v>
      </c>
      <c r="AY694" s="232" t="s">
        <v>158</v>
      </c>
    </row>
    <row r="695" spans="2:65" s="1" customFormat="1" ht="25.5" customHeight="1">
      <c r="B695" s="202"/>
      <c r="C695" s="203" t="s">
        <v>767</v>
      </c>
      <c r="D695" s="203" t="s">
        <v>160</v>
      </c>
      <c r="E695" s="204" t="s">
        <v>768</v>
      </c>
      <c r="F695" s="205" t="s">
        <v>769</v>
      </c>
      <c r="G695" s="206" t="s">
        <v>163</v>
      </c>
      <c r="H695" s="207">
        <v>194.12</v>
      </c>
      <c r="I695" s="208"/>
      <c r="J695" s="209">
        <f>ROUND(I695*H695,2)</f>
        <v>0</v>
      </c>
      <c r="K695" s="205" t="s">
        <v>5</v>
      </c>
      <c r="L695" s="47"/>
      <c r="M695" s="210" t="s">
        <v>5</v>
      </c>
      <c r="N695" s="211" t="s">
        <v>44</v>
      </c>
      <c r="O695" s="48"/>
      <c r="P695" s="212">
        <f>O695*H695</f>
        <v>0</v>
      </c>
      <c r="Q695" s="212">
        <v>0</v>
      </c>
      <c r="R695" s="212">
        <f>Q695*H695</f>
        <v>0</v>
      </c>
      <c r="S695" s="212">
        <v>0</v>
      </c>
      <c r="T695" s="213">
        <f>S695*H695</f>
        <v>0</v>
      </c>
      <c r="AR695" s="25" t="s">
        <v>88</v>
      </c>
      <c r="AT695" s="25" t="s">
        <v>160</v>
      </c>
      <c r="AU695" s="25" t="s">
        <v>82</v>
      </c>
      <c r="AY695" s="25" t="s">
        <v>158</v>
      </c>
      <c r="BE695" s="214">
        <f>IF(N695="základní",J695,0)</f>
        <v>0</v>
      </c>
      <c r="BF695" s="214">
        <f>IF(N695="snížená",J695,0)</f>
        <v>0</v>
      </c>
      <c r="BG695" s="214">
        <f>IF(N695="zákl. přenesená",J695,0)</f>
        <v>0</v>
      </c>
      <c r="BH695" s="214">
        <f>IF(N695="sníž. přenesená",J695,0)</f>
        <v>0</v>
      </c>
      <c r="BI695" s="214">
        <f>IF(N695="nulová",J695,0)</f>
        <v>0</v>
      </c>
      <c r="BJ695" s="25" t="s">
        <v>78</v>
      </c>
      <c r="BK695" s="214">
        <f>ROUND(I695*H695,2)</f>
        <v>0</v>
      </c>
      <c r="BL695" s="25" t="s">
        <v>88</v>
      </c>
      <c r="BM695" s="25" t="s">
        <v>770</v>
      </c>
    </row>
    <row r="696" spans="2:65" s="1" customFormat="1" ht="38.25" customHeight="1">
      <c r="B696" s="202"/>
      <c r="C696" s="203" t="s">
        <v>771</v>
      </c>
      <c r="D696" s="203" t="s">
        <v>160</v>
      </c>
      <c r="E696" s="204" t="s">
        <v>772</v>
      </c>
      <c r="F696" s="205" t="s">
        <v>773</v>
      </c>
      <c r="G696" s="206" t="s">
        <v>163</v>
      </c>
      <c r="H696" s="207">
        <v>3163.204</v>
      </c>
      <c r="I696" s="208"/>
      <c r="J696" s="209">
        <f>ROUND(I696*H696,2)</f>
        <v>0</v>
      </c>
      <c r="K696" s="205" t="s">
        <v>5</v>
      </c>
      <c r="L696" s="47"/>
      <c r="M696" s="210" t="s">
        <v>5</v>
      </c>
      <c r="N696" s="211" t="s">
        <v>44</v>
      </c>
      <c r="O696" s="48"/>
      <c r="P696" s="212">
        <f>O696*H696</f>
        <v>0</v>
      </c>
      <c r="Q696" s="212">
        <v>0</v>
      </c>
      <c r="R696" s="212">
        <f>Q696*H696</f>
        <v>0</v>
      </c>
      <c r="S696" s="212">
        <v>0</v>
      </c>
      <c r="T696" s="213">
        <f>S696*H696</f>
        <v>0</v>
      </c>
      <c r="AR696" s="25" t="s">
        <v>88</v>
      </c>
      <c r="AT696" s="25" t="s">
        <v>160</v>
      </c>
      <c r="AU696" s="25" t="s">
        <v>82</v>
      </c>
      <c r="AY696" s="25" t="s">
        <v>158</v>
      </c>
      <c r="BE696" s="214">
        <f>IF(N696="základní",J696,0)</f>
        <v>0</v>
      </c>
      <c r="BF696" s="214">
        <f>IF(N696="snížená",J696,0)</f>
        <v>0</v>
      </c>
      <c r="BG696" s="214">
        <f>IF(N696="zákl. přenesená",J696,0)</f>
        <v>0</v>
      </c>
      <c r="BH696" s="214">
        <f>IF(N696="sníž. přenesená",J696,0)</f>
        <v>0</v>
      </c>
      <c r="BI696" s="214">
        <f>IF(N696="nulová",J696,0)</f>
        <v>0</v>
      </c>
      <c r="BJ696" s="25" t="s">
        <v>78</v>
      </c>
      <c r="BK696" s="214">
        <f>ROUND(I696*H696,2)</f>
        <v>0</v>
      </c>
      <c r="BL696" s="25" t="s">
        <v>88</v>
      </c>
      <c r="BM696" s="25" t="s">
        <v>774</v>
      </c>
    </row>
    <row r="697" spans="2:51" s="11" customFormat="1" ht="13.5">
      <c r="B697" s="215"/>
      <c r="D697" s="216" t="s">
        <v>166</v>
      </c>
      <c r="E697" s="217" t="s">
        <v>5</v>
      </c>
      <c r="F697" s="218" t="s">
        <v>775</v>
      </c>
      <c r="H697" s="217" t="s">
        <v>5</v>
      </c>
      <c r="I697" s="219"/>
      <c r="L697" s="215"/>
      <c r="M697" s="220"/>
      <c r="N697" s="221"/>
      <c r="O697" s="221"/>
      <c r="P697" s="221"/>
      <c r="Q697" s="221"/>
      <c r="R697" s="221"/>
      <c r="S697" s="221"/>
      <c r="T697" s="222"/>
      <c r="AT697" s="217" t="s">
        <v>166</v>
      </c>
      <c r="AU697" s="217" t="s">
        <v>82</v>
      </c>
      <c r="AV697" s="11" t="s">
        <v>78</v>
      </c>
      <c r="AW697" s="11" t="s">
        <v>36</v>
      </c>
      <c r="AX697" s="11" t="s">
        <v>73</v>
      </c>
      <c r="AY697" s="217" t="s">
        <v>158</v>
      </c>
    </row>
    <row r="698" spans="2:51" s="12" customFormat="1" ht="13.5">
      <c r="B698" s="223"/>
      <c r="D698" s="216" t="s">
        <v>166</v>
      </c>
      <c r="E698" s="224" t="s">
        <v>5</v>
      </c>
      <c r="F698" s="225" t="s">
        <v>776</v>
      </c>
      <c r="H698" s="226">
        <v>143.25</v>
      </c>
      <c r="I698" s="227"/>
      <c r="L698" s="223"/>
      <c r="M698" s="228"/>
      <c r="N698" s="229"/>
      <c r="O698" s="229"/>
      <c r="P698" s="229"/>
      <c r="Q698" s="229"/>
      <c r="R698" s="229"/>
      <c r="S698" s="229"/>
      <c r="T698" s="230"/>
      <c r="AT698" s="224" t="s">
        <v>166</v>
      </c>
      <c r="AU698" s="224" t="s">
        <v>82</v>
      </c>
      <c r="AV698" s="12" t="s">
        <v>82</v>
      </c>
      <c r="AW698" s="12" t="s">
        <v>36</v>
      </c>
      <c r="AX698" s="12" t="s">
        <v>73</v>
      </c>
      <c r="AY698" s="224" t="s">
        <v>158</v>
      </c>
    </row>
    <row r="699" spans="2:51" s="12" customFormat="1" ht="13.5">
      <c r="B699" s="223"/>
      <c r="D699" s="216" t="s">
        <v>166</v>
      </c>
      <c r="E699" s="224" t="s">
        <v>5</v>
      </c>
      <c r="F699" s="225" t="s">
        <v>777</v>
      </c>
      <c r="H699" s="226">
        <v>13.95</v>
      </c>
      <c r="I699" s="227"/>
      <c r="L699" s="223"/>
      <c r="M699" s="228"/>
      <c r="N699" s="229"/>
      <c r="O699" s="229"/>
      <c r="P699" s="229"/>
      <c r="Q699" s="229"/>
      <c r="R699" s="229"/>
      <c r="S699" s="229"/>
      <c r="T699" s="230"/>
      <c r="AT699" s="224" t="s">
        <v>166</v>
      </c>
      <c r="AU699" s="224" t="s">
        <v>82</v>
      </c>
      <c r="AV699" s="12" t="s">
        <v>82</v>
      </c>
      <c r="AW699" s="12" t="s">
        <v>36</v>
      </c>
      <c r="AX699" s="12" t="s">
        <v>73</v>
      </c>
      <c r="AY699" s="224" t="s">
        <v>158</v>
      </c>
    </row>
    <row r="700" spans="2:51" s="11" customFormat="1" ht="13.5">
      <c r="B700" s="215"/>
      <c r="D700" s="216" t="s">
        <v>166</v>
      </c>
      <c r="E700" s="217" t="s">
        <v>5</v>
      </c>
      <c r="F700" s="218" t="s">
        <v>778</v>
      </c>
      <c r="H700" s="217" t="s">
        <v>5</v>
      </c>
      <c r="I700" s="219"/>
      <c r="L700" s="215"/>
      <c r="M700" s="220"/>
      <c r="N700" s="221"/>
      <c r="O700" s="221"/>
      <c r="P700" s="221"/>
      <c r="Q700" s="221"/>
      <c r="R700" s="221"/>
      <c r="S700" s="221"/>
      <c r="T700" s="222"/>
      <c r="AT700" s="217" t="s">
        <v>166</v>
      </c>
      <c r="AU700" s="217" t="s">
        <v>82</v>
      </c>
      <c r="AV700" s="11" t="s">
        <v>78</v>
      </c>
      <c r="AW700" s="11" t="s">
        <v>36</v>
      </c>
      <c r="AX700" s="11" t="s">
        <v>73</v>
      </c>
      <c r="AY700" s="217" t="s">
        <v>158</v>
      </c>
    </row>
    <row r="701" spans="2:51" s="12" customFormat="1" ht="13.5">
      <c r="B701" s="223"/>
      <c r="D701" s="216" t="s">
        <v>166</v>
      </c>
      <c r="E701" s="224" t="s">
        <v>5</v>
      </c>
      <c r="F701" s="225" t="s">
        <v>779</v>
      </c>
      <c r="H701" s="226">
        <v>68.4</v>
      </c>
      <c r="I701" s="227"/>
      <c r="L701" s="223"/>
      <c r="M701" s="228"/>
      <c r="N701" s="229"/>
      <c r="O701" s="229"/>
      <c r="P701" s="229"/>
      <c r="Q701" s="229"/>
      <c r="R701" s="229"/>
      <c r="S701" s="229"/>
      <c r="T701" s="230"/>
      <c r="AT701" s="224" t="s">
        <v>166</v>
      </c>
      <c r="AU701" s="224" t="s">
        <v>82</v>
      </c>
      <c r="AV701" s="12" t="s">
        <v>82</v>
      </c>
      <c r="AW701" s="12" t="s">
        <v>36</v>
      </c>
      <c r="AX701" s="12" t="s">
        <v>73</v>
      </c>
      <c r="AY701" s="224" t="s">
        <v>158</v>
      </c>
    </row>
    <row r="702" spans="2:51" s="11" customFormat="1" ht="13.5">
      <c r="B702" s="215"/>
      <c r="D702" s="216" t="s">
        <v>166</v>
      </c>
      <c r="E702" s="217" t="s">
        <v>5</v>
      </c>
      <c r="F702" s="218" t="s">
        <v>492</v>
      </c>
      <c r="H702" s="217" t="s">
        <v>5</v>
      </c>
      <c r="I702" s="219"/>
      <c r="L702" s="215"/>
      <c r="M702" s="220"/>
      <c r="N702" s="221"/>
      <c r="O702" s="221"/>
      <c r="P702" s="221"/>
      <c r="Q702" s="221"/>
      <c r="R702" s="221"/>
      <c r="S702" s="221"/>
      <c r="T702" s="222"/>
      <c r="AT702" s="217" t="s">
        <v>166</v>
      </c>
      <c r="AU702" s="217" t="s">
        <v>82</v>
      </c>
      <c r="AV702" s="11" t="s">
        <v>78</v>
      </c>
      <c r="AW702" s="11" t="s">
        <v>36</v>
      </c>
      <c r="AX702" s="11" t="s">
        <v>73</v>
      </c>
      <c r="AY702" s="217" t="s">
        <v>158</v>
      </c>
    </row>
    <row r="703" spans="2:51" s="12" customFormat="1" ht="13.5">
      <c r="B703" s="223"/>
      <c r="D703" s="216" t="s">
        <v>166</v>
      </c>
      <c r="E703" s="224" t="s">
        <v>5</v>
      </c>
      <c r="F703" s="225" t="s">
        <v>629</v>
      </c>
      <c r="H703" s="226">
        <v>2430.08</v>
      </c>
      <c r="I703" s="227"/>
      <c r="L703" s="223"/>
      <c r="M703" s="228"/>
      <c r="N703" s="229"/>
      <c r="O703" s="229"/>
      <c r="P703" s="229"/>
      <c r="Q703" s="229"/>
      <c r="R703" s="229"/>
      <c r="S703" s="229"/>
      <c r="T703" s="230"/>
      <c r="AT703" s="224" t="s">
        <v>166</v>
      </c>
      <c r="AU703" s="224" t="s">
        <v>82</v>
      </c>
      <c r="AV703" s="12" t="s">
        <v>82</v>
      </c>
      <c r="AW703" s="12" t="s">
        <v>36</v>
      </c>
      <c r="AX703" s="12" t="s">
        <v>73</v>
      </c>
      <c r="AY703" s="224" t="s">
        <v>158</v>
      </c>
    </row>
    <row r="704" spans="2:51" s="11" customFormat="1" ht="13.5">
      <c r="B704" s="215"/>
      <c r="D704" s="216" t="s">
        <v>166</v>
      </c>
      <c r="E704" s="217" t="s">
        <v>5</v>
      </c>
      <c r="F704" s="218" t="s">
        <v>494</v>
      </c>
      <c r="H704" s="217" t="s">
        <v>5</v>
      </c>
      <c r="I704" s="219"/>
      <c r="L704" s="215"/>
      <c r="M704" s="220"/>
      <c r="N704" s="221"/>
      <c r="O704" s="221"/>
      <c r="P704" s="221"/>
      <c r="Q704" s="221"/>
      <c r="R704" s="221"/>
      <c r="S704" s="221"/>
      <c r="T704" s="222"/>
      <c r="AT704" s="217" t="s">
        <v>166</v>
      </c>
      <c r="AU704" s="217" t="s">
        <v>82</v>
      </c>
      <c r="AV704" s="11" t="s">
        <v>78</v>
      </c>
      <c r="AW704" s="11" t="s">
        <v>36</v>
      </c>
      <c r="AX704" s="11" t="s">
        <v>73</v>
      </c>
      <c r="AY704" s="217" t="s">
        <v>158</v>
      </c>
    </row>
    <row r="705" spans="2:51" s="12" customFormat="1" ht="13.5">
      <c r="B705" s="223"/>
      <c r="D705" s="216" t="s">
        <v>166</v>
      </c>
      <c r="E705" s="224" t="s">
        <v>5</v>
      </c>
      <c r="F705" s="225" t="s">
        <v>780</v>
      </c>
      <c r="H705" s="226">
        <v>507.524</v>
      </c>
      <c r="I705" s="227"/>
      <c r="L705" s="223"/>
      <c r="M705" s="228"/>
      <c r="N705" s="229"/>
      <c r="O705" s="229"/>
      <c r="P705" s="229"/>
      <c r="Q705" s="229"/>
      <c r="R705" s="229"/>
      <c r="S705" s="229"/>
      <c r="T705" s="230"/>
      <c r="AT705" s="224" t="s">
        <v>166</v>
      </c>
      <c r="AU705" s="224" t="s">
        <v>82</v>
      </c>
      <c r="AV705" s="12" t="s">
        <v>82</v>
      </c>
      <c r="AW705" s="12" t="s">
        <v>36</v>
      </c>
      <c r="AX705" s="12" t="s">
        <v>73</v>
      </c>
      <c r="AY705" s="224" t="s">
        <v>158</v>
      </c>
    </row>
    <row r="706" spans="2:51" s="13" customFormat="1" ht="13.5">
      <c r="B706" s="231"/>
      <c r="D706" s="216" t="s">
        <v>166</v>
      </c>
      <c r="E706" s="232" t="s">
        <v>5</v>
      </c>
      <c r="F706" s="233" t="s">
        <v>169</v>
      </c>
      <c r="H706" s="234">
        <v>3163.204</v>
      </c>
      <c r="I706" s="235"/>
      <c r="L706" s="231"/>
      <c r="M706" s="236"/>
      <c r="N706" s="237"/>
      <c r="O706" s="237"/>
      <c r="P706" s="237"/>
      <c r="Q706" s="237"/>
      <c r="R706" s="237"/>
      <c r="S706" s="237"/>
      <c r="T706" s="238"/>
      <c r="AT706" s="232" t="s">
        <v>166</v>
      </c>
      <c r="AU706" s="232" t="s">
        <v>82</v>
      </c>
      <c r="AV706" s="13" t="s">
        <v>88</v>
      </c>
      <c r="AW706" s="13" t="s">
        <v>36</v>
      </c>
      <c r="AX706" s="13" t="s">
        <v>78</v>
      </c>
      <c r="AY706" s="232" t="s">
        <v>158</v>
      </c>
    </row>
    <row r="707" spans="2:65" s="1" customFormat="1" ht="16.5" customHeight="1">
      <c r="B707" s="202"/>
      <c r="C707" s="203" t="s">
        <v>781</v>
      </c>
      <c r="D707" s="203" t="s">
        <v>160</v>
      </c>
      <c r="E707" s="204" t="s">
        <v>782</v>
      </c>
      <c r="F707" s="205" t="s">
        <v>783</v>
      </c>
      <c r="G707" s="206" t="s">
        <v>163</v>
      </c>
      <c r="H707" s="207">
        <v>3163.204</v>
      </c>
      <c r="I707" s="208"/>
      <c r="J707" s="209">
        <f>ROUND(I707*H707,2)</f>
        <v>0</v>
      </c>
      <c r="K707" s="205" t="s">
        <v>5</v>
      </c>
      <c r="L707" s="47"/>
      <c r="M707" s="210" t="s">
        <v>5</v>
      </c>
      <c r="N707" s="211" t="s">
        <v>44</v>
      </c>
      <c r="O707" s="48"/>
      <c r="P707" s="212">
        <f>O707*H707</f>
        <v>0</v>
      </c>
      <c r="Q707" s="212">
        <v>0</v>
      </c>
      <c r="R707" s="212">
        <f>Q707*H707</f>
        <v>0</v>
      </c>
      <c r="S707" s="212">
        <v>0</v>
      </c>
      <c r="T707" s="213">
        <f>S707*H707</f>
        <v>0</v>
      </c>
      <c r="AR707" s="25" t="s">
        <v>88</v>
      </c>
      <c r="AT707" s="25" t="s">
        <v>160</v>
      </c>
      <c r="AU707" s="25" t="s">
        <v>82</v>
      </c>
      <c r="AY707" s="25" t="s">
        <v>158</v>
      </c>
      <c r="BE707" s="214">
        <f>IF(N707="základní",J707,0)</f>
        <v>0</v>
      </c>
      <c r="BF707" s="214">
        <f>IF(N707="snížená",J707,0)</f>
        <v>0</v>
      </c>
      <c r="BG707" s="214">
        <f>IF(N707="zákl. přenesená",J707,0)</f>
        <v>0</v>
      </c>
      <c r="BH707" s="214">
        <f>IF(N707="sníž. přenesená",J707,0)</f>
        <v>0</v>
      </c>
      <c r="BI707" s="214">
        <f>IF(N707="nulová",J707,0)</f>
        <v>0</v>
      </c>
      <c r="BJ707" s="25" t="s">
        <v>78</v>
      </c>
      <c r="BK707" s="214">
        <f>ROUND(I707*H707,2)</f>
        <v>0</v>
      </c>
      <c r="BL707" s="25" t="s">
        <v>88</v>
      </c>
      <c r="BM707" s="25" t="s">
        <v>784</v>
      </c>
    </row>
    <row r="708" spans="2:65" s="1" customFormat="1" ht="16.5" customHeight="1">
      <c r="B708" s="202"/>
      <c r="C708" s="203" t="s">
        <v>785</v>
      </c>
      <c r="D708" s="203" t="s">
        <v>160</v>
      </c>
      <c r="E708" s="204" t="s">
        <v>786</v>
      </c>
      <c r="F708" s="205" t="s">
        <v>787</v>
      </c>
      <c r="G708" s="206" t="s">
        <v>163</v>
      </c>
      <c r="H708" s="207">
        <v>3163.204</v>
      </c>
      <c r="I708" s="208"/>
      <c r="J708" s="209">
        <f>ROUND(I708*H708,2)</f>
        <v>0</v>
      </c>
      <c r="K708" s="205" t="s">
        <v>5</v>
      </c>
      <c r="L708" s="47"/>
      <c r="M708" s="210" t="s">
        <v>5</v>
      </c>
      <c r="N708" s="211" t="s">
        <v>44</v>
      </c>
      <c r="O708" s="48"/>
      <c r="P708" s="212">
        <f>O708*H708</f>
        <v>0</v>
      </c>
      <c r="Q708" s="212">
        <v>0</v>
      </c>
      <c r="R708" s="212">
        <f>Q708*H708</f>
        <v>0</v>
      </c>
      <c r="S708" s="212">
        <v>0</v>
      </c>
      <c r="T708" s="213">
        <f>S708*H708</f>
        <v>0</v>
      </c>
      <c r="AR708" s="25" t="s">
        <v>88</v>
      </c>
      <c r="AT708" s="25" t="s">
        <v>160</v>
      </c>
      <c r="AU708" s="25" t="s">
        <v>82</v>
      </c>
      <c r="AY708" s="25" t="s">
        <v>158</v>
      </c>
      <c r="BE708" s="214">
        <f>IF(N708="základní",J708,0)</f>
        <v>0</v>
      </c>
      <c r="BF708" s="214">
        <f>IF(N708="snížená",J708,0)</f>
        <v>0</v>
      </c>
      <c r="BG708" s="214">
        <f>IF(N708="zákl. přenesená",J708,0)</f>
        <v>0</v>
      </c>
      <c r="BH708" s="214">
        <f>IF(N708="sníž. přenesená",J708,0)</f>
        <v>0</v>
      </c>
      <c r="BI708" s="214">
        <f>IF(N708="nulová",J708,0)</f>
        <v>0</v>
      </c>
      <c r="BJ708" s="25" t="s">
        <v>78</v>
      </c>
      <c r="BK708" s="214">
        <f>ROUND(I708*H708,2)</f>
        <v>0</v>
      </c>
      <c r="BL708" s="25" t="s">
        <v>88</v>
      </c>
      <c r="BM708" s="25" t="s">
        <v>788</v>
      </c>
    </row>
    <row r="709" spans="2:63" s="10" customFormat="1" ht="29.85" customHeight="1">
      <c r="B709" s="189"/>
      <c r="D709" s="190" t="s">
        <v>72</v>
      </c>
      <c r="E709" s="200" t="s">
        <v>620</v>
      </c>
      <c r="F709" s="200" t="s">
        <v>789</v>
      </c>
      <c r="I709" s="192"/>
      <c r="J709" s="201">
        <f>BK709</f>
        <v>0</v>
      </c>
      <c r="L709" s="189"/>
      <c r="M709" s="194"/>
      <c r="N709" s="195"/>
      <c r="O709" s="195"/>
      <c r="P709" s="196">
        <f>SUM(P710:P739)</f>
        <v>0</v>
      </c>
      <c r="Q709" s="195"/>
      <c r="R709" s="196">
        <f>SUM(R710:R739)</f>
        <v>0</v>
      </c>
      <c r="S709" s="195"/>
      <c r="T709" s="197">
        <f>SUM(T710:T739)</f>
        <v>0</v>
      </c>
      <c r="AR709" s="190" t="s">
        <v>78</v>
      </c>
      <c r="AT709" s="198" t="s">
        <v>72</v>
      </c>
      <c r="AU709" s="198" t="s">
        <v>78</v>
      </c>
      <c r="AY709" s="190" t="s">
        <v>158</v>
      </c>
      <c r="BK709" s="199">
        <f>SUM(BK710:BK739)</f>
        <v>0</v>
      </c>
    </row>
    <row r="710" spans="2:65" s="1" customFormat="1" ht="25.5" customHeight="1">
      <c r="B710" s="202"/>
      <c r="C710" s="203" t="s">
        <v>790</v>
      </c>
      <c r="D710" s="203" t="s">
        <v>160</v>
      </c>
      <c r="E710" s="204" t="s">
        <v>791</v>
      </c>
      <c r="F710" s="205" t="s">
        <v>792</v>
      </c>
      <c r="G710" s="206" t="s">
        <v>163</v>
      </c>
      <c r="H710" s="207">
        <v>253</v>
      </c>
      <c r="I710" s="208"/>
      <c r="J710" s="209">
        <f>ROUND(I710*H710,2)</f>
        <v>0</v>
      </c>
      <c r="K710" s="205" t="s">
        <v>164</v>
      </c>
      <c r="L710" s="47"/>
      <c r="M710" s="210" t="s">
        <v>5</v>
      </c>
      <c r="N710" s="211" t="s">
        <v>44</v>
      </c>
      <c r="O710" s="48"/>
      <c r="P710" s="212">
        <f>O710*H710</f>
        <v>0</v>
      </c>
      <c r="Q710" s="212">
        <v>0</v>
      </c>
      <c r="R710" s="212">
        <f>Q710*H710</f>
        <v>0</v>
      </c>
      <c r="S710" s="212">
        <v>0</v>
      </c>
      <c r="T710" s="213">
        <f>S710*H710</f>
        <v>0</v>
      </c>
      <c r="AR710" s="25" t="s">
        <v>88</v>
      </c>
      <c r="AT710" s="25" t="s">
        <v>160</v>
      </c>
      <c r="AU710" s="25" t="s">
        <v>82</v>
      </c>
      <c r="AY710" s="25" t="s">
        <v>158</v>
      </c>
      <c r="BE710" s="214">
        <f>IF(N710="základní",J710,0)</f>
        <v>0</v>
      </c>
      <c r="BF710" s="214">
        <f>IF(N710="snížená",J710,0)</f>
        <v>0</v>
      </c>
      <c r="BG710" s="214">
        <f>IF(N710="zákl. přenesená",J710,0)</f>
        <v>0</v>
      </c>
      <c r="BH710" s="214">
        <f>IF(N710="sníž. přenesená",J710,0)</f>
        <v>0</v>
      </c>
      <c r="BI710" s="214">
        <f>IF(N710="nulová",J710,0)</f>
        <v>0</v>
      </c>
      <c r="BJ710" s="25" t="s">
        <v>78</v>
      </c>
      <c r="BK710" s="214">
        <f>ROUND(I710*H710,2)</f>
        <v>0</v>
      </c>
      <c r="BL710" s="25" t="s">
        <v>88</v>
      </c>
      <c r="BM710" s="25" t="s">
        <v>793</v>
      </c>
    </row>
    <row r="711" spans="2:51" s="11" customFormat="1" ht="13.5">
      <c r="B711" s="215"/>
      <c r="D711" s="216" t="s">
        <v>166</v>
      </c>
      <c r="E711" s="217" t="s">
        <v>5</v>
      </c>
      <c r="F711" s="218" t="s">
        <v>794</v>
      </c>
      <c r="H711" s="217" t="s">
        <v>5</v>
      </c>
      <c r="I711" s="219"/>
      <c r="L711" s="215"/>
      <c r="M711" s="220"/>
      <c r="N711" s="221"/>
      <c r="O711" s="221"/>
      <c r="P711" s="221"/>
      <c r="Q711" s="221"/>
      <c r="R711" s="221"/>
      <c r="S711" s="221"/>
      <c r="T711" s="222"/>
      <c r="AT711" s="217" t="s">
        <v>166</v>
      </c>
      <c r="AU711" s="217" t="s">
        <v>82</v>
      </c>
      <c r="AV711" s="11" t="s">
        <v>78</v>
      </c>
      <c r="AW711" s="11" t="s">
        <v>36</v>
      </c>
      <c r="AX711" s="11" t="s">
        <v>73</v>
      </c>
      <c r="AY711" s="217" t="s">
        <v>158</v>
      </c>
    </row>
    <row r="712" spans="2:51" s="11" customFormat="1" ht="13.5">
      <c r="B712" s="215"/>
      <c r="D712" s="216" t="s">
        <v>166</v>
      </c>
      <c r="E712" s="217" t="s">
        <v>5</v>
      </c>
      <c r="F712" s="218" t="s">
        <v>795</v>
      </c>
      <c r="H712" s="217" t="s">
        <v>5</v>
      </c>
      <c r="I712" s="219"/>
      <c r="L712" s="215"/>
      <c r="M712" s="220"/>
      <c r="N712" s="221"/>
      <c r="O712" s="221"/>
      <c r="P712" s="221"/>
      <c r="Q712" s="221"/>
      <c r="R712" s="221"/>
      <c r="S712" s="221"/>
      <c r="T712" s="222"/>
      <c r="AT712" s="217" t="s">
        <v>166</v>
      </c>
      <c r="AU712" s="217" t="s">
        <v>82</v>
      </c>
      <c r="AV712" s="11" t="s">
        <v>78</v>
      </c>
      <c r="AW712" s="11" t="s">
        <v>36</v>
      </c>
      <c r="AX712" s="11" t="s">
        <v>73</v>
      </c>
      <c r="AY712" s="217" t="s">
        <v>158</v>
      </c>
    </row>
    <row r="713" spans="2:51" s="12" customFormat="1" ht="13.5">
      <c r="B713" s="223"/>
      <c r="D713" s="216" t="s">
        <v>166</v>
      </c>
      <c r="E713" s="224" t="s">
        <v>5</v>
      </c>
      <c r="F713" s="225" t="s">
        <v>796</v>
      </c>
      <c r="H713" s="226">
        <v>62</v>
      </c>
      <c r="I713" s="227"/>
      <c r="L713" s="223"/>
      <c r="M713" s="228"/>
      <c r="N713" s="229"/>
      <c r="O713" s="229"/>
      <c r="P713" s="229"/>
      <c r="Q713" s="229"/>
      <c r="R713" s="229"/>
      <c r="S713" s="229"/>
      <c r="T713" s="230"/>
      <c r="AT713" s="224" t="s">
        <v>166</v>
      </c>
      <c r="AU713" s="224" t="s">
        <v>82</v>
      </c>
      <c r="AV713" s="12" t="s">
        <v>82</v>
      </c>
      <c r="AW713" s="12" t="s">
        <v>36</v>
      </c>
      <c r="AX713" s="12" t="s">
        <v>73</v>
      </c>
      <c r="AY713" s="224" t="s">
        <v>158</v>
      </c>
    </row>
    <row r="714" spans="2:51" s="11" customFormat="1" ht="13.5">
      <c r="B714" s="215"/>
      <c r="D714" s="216" t="s">
        <v>166</v>
      </c>
      <c r="E714" s="217" t="s">
        <v>5</v>
      </c>
      <c r="F714" s="218" t="s">
        <v>274</v>
      </c>
      <c r="H714" s="217" t="s">
        <v>5</v>
      </c>
      <c r="I714" s="219"/>
      <c r="L714" s="215"/>
      <c r="M714" s="220"/>
      <c r="N714" s="221"/>
      <c r="O714" s="221"/>
      <c r="P714" s="221"/>
      <c r="Q714" s="221"/>
      <c r="R714" s="221"/>
      <c r="S714" s="221"/>
      <c r="T714" s="222"/>
      <c r="AT714" s="217" t="s">
        <v>166</v>
      </c>
      <c r="AU714" s="217" t="s">
        <v>82</v>
      </c>
      <c r="AV714" s="11" t="s">
        <v>78</v>
      </c>
      <c r="AW714" s="11" t="s">
        <v>36</v>
      </c>
      <c r="AX714" s="11" t="s">
        <v>73</v>
      </c>
      <c r="AY714" s="217" t="s">
        <v>158</v>
      </c>
    </row>
    <row r="715" spans="2:51" s="12" customFormat="1" ht="13.5">
      <c r="B715" s="223"/>
      <c r="D715" s="216" t="s">
        <v>166</v>
      </c>
      <c r="E715" s="224" t="s">
        <v>5</v>
      </c>
      <c r="F715" s="225" t="s">
        <v>797</v>
      </c>
      <c r="H715" s="226">
        <v>128</v>
      </c>
      <c r="I715" s="227"/>
      <c r="L715" s="223"/>
      <c r="M715" s="228"/>
      <c r="N715" s="229"/>
      <c r="O715" s="229"/>
      <c r="P715" s="229"/>
      <c r="Q715" s="229"/>
      <c r="R715" s="229"/>
      <c r="S715" s="229"/>
      <c r="T715" s="230"/>
      <c r="AT715" s="224" t="s">
        <v>166</v>
      </c>
      <c r="AU715" s="224" t="s">
        <v>82</v>
      </c>
      <c r="AV715" s="12" t="s">
        <v>82</v>
      </c>
      <c r="AW715" s="12" t="s">
        <v>36</v>
      </c>
      <c r="AX715" s="12" t="s">
        <v>73</v>
      </c>
      <c r="AY715" s="224" t="s">
        <v>158</v>
      </c>
    </row>
    <row r="716" spans="2:51" s="11" customFormat="1" ht="13.5">
      <c r="B716" s="215"/>
      <c r="D716" s="216" t="s">
        <v>166</v>
      </c>
      <c r="E716" s="217" t="s">
        <v>5</v>
      </c>
      <c r="F716" s="218" t="s">
        <v>269</v>
      </c>
      <c r="H716" s="217" t="s">
        <v>5</v>
      </c>
      <c r="I716" s="219"/>
      <c r="L716" s="215"/>
      <c r="M716" s="220"/>
      <c r="N716" s="221"/>
      <c r="O716" s="221"/>
      <c r="P716" s="221"/>
      <c r="Q716" s="221"/>
      <c r="R716" s="221"/>
      <c r="S716" s="221"/>
      <c r="T716" s="222"/>
      <c r="AT716" s="217" t="s">
        <v>166</v>
      </c>
      <c r="AU716" s="217" t="s">
        <v>82</v>
      </c>
      <c r="AV716" s="11" t="s">
        <v>78</v>
      </c>
      <c r="AW716" s="11" t="s">
        <v>36</v>
      </c>
      <c r="AX716" s="11" t="s">
        <v>73</v>
      </c>
      <c r="AY716" s="217" t="s">
        <v>158</v>
      </c>
    </row>
    <row r="717" spans="2:51" s="12" customFormat="1" ht="13.5">
      <c r="B717" s="223"/>
      <c r="D717" s="216" t="s">
        <v>166</v>
      </c>
      <c r="E717" s="224" t="s">
        <v>5</v>
      </c>
      <c r="F717" s="225" t="s">
        <v>798</v>
      </c>
      <c r="H717" s="226">
        <v>63</v>
      </c>
      <c r="I717" s="227"/>
      <c r="L717" s="223"/>
      <c r="M717" s="228"/>
      <c r="N717" s="229"/>
      <c r="O717" s="229"/>
      <c r="P717" s="229"/>
      <c r="Q717" s="229"/>
      <c r="R717" s="229"/>
      <c r="S717" s="229"/>
      <c r="T717" s="230"/>
      <c r="AT717" s="224" t="s">
        <v>166</v>
      </c>
      <c r="AU717" s="224" t="s">
        <v>82</v>
      </c>
      <c r="AV717" s="12" t="s">
        <v>82</v>
      </c>
      <c r="AW717" s="12" t="s">
        <v>36</v>
      </c>
      <c r="AX717" s="12" t="s">
        <v>73</v>
      </c>
      <c r="AY717" s="224" t="s">
        <v>158</v>
      </c>
    </row>
    <row r="718" spans="2:51" s="13" customFormat="1" ht="13.5">
      <c r="B718" s="231"/>
      <c r="D718" s="216" t="s">
        <v>166</v>
      </c>
      <c r="E718" s="232" t="s">
        <v>5</v>
      </c>
      <c r="F718" s="233" t="s">
        <v>169</v>
      </c>
      <c r="H718" s="234">
        <v>253</v>
      </c>
      <c r="I718" s="235"/>
      <c r="L718" s="231"/>
      <c r="M718" s="236"/>
      <c r="N718" s="237"/>
      <c r="O718" s="237"/>
      <c r="P718" s="237"/>
      <c r="Q718" s="237"/>
      <c r="R718" s="237"/>
      <c r="S718" s="237"/>
      <c r="T718" s="238"/>
      <c r="AT718" s="232" t="s">
        <v>166</v>
      </c>
      <c r="AU718" s="232" t="s">
        <v>82</v>
      </c>
      <c r="AV718" s="13" t="s">
        <v>88</v>
      </c>
      <c r="AW718" s="13" t="s">
        <v>36</v>
      </c>
      <c r="AX718" s="13" t="s">
        <v>78</v>
      </c>
      <c r="AY718" s="232" t="s">
        <v>158</v>
      </c>
    </row>
    <row r="719" spans="2:65" s="1" customFormat="1" ht="16.5" customHeight="1">
      <c r="B719" s="202"/>
      <c r="C719" s="239" t="s">
        <v>799</v>
      </c>
      <c r="D719" s="239" t="s">
        <v>245</v>
      </c>
      <c r="E719" s="240" t="s">
        <v>800</v>
      </c>
      <c r="F719" s="241" t="s">
        <v>801</v>
      </c>
      <c r="G719" s="242" t="s">
        <v>163</v>
      </c>
      <c r="H719" s="243">
        <v>258.06</v>
      </c>
      <c r="I719" s="244"/>
      <c r="J719" s="245">
        <f>ROUND(I719*H719,2)</f>
        <v>0</v>
      </c>
      <c r="K719" s="241" t="s">
        <v>5</v>
      </c>
      <c r="L719" s="246"/>
      <c r="M719" s="247" t="s">
        <v>5</v>
      </c>
      <c r="N719" s="248" t="s">
        <v>44</v>
      </c>
      <c r="O719" s="48"/>
      <c r="P719" s="212">
        <f>O719*H719</f>
        <v>0</v>
      </c>
      <c r="Q719" s="212">
        <v>0</v>
      </c>
      <c r="R719" s="212">
        <f>Q719*H719</f>
        <v>0</v>
      </c>
      <c r="S719" s="212">
        <v>0</v>
      </c>
      <c r="T719" s="213">
        <f>S719*H719</f>
        <v>0</v>
      </c>
      <c r="AR719" s="25" t="s">
        <v>204</v>
      </c>
      <c r="AT719" s="25" t="s">
        <v>245</v>
      </c>
      <c r="AU719" s="25" t="s">
        <v>82</v>
      </c>
      <c r="AY719" s="25" t="s">
        <v>158</v>
      </c>
      <c r="BE719" s="214">
        <f>IF(N719="základní",J719,0)</f>
        <v>0</v>
      </c>
      <c r="BF719" s="214">
        <f>IF(N719="snížená",J719,0)</f>
        <v>0</v>
      </c>
      <c r="BG719" s="214">
        <f>IF(N719="zákl. přenesená",J719,0)</f>
        <v>0</v>
      </c>
      <c r="BH719" s="214">
        <f>IF(N719="sníž. přenesená",J719,0)</f>
        <v>0</v>
      </c>
      <c r="BI719" s="214">
        <f>IF(N719="nulová",J719,0)</f>
        <v>0</v>
      </c>
      <c r="BJ719" s="25" t="s">
        <v>78</v>
      </c>
      <c r="BK719" s="214">
        <f>ROUND(I719*H719,2)</f>
        <v>0</v>
      </c>
      <c r="BL719" s="25" t="s">
        <v>88</v>
      </c>
      <c r="BM719" s="25" t="s">
        <v>802</v>
      </c>
    </row>
    <row r="720" spans="2:51" s="12" customFormat="1" ht="13.5">
      <c r="B720" s="223"/>
      <c r="D720" s="216" t="s">
        <v>166</v>
      </c>
      <c r="E720" s="224" t="s">
        <v>5</v>
      </c>
      <c r="F720" s="225" t="s">
        <v>803</v>
      </c>
      <c r="H720" s="226">
        <v>258.06</v>
      </c>
      <c r="I720" s="227"/>
      <c r="L720" s="223"/>
      <c r="M720" s="228"/>
      <c r="N720" s="229"/>
      <c r="O720" s="229"/>
      <c r="P720" s="229"/>
      <c r="Q720" s="229"/>
      <c r="R720" s="229"/>
      <c r="S720" s="229"/>
      <c r="T720" s="230"/>
      <c r="AT720" s="224" t="s">
        <v>166</v>
      </c>
      <c r="AU720" s="224" t="s">
        <v>82</v>
      </c>
      <c r="AV720" s="12" t="s">
        <v>82</v>
      </c>
      <c r="AW720" s="12" t="s">
        <v>36</v>
      </c>
      <c r="AX720" s="12" t="s">
        <v>73</v>
      </c>
      <c r="AY720" s="224" t="s">
        <v>158</v>
      </c>
    </row>
    <row r="721" spans="2:51" s="13" customFormat="1" ht="13.5">
      <c r="B721" s="231"/>
      <c r="D721" s="216" t="s">
        <v>166</v>
      </c>
      <c r="E721" s="232" t="s">
        <v>5</v>
      </c>
      <c r="F721" s="233" t="s">
        <v>169</v>
      </c>
      <c r="H721" s="234">
        <v>258.06</v>
      </c>
      <c r="I721" s="235"/>
      <c r="L721" s="231"/>
      <c r="M721" s="236"/>
      <c r="N721" s="237"/>
      <c r="O721" s="237"/>
      <c r="P721" s="237"/>
      <c r="Q721" s="237"/>
      <c r="R721" s="237"/>
      <c r="S721" s="237"/>
      <c r="T721" s="238"/>
      <c r="AT721" s="232" t="s">
        <v>166</v>
      </c>
      <c r="AU721" s="232" t="s">
        <v>82</v>
      </c>
      <c r="AV721" s="13" t="s">
        <v>88</v>
      </c>
      <c r="AW721" s="13" t="s">
        <v>36</v>
      </c>
      <c r="AX721" s="13" t="s">
        <v>78</v>
      </c>
      <c r="AY721" s="232" t="s">
        <v>158</v>
      </c>
    </row>
    <row r="722" spans="2:65" s="1" customFormat="1" ht="25.5" customHeight="1">
      <c r="B722" s="202"/>
      <c r="C722" s="203" t="s">
        <v>804</v>
      </c>
      <c r="D722" s="203" t="s">
        <v>160</v>
      </c>
      <c r="E722" s="204" t="s">
        <v>805</v>
      </c>
      <c r="F722" s="205" t="s">
        <v>806</v>
      </c>
      <c r="G722" s="206" t="s">
        <v>182</v>
      </c>
      <c r="H722" s="207">
        <v>20.24</v>
      </c>
      <c r="I722" s="208"/>
      <c r="J722" s="209">
        <f>ROUND(I722*H722,2)</f>
        <v>0</v>
      </c>
      <c r="K722" s="205" t="s">
        <v>164</v>
      </c>
      <c r="L722" s="47"/>
      <c r="M722" s="210" t="s">
        <v>5</v>
      </c>
      <c r="N722" s="211" t="s">
        <v>44</v>
      </c>
      <c r="O722" s="48"/>
      <c r="P722" s="212">
        <f>O722*H722</f>
        <v>0</v>
      </c>
      <c r="Q722" s="212">
        <v>0</v>
      </c>
      <c r="R722" s="212">
        <f>Q722*H722</f>
        <v>0</v>
      </c>
      <c r="S722" s="212">
        <v>0</v>
      </c>
      <c r="T722" s="213">
        <f>S722*H722</f>
        <v>0</v>
      </c>
      <c r="AR722" s="25" t="s">
        <v>88</v>
      </c>
      <c r="AT722" s="25" t="s">
        <v>160</v>
      </c>
      <c r="AU722" s="25" t="s">
        <v>82</v>
      </c>
      <c r="AY722" s="25" t="s">
        <v>158</v>
      </c>
      <c r="BE722" s="214">
        <f>IF(N722="základní",J722,0)</f>
        <v>0</v>
      </c>
      <c r="BF722" s="214">
        <f>IF(N722="snížená",J722,0)</f>
        <v>0</v>
      </c>
      <c r="BG722" s="214">
        <f>IF(N722="zákl. přenesená",J722,0)</f>
        <v>0</v>
      </c>
      <c r="BH722" s="214">
        <f>IF(N722="sníž. přenesená",J722,0)</f>
        <v>0</v>
      </c>
      <c r="BI722" s="214">
        <f>IF(N722="nulová",J722,0)</f>
        <v>0</v>
      </c>
      <c r="BJ722" s="25" t="s">
        <v>78</v>
      </c>
      <c r="BK722" s="214">
        <f>ROUND(I722*H722,2)</f>
        <v>0</v>
      </c>
      <c r="BL722" s="25" t="s">
        <v>88</v>
      </c>
      <c r="BM722" s="25" t="s">
        <v>807</v>
      </c>
    </row>
    <row r="723" spans="2:51" s="11" customFormat="1" ht="13.5">
      <c r="B723" s="215"/>
      <c r="D723" s="216" t="s">
        <v>166</v>
      </c>
      <c r="E723" s="217" t="s">
        <v>5</v>
      </c>
      <c r="F723" s="218" t="s">
        <v>808</v>
      </c>
      <c r="H723" s="217" t="s">
        <v>5</v>
      </c>
      <c r="I723" s="219"/>
      <c r="L723" s="215"/>
      <c r="M723" s="220"/>
      <c r="N723" s="221"/>
      <c r="O723" s="221"/>
      <c r="P723" s="221"/>
      <c r="Q723" s="221"/>
      <c r="R723" s="221"/>
      <c r="S723" s="221"/>
      <c r="T723" s="222"/>
      <c r="AT723" s="217" t="s">
        <v>166</v>
      </c>
      <c r="AU723" s="217" t="s">
        <v>82</v>
      </c>
      <c r="AV723" s="11" t="s">
        <v>78</v>
      </c>
      <c r="AW723" s="11" t="s">
        <v>36</v>
      </c>
      <c r="AX723" s="11" t="s">
        <v>73</v>
      </c>
      <c r="AY723" s="217" t="s">
        <v>158</v>
      </c>
    </row>
    <row r="724" spans="2:51" s="11" customFormat="1" ht="13.5">
      <c r="B724" s="215"/>
      <c r="D724" s="216" t="s">
        <v>166</v>
      </c>
      <c r="E724" s="217" t="s">
        <v>5</v>
      </c>
      <c r="F724" s="218" t="s">
        <v>795</v>
      </c>
      <c r="H724" s="217" t="s">
        <v>5</v>
      </c>
      <c r="I724" s="219"/>
      <c r="L724" s="215"/>
      <c r="M724" s="220"/>
      <c r="N724" s="221"/>
      <c r="O724" s="221"/>
      <c r="P724" s="221"/>
      <c r="Q724" s="221"/>
      <c r="R724" s="221"/>
      <c r="S724" s="221"/>
      <c r="T724" s="222"/>
      <c r="AT724" s="217" t="s">
        <v>166</v>
      </c>
      <c r="AU724" s="217" t="s">
        <v>82</v>
      </c>
      <c r="AV724" s="11" t="s">
        <v>78</v>
      </c>
      <c r="AW724" s="11" t="s">
        <v>36</v>
      </c>
      <c r="AX724" s="11" t="s">
        <v>73</v>
      </c>
      <c r="AY724" s="217" t="s">
        <v>158</v>
      </c>
    </row>
    <row r="725" spans="2:51" s="12" customFormat="1" ht="13.5">
      <c r="B725" s="223"/>
      <c r="D725" s="216" t="s">
        <v>166</v>
      </c>
      <c r="E725" s="224" t="s">
        <v>5</v>
      </c>
      <c r="F725" s="225" t="s">
        <v>809</v>
      </c>
      <c r="H725" s="226">
        <v>4.96</v>
      </c>
      <c r="I725" s="227"/>
      <c r="L725" s="223"/>
      <c r="M725" s="228"/>
      <c r="N725" s="229"/>
      <c r="O725" s="229"/>
      <c r="P725" s="229"/>
      <c r="Q725" s="229"/>
      <c r="R725" s="229"/>
      <c r="S725" s="229"/>
      <c r="T725" s="230"/>
      <c r="AT725" s="224" t="s">
        <v>166</v>
      </c>
      <c r="AU725" s="224" t="s">
        <v>82</v>
      </c>
      <c r="AV725" s="12" t="s">
        <v>82</v>
      </c>
      <c r="AW725" s="12" t="s">
        <v>36</v>
      </c>
      <c r="AX725" s="12" t="s">
        <v>73</v>
      </c>
      <c r="AY725" s="224" t="s">
        <v>158</v>
      </c>
    </row>
    <row r="726" spans="2:51" s="11" customFormat="1" ht="13.5">
      <c r="B726" s="215"/>
      <c r="D726" s="216" t="s">
        <v>166</v>
      </c>
      <c r="E726" s="217" t="s">
        <v>5</v>
      </c>
      <c r="F726" s="218" t="s">
        <v>274</v>
      </c>
      <c r="H726" s="217" t="s">
        <v>5</v>
      </c>
      <c r="I726" s="219"/>
      <c r="L726" s="215"/>
      <c r="M726" s="220"/>
      <c r="N726" s="221"/>
      <c r="O726" s="221"/>
      <c r="P726" s="221"/>
      <c r="Q726" s="221"/>
      <c r="R726" s="221"/>
      <c r="S726" s="221"/>
      <c r="T726" s="222"/>
      <c r="AT726" s="217" t="s">
        <v>166</v>
      </c>
      <c r="AU726" s="217" t="s">
        <v>82</v>
      </c>
      <c r="AV726" s="11" t="s">
        <v>78</v>
      </c>
      <c r="AW726" s="11" t="s">
        <v>36</v>
      </c>
      <c r="AX726" s="11" t="s">
        <v>73</v>
      </c>
      <c r="AY726" s="217" t="s">
        <v>158</v>
      </c>
    </row>
    <row r="727" spans="2:51" s="12" customFormat="1" ht="13.5">
      <c r="B727" s="223"/>
      <c r="D727" s="216" t="s">
        <v>166</v>
      </c>
      <c r="E727" s="224" t="s">
        <v>5</v>
      </c>
      <c r="F727" s="225" t="s">
        <v>810</v>
      </c>
      <c r="H727" s="226">
        <v>10.24</v>
      </c>
      <c r="I727" s="227"/>
      <c r="L727" s="223"/>
      <c r="M727" s="228"/>
      <c r="N727" s="229"/>
      <c r="O727" s="229"/>
      <c r="P727" s="229"/>
      <c r="Q727" s="229"/>
      <c r="R727" s="229"/>
      <c r="S727" s="229"/>
      <c r="T727" s="230"/>
      <c r="AT727" s="224" t="s">
        <v>166</v>
      </c>
      <c r="AU727" s="224" t="s">
        <v>82</v>
      </c>
      <c r="AV727" s="12" t="s">
        <v>82</v>
      </c>
      <c r="AW727" s="12" t="s">
        <v>36</v>
      </c>
      <c r="AX727" s="12" t="s">
        <v>73</v>
      </c>
      <c r="AY727" s="224" t="s">
        <v>158</v>
      </c>
    </row>
    <row r="728" spans="2:51" s="11" customFormat="1" ht="13.5">
      <c r="B728" s="215"/>
      <c r="D728" s="216" t="s">
        <v>166</v>
      </c>
      <c r="E728" s="217" t="s">
        <v>5</v>
      </c>
      <c r="F728" s="218" t="s">
        <v>269</v>
      </c>
      <c r="H728" s="217" t="s">
        <v>5</v>
      </c>
      <c r="I728" s="219"/>
      <c r="L728" s="215"/>
      <c r="M728" s="220"/>
      <c r="N728" s="221"/>
      <c r="O728" s="221"/>
      <c r="P728" s="221"/>
      <c r="Q728" s="221"/>
      <c r="R728" s="221"/>
      <c r="S728" s="221"/>
      <c r="T728" s="222"/>
      <c r="AT728" s="217" t="s">
        <v>166</v>
      </c>
      <c r="AU728" s="217" t="s">
        <v>82</v>
      </c>
      <c r="AV728" s="11" t="s">
        <v>78</v>
      </c>
      <c r="AW728" s="11" t="s">
        <v>36</v>
      </c>
      <c r="AX728" s="11" t="s">
        <v>73</v>
      </c>
      <c r="AY728" s="217" t="s">
        <v>158</v>
      </c>
    </row>
    <row r="729" spans="2:51" s="12" customFormat="1" ht="13.5">
      <c r="B729" s="223"/>
      <c r="D729" s="216" t="s">
        <v>166</v>
      </c>
      <c r="E729" s="224" t="s">
        <v>5</v>
      </c>
      <c r="F729" s="225" t="s">
        <v>811</v>
      </c>
      <c r="H729" s="226">
        <v>5.04</v>
      </c>
      <c r="I729" s="227"/>
      <c r="L729" s="223"/>
      <c r="M729" s="228"/>
      <c r="N729" s="229"/>
      <c r="O729" s="229"/>
      <c r="P729" s="229"/>
      <c r="Q729" s="229"/>
      <c r="R729" s="229"/>
      <c r="S729" s="229"/>
      <c r="T729" s="230"/>
      <c r="AT729" s="224" t="s">
        <v>166</v>
      </c>
      <c r="AU729" s="224" t="s">
        <v>82</v>
      </c>
      <c r="AV729" s="12" t="s">
        <v>82</v>
      </c>
      <c r="AW729" s="12" t="s">
        <v>36</v>
      </c>
      <c r="AX729" s="12" t="s">
        <v>73</v>
      </c>
      <c r="AY729" s="224" t="s">
        <v>158</v>
      </c>
    </row>
    <row r="730" spans="2:51" s="13" customFormat="1" ht="13.5">
      <c r="B730" s="231"/>
      <c r="D730" s="216" t="s">
        <v>166</v>
      </c>
      <c r="E730" s="232" t="s">
        <v>5</v>
      </c>
      <c r="F730" s="233" t="s">
        <v>169</v>
      </c>
      <c r="H730" s="234">
        <v>20.24</v>
      </c>
      <c r="I730" s="235"/>
      <c r="L730" s="231"/>
      <c r="M730" s="236"/>
      <c r="N730" s="237"/>
      <c r="O730" s="237"/>
      <c r="P730" s="237"/>
      <c r="Q730" s="237"/>
      <c r="R730" s="237"/>
      <c r="S730" s="237"/>
      <c r="T730" s="238"/>
      <c r="AT730" s="232" t="s">
        <v>166</v>
      </c>
      <c r="AU730" s="232" t="s">
        <v>82</v>
      </c>
      <c r="AV730" s="13" t="s">
        <v>88</v>
      </c>
      <c r="AW730" s="13" t="s">
        <v>36</v>
      </c>
      <c r="AX730" s="13" t="s">
        <v>78</v>
      </c>
      <c r="AY730" s="232" t="s">
        <v>158</v>
      </c>
    </row>
    <row r="731" spans="2:65" s="1" customFormat="1" ht="16.5" customHeight="1">
      <c r="B731" s="202"/>
      <c r="C731" s="203" t="s">
        <v>812</v>
      </c>
      <c r="D731" s="203" t="s">
        <v>160</v>
      </c>
      <c r="E731" s="204" t="s">
        <v>813</v>
      </c>
      <c r="F731" s="205" t="s">
        <v>814</v>
      </c>
      <c r="G731" s="206" t="s">
        <v>279</v>
      </c>
      <c r="H731" s="207">
        <v>0.882</v>
      </c>
      <c r="I731" s="208"/>
      <c r="J731" s="209">
        <f>ROUND(I731*H731,2)</f>
        <v>0</v>
      </c>
      <c r="K731" s="205" t="s">
        <v>164</v>
      </c>
      <c r="L731" s="47"/>
      <c r="M731" s="210" t="s">
        <v>5</v>
      </c>
      <c r="N731" s="211" t="s">
        <v>44</v>
      </c>
      <c r="O731" s="48"/>
      <c r="P731" s="212">
        <f>O731*H731</f>
        <v>0</v>
      </c>
      <c r="Q731" s="212">
        <v>0</v>
      </c>
      <c r="R731" s="212">
        <f>Q731*H731</f>
        <v>0</v>
      </c>
      <c r="S731" s="212">
        <v>0</v>
      </c>
      <c r="T731" s="213">
        <f>S731*H731</f>
        <v>0</v>
      </c>
      <c r="AR731" s="25" t="s">
        <v>88</v>
      </c>
      <c r="AT731" s="25" t="s">
        <v>160</v>
      </c>
      <c r="AU731" s="25" t="s">
        <v>82</v>
      </c>
      <c r="AY731" s="25" t="s">
        <v>158</v>
      </c>
      <c r="BE731" s="214">
        <f>IF(N731="základní",J731,0)</f>
        <v>0</v>
      </c>
      <c r="BF731" s="214">
        <f>IF(N731="snížená",J731,0)</f>
        <v>0</v>
      </c>
      <c r="BG731" s="214">
        <f>IF(N731="zákl. přenesená",J731,0)</f>
        <v>0</v>
      </c>
      <c r="BH731" s="214">
        <f>IF(N731="sníž. přenesená",J731,0)</f>
        <v>0</v>
      </c>
      <c r="BI731" s="214">
        <f>IF(N731="nulová",J731,0)</f>
        <v>0</v>
      </c>
      <c r="BJ731" s="25" t="s">
        <v>78</v>
      </c>
      <c r="BK731" s="214">
        <f>ROUND(I731*H731,2)</f>
        <v>0</v>
      </c>
      <c r="BL731" s="25" t="s">
        <v>88</v>
      </c>
      <c r="BM731" s="25" t="s">
        <v>815</v>
      </c>
    </row>
    <row r="732" spans="2:51" s="11" customFormat="1" ht="13.5">
      <c r="B732" s="215"/>
      <c r="D732" s="216" t="s">
        <v>166</v>
      </c>
      <c r="E732" s="217" t="s">
        <v>5</v>
      </c>
      <c r="F732" s="218" t="s">
        <v>816</v>
      </c>
      <c r="H732" s="217" t="s">
        <v>5</v>
      </c>
      <c r="I732" s="219"/>
      <c r="L732" s="215"/>
      <c r="M732" s="220"/>
      <c r="N732" s="221"/>
      <c r="O732" s="221"/>
      <c r="P732" s="221"/>
      <c r="Q732" s="221"/>
      <c r="R732" s="221"/>
      <c r="S732" s="221"/>
      <c r="T732" s="222"/>
      <c r="AT732" s="217" t="s">
        <v>166</v>
      </c>
      <c r="AU732" s="217" t="s">
        <v>82</v>
      </c>
      <c r="AV732" s="11" t="s">
        <v>78</v>
      </c>
      <c r="AW732" s="11" t="s">
        <v>36</v>
      </c>
      <c r="AX732" s="11" t="s">
        <v>73</v>
      </c>
      <c r="AY732" s="217" t="s">
        <v>158</v>
      </c>
    </row>
    <row r="733" spans="2:51" s="11" customFormat="1" ht="13.5">
      <c r="B733" s="215"/>
      <c r="D733" s="216" t="s">
        <v>166</v>
      </c>
      <c r="E733" s="217" t="s">
        <v>5</v>
      </c>
      <c r="F733" s="218" t="s">
        <v>795</v>
      </c>
      <c r="H733" s="217" t="s">
        <v>5</v>
      </c>
      <c r="I733" s="219"/>
      <c r="L733" s="215"/>
      <c r="M733" s="220"/>
      <c r="N733" s="221"/>
      <c r="O733" s="221"/>
      <c r="P733" s="221"/>
      <c r="Q733" s="221"/>
      <c r="R733" s="221"/>
      <c r="S733" s="221"/>
      <c r="T733" s="222"/>
      <c r="AT733" s="217" t="s">
        <v>166</v>
      </c>
      <c r="AU733" s="217" t="s">
        <v>82</v>
      </c>
      <c r="AV733" s="11" t="s">
        <v>78</v>
      </c>
      <c r="AW733" s="11" t="s">
        <v>36</v>
      </c>
      <c r="AX733" s="11" t="s">
        <v>73</v>
      </c>
      <c r="AY733" s="217" t="s">
        <v>158</v>
      </c>
    </row>
    <row r="734" spans="2:51" s="12" customFormat="1" ht="13.5">
      <c r="B734" s="223"/>
      <c r="D734" s="216" t="s">
        <v>166</v>
      </c>
      <c r="E734" s="224" t="s">
        <v>5</v>
      </c>
      <c r="F734" s="225" t="s">
        <v>817</v>
      </c>
      <c r="H734" s="226">
        <v>0.216</v>
      </c>
      <c r="I734" s="227"/>
      <c r="L734" s="223"/>
      <c r="M734" s="228"/>
      <c r="N734" s="229"/>
      <c r="O734" s="229"/>
      <c r="P734" s="229"/>
      <c r="Q734" s="229"/>
      <c r="R734" s="229"/>
      <c r="S734" s="229"/>
      <c r="T734" s="230"/>
      <c r="AT734" s="224" t="s">
        <v>166</v>
      </c>
      <c r="AU734" s="224" t="s">
        <v>82</v>
      </c>
      <c r="AV734" s="12" t="s">
        <v>82</v>
      </c>
      <c r="AW734" s="12" t="s">
        <v>36</v>
      </c>
      <c r="AX734" s="12" t="s">
        <v>73</v>
      </c>
      <c r="AY734" s="224" t="s">
        <v>158</v>
      </c>
    </row>
    <row r="735" spans="2:51" s="11" customFormat="1" ht="13.5">
      <c r="B735" s="215"/>
      <c r="D735" s="216" t="s">
        <v>166</v>
      </c>
      <c r="E735" s="217" t="s">
        <v>5</v>
      </c>
      <c r="F735" s="218" t="s">
        <v>274</v>
      </c>
      <c r="H735" s="217" t="s">
        <v>5</v>
      </c>
      <c r="I735" s="219"/>
      <c r="L735" s="215"/>
      <c r="M735" s="220"/>
      <c r="N735" s="221"/>
      <c r="O735" s="221"/>
      <c r="P735" s="221"/>
      <c r="Q735" s="221"/>
      <c r="R735" s="221"/>
      <c r="S735" s="221"/>
      <c r="T735" s="222"/>
      <c r="AT735" s="217" t="s">
        <v>166</v>
      </c>
      <c r="AU735" s="217" t="s">
        <v>82</v>
      </c>
      <c r="AV735" s="11" t="s">
        <v>78</v>
      </c>
      <c r="AW735" s="11" t="s">
        <v>36</v>
      </c>
      <c r="AX735" s="11" t="s">
        <v>73</v>
      </c>
      <c r="AY735" s="217" t="s">
        <v>158</v>
      </c>
    </row>
    <row r="736" spans="2:51" s="12" customFormat="1" ht="13.5">
      <c r="B736" s="223"/>
      <c r="D736" s="216" t="s">
        <v>166</v>
      </c>
      <c r="E736" s="224" t="s">
        <v>5</v>
      </c>
      <c r="F736" s="225" t="s">
        <v>818</v>
      </c>
      <c r="H736" s="226">
        <v>0.446</v>
      </c>
      <c r="I736" s="227"/>
      <c r="L736" s="223"/>
      <c r="M736" s="228"/>
      <c r="N736" s="229"/>
      <c r="O736" s="229"/>
      <c r="P736" s="229"/>
      <c r="Q736" s="229"/>
      <c r="R736" s="229"/>
      <c r="S736" s="229"/>
      <c r="T736" s="230"/>
      <c r="AT736" s="224" t="s">
        <v>166</v>
      </c>
      <c r="AU736" s="224" t="s">
        <v>82</v>
      </c>
      <c r="AV736" s="12" t="s">
        <v>82</v>
      </c>
      <c r="AW736" s="12" t="s">
        <v>36</v>
      </c>
      <c r="AX736" s="12" t="s">
        <v>73</v>
      </c>
      <c r="AY736" s="224" t="s">
        <v>158</v>
      </c>
    </row>
    <row r="737" spans="2:51" s="11" customFormat="1" ht="13.5">
      <c r="B737" s="215"/>
      <c r="D737" s="216" t="s">
        <v>166</v>
      </c>
      <c r="E737" s="217" t="s">
        <v>5</v>
      </c>
      <c r="F737" s="218" t="s">
        <v>269</v>
      </c>
      <c r="H737" s="217" t="s">
        <v>5</v>
      </c>
      <c r="I737" s="219"/>
      <c r="L737" s="215"/>
      <c r="M737" s="220"/>
      <c r="N737" s="221"/>
      <c r="O737" s="221"/>
      <c r="P737" s="221"/>
      <c r="Q737" s="221"/>
      <c r="R737" s="221"/>
      <c r="S737" s="221"/>
      <c r="T737" s="222"/>
      <c r="AT737" s="217" t="s">
        <v>166</v>
      </c>
      <c r="AU737" s="217" t="s">
        <v>82</v>
      </c>
      <c r="AV737" s="11" t="s">
        <v>78</v>
      </c>
      <c r="AW737" s="11" t="s">
        <v>36</v>
      </c>
      <c r="AX737" s="11" t="s">
        <v>73</v>
      </c>
      <c r="AY737" s="217" t="s">
        <v>158</v>
      </c>
    </row>
    <row r="738" spans="2:51" s="12" customFormat="1" ht="13.5">
      <c r="B738" s="223"/>
      <c r="D738" s="216" t="s">
        <v>166</v>
      </c>
      <c r="E738" s="224" t="s">
        <v>5</v>
      </c>
      <c r="F738" s="225" t="s">
        <v>819</v>
      </c>
      <c r="H738" s="226">
        <v>0.22</v>
      </c>
      <c r="I738" s="227"/>
      <c r="L738" s="223"/>
      <c r="M738" s="228"/>
      <c r="N738" s="229"/>
      <c r="O738" s="229"/>
      <c r="P738" s="229"/>
      <c r="Q738" s="229"/>
      <c r="R738" s="229"/>
      <c r="S738" s="229"/>
      <c r="T738" s="230"/>
      <c r="AT738" s="224" t="s">
        <v>166</v>
      </c>
      <c r="AU738" s="224" t="s">
        <v>82</v>
      </c>
      <c r="AV738" s="12" t="s">
        <v>82</v>
      </c>
      <c r="AW738" s="12" t="s">
        <v>36</v>
      </c>
      <c r="AX738" s="12" t="s">
        <v>73</v>
      </c>
      <c r="AY738" s="224" t="s">
        <v>158</v>
      </c>
    </row>
    <row r="739" spans="2:51" s="13" customFormat="1" ht="13.5">
      <c r="B739" s="231"/>
      <c r="D739" s="216" t="s">
        <v>166</v>
      </c>
      <c r="E739" s="232" t="s">
        <v>5</v>
      </c>
      <c r="F739" s="233" t="s">
        <v>169</v>
      </c>
      <c r="H739" s="234">
        <v>0.882</v>
      </c>
      <c r="I739" s="235"/>
      <c r="L739" s="231"/>
      <c r="M739" s="236"/>
      <c r="N739" s="237"/>
      <c r="O739" s="237"/>
      <c r="P739" s="237"/>
      <c r="Q739" s="237"/>
      <c r="R739" s="237"/>
      <c r="S739" s="237"/>
      <c r="T739" s="238"/>
      <c r="AT739" s="232" t="s">
        <v>166</v>
      </c>
      <c r="AU739" s="232" t="s">
        <v>82</v>
      </c>
      <c r="AV739" s="13" t="s">
        <v>88</v>
      </c>
      <c r="AW739" s="13" t="s">
        <v>36</v>
      </c>
      <c r="AX739" s="13" t="s">
        <v>78</v>
      </c>
      <c r="AY739" s="232" t="s">
        <v>158</v>
      </c>
    </row>
    <row r="740" spans="2:63" s="10" customFormat="1" ht="29.85" customHeight="1">
      <c r="B740" s="189"/>
      <c r="D740" s="190" t="s">
        <v>72</v>
      </c>
      <c r="E740" s="200" t="s">
        <v>820</v>
      </c>
      <c r="F740" s="200" t="s">
        <v>821</v>
      </c>
      <c r="I740" s="192"/>
      <c r="J740" s="201">
        <f>BK740</f>
        <v>0</v>
      </c>
      <c r="L740" s="189"/>
      <c r="M740" s="194"/>
      <c r="N740" s="195"/>
      <c r="O740" s="195"/>
      <c r="P740" s="196">
        <f>SUM(P741:P742)</f>
        <v>0</v>
      </c>
      <c r="Q740" s="195"/>
      <c r="R740" s="196">
        <f>SUM(R741:R742)</f>
        <v>0</v>
      </c>
      <c r="S740" s="195"/>
      <c r="T740" s="197">
        <f>SUM(T741:T742)</f>
        <v>0</v>
      </c>
      <c r="AR740" s="190" t="s">
        <v>78</v>
      </c>
      <c r="AT740" s="198" t="s">
        <v>72</v>
      </c>
      <c r="AU740" s="198" t="s">
        <v>78</v>
      </c>
      <c r="AY740" s="190" t="s">
        <v>158</v>
      </c>
      <c r="BK740" s="199">
        <f>SUM(BK741:BK742)</f>
        <v>0</v>
      </c>
    </row>
    <row r="741" spans="2:65" s="1" customFormat="1" ht="102" customHeight="1">
      <c r="B741" s="202"/>
      <c r="C741" s="203" t="s">
        <v>822</v>
      </c>
      <c r="D741" s="203" t="s">
        <v>160</v>
      </c>
      <c r="E741" s="204" t="s">
        <v>823</v>
      </c>
      <c r="F741" s="205" t="s">
        <v>824</v>
      </c>
      <c r="G741" s="206" t="s">
        <v>825</v>
      </c>
      <c r="H741" s="207">
        <v>1</v>
      </c>
      <c r="I741" s="208"/>
      <c r="J741" s="209">
        <f>ROUND(I741*H741,2)</f>
        <v>0</v>
      </c>
      <c r="K741" s="205" t="s">
        <v>5</v>
      </c>
      <c r="L741" s="47"/>
      <c r="M741" s="210" t="s">
        <v>5</v>
      </c>
      <c r="N741" s="211" t="s">
        <v>44</v>
      </c>
      <c r="O741" s="48"/>
      <c r="P741" s="212">
        <f>O741*H741</f>
        <v>0</v>
      </c>
      <c r="Q741" s="212">
        <v>0</v>
      </c>
      <c r="R741" s="212">
        <f>Q741*H741</f>
        <v>0</v>
      </c>
      <c r="S741" s="212">
        <v>0</v>
      </c>
      <c r="T741" s="213">
        <f>S741*H741</f>
        <v>0</v>
      </c>
      <c r="AR741" s="25" t="s">
        <v>88</v>
      </c>
      <c r="AT741" s="25" t="s">
        <v>160</v>
      </c>
      <c r="AU741" s="25" t="s">
        <v>82</v>
      </c>
      <c r="AY741" s="25" t="s">
        <v>158</v>
      </c>
      <c r="BE741" s="214">
        <f>IF(N741="základní",J741,0)</f>
        <v>0</v>
      </c>
      <c r="BF741" s="214">
        <f>IF(N741="snížená",J741,0)</f>
        <v>0</v>
      </c>
      <c r="BG741" s="214">
        <f>IF(N741="zákl. přenesená",J741,0)</f>
        <v>0</v>
      </c>
      <c r="BH741" s="214">
        <f>IF(N741="sníž. přenesená",J741,0)</f>
        <v>0</v>
      </c>
      <c r="BI741" s="214">
        <f>IF(N741="nulová",J741,0)</f>
        <v>0</v>
      </c>
      <c r="BJ741" s="25" t="s">
        <v>78</v>
      </c>
      <c r="BK741" s="214">
        <f>ROUND(I741*H741,2)</f>
        <v>0</v>
      </c>
      <c r="BL741" s="25" t="s">
        <v>88</v>
      </c>
      <c r="BM741" s="25" t="s">
        <v>826</v>
      </c>
    </row>
    <row r="742" spans="2:65" s="1" customFormat="1" ht="16.5" customHeight="1">
      <c r="B742" s="202"/>
      <c r="C742" s="203" t="s">
        <v>820</v>
      </c>
      <c r="D742" s="203" t="s">
        <v>160</v>
      </c>
      <c r="E742" s="204" t="s">
        <v>827</v>
      </c>
      <c r="F742" s="205" t="s">
        <v>828</v>
      </c>
      <c r="G742" s="206" t="s">
        <v>825</v>
      </c>
      <c r="H742" s="207">
        <v>1</v>
      </c>
      <c r="I742" s="208"/>
      <c r="J742" s="209">
        <f>ROUND(I742*H742,2)</f>
        <v>0</v>
      </c>
      <c r="K742" s="205" t="s">
        <v>5</v>
      </c>
      <c r="L742" s="47"/>
      <c r="M742" s="210" t="s">
        <v>5</v>
      </c>
      <c r="N742" s="211" t="s">
        <v>44</v>
      </c>
      <c r="O742" s="48"/>
      <c r="P742" s="212">
        <f>O742*H742</f>
        <v>0</v>
      </c>
      <c r="Q742" s="212">
        <v>0</v>
      </c>
      <c r="R742" s="212">
        <f>Q742*H742</f>
        <v>0</v>
      </c>
      <c r="S742" s="212">
        <v>0</v>
      </c>
      <c r="T742" s="213">
        <f>S742*H742</f>
        <v>0</v>
      </c>
      <c r="AR742" s="25" t="s">
        <v>88</v>
      </c>
      <c r="AT742" s="25" t="s">
        <v>160</v>
      </c>
      <c r="AU742" s="25" t="s">
        <v>82</v>
      </c>
      <c r="AY742" s="25" t="s">
        <v>158</v>
      </c>
      <c r="BE742" s="214">
        <f>IF(N742="základní",J742,0)</f>
        <v>0</v>
      </c>
      <c r="BF742" s="214">
        <f>IF(N742="snížená",J742,0)</f>
        <v>0</v>
      </c>
      <c r="BG742" s="214">
        <f>IF(N742="zákl. přenesená",J742,0)</f>
        <v>0</v>
      </c>
      <c r="BH742" s="214">
        <f>IF(N742="sníž. přenesená",J742,0)</f>
        <v>0</v>
      </c>
      <c r="BI742" s="214">
        <f>IF(N742="nulová",J742,0)</f>
        <v>0</v>
      </c>
      <c r="BJ742" s="25" t="s">
        <v>78</v>
      </c>
      <c r="BK742" s="214">
        <f>ROUND(I742*H742,2)</f>
        <v>0</v>
      </c>
      <c r="BL742" s="25" t="s">
        <v>88</v>
      </c>
      <c r="BM742" s="25" t="s">
        <v>829</v>
      </c>
    </row>
    <row r="743" spans="2:63" s="10" customFormat="1" ht="29.85" customHeight="1">
      <c r="B743" s="189"/>
      <c r="D743" s="190" t="s">
        <v>72</v>
      </c>
      <c r="E743" s="200" t="s">
        <v>820</v>
      </c>
      <c r="F743" s="200" t="s">
        <v>821</v>
      </c>
      <c r="I743" s="192"/>
      <c r="J743" s="201">
        <f>BK743</f>
        <v>0</v>
      </c>
      <c r="L743" s="189"/>
      <c r="M743" s="194"/>
      <c r="N743" s="195"/>
      <c r="O743" s="195"/>
      <c r="P743" s="196">
        <f>SUM(P744:P783)</f>
        <v>0</v>
      </c>
      <c r="Q743" s="195"/>
      <c r="R743" s="196">
        <f>SUM(R744:R783)</f>
        <v>0</v>
      </c>
      <c r="S743" s="195"/>
      <c r="T743" s="197">
        <f>SUM(T744:T783)</f>
        <v>0</v>
      </c>
      <c r="AR743" s="190" t="s">
        <v>78</v>
      </c>
      <c r="AT743" s="198" t="s">
        <v>72</v>
      </c>
      <c r="AU743" s="198" t="s">
        <v>78</v>
      </c>
      <c r="AY743" s="190" t="s">
        <v>158</v>
      </c>
      <c r="BK743" s="199">
        <f>SUM(BK744:BK783)</f>
        <v>0</v>
      </c>
    </row>
    <row r="744" spans="2:65" s="1" customFormat="1" ht="25.5" customHeight="1">
      <c r="B744" s="202"/>
      <c r="C744" s="203" t="s">
        <v>830</v>
      </c>
      <c r="D744" s="203" t="s">
        <v>160</v>
      </c>
      <c r="E744" s="204" t="s">
        <v>831</v>
      </c>
      <c r="F744" s="205" t="s">
        <v>832</v>
      </c>
      <c r="G744" s="206" t="s">
        <v>304</v>
      </c>
      <c r="H744" s="207">
        <v>186.563</v>
      </c>
      <c r="I744" s="208"/>
      <c r="J744" s="209">
        <f>ROUND(I744*H744,2)</f>
        <v>0</v>
      </c>
      <c r="K744" s="205" t="s">
        <v>164</v>
      </c>
      <c r="L744" s="47"/>
      <c r="M744" s="210" t="s">
        <v>5</v>
      </c>
      <c r="N744" s="211" t="s">
        <v>44</v>
      </c>
      <c r="O744" s="48"/>
      <c r="P744" s="212">
        <f>O744*H744</f>
        <v>0</v>
      </c>
      <c r="Q744" s="212">
        <v>0</v>
      </c>
      <c r="R744" s="212">
        <f>Q744*H744</f>
        <v>0</v>
      </c>
      <c r="S744" s="212">
        <v>0</v>
      </c>
      <c r="T744" s="213">
        <f>S744*H744</f>
        <v>0</v>
      </c>
      <c r="AR744" s="25" t="s">
        <v>88</v>
      </c>
      <c r="AT744" s="25" t="s">
        <v>160</v>
      </c>
      <c r="AU744" s="25" t="s">
        <v>82</v>
      </c>
      <c r="AY744" s="25" t="s">
        <v>158</v>
      </c>
      <c r="BE744" s="214">
        <f>IF(N744="základní",J744,0)</f>
        <v>0</v>
      </c>
      <c r="BF744" s="214">
        <f>IF(N744="snížená",J744,0)</f>
        <v>0</v>
      </c>
      <c r="BG744" s="214">
        <f>IF(N744="zákl. přenesená",J744,0)</f>
        <v>0</v>
      </c>
      <c r="BH744" s="214">
        <f>IF(N744="sníž. přenesená",J744,0)</f>
        <v>0</v>
      </c>
      <c r="BI744" s="214">
        <f>IF(N744="nulová",J744,0)</f>
        <v>0</v>
      </c>
      <c r="BJ744" s="25" t="s">
        <v>78</v>
      </c>
      <c r="BK744" s="214">
        <f>ROUND(I744*H744,2)</f>
        <v>0</v>
      </c>
      <c r="BL744" s="25" t="s">
        <v>88</v>
      </c>
      <c r="BM744" s="25" t="s">
        <v>833</v>
      </c>
    </row>
    <row r="745" spans="2:51" s="11" customFormat="1" ht="13.5">
      <c r="B745" s="215"/>
      <c r="D745" s="216" t="s">
        <v>166</v>
      </c>
      <c r="E745" s="217" t="s">
        <v>5</v>
      </c>
      <c r="F745" s="218" t="s">
        <v>834</v>
      </c>
      <c r="H745" s="217" t="s">
        <v>5</v>
      </c>
      <c r="I745" s="219"/>
      <c r="L745" s="215"/>
      <c r="M745" s="220"/>
      <c r="N745" s="221"/>
      <c r="O745" s="221"/>
      <c r="P745" s="221"/>
      <c r="Q745" s="221"/>
      <c r="R745" s="221"/>
      <c r="S745" s="221"/>
      <c r="T745" s="222"/>
      <c r="AT745" s="217" t="s">
        <v>166</v>
      </c>
      <c r="AU745" s="217" t="s">
        <v>82</v>
      </c>
      <c r="AV745" s="11" t="s">
        <v>78</v>
      </c>
      <c r="AW745" s="11" t="s">
        <v>36</v>
      </c>
      <c r="AX745" s="11" t="s">
        <v>73</v>
      </c>
      <c r="AY745" s="217" t="s">
        <v>158</v>
      </c>
    </row>
    <row r="746" spans="2:51" s="11" customFormat="1" ht="13.5">
      <c r="B746" s="215"/>
      <c r="D746" s="216" t="s">
        <v>166</v>
      </c>
      <c r="E746" s="217" t="s">
        <v>5</v>
      </c>
      <c r="F746" s="218" t="s">
        <v>835</v>
      </c>
      <c r="H746" s="217" t="s">
        <v>5</v>
      </c>
      <c r="I746" s="219"/>
      <c r="L746" s="215"/>
      <c r="M746" s="220"/>
      <c r="N746" s="221"/>
      <c r="O746" s="221"/>
      <c r="P746" s="221"/>
      <c r="Q746" s="221"/>
      <c r="R746" s="221"/>
      <c r="S746" s="221"/>
      <c r="T746" s="222"/>
      <c r="AT746" s="217" t="s">
        <v>166</v>
      </c>
      <c r="AU746" s="217" t="s">
        <v>82</v>
      </c>
      <c r="AV746" s="11" t="s">
        <v>78</v>
      </c>
      <c r="AW746" s="11" t="s">
        <v>36</v>
      </c>
      <c r="AX746" s="11" t="s">
        <v>73</v>
      </c>
      <c r="AY746" s="217" t="s">
        <v>158</v>
      </c>
    </row>
    <row r="747" spans="2:51" s="11" customFormat="1" ht="13.5">
      <c r="B747" s="215"/>
      <c r="D747" s="216" t="s">
        <v>166</v>
      </c>
      <c r="E747" s="217" t="s">
        <v>5</v>
      </c>
      <c r="F747" s="218" t="s">
        <v>269</v>
      </c>
      <c r="H747" s="217" t="s">
        <v>5</v>
      </c>
      <c r="I747" s="219"/>
      <c r="L747" s="215"/>
      <c r="M747" s="220"/>
      <c r="N747" s="221"/>
      <c r="O747" s="221"/>
      <c r="P747" s="221"/>
      <c r="Q747" s="221"/>
      <c r="R747" s="221"/>
      <c r="S747" s="221"/>
      <c r="T747" s="222"/>
      <c r="AT747" s="217" t="s">
        <v>166</v>
      </c>
      <c r="AU747" s="217" t="s">
        <v>82</v>
      </c>
      <c r="AV747" s="11" t="s">
        <v>78</v>
      </c>
      <c r="AW747" s="11" t="s">
        <v>36</v>
      </c>
      <c r="AX747" s="11" t="s">
        <v>73</v>
      </c>
      <c r="AY747" s="217" t="s">
        <v>158</v>
      </c>
    </row>
    <row r="748" spans="2:51" s="12" customFormat="1" ht="13.5">
      <c r="B748" s="223"/>
      <c r="D748" s="216" t="s">
        <v>166</v>
      </c>
      <c r="E748" s="224" t="s">
        <v>5</v>
      </c>
      <c r="F748" s="225" t="s">
        <v>836</v>
      </c>
      <c r="H748" s="226">
        <v>29.875</v>
      </c>
      <c r="I748" s="227"/>
      <c r="L748" s="223"/>
      <c r="M748" s="228"/>
      <c r="N748" s="229"/>
      <c r="O748" s="229"/>
      <c r="P748" s="229"/>
      <c r="Q748" s="229"/>
      <c r="R748" s="229"/>
      <c r="S748" s="229"/>
      <c r="T748" s="230"/>
      <c r="AT748" s="224" t="s">
        <v>166</v>
      </c>
      <c r="AU748" s="224" t="s">
        <v>82</v>
      </c>
      <c r="AV748" s="12" t="s">
        <v>82</v>
      </c>
      <c r="AW748" s="12" t="s">
        <v>36</v>
      </c>
      <c r="AX748" s="12" t="s">
        <v>73</v>
      </c>
      <c r="AY748" s="224" t="s">
        <v>158</v>
      </c>
    </row>
    <row r="749" spans="2:51" s="12" customFormat="1" ht="13.5">
      <c r="B749" s="223"/>
      <c r="D749" s="216" t="s">
        <v>166</v>
      </c>
      <c r="E749" s="224" t="s">
        <v>5</v>
      </c>
      <c r="F749" s="225" t="s">
        <v>837</v>
      </c>
      <c r="H749" s="226">
        <v>67.375</v>
      </c>
      <c r="I749" s="227"/>
      <c r="L749" s="223"/>
      <c r="M749" s="228"/>
      <c r="N749" s="229"/>
      <c r="O749" s="229"/>
      <c r="P749" s="229"/>
      <c r="Q749" s="229"/>
      <c r="R749" s="229"/>
      <c r="S749" s="229"/>
      <c r="T749" s="230"/>
      <c r="AT749" s="224" t="s">
        <v>166</v>
      </c>
      <c r="AU749" s="224" t="s">
        <v>82</v>
      </c>
      <c r="AV749" s="12" t="s">
        <v>82</v>
      </c>
      <c r="AW749" s="12" t="s">
        <v>36</v>
      </c>
      <c r="AX749" s="12" t="s">
        <v>73</v>
      </c>
      <c r="AY749" s="224" t="s">
        <v>158</v>
      </c>
    </row>
    <row r="750" spans="2:51" s="11" customFormat="1" ht="13.5">
      <c r="B750" s="215"/>
      <c r="D750" s="216" t="s">
        <v>166</v>
      </c>
      <c r="E750" s="217" t="s">
        <v>5</v>
      </c>
      <c r="F750" s="218" t="s">
        <v>272</v>
      </c>
      <c r="H750" s="217" t="s">
        <v>5</v>
      </c>
      <c r="I750" s="219"/>
      <c r="L750" s="215"/>
      <c r="M750" s="220"/>
      <c r="N750" s="221"/>
      <c r="O750" s="221"/>
      <c r="P750" s="221"/>
      <c r="Q750" s="221"/>
      <c r="R750" s="221"/>
      <c r="S750" s="221"/>
      <c r="T750" s="222"/>
      <c r="AT750" s="217" t="s">
        <v>166</v>
      </c>
      <c r="AU750" s="217" t="s">
        <v>82</v>
      </c>
      <c r="AV750" s="11" t="s">
        <v>78</v>
      </c>
      <c r="AW750" s="11" t="s">
        <v>36</v>
      </c>
      <c r="AX750" s="11" t="s">
        <v>73</v>
      </c>
      <c r="AY750" s="217" t="s">
        <v>158</v>
      </c>
    </row>
    <row r="751" spans="2:51" s="12" customFormat="1" ht="13.5">
      <c r="B751" s="223"/>
      <c r="D751" s="216" t="s">
        <v>166</v>
      </c>
      <c r="E751" s="224" t="s">
        <v>5</v>
      </c>
      <c r="F751" s="225" t="s">
        <v>838</v>
      </c>
      <c r="H751" s="226">
        <v>57.813</v>
      </c>
      <c r="I751" s="227"/>
      <c r="L751" s="223"/>
      <c r="M751" s="228"/>
      <c r="N751" s="229"/>
      <c r="O751" s="229"/>
      <c r="P751" s="229"/>
      <c r="Q751" s="229"/>
      <c r="R751" s="229"/>
      <c r="S751" s="229"/>
      <c r="T751" s="230"/>
      <c r="AT751" s="224" t="s">
        <v>166</v>
      </c>
      <c r="AU751" s="224" t="s">
        <v>82</v>
      </c>
      <c r="AV751" s="12" t="s">
        <v>82</v>
      </c>
      <c r="AW751" s="12" t="s">
        <v>36</v>
      </c>
      <c r="AX751" s="12" t="s">
        <v>73</v>
      </c>
      <c r="AY751" s="224" t="s">
        <v>158</v>
      </c>
    </row>
    <row r="752" spans="2:51" s="11" customFormat="1" ht="13.5">
      <c r="B752" s="215"/>
      <c r="D752" s="216" t="s">
        <v>166</v>
      </c>
      <c r="E752" s="217" t="s">
        <v>5</v>
      </c>
      <c r="F752" s="218" t="s">
        <v>274</v>
      </c>
      <c r="H752" s="217" t="s">
        <v>5</v>
      </c>
      <c r="I752" s="219"/>
      <c r="L752" s="215"/>
      <c r="M752" s="220"/>
      <c r="N752" s="221"/>
      <c r="O752" s="221"/>
      <c r="P752" s="221"/>
      <c r="Q752" s="221"/>
      <c r="R752" s="221"/>
      <c r="S752" s="221"/>
      <c r="T752" s="222"/>
      <c r="AT752" s="217" t="s">
        <v>166</v>
      </c>
      <c r="AU752" s="217" t="s">
        <v>82</v>
      </c>
      <c r="AV752" s="11" t="s">
        <v>78</v>
      </c>
      <c r="AW752" s="11" t="s">
        <v>36</v>
      </c>
      <c r="AX752" s="11" t="s">
        <v>73</v>
      </c>
      <c r="AY752" s="217" t="s">
        <v>158</v>
      </c>
    </row>
    <row r="753" spans="2:51" s="12" customFormat="1" ht="13.5">
      <c r="B753" s="223"/>
      <c r="D753" s="216" t="s">
        <v>166</v>
      </c>
      <c r="E753" s="224" t="s">
        <v>5</v>
      </c>
      <c r="F753" s="225" t="s">
        <v>839</v>
      </c>
      <c r="H753" s="226">
        <v>15.75</v>
      </c>
      <c r="I753" s="227"/>
      <c r="L753" s="223"/>
      <c r="M753" s="228"/>
      <c r="N753" s="229"/>
      <c r="O753" s="229"/>
      <c r="P753" s="229"/>
      <c r="Q753" s="229"/>
      <c r="R753" s="229"/>
      <c r="S753" s="229"/>
      <c r="T753" s="230"/>
      <c r="AT753" s="224" t="s">
        <v>166</v>
      </c>
      <c r="AU753" s="224" t="s">
        <v>82</v>
      </c>
      <c r="AV753" s="12" t="s">
        <v>82</v>
      </c>
      <c r="AW753" s="12" t="s">
        <v>36</v>
      </c>
      <c r="AX753" s="12" t="s">
        <v>73</v>
      </c>
      <c r="AY753" s="224" t="s">
        <v>158</v>
      </c>
    </row>
    <row r="754" spans="2:51" s="12" customFormat="1" ht="13.5">
      <c r="B754" s="223"/>
      <c r="D754" s="216" t="s">
        <v>166</v>
      </c>
      <c r="E754" s="224" t="s">
        <v>5</v>
      </c>
      <c r="F754" s="225" t="s">
        <v>839</v>
      </c>
      <c r="H754" s="226">
        <v>15.75</v>
      </c>
      <c r="I754" s="227"/>
      <c r="L754" s="223"/>
      <c r="M754" s="228"/>
      <c r="N754" s="229"/>
      <c r="O754" s="229"/>
      <c r="P754" s="229"/>
      <c r="Q754" s="229"/>
      <c r="R754" s="229"/>
      <c r="S754" s="229"/>
      <c r="T754" s="230"/>
      <c r="AT754" s="224" t="s">
        <v>166</v>
      </c>
      <c r="AU754" s="224" t="s">
        <v>82</v>
      </c>
      <c r="AV754" s="12" t="s">
        <v>82</v>
      </c>
      <c r="AW754" s="12" t="s">
        <v>36</v>
      </c>
      <c r="AX754" s="12" t="s">
        <v>73</v>
      </c>
      <c r="AY754" s="224" t="s">
        <v>158</v>
      </c>
    </row>
    <row r="755" spans="2:51" s="13" customFormat="1" ht="13.5">
      <c r="B755" s="231"/>
      <c r="D755" s="216" t="s">
        <v>166</v>
      </c>
      <c r="E755" s="232" t="s">
        <v>5</v>
      </c>
      <c r="F755" s="233" t="s">
        <v>169</v>
      </c>
      <c r="H755" s="234">
        <v>186.563</v>
      </c>
      <c r="I755" s="235"/>
      <c r="L755" s="231"/>
      <c r="M755" s="236"/>
      <c r="N755" s="237"/>
      <c r="O755" s="237"/>
      <c r="P755" s="237"/>
      <c r="Q755" s="237"/>
      <c r="R755" s="237"/>
      <c r="S755" s="237"/>
      <c r="T755" s="238"/>
      <c r="AT755" s="232" t="s">
        <v>166</v>
      </c>
      <c r="AU755" s="232" t="s">
        <v>82</v>
      </c>
      <c r="AV755" s="13" t="s">
        <v>88</v>
      </c>
      <c r="AW755" s="13" t="s">
        <v>36</v>
      </c>
      <c r="AX755" s="13" t="s">
        <v>78</v>
      </c>
      <c r="AY755" s="232" t="s">
        <v>158</v>
      </c>
    </row>
    <row r="756" spans="2:65" s="1" customFormat="1" ht="16.5" customHeight="1">
      <c r="B756" s="202"/>
      <c r="C756" s="239" t="s">
        <v>840</v>
      </c>
      <c r="D756" s="239" t="s">
        <v>245</v>
      </c>
      <c r="E756" s="240" t="s">
        <v>841</v>
      </c>
      <c r="F756" s="241" t="s">
        <v>842</v>
      </c>
      <c r="G756" s="242" t="s">
        <v>279</v>
      </c>
      <c r="H756" s="243">
        <v>0.242</v>
      </c>
      <c r="I756" s="244"/>
      <c r="J756" s="245">
        <f>ROUND(I756*H756,2)</f>
        <v>0</v>
      </c>
      <c r="K756" s="241" t="s">
        <v>164</v>
      </c>
      <c r="L756" s="246"/>
      <c r="M756" s="247" t="s">
        <v>5</v>
      </c>
      <c r="N756" s="248" t="s">
        <v>44</v>
      </c>
      <c r="O756" s="48"/>
      <c r="P756" s="212">
        <f>O756*H756</f>
        <v>0</v>
      </c>
      <c r="Q756" s="212">
        <v>0</v>
      </c>
      <c r="R756" s="212">
        <f>Q756*H756</f>
        <v>0</v>
      </c>
      <c r="S756" s="212">
        <v>0</v>
      </c>
      <c r="T756" s="213">
        <f>S756*H756</f>
        <v>0</v>
      </c>
      <c r="AR756" s="25" t="s">
        <v>204</v>
      </c>
      <c r="AT756" s="25" t="s">
        <v>245</v>
      </c>
      <c r="AU756" s="25" t="s">
        <v>82</v>
      </c>
      <c r="AY756" s="25" t="s">
        <v>158</v>
      </c>
      <c r="BE756" s="214">
        <f>IF(N756="základní",J756,0)</f>
        <v>0</v>
      </c>
      <c r="BF756" s="214">
        <f>IF(N756="snížená",J756,0)</f>
        <v>0</v>
      </c>
      <c r="BG756" s="214">
        <f>IF(N756="zákl. přenesená",J756,0)</f>
        <v>0</v>
      </c>
      <c r="BH756" s="214">
        <f>IF(N756="sníž. přenesená",J756,0)</f>
        <v>0</v>
      </c>
      <c r="BI756" s="214">
        <f>IF(N756="nulová",J756,0)</f>
        <v>0</v>
      </c>
      <c r="BJ756" s="25" t="s">
        <v>78</v>
      </c>
      <c r="BK756" s="214">
        <f>ROUND(I756*H756,2)</f>
        <v>0</v>
      </c>
      <c r="BL756" s="25" t="s">
        <v>88</v>
      </c>
      <c r="BM756" s="25" t="s">
        <v>843</v>
      </c>
    </row>
    <row r="757" spans="2:51" s="11" customFormat="1" ht="13.5">
      <c r="B757" s="215"/>
      <c r="D757" s="216" t="s">
        <v>166</v>
      </c>
      <c r="E757" s="217" t="s">
        <v>5</v>
      </c>
      <c r="F757" s="218" t="s">
        <v>844</v>
      </c>
      <c r="H757" s="217" t="s">
        <v>5</v>
      </c>
      <c r="I757" s="219"/>
      <c r="L757" s="215"/>
      <c r="M757" s="220"/>
      <c r="N757" s="221"/>
      <c r="O757" s="221"/>
      <c r="P757" s="221"/>
      <c r="Q757" s="221"/>
      <c r="R757" s="221"/>
      <c r="S757" s="221"/>
      <c r="T757" s="222"/>
      <c r="AT757" s="217" t="s">
        <v>166</v>
      </c>
      <c r="AU757" s="217" t="s">
        <v>82</v>
      </c>
      <c r="AV757" s="11" t="s">
        <v>78</v>
      </c>
      <c r="AW757" s="11" t="s">
        <v>36</v>
      </c>
      <c r="AX757" s="11" t="s">
        <v>73</v>
      </c>
      <c r="AY757" s="217" t="s">
        <v>158</v>
      </c>
    </row>
    <row r="758" spans="2:51" s="11" customFormat="1" ht="13.5">
      <c r="B758" s="215"/>
      <c r="D758" s="216" t="s">
        <v>166</v>
      </c>
      <c r="E758" s="217" t="s">
        <v>5</v>
      </c>
      <c r="F758" s="218" t="s">
        <v>269</v>
      </c>
      <c r="H758" s="217" t="s">
        <v>5</v>
      </c>
      <c r="I758" s="219"/>
      <c r="L758" s="215"/>
      <c r="M758" s="220"/>
      <c r="N758" s="221"/>
      <c r="O758" s="221"/>
      <c r="P758" s="221"/>
      <c r="Q758" s="221"/>
      <c r="R758" s="221"/>
      <c r="S758" s="221"/>
      <c r="T758" s="222"/>
      <c r="AT758" s="217" t="s">
        <v>166</v>
      </c>
      <c r="AU758" s="217" t="s">
        <v>82</v>
      </c>
      <c r="AV758" s="11" t="s">
        <v>78</v>
      </c>
      <c r="AW758" s="11" t="s">
        <v>36</v>
      </c>
      <c r="AX758" s="11" t="s">
        <v>73</v>
      </c>
      <c r="AY758" s="217" t="s">
        <v>158</v>
      </c>
    </row>
    <row r="759" spans="2:51" s="12" customFormat="1" ht="13.5">
      <c r="B759" s="223"/>
      <c r="D759" s="216" t="s">
        <v>166</v>
      </c>
      <c r="E759" s="224" t="s">
        <v>5</v>
      </c>
      <c r="F759" s="225" t="s">
        <v>845</v>
      </c>
      <c r="H759" s="226">
        <v>0.036</v>
      </c>
      <c r="I759" s="227"/>
      <c r="L759" s="223"/>
      <c r="M759" s="228"/>
      <c r="N759" s="229"/>
      <c r="O759" s="229"/>
      <c r="P759" s="229"/>
      <c r="Q759" s="229"/>
      <c r="R759" s="229"/>
      <c r="S759" s="229"/>
      <c r="T759" s="230"/>
      <c r="AT759" s="224" t="s">
        <v>166</v>
      </c>
      <c r="AU759" s="224" t="s">
        <v>82</v>
      </c>
      <c r="AV759" s="12" t="s">
        <v>82</v>
      </c>
      <c r="AW759" s="12" t="s">
        <v>36</v>
      </c>
      <c r="AX759" s="12" t="s">
        <v>73</v>
      </c>
      <c r="AY759" s="224" t="s">
        <v>158</v>
      </c>
    </row>
    <row r="760" spans="2:51" s="12" customFormat="1" ht="13.5">
      <c r="B760" s="223"/>
      <c r="D760" s="216" t="s">
        <v>166</v>
      </c>
      <c r="E760" s="224" t="s">
        <v>5</v>
      </c>
      <c r="F760" s="225" t="s">
        <v>846</v>
      </c>
      <c r="H760" s="226">
        <v>0.081</v>
      </c>
      <c r="I760" s="227"/>
      <c r="L760" s="223"/>
      <c r="M760" s="228"/>
      <c r="N760" s="229"/>
      <c r="O760" s="229"/>
      <c r="P760" s="229"/>
      <c r="Q760" s="229"/>
      <c r="R760" s="229"/>
      <c r="S760" s="229"/>
      <c r="T760" s="230"/>
      <c r="AT760" s="224" t="s">
        <v>166</v>
      </c>
      <c r="AU760" s="224" t="s">
        <v>82</v>
      </c>
      <c r="AV760" s="12" t="s">
        <v>82</v>
      </c>
      <c r="AW760" s="12" t="s">
        <v>36</v>
      </c>
      <c r="AX760" s="12" t="s">
        <v>73</v>
      </c>
      <c r="AY760" s="224" t="s">
        <v>158</v>
      </c>
    </row>
    <row r="761" spans="2:51" s="11" customFormat="1" ht="13.5">
      <c r="B761" s="215"/>
      <c r="D761" s="216" t="s">
        <v>166</v>
      </c>
      <c r="E761" s="217" t="s">
        <v>5</v>
      </c>
      <c r="F761" s="218" t="s">
        <v>272</v>
      </c>
      <c r="H761" s="217" t="s">
        <v>5</v>
      </c>
      <c r="I761" s="219"/>
      <c r="L761" s="215"/>
      <c r="M761" s="220"/>
      <c r="N761" s="221"/>
      <c r="O761" s="221"/>
      <c r="P761" s="221"/>
      <c r="Q761" s="221"/>
      <c r="R761" s="221"/>
      <c r="S761" s="221"/>
      <c r="T761" s="222"/>
      <c r="AT761" s="217" t="s">
        <v>166</v>
      </c>
      <c r="AU761" s="217" t="s">
        <v>82</v>
      </c>
      <c r="AV761" s="11" t="s">
        <v>78</v>
      </c>
      <c r="AW761" s="11" t="s">
        <v>36</v>
      </c>
      <c r="AX761" s="11" t="s">
        <v>73</v>
      </c>
      <c r="AY761" s="217" t="s">
        <v>158</v>
      </c>
    </row>
    <row r="762" spans="2:51" s="12" customFormat="1" ht="13.5">
      <c r="B762" s="223"/>
      <c r="D762" s="216" t="s">
        <v>166</v>
      </c>
      <c r="E762" s="224" t="s">
        <v>5</v>
      </c>
      <c r="F762" s="225" t="s">
        <v>847</v>
      </c>
      <c r="H762" s="226">
        <v>0.069</v>
      </c>
      <c r="I762" s="227"/>
      <c r="L762" s="223"/>
      <c r="M762" s="228"/>
      <c r="N762" s="229"/>
      <c r="O762" s="229"/>
      <c r="P762" s="229"/>
      <c r="Q762" s="229"/>
      <c r="R762" s="229"/>
      <c r="S762" s="229"/>
      <c r="T762" s="230"/>
      <c r="AT762" s="224" t="s">
        <v>166</v>
      </c>
      <c r="AU762" s="224" t="s">
        <v>82</v>
      </c>
      <c r="AV762" s="12" t="s">
        <v>82</v>
      </c>
      <c r="AW762" s="12" t="s">
        <v>36</v>
      </c>
      <c r="AX762" s="12" t="s">
        <v>73</v>
      </c>
      <c r="AY762" s="224" t="s">
        <v>158</v>
      </c>
    </row>
    <row r="763" spans="2:51" s="11" customFormat="1" ht="13.5">
      <c r="B763" s="215"/>
      <c r="D763" s="216" t="s">
        <v>166</v>
      </c>
      <c r="E763" s="217" t="s">
        <v>5</v>
      </c>
      <c r="F763" s="218" t="s">
        <v>274</v>
      </c>
      <c r="H763" s="217" t="s">
        <v>5</v>
      </c>
      <c r="I763" s="219"/>
      <c r="L763" s="215"/>
      <c r="M763" s="220"/>
      <c r="N763" s="221"/>
      <c r="O763" s="221"/>
      <c r="P763" s="221"/>
      <c r="Q763" s="221"/>
      <c r="R763" s="221"/>
      <c r="S763" s="221"/>
      <c r="T763" s="222"/>
      <c r="AT763" s="217" t="s">
        <v>166</v>
      </c>
      <c r="AU763" s="217" t="s">
        <v>82</v>
      </c>
      <c r="AV763" s="11" t="s">
        <v>78</v>
      </c>
      <c r="AW763" s="11" t="s">
        <v>36</v>
      </c>
      <c r="AX763" s="11" t="s">
        <v>73</v>
      </c>
      <c r="AY763" s="217" t="s">
        <v>158</v>
      </c>
    </row>
    <row r="764" spans="2:51" s="12" customFormat="1" ht="13.5">
      <c r="B764" s="223"/>
      <c r="D764" s="216" t="s">
        <v>166</v>
      </c>
      <c r="E764" s="224" t="s">
        <v>5</v>
      </c>
      <c r="F764" s="225" t="s">
        <v>848</v>
      </c>
      <c r="H764" s="226">
        <v>0.019</v>
      </c>
      <c r="I764" s="227"/>
      <c r="L764" s="223"/>
      <c r="M764" s="228"/>
      <c r="N764" s="229"/>
      <c r="O764" s="229"/>
      <c r="P764" s="229"/>
      <c r="Q764" s="229"/>
      <c r="R764" s="229"/>
      <c r="S764" s="229"/>
      <c r="T764" s="230"/>
      <c r="AT764" s="224" t="s">
        <v>166</v>
      </c>
      <c r="AU764" s="224" t="s">
        <v>82</v>
      </c>
      <c r="AV764" s="12" t="s">
        <v>82</v>
      </c>
      <c r="AW764" s="12" t="s">
        <v>36</v>
      </c>
      <c r="AX764" s="12" t="s">
        <v>73</v>
      </c>
      <c r="AY764" s="224" t="s">
        <v>158</v>
      </c>
    </row>
    <row r="765" spans="2:51" s="12" customFormat="1" ht="13.5">
      <c r="B765" s="223"/>
      <c r="D765" s="216" t="s">
        <v>166</v>
      </c>
      <c r="E765" s="224" t="s">
        <v>5</v>
      </c>
      <c r="F765" s="225" t="s">
        <v>848</v>
      </c>
      <c r="H765" s="226">
        <v>0.019</v>
      </c>
      <c r="I765" s="227"/>
      <c r="L765" s="223"/>
      <c r="M765" s="228"/>
      <c r="N765" s="229"/>
      <c r="O765" s="229"/>
      <c r="P765" s="229"/>
      <c r="Q765" s="229"/>
      <c r="R765" s="229"/>
      <c r="S765" s="229"/>
      <c r="T765" s="230"/>
      <c r="AT765" s="224" t="s">
        <v>166</v>
      </c>
      <c r="AU765" s="224" t="s">
        <v>82</v>
      </c>
      <c r="AV765" s="12" t="s">
        <v>82</v>
      </c>
      <c r="AW765" s="12" t="s">
        <v>36</v>
      </c>
      <c r="AX765" s="12" t="s">
        <v>73</v>
      </c>
      <c r="AY765" s="224" t="s">
        <v>158</v>
      </c>
    </row>
    <row r="766" spans="2:51" s="13" customFormat="1" ht="13.5">
      <c r="B766" s="231"/>
      <c r="D766" s="216" t="s">
        <v>166</v>
      </c>
      <c r="E766" s="232" t="s">
        <v>5</v>
      </c>
      <c r="F766" s="233" t="s">
        <v>169</v>
      </c>
      <c r="H766" s="234">
        <v>0.224</v>
      </c>
      <c r="I766" s="235"/>
      <c r="L766" s="231"/>
      <c r="M766" s="236"/>
      <c r="N766" s="237"/>
      <c r="O766" s="237"/>
      <c r="P766" s="237"/>
      <c r="Q766" s="237"/>
      <c r="R766" s="237"/>
      <c r="S766" s="237"/>
      <c r="T766" s="238"/>
      <c r="AT766" s="232" t="s">
        <v>166</v>
      </c>
      <c r="AU766" s="232" t="s">
        <v>82</v>
      </c>
      <c r="AV766" s="13" t="s">
        <v>88</v>
      </c>
      <c r="AW766" s="13" t="s">
        <v>36</v>
      </c>
      <c r="AX766" s="13" t="s">
        <v>73</v>
      </c>
      <c r="AY766" s="232" t="s">
        <v>158</v>
      </c>
    </row>
    <row r="767" spans="2:51" s="12" customFormat="1" ht="13.5">
      <c r="B767" s="223"/>
      <c r="D767" s="216" t="s">
        <v>166</v>
      </c>
      <c r="E767" s="224" t="s">
        <v>5</v>
      </c>
      <c r="F767" s="225" t="s">
        <v>849</v>
      </c>
      <c r="H767" s="226">
        <v>0.242</v>
      </c>
      <c r="I767" s="227"/>
      <c r="L767" s="223"/>
      <c r="M767" s="228"/>
      <c r="N767" s="229"/>
      <c r="O767" s="229"/>
      <c r="P767" s="229"/>
      <c r="Q767" s="229"/>
      <c r="R767" s="229"/>
      <c r="S767" s="229"/>
      <c r="T767" s="230"/>
      <c r="AT767" s="224" t="s">
        <v>166</v>
      </c>
      <c r="AU767" s="224" t="s">
        <v>82</v>
      </c>
      <c r="AV767" s="12" t="s">
        <v>82</v>
      </c>
      <c r="AW767" s="12" t="s">
        <v>36</v>
      </c>
      <c r="AX767" s="12" t="s">
        <v>73</v>
      </c>
      <c r="AY767" s="224" t="s">
        <v>158</v>
      </c>
    </row>
    <row r="768" spans="2:51" s="13" customFormat="1" ht="13.5">
      <c r="B768" s="231"/>
      <c r="D768" s="216" t="s">
        <v>166</v>
      </c>
      <c r="E768" s="232" t="s">
        <v>5</v>
      </c>
      <c r="F768" s="233" t="s">
        <v>169</v>
      </c>
      <c r="H768" s="234">
        <v>0.242</v>
      </c>
      <c r="I768" s="235"/>
      <c r="L768" s="231"/>
      <c r="M768" s="236"/>
      <c r="N768" s="237"/>
      <c r="O768" s="237"/>
      <c r="P768" s="237"/>
      <c r="Q768" s="237"/>
      <c r="R768" s="237"/>
      <c r="S768" s="237"/>
      <c r="T768" s="238"/>
      <c r="AT768" s="232" t="s">
        <v>166</v>
      </c>
      <c r="AU768" s="232" t="s">
        <v>82</v>
      </c>
      <c r="AV768" s="13" t="s">
        <v>88</v>
      </c>
      <c r="AW768" s="13" t="s">
        <v>36</v>
      </c>
      <c r="AX768" s="13" t="s">
        <v>78</v>
      </c>
      <c r="AY768" s="232" t="s">
        <v>158</v>
      </c>
    </row>
    <row r="769" spans="2:65" s="1" customFormat="1" ht="25.5" customHeight="1">
      <c r="B769" s="202"/>
      <c r="C769" s="203" t="s">
        <v>850</v>
      </c>
      <c r="D769" s="203" t="s">
        <v>160</v>
      </c>
      <c r="E769" s="204" t="s">
        <v>851</v>
      </c>
      <c r="F769" s="205" t="s">
        <v>852</v>
      </c>
      <c r="G769" s="206" t="s">
        <v>853</v>
      </c>
      <c r="H769" s="207">
        <v>7</v>
      </c>
      <c r="I769" s="208"/>
      <c r="J769" s="209">
        <f>ROUND(I769*H769,2)</f>
        <v>0</v>
      </c>
      <c r="K769" s="205" t="s">
        <v>5</v>
      </c>
      <c r="L769" s="47"/>
      <c r="M769" s="210" t="s">
        <v>5</v>
      </c>
      <c r="N769" s="211" t="s">
        <v>44</v>
      </c>
      <c r="O769" s="48"/>
      <c r="P769" s="212">
        <f>O769*H769</f>
        <v>0</v>
      </c>
      <c r="Q769" s="212">
        <v>0</v>
      </c>
      <c r="R769" s="212">
        <f>Q769*H769</f>
        <v>0</v>
      </c>
      <c r="S769" s="212">
        <v>0</v>
      </c>
      <c r="T769" s="213">
        <f>S769*H769</f>
        <v>0</v>
      </c>
      <c r="AR769" s="25" t="s">
        <v>88</v>
      </c>
      <c r="AT769" s="25" t="s">
        <v>160</v>
      </c>
      <c r="AU769" s="25" t="s">
        <v>82</v>
      </c>
      <c r="AY769" s="25" t="s">
        <v>158</v>
      </c>
      <c r="BE769" s="214">
        <f>IF(N769="základní",J769,0)</f>
        <v>0</v>
      </c>
      <c r="BF769" s="214">
        <f>IF(N769="snížená",J769,0)</f>
        <v>0</v>
      </c>
      <c r="BG769" s="214">
        <f>IF(N769="zákl. přenesená",J769,0)</f>
        <v>0</v>
      </c>
      <c r="BH769" s="214">
        <f>IF(N769="sníž. přenesená",J769,0)</f>
        <v>0</v>
      </c>
      <c r="BI769" s="214">
        <f>IF(N769="nulová",J769,0)</f>
        <v>0</v>
      </c>
      <c r="BJ769" s="25" t="s">
        <v>78</v>
      </c>
      <c r="BK769" s="214">
        <f>ROUND(I769*H769,2)</f>
        <v>0</v>
      </c>
      <c r="BL769" s="25" t="s">
        <v>88</v>
      </c>
      <c r="BM769" s="25" t="s">
        <v>854</v>
      </c>
    </row>
    <row r="770" spans="2:51" s="11" customFormat="1" ht="13.5">
      <c r="B770" s="215"/>
      <c r="D770" s="216" t="s">
        <v>166</v>
      </c>
      <c r="E770" s="217" t="s">
        <v>5</v>
      </c>
      <c r="F770" s="218" t="s">
        <v>855</v>
      </c>
      <c r="H770" s="217" t="s">
        <v>5</v>
      </c>
      <c r="I770" s="219"/>
      <c r="L770" s="215"/>
      <c r="M770" s="220"/>
      <c r="N770" s="221"/>
      <c r="O770" s="221"/>
      <c r="P770" s="221"/>
      <c r="Q770" s="221"/>
      <c r="R770" s="221"/>
      <c r="S770" s="221"/>
      <c r="T770" s="222"/>
      <c r="AT770" s="217" t="s">
        <v>166</v>
      </c>
      <c r="AU770" s="217" t="s">
        <v>82</v>
      </c>
      <c r="AV770" s="11" t="s">
        <v>78</v>
      </c>
      <c r="AW770" s="11" t="s">
        <v>36</v>
      </c>
      <c r="AX770" s="11" t="s">
        <v>73</v>
      </c>
      <c r="AY770" s="217" t="s">
        <v>158</v>
      </c>
    </row>
    <row r="771" spans="2:51" s="12" customFormat="1" ht="13.5">
      <c r="B771" s="223"/>
      <c r="D771" s="216" t="s">
        <v>166</v>
      </c>
      <c r="E771" s="224" t="s">
        <v>5</v>
      </c>
      <c r="F771" s="225" t="s">
        <v>91</v>
      </c>
      <c r="H771" s="226">
        <v>5</v>
      </c>
      <c r="I771" s="227"/>
      <c r="L771" s="223"/>
      <c r="M771" s="228"/>
      <c r="N771" s="229"/>
      <c r="O771" s="229"/>
      <c r="P771" s="229"/>
      <c r="Q771" s="229"/>
      <c r="R771" s="229"/>
      <c r="S771" s="229"/>
      <c r="T771" s="230"/>
      <c r="AT771" s="224" t="s">
        <v>166</v>
      </c>
      <c r="AU771" s="224" t="s">
        <v>82</v>
      </c>
      <c r="AV771" s="12" t="s">
        <v>82</v>
      </c>
      <c r="AW771" s="12" t="s">
        <v>36</v>
      </c>
      <c r="AX771" s="12" t="s">
        <v>73</v>
      </c>
      <c r="AY771" s="224" t="s">
        <v>158</v>
      </c>
    </row>
    <row r="772" spans="2:51" s="11" customFormat="1" ht="13.5">
      <c r="B772" s="215"/>
      <c r="D772" s="216" t="s">
        <v>166</v>
      </c>
      <c r="E772" s="217" t="s">
        <v>5</v>
      </c>
      <c r="F772" s="218" t="s">
        <v>856</v>
      </c>
      <c r="H772" s="217" t="s">
        <v>5</v>
      </c>
      <c r="I772" s="219"/>
      <c r="L772" s="215"/>
      <c r="M772" s="220"/>
      <c r="N772" s="221"/>
      <c r="O772" s="221"/>
      <c r="P772" s="221"/>
      <c r="Q772" s="221"/>
      <c r="R772" s="221"/>
      <c r="S772" s="221"/>
      <c r="T772" s="222"/>
      <c r="AT772" s="217" t="s">
        <v>166</v>
      </c>
      <c r="AU772" s="217" t="s">
        <v>82</v>
      </c>
      <c r="AV772" s="11" t="s">
        <v>78</v>
      </c>
      <c r="AW772" s="11" t="s">
        <v>36</v>
      </c>
      <c r="AX772" s="11" t="s">
        <v>73</v>
      </c>
      <c r="AY772" s="217" t="s">
        <v>158</v>
      </c>
    </row>
    <row r="773" spans="2:51" s="12" customFormat="1" ht="13.5">
      <c r="B773" s="223"/>
      <c r="D773" s="216" t="s">
        <v>166</v>
      </c>
      <c r="E773" s="224" t="s">
        <v>5</v>
      </c>
      <c r="F773" s="225" t="s">
        <v>82</v>
      </c>
      <c r="H773" s="226">
        <v>2</v>
      </c>
      <c r="I773" s="227"/>
      <c r="L773" s="223"/>
      <c r="M773" s="228"/>
      <c r="N773" s="229"/>
      <c r="O773" s="229"/>
      <c r="P773" s="229"/>
      <c r="Q773" s="229"/>
      <c r="R773" s="229"/>
      <c r="S773" s="229"/>
      <c r="T773" s="230"/>
      <c r="AT773" s="224" t="s">
        <v>166</v>
      </c>
      <c r="AU773" s="224" t="s">
        <v>82</v>
      </c>
      <c r="AV773" s="12" t="s">
        <v>82</v>
      </c>
      <c r="AW773" s="12" t="s">
        <v>36</v>
      </c>
      <c r="AX773" s="12" t="s">
        <v>73</v>
      </c>
      <c r="AY773" s="224" t="s">
        <v>158</v>
      </c>
    </row>
    <row r="774" spans="2:51" s="13" customFormat="1" ht="13.5">
      <c r="B774" s="231"/>
      <c r="D774" s="216" t="s">
        <v>166</v>
      </c>
      <c r="E774" s="232" t="s">
        <v>5</v>
      </c>
      <c r="F774" s="233" t="s">
        <v>169</v>
      </c>
      <c r="H774" s="234">
        <v>7</v>
      </c>
      <c r="I774" s="235"/>
      <c r="L774" s="231"/>
      <c r="M774" s="236"/>
      <c r="N774" s="237"/>
      <c r="O774" s="237"/>
      <c r="P774" s="237"/>
      <c r="Q774" s="237"/>
      <c r="R774" s="237"/>
      <c r="S774" s="237"/>
      <c r="T774" s="238"/>
      <c r="AT774" s="232" t="s">
        <v>166</v>
      </c>
      <c r="AU774" s="232" t="s">
        <v>82</v>
      </c>
      <c r="AV774" s="13" t="s">
        <v>88</v>
      </c>
      <c r="AW774" s="13" t="s">
        <v>36</v>
      </c>
      <c r="AX774" s="13" t="s">
        <v>78</v>
      </c>
      <c r="AY774" s="232" t="s">
        <v>158</v>
      </c>
    </row>
    <row r="775" spans="2:65" s="1" customFormat="1" ht="16.5" customHeight="1">
      <c r="B775" s="202"/>
      <c r="C775" s="203" t="s">
        <v>857</v>
      </c>
      <c r="D775" s="203" t="s">
        <v>160</v>
      </c>
      <c r="E775" s="204" t="s">
        <v>858</v>
      </c>
      <c r="F775" s="205" t="s">
        <v>859</v>
      </c>
      <c r="G775" s="206" t="s">
        <v>163</v>
      </c>
      <c r="H775" s="207">
        <v>8.26</v>
      </c>
      <c r="I775" s="208"/>
      <c r="J775" s="209">
        <f>ROUND(I775*H775,2)</f>
        <v>0</v>
      </c>
      <c r="K775" s="205" t="s">
        <v>5</v>
      </c>
      <c r="L775" s="47"/>
      <c r="M775" s="210" t="s">
        <v>5</v>
      </c>
      <c r="N775" s="211" t="s">
        <v>44</v>
      </c>
      <c r="O775" s="48"/>
      <c r="P775" s="212">
        <f>O775*H775</f>
        <v>0</v>
      </c>
      <c r="Q775" s="212">
        <v>0</v>
      </c>
      <c r="R775" s="212">
        <f>Q775*H775</f>
        <v>0</v>
      </c>
      <c r="S775" s="212">
        <v>0</v>
      </c>
      <c r="T775" s="213">
        <f>S775*H775</f>
        <v>0</v>
      </c>
      <c r="AR775" s="25" t="s">
        <v>88</v>
      </c>
      <c r="AT775" s="25" t="s">
        <v>160</v>
      </c>
      <c r="AU775" s="25" t="s">
        <v>82</v>
      </c>
      <c r="AY775" s="25" t="s">
        <v>158</v>
      </c>
      <c r="BE775" s="214">
        <f>IF(N775="základní",J775,0)</f>
        <v>0</v>
      </c>
      <c r="BF775" s="214">
        <f>IF(N775="snížená",J775,0)</f>
        <v>0</v>
      </c>
      <c r="BG775" s="214">
        <f>IF(N775="zákl. přenesená",J775,0)</f>
        <v>0</v>
      </c>
      <c r="BH775" s="214">
        <f>IF(N775="sníž. přenesená",J775,0)</f>
        <v>0</v>
      </c>
      <c r="BI775" s="214">
        <f>IF(N775="nulová",J775,0)</f>
        <v>0</v>
      </c>
      <c r="BJ775" s="25" t="s">
        <v>78</v>
      </c>
      <c r="BK775" s="214">
        <f>ROUND(I775*H775,2)</f>
        <v>0</v>
      </c>
      <c r="BL775" s="25" t="s">
        <v>88</v>
      </c>
      <c r="BM775" s="25" t="s">
        <v>860</v>
      </c>
    </row>
    <row r="776" spans="2:51" s="11" customFormat="1" ht="13.5">
      <c r="B776" s="215"/>
      <c r="D776" s="216" t="s">
        <v>166</v>
      </c>
      <c r="E776" s="217" t="s">
        <v>5</v>
      </c>
      <c r="F776" s="218" t="s">
        <v>861</v>
      </c>
      <c r="H776" s="217" t="s">
        <v>5</v>
      </c>
      <c r="I776" s="219"/>
      <c r="L776" s="215"/>
      <c r="M776" s="220"/>
      <c r="N776" s="221"/>
      <c r="O776" s="221"/>
      <c r="P776" s="221"/>
      <c r="Q776" s="221"/>
      <c r="R776" s="221"/>
      <c r="S776" s="221"/>
      <c r="T776" s="222"/>
      <c r="AT776" s="217" t="s">
        <v>166</v>
      </c>
      <c r="AU776" s="217" t="s">
        <v>82</v>
      </c>
      <c r="AV776" s="11" t="s">
        <v>78</v>
      </c>
      <c r="AW776" s="11" t="s">
        <v>36</v>
      </c>
      <c r="AX776" s="11" t="s">
        <v>73</v>
      </c>
      <c r="AY776" s="217" t="s">
        <v>158</v>
      </c>
    </row>
    <row r="777" spans="2:51" s="12" customFormat="1" ht="13.5">
      <c r="B777" s="223"/>
      <c r="D777" s="216" t="s">
        <v>166</v>
      </c>
      <c r="E777" s="224" t="s">
        <v>5</v>
      </c>
      <c r="F777" s="225" t="s">
        <v>862</v>
      </c>
      <c r="H777" s="226">
        <v>8.26</v>
      </c>
      <c r="I777" s="227"/>
      <c r="L777" s="223"/>
      <c r="M777" s="228"/>
      <c r="N777" s="229"/>
      <c r="O777" s="229"/>
      <c r="P777" s="229"/>
      <c r="Q777" s="229"/>
      <c r="R777" s="229"/>
      <c r="S777" s="229"/>
      <c r="T777" s="230"/>
      <c r="AT777" s="224" t="s">
        <v>166</v>
      </c>
      <c r="AU777" s="224" t="s">
        <v>82</v>
      </c>
      <c r="AV777" s="12" t="s">
        <v>82</v>
      </c>
      <c r="AW777" s="12" t="s">
        <v>36</v>
      </c>
      <c r="AX777" s="12" t="s">
        <v>73</v>
      </c>
      <c r="AY777" s="224" t="s">
        <v>158</v>
      </c>
    </row>
    <row r="778" spans="2:51" s="13" customFormat="1" ht="13.5">
      <c r="B778" s="231"/>
      <c r="D778" s="216" t="s">
        <v>166</v>
      </c>
      <c r="E778" s="232" t="s">
        <v>5</v>
      </c>
      <c r="F778" s="233" t="s">
        <v>169</v>
      </c>
      <c r="H778" s="234">
        <v>8.26</v>
      </c>
      <c r="I778" s="235"/>
      <c r="L778" s="231"/>
      <c r="M778" s="236"/>
      <c r="N778" s="237"/>
      <c r="O778" s="237"/>
      <c r="P778" s="237"/>
      <c r="Q778" s="237"/>
      <c r="R778" s="237"/>
      <c r="S778" s="237"/>
      <c r="T778" s="238"/>
      <c r="AT778" s="232" t="s">
        <v>166</v>
      </c>
      <c r="AU778" s="232" t="s">
        <v>82</v>
      </c>
      <c r="AV778" s="13" t="s">
        <v>88</v>
      </c>
      <c r="AW778" s="13" t="s">
        <v>36</v>
      </c>
      <c r="AX778" s="13" t="s">
        <v>78</v>
      </c>
      <c r="AY778" s="232" t="s">
        <v>158</v>
      </c>
    </row>
    <row r="779" spans="2:65" s="1" customFormat="1" ht="16.5" customHeight="1">
      <c r="B779" s="202"/>
      <c r="C779" s="203" t="s">
        <v>863</v>
      </c>
      <c r="D779" s="203" t="s">
        <v>160</v>
      </c>
      <c r="E779" s="204" t="s">
        <v>864</v>
      </c>
      <c r="F779" s="205" t="s">
        <v>865</v>
      </c>
      <c r="G779" s="206" t="s">
        <v>853</v>
      </c>
      <c r="H779" s="207">
        <v>2</v>
      </c>
      <c r="I779" s="208"/>
      <c r="J779" s="209">
        <f>ROUND(I779*H779,2)</f>
        <v>0</v>
      </c>
      <c r="K779" s="205" t="s">
        <v>5</v>
      </c>
      <c r="L779" s="47"/>
      <c r="M779" s="210" t="s">
        <v>5</v>
      </c>
      <c r="N779" s="211" t="s">
        <v>44</v>
      </c>
      <c r="O779" s="48"/>
      <c r="P779" s="212">
        <f>O779*H779</f>
        <v>0</v>
      </c>
      <c r="Q779" s="212">
        <v>0</v>
      </c>
      <c r="R779" s="212">
        <f>Q779*H779</f>
        <v>0</v>
      </c>
      <c r="S779" s="212">
        <v>0</v>
      </c>
      <c r="T779" s="213">
        <f>S779*H779</f>
        <v>0</v>
      </c>
      <c r="AR779" s="25" t="s">
        <v>88</v>
      </c>
      <c r="AT779" s="25" t="s">
        <v>160</v>
      </c>
      <c r="AU779" s="25" t="s">
        <v>82</v>
      </c>
      <c r="AY779" s="25" t="s">
        <v>158</v>
      </c>
      <c r="BE779" s="214">
        <f>IF(N779="základní",J779,0)</f>
        <v>0</v>
      </c>
      <c r="BF779" s="214">
        <f>IF(N779="snížená",J779,0)</f>
        <v>0</v>
      </c>
      <c r="BG779" s="214">
        <f>IF(N779="zákl. přenesená",J779,0)</f>
        <v>0</v>
      </c>
      <c r="BH779" s="214">
        <f>IF(N779="sníž. přenesená",J779,0)</f>
        <v>0</v>
      </c>
      <c r="BI779" s="214">
        <f>IF(N779="nulová",J779,0)</f>
        <v>0</v>
      </c>
      <c r="BJ779" s="25" t="s">
        <v>78</v>
      </c>
      <c r="BK779" s="214">
        <f>ROUND(I779*H779,2)</f>
        <v>0</v>
      </c>
      <c r="BL779" s="25" t="s">
        <v>88</v>
      </c>
      <c r="BM779" s="25" t="s">
        <v>866</v>
      </c>
    </row>
    <row r="780" spans="2:51" s="11" customFormat="1" ht="13.5">
      <c r="B780" s="215"/>
      <c r="D780" s="216" t="s">
        <v>166</v>
      </c>
      <c r="E780" s="217" t="s">
        <v>5</v>
      </c>
      <c r="F780" s="218" t="s">
        <v>855</v>
      </c>
      <c r="H780" s="217" t="s">
        <v>5</v>
      </c>
      <c r="I780" s="219"/>
      <c r="L780" s="215"/>
      <c r="M780" s="220"/>
      <c r="N780" s="221"/>
      <c r="O780" s="221"/>
      <c r="P780" s="221"/>
      <c r="Q780" s="221"/>
      <c r="R780" s="221"/>
      <c r="S780" s="221"/>
      <c r="T780" s="222"/>
      <c r="AT780" s="217" t="s">
        <v>166</v>
      </c>
      <c r="AU780" s="217" t="s">
        <v>82</v>
      </c>
      <c r="AV780" s="11" t="s">
        <v>78</v>
      </c>
      <c r="AW780" s="11" t="s">
        <v>36</v>
      </c>
      <c r="AX780" s="11" t="s">
        <v>73</v>
      </c>
      <c r="AY780" s="217" t="s">
        <v>158</v>
      </c>
    </row>
    <row r="781" spans="2:51" s="12" customFormat="1" ht="13.5">
      <c r="B781" s="223"/>
      <c r="D781" s="216" t="s">
        <v>166</v>
      </c>
      <c r="E781" s="224" t="s">
        <v>5</v>
      </c>
      <c r="F781" s="225" t="s">
        <v>82</v>
      </c>
      <c r="H781" s="226">
        <v>2</v>
      </c>
      <c r="I781" s="227"/>
      <c r="L781" s="223"/>
      <c r="M781" s="228"/>
      <c r="N781" s="229"/>
      <c r="O781" s="229"/>
      <c r="P781" s="229"/>
      <c r="Q781" s="229"/>
      <c r="R781" s="229"/>
      <c r="S781" s="229"/>
      <c r="T781" s="230"/>
      <c r="AT781" s="224" t="s">
        <v>166</v>
      </c>
      <c r="AU781" s="224" t="s">
        <v>82</v>
      </c>
      <c r="AV781" s="12" t="s">
        <v>82</v>
      </c>
      <c r="AW781" s="12" t="s">
        <v>36</v>
      </c>
      <c r="AX781" s="12" t="s">
        <v>73</v>
      </c>
      <c r="AY781" s="224" t="s">
        <v>158</v>
      </c>
    </row>
    <row r="782" spans="2:51" s="13" customFormat="1" ht="13.5">
      <c r="B782" s="231"/>
      <c r="D782" s="216" t="s">
        <v>166</v>
      </c>
      <c r="E782" s="232" t="s">
        <v>5</v>
      </c>
      <c r="F782" s="233" t="s">
        <v>169</v>
      </c>
      <c r="H782" s="234">
        <v>2</v>
      </c>
      <c r="I782" s="235"/>
      <c r="L782" s="231"/>
      <c r="M782" s="236"/>
      <c r="N782" s="237"/>
      <c r="O782" s="237"/>
      <c r="P782" s="237"/>
      <c r="Q782" s="237"/>
      <c r="R782" s="237"/>
      <c r="S782" s="237"/>
      <c r="T782" s="238"/>
      <c r="AT782" s="232" t="s">
        <v>166</v>
      </c>
      <c r="AU782" s="232" t="s">
        <v>82</v>
      </c>
      <c r="AV782" s="13" t="s">
        <v>88</v>
      </c>
      <c r="AW782" s="13" t="s">
        <v>36</v>
      </c>
      <c r="AX782" s="13" t="s">
        <v>78</v>
      </c>
      <c r="AY782" s="232" t="s">
        <v>158</v>
      </c>
    </row>
    <row r="783" spans="2:65" s="1" customFormat="1" ht="16.5" customHeight="1">
      <c r="B783" s="202"/>
      <c r="C783" s="203" t="s">
        <v>867</v>
      </c>
      <c r="D783" s="203" t="s">
        <v>160</v>
      </c>
      <c r="E783" s="204" t="s">
        <v>868</v>
      </c>
      <c r="F783" s="205" t="s">
        <v>869</v>
      </c>
      <c r="G783" s="206" t="s">
        <v>163</v>
      </c>
      <c r="H783" s="207">
        <v>34.5</v>
      </c>
      <c r="I783" s="208"/>
      <c r="J783" s="209">
        <f>ROUND(I783*H783,2)</f>
        <v>0</v>
      </c>
      <c r="K783" s="205" t="s">
        <v>5</v>
      </c>
      <c r="L783" s="47"/>
      <c r="M783" s="210" t="s">
        <v>5</v>
      </c>
      <c r="N783" s="211" t="s">
        <v>44</v>
      </c>
      <c r="O783" s="48"/>
      <c r="P783" s="212">
        <f>O783*H783</f>
        <v>0</v>
      </c>
      <c r="Q783" s="212">
        <v>0</v>
      </c>
      <c r="R783" s="212">
        <f>Q783*H783</f>
        <v>0</v>
      </c>
      <c r="S783" s="212">
        <v>0</v>
      </c>
      <c r="T783" s="213">
        <f>S783*H783</f>
        <v>0</v>
      </c>
      <c r="AR783" s="25" t="s">
        <v>88</v>
      </c>
      <c r="AT783" s="25" t="s">
        <v>160</v>
      </c>
      <c r="AU783" s="25" t="s">
        <v>82</v>
      </c>
      <c r="AY783" s="25" t="s">
        <v>158</v>
      </c>
      <c r="BE783" s="214">
        <f>IF(N783="základní",J783,0)</f>
        <v>0</v>
      </c>
      <c r="BF783" s="214">
        <f>IF(N783="snížená",J783,0)</f>
        <v>0</v>
      </c>
      <c r="BG783" s="214">
        <f>IF(N783="zákl. přenesená",J783,0)</f>
        <v>0</v>
      </c>
      <c r="BH783" s="214">
        <f>IF(N783="sníž. přenesená",J783,0)</f>
        <v>0</v>
      </c>
      <c r="BI783" s="214">
        <f>IF(N783="nulová",J783,0)</f>
        <v>0</v>
      </c>
      <c r="BJ783" s="25" t="s">
        <v>78</v>
      </c>
      <c r="BK783" s="214">
        <f>ROUND(I783*H783,2)</f>
        <v>0</v>
      </c>
      <c r="BL783" s="25" t="s">
        <v>88</v>
      </c>
      <c r="BM783" s="25" t="s">
        <v>870</v>
      </c>
    </row>
    <row r="784" spans="2:63" s="10" customFormat="1" ht="29.85" customHeight="1">
      <c r="B784" s="189"/>
      <c r="D784" s="190" t="s">
        <v>72</v>
      </c>
      <c r="E784" s="200" t="s">
        <v>850</v>
      </c>
      <c r="F784" s="200" t="s">
        <v>871</v>
      </c>
      <c r="I784" s="192"/>
      <c r="J784" s="201">
        <f>BK784</f>
        <v>0</v>
      </c>
      <c r="L784" s="189"/>
      <c r="M784" s="194"/>
      <c r="N784" s="195"/>
      <c r="O784" s="195"/>
      <c r="P784" s="196">
        <f>SUM(P785:P807)</f>
        <v>0</v>
      </c>
      <c r="Q784" s="195"/>
      <c r="R784" s="196">
        <f>SUM(R785:R807)</f>
        <v>0</v>
      </c>
      <c r="S784" s="195"/>
      <c r="T784" s="197">
        <f>SUM(T785:T807)</f>
        <v>0</v>
      </c>
      <c r="AR784" s="190" t="s">
        <v>78</v>
      </c>
      <c r="AT784" s="198" t="s">
        <v>72</v>
      </c>
      <c r="AU784" s="198" t="s">
        <v>78</v>
      </c>
      <c r="AY784" s="190" t="s">
        <v>158</v>
      </c>
      <c r="BK784" s="199">
        <f>SUM(BK785:BK807)</f>
        <v>0</v>
      </c>
    </row>
    <row r="785" spans="2:65" s="1" customFormat="1" ht="38.25" customHeight="1">
      <c r="B785" s="202"/>
      <c r="C785" s="203" t="s">
        <v>872</v>
      </c>
      <c r="D785" s="203" t="s">
        <v>160</v>
      </c>
      <c r="E785" s="204" t="s">
        <v>873</v>
      </c>
      <c r="F785" s="205" t="s">
        <v>874</v>
      </c>
      <c r="G785" s="206" t="s">
        <v>163</v>
      </c>
      <c r="H785" s="207">
        <v>3346</v>
      </c>
      <c r="I785" s="208"/>
      <c r="J785" s="209">
        <f>ROUND(I785*H785,2)</f>
        <v>0</v>
      </c>
      <c r="K785" s="205" t="s">
        <v>5</v>
      </c>
      <c r="L785" s="47"/>
      <c r="M785" s="210" t="s">
        <v>5</v>
      </c>
      <c r="N785" s="211" t="s">
        <v>44</v>
      </c>
      <c r="O785" s="48"/>
      <c r="P785" s="212">
        <f>O785*H785</f>
        <v>0</v>
      </c>
      <c r="Q785" s="212">
        <v>0</v>
      </c>
      <c r="R785" s="212">
        <f>Q785*H785</f>
        <v>0</v>
      </c>
      <c r="S785" s="212">
        <v>0</v>
      </c>
      <c r="T785" s="213">
        <f>S785*H785</f>
        <v>0</v>
      </c>
      <c r="AR785" s="25" t="s">
        <v>88</v>
      </c>
      <c r="AT785" s="25" t="s">
        <v>160</v>
      </c>
      <c r="AU785" s="25" t="s">
        <v>82</v>
      </c>
      <c r="AY785" s="25" t="s">
        <v>158</v>
      </c>
      <c r="BE785" s="214">
        <f>IF(N785="základní",J785,0)</f>
        <v>0</v>
      </c>
      <c r="BF785" s="214">
        <f>IF(N785="snížená",J785,0)</f>
        <v>0</v>
      </c>
      <c r="BG785" s="214">
        <f>IF(N785="zákl. přenesená",J785,0)</f>
        <v>0</v>
      </c>
      <c r="BH785" s="214">
        <f>IF(N785="sníž. přenesená",J785,0)</f>
        <v>0</v>
      </c>
      <c r="BI785" s="214">
        <f>IF(N785="nulová",J785,0)</f>
        <v>0</v>
      </c>
      <c r="BJ785" s="25" t="s">
        <v>78</v>
      </c>
      <c r="BK785" s="214">
        <f>ROUND(I785*H785,2)</f>
        <v>0</v>
      </c>
      <c r="BL785" s="25" t="s">
        <v>88</v>
      </c>
      <c r="BM785" s="25" t="s">
        <v>875</v>
      </c>
    </row>
    <row r="786" spans="2:51" s="11" customFormat="1" ht="13.5">
      <c r="B786" s="215"/>
      <c r="D786" s="216" t="s">
        <v>166</v>
      </c>
      <c r="E786" s="217" t="s">
        <v>5</v>
      </c>
      <c r="F786" s="218" t="s">
        <v>287</v>
      </c>
      <c r="H786" s="217" t="s">
        <v>5</v>
      </c>
      <c r="I786" s="219"/>
      <c r="L786" s="215"/>
      <c r="M786" s="220"/>
      <c r="N786" s="221"/>
      <c r="O786" s="221"/>
      <c r="P786" s="221"/>
      <c r="Q786" s="221"/>
      <c r="R786" s="221"/>
      <c r="S786" s="221"/>
      <c r="T786" s="222"/>
      <c r="AT786" s="217" t="s">
        <v>166</v>
      </c>
      <c r="AU786" s="217" t="s">
        <v>82</v>
      </c>
      <c r="AV786" s="11" t="s">
        <v>78</v>
      </c>
      <c r="AW786" s="11" t="s">
        <v>36</v>
      </c>
      <c r="AX786" s="11" t="s">
        <v>73</v>
      </c>
      <c r="AY786" s="217" t="s">
        <v>158</v>
      </c>
    </row>
    <row r="787" spans="2:51" s="12" customFormat="1" ht="13.5">
      <c r="B787" s="223"/>
      <c r="D787" s="216" t="s">
        <v>166</v>
      </c>
      <c r="E787" s="224" t="s">
        <v>5</v>
      </c>
      <c r="F787" s="225" t="s">
        <v>876</v>
      </c>
      <c r="H787" s="226">
        <v>703</v>
      </c>
      <c r="I787" s="227"/>
      <c r="L787" s="223"/>
      <c r="M787" s="228"/>
      <c r="N787" s="229"/>
      <c r="O787" s="229"/>
      <c r="P787" s="229"/>
      <c r="Q787" s="229"/>
      <c r="R787" s="229"/>
      <c r="S787" s="229"/>
      <c r="T787" s="230"/>
      <c r="AT787" s="224" t="s">
        <v>166</v>
      </c>
      <c r="AU787" s="224" t="s">
        <v>82</v>
      </c>
      <c r="AV787" s="12" t="s">
        <v>82</v>
      </c>
      <c r="AW787" s="12" t="s">
        <v>36</v>
      </c>
      <c r="AX787" s="12" t="s">
        <v>73</v>
      </c>
      <c r="AY787" s="224" t="s">
        <v>158</v>
      </c>
    </row>
    <row r="788" spans="2:51" s="11" customFormat="1" ht="13.5">
      <c r="B788" s="215"/>
      <c r="D788" s="216" t="s">
        <v>166</v>
      </c>
      <c r="E788" s="217" t="s">
        <v>5</v>
      </c>
      <c r="F788" s="218" t="s">
        <v>680</v>
      </c>
      <c r="H788" s="217" t="s">
        <v>5</v>
      </c>
      <c r="I788" s="219"/>
      <c r="L788" s="215"/>
      <c r="M788" s="220"/>
      <c r="N788" s="221"/>
      <c r="O788" s="221"/>
      <c r="P788" s="221"/>
      <c r="Q788" s="221"/>
      <c r="R788" s="221"/>
      <c r="S788" s="221"/>
      <c r="T788" s="222"/>
      <c r="AT788" s="217" t="s">
        <v>166</v>
      </c>
      <c r="AU788" s="217" t="s">
        <v>82</v>
      </c>
      <c r="AV788" s="11" t="s">
        <v>78</v>
      </c>
      <c r="AW788" s="11" t="s">
        <v>36</v>
      </c>
      <c r="AX788" s="11" t="s">
        <v>73</v>
      </c>
      <c r="AY788" s="217" t="s">
        <v>158</v>
      </c>
    </row>
    <row r="789" spans="2:51" s="12" customFormat="1" ht="13.5">
      <c r="B789" s="223"/>
      <c r="D789" s="216" t="s">
        <v>166</v>
      </c>
      <c r="E789" s="224" t="s">
        <v>5</v>
      </c>
      <c r="F789" s="225" t="s">
        <v>877</v>
      </c>
      <c r="H789" s="226">
        <v>695</v>
      </c>
      <c r="I789" s="227"/>
      <c r="L789" s="223"/>
      <c r="M789" s="228"/>
      <c r="N789" s="229"/>
      <c r="O789" s="229"/>
      <c r="P789" s="229"/>
      <c r="Q789" s="229"/>
      <c r="R789" s="229"/>
      <c r="S789" s="229"/>
      <c r="T789" s="230"/>
      <c r="AT789" s="224" t="s">
        <v>166</v>
      </c>
      <c r="AU789" s="224" t="s">
        <v>82</v>
      </c>
      <c r="AV789" s="12" t="s">
        <v>82</v>
      </c>
      <c r="AW789" s="12" t="s">
        <v>36</v>
      </c>
      <c r="AX789" s="12" t="s">
        <v>73</v>
      </c>
      <c r="AY789" s="224" t="s">
        <v>158</v>
      </c>
    </row>
    <row r="790" spans="2:51" s="11" customFormat="1" ht="13.5">
      <c r="B790" s="215"/>
      <c r="D790" s="216" t="s">
        <v>166</v>
      </c>
      <c r="E790" s="217" t="s">
        <v>5</v>
      </c>
      <c r="F790" s="218" t="s">
        <v>684</v>
      </c>
      <c r="H790" s="217" t="s">
        <v>5</v>
      </c>
      <c r="I790" s="219"/>
      <c r="L790" s="215"/>
      <c r="M790" s="220"/>
      <c r="N790" s="221"/>
      <c r="O790" s="221"/>
      <c r="P790" s="221"/>
      <c r="Q790" s="221"/>
      <c r="R790" s="221"/>
      <c r="S790" s="221"/>
      <c r="T790" s="222"/>
      <c r="AT790" s="217" t="s">
        <v>166</v>
      </c>
      <c r="AU790" s="217" t="s">
        <v>82</v>
      </c>
      <c r="AV790" s="11" t="s">
        <v>78</v>
      </c>
      <c r="AW790" s="11" t="s">
        <v>36</v>
      </c>
      <c r="AX790" s="11" t="s">
        <v>73</v>
      </c>
      <c r="AY790" s="217" t="s">
        <v>158</v>
      </c>
    </row>
    <row r="791" spans="2:51" s="12" customFormat="1" ht="13.5">
      <c r="B791" s="223"/>
      <c r="D791" s="216" t="s">
        <v>166</v>
      </c>
      <c r="E791" s="224" t="s">
        <v>5</v>
      </c>
      <c r="F791" s="225" t="s">
        <v>878</v>
      </c>
      <c r="H791" s="226">
        <v>953</v>
      </c>
      <c r="I791" s="227"/>
      <c r="L791" s="223"/>
      <c r="M791" s="228"/>
      <c r="N791" s="229"/>
      <c r="O791" s="229"/>
      <c r="P791" s="229"/>
      <c r="Q791" s="229"/>
      <c r="R791" s="229"/>
      <c r="S791" s="229"/>
      <c r="T791" s="230"/>
      <c r="AT791" s="224" t="s">
        <v>166</v>
      </c>
      <c r="AU791" s="224" t="s">
        <v>82</v>
      </c>
      <c r="AV791" s="12" t="s">
        <v>82</v>
      </c>
      <c r="AW791" s="12" t="s">
        <v>36</v>
      </c>
      <c r="AX791" s="12" t="s">
        <v>73</v>
      </c>
      <c r="AY791" s="224" t="s">
        <v>158</v>
      </c>
    </row>
    <row r="792" spans="2:51" s="11" customFormat="1" ht="13.5">
      <c r="B792" s="215"/>
      <c r="D792" s="216" t="s">
        <v>166</v>
      </c>
      <c r="E792" s="217" t="s">
        <v>5</v>
      </c>
      <c r="F792" s="218" t="s">
        <v>687</v>
      </c>
      <c r="H792" s="217" t="s">
        <v>5</v>
      </c>
      <c r="I792" s="219"/>
      <c r="L792" s="215"/>
      <c r="M792" s="220"/>
      <c r="N792" s="221"/>
      <c r="O792" s="221"/>
      <c r="P792" s="221"/>
      <c r="Q792" s="221"/>
      <c r="R792" s="221"/>
      <c r="S792" s="221"/>
      <c r="T792" s="222"/>
      <c r="AT792" s="217" t="s">
        <v>166</v>
      </c>
      <c r="AU792" s="217" t="s">
        <v>82</v>
      </c>
      <c r="AV792" s="11" t="s">
        <v>78</v>
      </c>
      <c r="AW792" s="11" t="s">
        <v>36</v>
      </c>
      <c r="AX792" s="11" t="s">
        <v>73</v>
      </c>
      <c r="AY792" s="217" t="s">
        <v>158</v>
      </c>
    </row>
    <row r="793" spans="2:51" s="12" customFormat="1" ht="13.5">
      <c r="B793" s="223"/>
      <c r="D793" s="216" t="s">
        <v>166</v>
      </c>
      <c r="E793" s="224" t="s">
        <v>5</v>
      </c>
      <c r="F793" s="225" t="s">
        <v>879</v>
      </c>
      <c r="H793" s="226">
        <v>995</v>
      </c>
      <c r="I793" s="227"/>
      <c r="L793" s="223"/>
      <c r="M793" s="228"/>
      <c r="N793" s="229"/>
      <c r="O793" s="229"/>
      <c r="P793" s="229"/>
      <c r="Q793" s="229"/>
      <c r="R793" s="229"/>
      <c r="S793" s="229"/>
      <c r="T793" s="230"/>
      <c r="AT793" s="224" t="s">
        <v>166</v>
      </c>
      <c r="AU793" s="224" t="s">
        <v>82</v>
      </c>
      <c r="AV793" s="12" t="s">
        <v>82</v>
      </c>
      <c r="AW793" s="12" t="s">
        <v>36</v>
      </c>
      <c r="AX793" s="12" t="s">
        <v>73</v>
      </c>
      <c r="AY793" s="224" t="s">
        <v>158</v>
      </c>
    </row>
    <row r="794" spans="2:51" s="13" customFormat="1" ht="13.5">
      <c r="B794" s="231"/>
      <c r="D794" s="216" t="s">
        <v>166</v>
      </c>
      <c r="E794" s="232" t="s">
        <v>5</v>
      </c>
      <c r="F794" s="233" t="s">
        <v>169</v>
      </c>
      <c r="H794" s="234">
        <v>3346</v>
      </c>
      <c r="I794" s="235"/>
      <c r="L794" s="231"/>
      <c r="M794" s="236"/>
      <c r="N794" s="237"/>
      <c r="O794" s="237"/>
      <c r="P794" s="237"/>
      <c r="Q794" s="237"/>
      <c r="R794" s="237"/>
      <c r="S794" s="237"/>
      <c r="T794" s="238"/>
      <c r="AT794" s="232" t="s">
        <v>166</v>
      </c>
      <c r="AU794" s="232" t="s">
        <v>82</v>
      </c>
      <c r="AV794" s="13" t="s">
        <v>88</v>
      </c>
      <c r="AW794" s="13" t="s">
        <v>36</v>
      </c>
      <c r="AX794" s="13" t="s">
        <v>78</v>
      </c>
      <c r="AY794" s="232" t="s">
        <v>158</v>
      </c>
    </row>
    <row r="795" spans="2:65" s="1" customFormat="1" ht="38.25" customHeight="1">
      <c r="B795" s="202"/>
      <c r="C795" s="203" t="s">
        <v>880</v>
      </c>
      <c r="D795" s="203" t="s">
        <v>160</v>
      </c>
      <c r="E795" s="204" t="s">
        <v>881</v>
      </c>
      <c r="F795" s="205" t="s">
        <v>882</v>
      </c>
      <c r="G795" s="206" t="s">
        <v>163</v>
      </c>
      <c r="H795" s="207">
        <v>622356</v>
      </c>
      <c r="I795" s="208"/>
      <c r="J795" s="209">
        <f>ROUND(I795*H795,2)</f>
        <v>0</v>
      </c>
      <c r="K795" s="205" t="s">
        <v>5</v>
      </c>
      <c r="L795" s="47"/>
      <c r="M795" s="210" t="s">
        <v>5</v>
      </c>
      <c r="N795" s="211" t="s">
        <v>44</v>
      </c>
      <c r="O795" s="48"/>
      <c r="P795" s="212">
        <f>O795*H795</f>
        <v>0</v>
      </c>
      <c r="Q795" s="212">
        <v>0</v>
      </c>
      <c r="R795" s="212">
        <f>Q795*H795</f>
        <v>0</v>
      </c>
      <c r="S795" s="212">
        <v>0</v>
      </c>
      <c r="T795" s="213">
        <f>S795*H795</f>
        <v>0</v>
      </c>
      <c r="AR795" s="25" t="s">
        <v>88</v>
      </c>
      <c r="AT795" s="25" t="s">
        <v>160</v>
      </c>
      <c r="AU795" s="25" t="s">
        <v>82</v>
      </c>
      <c r="AY795" s="25" t="s">
        <v>158</v>
      </c>
      <c r="BE795" s="214">
        <f>IF(N795="základní",J795,0)</f>
        <v>0</v>
      </c>
      <c r="BF795" s="214">
        <f>IF(N795="snížená",J795,0)</f>
        <v>0</v>
      </c>
      <c r="BG795" s="214">
        <f>IF(N795="zákl. přenesená",J795,0)</f>
        <v>0</v>
      </c>
      <c r="BH795" s="214">
        <f>IF(N795="sníž. přenesená",J795,0)</f>
        <v>0</v>
      </c>
      <c r="BI795" s="214">
        <f>IF(N795="nulová",J795,0)</f>
        <v>0</v>
      </c>
      <c r="BJ795" s="25" t="s">
        <v>78</v>
      </c>
      <c r="BK795" s="214">
        <f>ROUND(I795*H795,2)</f>
        <v>0</v>
      </c>
      <c r="BL795" s="25" t="s">
        <v>88</v>
      </c>
      <c r="BM795" s="25" t="s">
        <v>883</v>
      </c>
    </row>
    <row r="796" spans="2:51" s="11" customFormat="1" ht="13.5">
      <c r="B796" s="215"/>
      <c r="D796" s="216" t="s">
        <v>166</v>
      </c>
      <c r="E796" s="217" t="s">
        <v>5</v>
      </c>
      <c r="F796" s="218" t="s">
        <v>884</v>
      </c>
      <c r="H796" s="217" t="s">
        <v>5</v>
      </c>
      <c r="I796" s="219"/>
      <c r="L796" s="215"/>
      <c r="M796" s="220"/>
      <c r="N796" s="221"/>
      <c r="O796" s="221"/>
      <c r="P796" s="221"/>
      <c r="Q796" s="221"/>
      <c r="R796" s="221"/>
      <c r="S796" s="221"/>
      <c r="T796" s="222"/>
      <c r="AT796" s="217" t="s">
        <v>166</v>
      </c>
      <c r="AU796" s="217" t="s">
        <v>82</v>
      </c>
      <c r="AV796" s="11" t="s">
        <v>78</v>
      </c>
      <c r="AW796" s="11" t="s">
        <v>36</v>
      </c>
      <c r="AX796" s="11" t="s">
        <v>73</v>
      </c>
      <c r="AY796" s="217" t="s">
        <v>158</v>
      </c>
    </row>
    <row r="797" spans="2:51" s="12" customFormat="1" ht="13.5">
      <c r="B797" s="223"/>
      <c r="D797" s="216" t="s">
        <v>166</v>
      </c>
      <c r="E797" s="224" t="s">
        <v>5</v>
      </c>
      <c r="F797" s="225" t="s">
        <v>885</v>
      </c>
      <c r="H797" s="226">
        <v>622356</v>
      </c>
      <c r="I797" s="227"/>
      <c r="L797" s="223"/>
      <c r="M797" s="228"/>
      <c r="N797" s="229"/>
      <c r="O797" s="229"/>
      <c r="P797" s="229"/>
      <c r="Q797" s="229"/>
      <c r="R797" s="229"/>
      <c r="S797" s="229"/>
      <c r="T797" s="230"/>
      <c r="AT797" s="224" t="s">
        <v>166</v>
      </c>
      <c r="AU797" s="224" t="s">
        <v>82</v>
      </c>
      <c r="AV797" s="12" t="s">
        <v>82</v>
      </c>
      <c r="AW797" s="12" t="s">
        <v>36</v>
      </c>
      <c r="AX797" s="12" t="s">
        <v>73</v>
      </c>
      <c r="AY797" s="224" t="s">
        <v>158</v>
      </c>
    </row>
    <row r="798" spans="2:51" s="13" customFormat="1" ht="13.5">
      <c r="B798" s="231"/>
      <c r="D798" s="216" t="s">
        <v>166</v>
      </c>
      <c r="E798" s="232" t="s">
        <v>5</v>
      </c>
      <c r="F798" s="233" t="s">
        <v>169</v>
      </c>
      <c r="H798" s="234">
        <v>622356</v>
      </c>
      <c r="I798" s="235"/>
      <c r="L798" s="231"/>
      <c r="M798" s="236"/>
      <c r="N798" s="237"/>
      <c r="O798" s="237"/>
      <c r="P798" s="237"/>
      <c r="Q798" s="237"/>
      <c r="R798" s="237"/>
      <c r="S798" s="237"/>
      <c r="T798" s="238"/>
      <c r="AT798" s="232" t="s">
        <v>166</v>
      </c>
      <c r="AU798" s="232" t="s">
        <v>82</v>
      </c>
      <c r="AV798" s="13" t="s">
        <v>88</v>
      </c>
      <c r="AW798" s="13" t="s">
        <v>36</v>
      </c>
      <c r="AX798" s="13" t="s">
        <v>78</v>
      </c>
      <c r="AY798" s="232" t="s">
        <v>158</v>
      </c>
    </row>
    <row r="799" spans="2:65" s="1" customFormat="1" ht="38.25" customHeight="1">
      <c r="B799" s="202"/>
      <c r="C799" s="203" t="s">
        <v>886</v>
      </c>
      <c r="D799" s="203" t="s">
        <v>160</v>
      </c>
      <c r="E799" s="204" t="s">
        <v>887</v>
      </c>
      <c r="F799" s="205" t="s">
        <v>888</v>
      </c>
      <c r="G799" s="206" t="s">
        <v>163</v>
      </c>
      <c r="H799" s="207">
        <v>3346</v>
      </c>
      <c r="I799" s="208"/>
      <c r="J799" s="209">
        <f>ROUND(I799*H799,2)</f>
        <v>0</v>
      </c>
      <c r="K799" s="205" t="s">
        <v>5</v>
      </c>
      <c r="L799" s="47"/>
      <c r="M799" s="210" t="s">
        <v>5</v>
      </c>
      <c r="N799" s="211" t="s">
        <v>44</v>
      </c>
      <c r="O799" s="48"/>
      <c r="P799" s="212">
        <f>O799*H799</f>
        <v>0</v>
      </c>
      <c r="Q799" s="212">
        <v>0</v>
      </c>
      <c r="R799" s="212">
        <f>Q799*H799</f>
        <v>0</v>
      </c>
      <c r="S799" s="212">
        <v>0</v>
      </c>
      <c r="T799" s="213">
        <f>S799*H799</f>
        <v>0</v>
      </c>
      <c r="AR799" s="25" t="s">
        <v>88</v>
      </c>
      <c r="AT799" s="25" t="s">
        <v>160</v>
      </c>
      <c r="AU799" s="25" t="s">
        <v>82</v>
      </c>
      <c r="AY799" s="25" t="s">
        <v>158</v>
      </c>
      <c r="BE799" s="214">
        <f>IF(N799="základní",J799,0)</f>
        <v>0</v>
      </c>
      <c r="BF799" s="214">
        <f>IF(N799="snížená",J799,0)</f>
        <v>0</v>
      </c>
      <c r="BG799" s="214">
        <f>IF(N799="zákl. přenesená",J799,0)</f>
        <v>0</v>
      </c>
      <c r="BH799" s="214">
        <f>IF(N799="sníž. přenesená",J799,0)</f>
        <v>0</v>
      </c>
      <c r="BI799" s="214">
        <f>IF(N799="nulová",J799,0)</f>
        <v>0</v>
      </c>
      <c r="BJ799" s="25" t="s">
        <v>78</v>
      </c>
      <c r="BK799" s="214">
        <f>ROUND(I799*H799,2)</f>
        <v>0</v>
      </c>
      <c r="BL799" s="25" t="s">
        <v>88</v>
      </c>
      <c r="BM799" s="25" t="s">
        <v>889</v>
      </c>
    </row>
    <row r="800" spans="2:65" s="1" customFormat="1" ht="25.5" customHeight="1">
      <c r="B800" s="202"/>
      <c r="C800" s="203" t="s">
        <v>890</v>
      </c>
      <c r="D800" s="203" t="s">
        <v>160</v>
      </c>
      <c r="E800" s="204" t="s">
        <v>891</v>
      </c>
      <c r="F800" s="205" t="s">
        <v>892</v>
      </c>
      <c r="G800" s="206" t="s">
        <v>163</v>
      </c>
      <c r="H800" s="207">
        <v>3346</v>
      </c>
      <c r="I800" s="208"/>
      <c r="J800" s="209">
        <f>ROUND(I800*H800,2)</f>
        <v>0</v>
      </c>
      <c r="K800" s="205" t="s">
        <v>5</v>
      </c>
      <c r="L800" s="47"/>
      <c r="M800" s="210" t="s">
        <v>5</v>
      </c>
      <c r="N800" s="211" t="s">
        <v>44</v>
      </c>
      <c r="O800" s="48"/>
      <c r="P800" s="212">
        <f>O800*H800</f>
        <v>0</v>
      </c>
      <c r="Q800" s="212">
        <v>0</v>
      </c>
      <c r="R800" s="212">
        <f>Q800*H800</f>
        <v>0</v>
      </c>
      <c r="S800" s="212">
        <v>0</v>
      </c>
      <c r="T800" s="213">
        <f>S800*H800</f>
        <v>0</v>
      </c>
      <c r="AR800" s="25" t="s">
        <v>88</v>
      </c>
      <c r="AT800" s="25" t="s">
        <v>160</v>
      </c>
      <c r="AU800" s="25" t="s">
        <v>82</v>
      </c>
      <c r="AY800" s="25" t="s">
        <v>158</v>
      </c>
      <c r="BE800" s="214">
        <f>IF(N800="základní",J800,0)</f>
        <v>0</v>
      </c>
      <c r="BF800" s="214">
        <f>IF(N800="snížená",J800,0)</f>
        <v>0</v>
      </c>
      <c r="BG800" s="214">
        <f>IF(N800="zákl. přenesená",J800,0)</f>
        <v>0</v>
      </c>
      <c r="BH800" s="214">
        <f>IF(N800="sníž. přenesená",J800,0)</f>
        <v>0</v>
      </c>
      <c r="BI800" s="214">
        <f>IF(N800="nulová",J800,0)</f>
        <v>0</v>
      </c>
      <c r="BJ800" s="25" t="s">
        <v>78</v>
      </c>
      <c r="BK800" s="214">
        <f>ROUND(I800*H800,2)</f>
        <v>0</v>
      </c>
      <c r="BL800" s="25" t="s">
        <v>88</v>
      </c>
      <c r="BM800" s="25" t="s">
        <v>893</v>
      </c>
    </row>
    <row r="801" spans="2:65" s="1" customFormat="1" ht="25.5" customHeight="1">
      <c r="B801" s="202"/>
      <c r="C801" s="203" t="s">
        <v>894</v>
      </c>
      <c r="D801" s="203" t="s">
        <v>160</v>
      </c>
      <c r="E801" s="204" t="s">
        <v>895</v>
      </c>
      <c r="F801" s="205" t="s">
        <v>896</v>
      </c>
      <c r="G801" s="206" t="s">
        <v>163</v>
      </c>
      <c r="H801" s="207">
        <v>622356</v>
      </c>
      <c r="I801" s="208"/>
      <c r="J801" s="209">
        <f>ROUND(I801*H801,2)</f>
        <v>0</v>
      </c>
      <c r="K801" s="205" t="s">
        <v>5</v>
      </c>
      <c r="L801" s="47"/>
      <c r="M801" s="210" t="s">
        <v>5</v>
      </c>
      <c r="N801" s="211" t="s">
        <v>44</v>
      </c>
      <c r="O801" s="48"/>
      <c r="P801" s="212">
        <f>O801*H801</f>
        <v>0</v>
      </c>
      <c r="Q801" s="212">
        <v>0</v>
      </c>
      <c r="R801" s="212">
        <f>Q801*H801</f>
        <v>0</v>
      </c>
      <c r="S801" s="212">
        <v>0</v>
      </c>
      <c r="T801" s="213">
        <f>S801*H801</f>
        <v>0</v>
      </c>
      <c r="AR801" s="25" t="s">
        <v>88</v>
      </c>
      <c r="AT801" s="25" t="s">
        <v>160</v>
      </c>
      <c r="AU801" s="25" t="s">
        <v>82</v>
      </c>
      <c r="AY801" s="25" t="s">
        <v>158</v>
      </c>
      <c r="BE801" s="214">
        <f>IF(N801="základní",J801,0)</f>
        <v>0</v>
      </c>
      <c r="BF801" s="214">
        <f>IF(N801="snížená",J801,0)</f>
        <v>0</v>
      </c>
      <c r="BG801" s="214">
        <f>IF(N801="zákl. přenesená",J801,0)</f>
        <v>0</v>
      </c>
      <c r="BH801" s="214">
        <f>IF(N801="sníž. přenesená",J801,0)</f>
        <v>0</v>
      </c>
      <c r="BI801" s="214">
        <f>IF(N801="nulová",J801,0)</f>
        <v>0</v>
      </c>
      <c r="BJ801" s="25" t="s">
        <v>78</v>
      </c>
      <c r="BK801" s="214">
        <f>ROUND(I801*H801,2)</f>
        <v>0</v>
      </c>
      <c r="BL801" s="25" t="s">
        <v>88</v>
      </c>
      <c r="BM801" s="25" t="s">
        <v>897</v>
      </c>
    </row>
    <row r="802" spans="2:65" s="1" customFormat="1" ht="25.5" customHeight="1">
      <c r="B802" s="202"/>
      <c r="C802" s="203" t="s">
        <v>898</v>
      </c>
      <c r="D802" s="203" t="s">
        <v>160</v>
      </c>
      <c r="E802" s="204" t="s">
        <v>899</v>
      </c>
      <c r="F802" s="205" t="s">
        <v>900</v>
      </c>
      <c r="G802" s="206" t="s">
        <v>163</v>
      </c>
      <c r="H802" s="207">
        <v>3346</v>
      </c>
      <c r="I802" s="208"/>
      <c r="J802" s="209">
        <f>ROUND(I802*H802,2)</f>
        <v>0</v>
      </c>
      <c r="K802" s="205" t="s">
        <v>5</v>
      </c>
      <c r="L802" s="47"/>
      <c r="M802" s="210" t="s">
        <v>5</v>
      </c>
      <c r="N802" s="211" t="s">
        <v>44</v>
      </c>
      <c r="O802" s="48"/>
      <c r="P802" s="212">
        <f>O802*H802</f>
        <v>0</v>
      </c>
      <c r="Q802" s="212">
        <v>0</v>
      </c>
      <c r="R802" s="212">
        <f>Q802*H802</f>
        <v>0</v>
      </c>
      <c r="S802" s="212">
        <v>0</v>
      </c>
      <c r="T802" s="213">
        <f>S802*H802</f>
        <v>0</v>
      </c>
      <c r="AR802" s="25" t="s">
        <v>88</v>
      </c>
      <c r="AT802" s="25" t="s">
        <v>160</v>
      </c>
      <c r="AU802" s="25" t="s">
        <v>82</v>
      </c>
      <c r="AY802" s="25" t="s">
        <v>158</v>
      </c>
      <c r="BE802" s="214">
        <f>IF(N802="základní",J802,0)</f>
        <v>0</v>
      </c>
      <c r="BF802" s="214">
        <f>IF(N802="snížená",J802,0)</f>
        <v>0</v>
      </c>
      <c r="BG802" s="214">
        <f>IF(N802="zákl. přenesená",J802,0)</f>
        <v>0</v>
      </c>
      <c r="BH802" s="214">
        <f>IF(N802="sníž. přenesená",J802,0)</f>
        <v>0</v>
      </c>
      <c r="BI802" s="214">
        <f>IF(N802="nulová",J802,0)</f>
        <v>0</v>
      </c>
      <c r="BJ802" s="25" t="s">
        <v>78</v>
      </c>
      <c r="BK802" s="214">
        <f>ROUND(I802*H802,2)</f>
        <v>0</v>
      </c>
      <c r="BL802" s="25" t="s">
        <v>88</v>
      </c>
      <c r="BM802" s="25" t="s">
        <v>901</v>
      </c>
    </row>
    <row r="803" spans="2:65" s="1" customFormat="1" ht="25.5" customHeight="1">
      <c r="B803" s="202"/>
      <c r="C803" s="203" t="s">
        <v>902</v>
      </c>
      <c r="D803" s="203" t="s">
        <v>160</v>
      </c>
      <c r="E803" s="204" t="s">
        <v>903</v>
      </c>
      <c r="F803" s="205" t="s">
        <v>904</v>
      </c>
      <c r="G803" s="206" t="s">
        <v>163</v>
      </c>
      <c r="H803" s="207">
        <v>850</v>
      </c>
      <c r="I803" s="208"/>
      <c r="J803" s="209">
        <f>ROUND(I803*H803,2)</f>
        <v>0</v>
      </c>
      <c r="K803" s="205" t="s">
        <v>5</v>
      </c>
      <c r="L803" s="47"/>
      <c r="M803" s="210" t="s">
        <v>5</v>
      </c>
      <c r="N803" s="211" t="s">
        <v>44</v>
      </c>
      <c r="O803" s="48"/>
      <c r="P803" s="212">
        <f>O803*H803</f>
        <v>0</v>
      </c>
      <c r="Q803" s="212">
        <v>0</v>
      </c>
      <c r="R803" s="212">
        <f>Q803*H803</f>
        <v>0</v>
      </c>
      <c r="S803" s="212">
        <v>0</v>
      </c>
      <c r="T803" s="213">
        <f>S803*H803</f>
        <v>0</v>
      </c>
      <c r="AR803" s="25" t="s">
        <v>88</v>
      </c>
      <c r="AT803" s="25" t="s">
        <v>160</v>
      </c>
      <c r="AU803" s="25" t="s">
        <v>82</v>
      </c>
      <c r="AY803" s="25" t="s">
        <v>158</v>
      </c>
      <c r="BE803" s="214">
        <f>IF(N803="základní",J803,0)</f>
        <v>0</v>
      </c>
      <c r="BF803" s="214">
        <f>IF(N803="snížená",J803,0)</f>
        <v>0</v>
      </c>
      <c r="BG803" s="214">
        <f>IF(N803="zákl. přenesená",J803,0)</f>
        <v>0</v>
      </c>
      <c r="BH803" s="214">
        <f>IF(N803="sníž. přenesená",J803,0)</f>
        <v>0</v>
      </c>
      <c r="BI803" s="214">
        <f>IF(N803="nulová",J803,0)</f>
        <v>0</v>
      </c>
      <c r="BJ803" s="25" t="s">
        <v>78</v>
      </c>
      <c r="BK803" s="214">
        <f>ROUND(I803*H803,2)</f>
        <v>0</v>
      </c>
      <c r="BL803" s="25" t="s">
        <v>88</v>
      </c>
      <c r="BM803" s="25" t="s">
        <v>905</v>
      </c>
    </row>
    <row r="804" spans="2:51" s="11" customFormat="1" ht="13.5">
      <c r="B804" s="215"/>
      <c r="D804" s="216" t="s">
        <v>166</v>
      </c>
      <c r="E804" s="217" t="s">
        <v>5</v>
      </c>
      <c r="F804" s="218" t="s">
        <v>906</v>
      </c>
      <c r="H804" s="217" t="s">
        <v>5</v>
      </c>
      <c r="I804" s="219"/>
      <c r="L804" s="215"/>
      <c r="M804" s="220"/>
      <c r="N804" s="221"/>
      <c r="O804" s="221"/>
      <c r="P804" s="221"/>
      <c r="Q804" s="221"/>
      <c r="R804" s="221"/>
      <c r="S804" s="221"/>
      <c r="T804" s="222"/>
      <c r="AT804" s="217" t="s">
        <v>166</v>
      </c>
      <c r="AU804" s="217" t="s">
        <v>82</v>
      </c>
      <c r="AV804" s="11" t="s">
        <v>78</v>
      </c>
      <c r="AW804" s="11" t="s">
        <v>36</v>
      </c>
      <c r="AX804" s="11" t="s">
        <v>73</v>
      </c>
      <c r="AY804" s="217" t="s">
        <v>158</v>
      </c>
    </row>
    <row r="805" spans="2:51" s="11" customFormat="1" ht="13.5">
      <c r="B805" s="215"/>
      <c r="D805" s="216" t="s">
        <v>166</v>
      </c>
      <c r="E805" s="217" t="s">
        <v>5</v>
      </c>
      <c r="F805" s="218" t="s">
        <v>509</v>
      </c>
      <c r="H805" s="217" t="s">
        <v>5</v>
      </c>
      <c r="I805" s="219"/>
      <c r="L805" s="215"/>
      <c r="M805" s="220"/>
      <c r="N805" s="221"/>
      <c r="O805" s="221"/>
      <c r="P805" s="221"/>
      <c r="Q805" s="221"/>
      <c r="R805" s="221"/>
      <c r="S805" s="221"/>
      <c r="T805" s="222"/>
      <c r="AT805" s="217" t="s">
        <v>166</v>
      </c>
      <c r="AU805" s="217" t="s">
        <v>82</v>
      </c>
      <c r="AV805" s="11" t="s">
        <v>78</v>
      </c>
      <c r="AW805" s="11" t="s">
        <v>36</v>
      </c>
      <c r="AX805" s="11" t="s">
        <v>73</v>
      </c>
      <c r="AY805" s="217" t="s">
        <v>158</v>
      </c>
    </row>
    <row r="806" spans="2:51" s="12" customFormat="1" ht="13.5">
      <c r="B806" s="223"/>
      <c r="D806" s="216" t="s">
        <v>166</v>
      </c>
      <c r="E806" s="224" t="s">
        <v>5</v>
      </c>
      <c r="F806" s="225" t="s">
        <v>907</v>
      </c>
      <c r="H806" s="226">
        <v>850</v>
      </c>
      <c r="I806" s="227"/>
      <c r="L806" s="223"/>
      <c r="M806" s="228"/>
      <c r="N806" s="229"/>
      <c r="O806" s="229"/>
      <c r="P806" s="229"/>
      <c r="Q806" s="229"/>
      <c r="R806" s="229"/>
      <c r="S806" s="229"/>
      <c r="T806" s="230"/>
      <c r="AT806" s="224" t="s">
        <v>166</v>
      </c>
      <c r="AU806" s="224" t="s">
        <v>82</v>
      </c>
      <c r="AV806" s="12" t="s">
        <v>82</v>
      </c>
      <c r="AW806" s="12" t="s">
        <v>36</v>
      </c>
      <c r="AX806" s="12" t="s">
        <v>73</v>
      </c>
      <c r="AY806" s="224" t="s">
        <v>158</v>
      </c>
    </row>
    <row r="807" spans="2:51" s="13" customFormat="1" ht="13.5">
      <c r="B807" s="231"/>
      <c r="D807" s="216" t="s">
        <v>166</v>
      </c>
      <c r="E807" s="232" t="s">
        <v>5</v>
      </c>
      <c r="F807" s="233" t="s">
        <v>169</v>
      </c>
      <c r="H807" s="234">
        <v>850</v>
      </c>
      <c r="I807" s="235"/>
      <c r="L807" s="231"/>
      <c r="M807" s="236"/>
      <c r="N807" s="237"/>
      <c r="O807" s="237"/>
      <c r="P807" s="237"/>
      <c r="Q807" s="237"/>
      <c r="R807" s="237"/>
      <c r="S807" s="237"/>
      <c r="T807" s="238"/>
      <c r="AT807" s="232" t="s">
        <v>166</v>
      </c>
      <c r="AU807" s="232" t="s">
        <v>82</v>
      </c>
      <c r="AV807" s="13" t="s">
        <v>88</v>
      </c>
      <c r="AW807" s="13" t="s">
        <v>36</v>
      </c>
      <c r="AX807" s="13" t="s">
        <v>78</v>
      </c>
      <c r="AY807" s="232" t="s">
        <v>158</v>
      </c>
    </row>
    <row r="808" spans="2:63" s="10" customFormat="1" ht="29.85" customHeight="1">
      <c r="B808" s="189"/>
      <c r="D808" s="190" t="s">
        <v>72</v>
      </c>
      <c r="E808" s="200" t="s">
        <v>863</v>
      </c>
      <c r="F808" s="200" t="s">
        <v>908</v>
      </c>
      <c r="I808" s="192"/>
      <c r="J808" s="201">
        <f>BK808</f>
        <v>0</v>
      </c>
      <c r="L808" s="189"/>
      <c r="M808" s="194"/>
      <c r="N808" s="195"/>
      <c r="O808" s="195"/>
      <c r="P808" s="196">
        <f>SUM(P809:P902)</f>
        <v>0</v>
      </c>
      <c r="Q808" s="195"/>
      <c r="R808" s="196">
        <f>SUM(R809:R902)</f>
        <v>0</v>
      </c>
      <c r="S808" s="195"/>
      <c r="T808" s="197">
        <f>SUM(T809:T902)</f>
        <v>0</v>
      </c>
      <c r="AR808" s="190" t="s">
        <v>78</v>
      </c>
      <c r="AT808" s="198" t="s">
        <v>72</v>
      </c>
      <c r="AU808" s="198" t="s">
        <v>78</v>
      </c>
      <c r="AY808" s="190" t="s">
        <v>158</v>
      </c>
      <c r="BK808" s="199">
        <f>SUM(BK809:BK902)</f>
        <v>0</v>
      </c>
    </row>
    <row r="809" spans="2:65" s="1" customFormat="1" ht="25.5" customHeight="1">
      <c r="B809" s="202"/>
      <c r="C809" s="203" t="s">
        <v>909</v>
      </c>
      <c r="D809" s="203" t="s">
        <v>160</v>
      </c>
      <c r="E809" s="204" t="s">
        <v>910</v>
      </c>
      <c r="F809" s="205" t="s">
        <v>911</v>
      </c>
      <c r="G809" s="206" t="s">
        <v>304</v>
      </c>
      <c r="H809" s="207">
        <v>12.8</v>
      </c>
      <c r="I809" s="208"/>
      <c r="J809" s="209">
        <f>ROUND(I809*H809,2)</f>
        <v>0</v>
      </c>
      <c r="K809" s="205" t="s">
        <v>164</v>
      </c>
      <c r="L809" s="47"/>
      <c r="M809" s="210" t="s">
        <v>5</v>
      </c>
      <c r="N809" s="211" t="s">
        <v>44</v>
      </c>
      <c r="O809" s="48"/>
      <c r="P809" s="212">
        <f>O809*H809</f>
        <v>0</v>
      </c>
      <c r="Q809" s="212">
        <v>0</v>
      </c>
      <c r="R809" s="212">
        <f>Q809*H809</f>
        <v>0</v>
      </c>
      <c r="S809" s="212">
        <v>0</v>
      </c>
      <c r="T809" s="213">
        <f>S809*H809</f>
        <v>0</v>
      </c>
      <c r="AR809" s="25" t="s">
        <v>88</v>
      </c>
      <c r="AT809" s="25" t="s">
        <v>160</v>
      </c>
      <c r="AU809" s="25" t="s">
        <v>82</v>
      </c>
      <c r="AY809" s="25" t="s">
        <v>158</v>
      </c>
      <c r="BE809" s="214">
        <f>IF(N809="základní",J809,0)</f>
        <v>0</v>
      </c>
      <c r="BF809" s="214">
        <f>IF(N809="snížená",J809,0)</f>
        <v>0</v>
      </c>
      <c r="BG809" s="214">
        <f>IF(N809="zákl. přenesená",J809,0)</f>
        <v>0</v>
      </c>
      <c r="BH809" s="214">
        <f>IF(N809="sníž. přenesená",J809,0)</f>
        <v>0</v>
      </c>
      <c r="BI809" s="214">
        <f>IF(N809="nulová",J809,0)</f>
        <v>0</v>
      </c>
      <c r="BJ809" s="25" t="s">
        <v>78</v>
      </c>
      <c r="BK809" s="214">
        <f>ROUND(I809*H809,2)</f>
        <v>0</v>
      </c>
      <c r="BL809" s="25" t="s">
        <v>88</v>
      </c>
      <c r="BM809" s="25" t="s">
        <v>912</v>
      </c>
    </row>
    <row r="810" spans="2:51" s="12" customFormat="1" ht="13.5">
      <c r="B810" s="223"/>
      <c r="D810" s="216" t="s">
        <v>166</v>
      </c>
      <c r="E810" s="224" t="s">
        <v>5</v>
      </c>
      <c r="F810" s="225" t="s">
        <v>913</v>
      </c>
      <c r="H810" s="226">
        <v>12.8</v>
      </c>
      <c r="I810" s="227"/>
      <c r="L810" s="223"/>
      <c r="M810" s="228"/>
      <c r="N810" s="229"/>
      <c r="O810" s="229"/>
      <c r="P810" s="229"/>
      <c r="Q810" s="229"/>
      <c r="R810" s="229"/>
      <c r="S810" s="229"/>
      <c r="T810" s="230"/>
      <c r="AT810" s="224" t="s">
        <v>166</v>
      </c>
      <c r="AU810" s="224" t="s">
        <v>82</v>
      </c>
      <c r="AV810" s="12" t="s">
        <v>82</v>
      </c>
      <c r="AW810" s="12" t="s">
        <v>36</v>
      </c>
      <c r="AX810" s="12" t="s">
        <v>73</v>
      </c>
      <c r="AY810" s="224" t="s">
        <v>158</v>
      </c>
    </row>
    <row r="811" spans="2:51" s="13" customFormat="1" ht="13.5">
      <c r="B811" s="231"/>
      <c r="D811" s="216" t="s">
        <v>166</v>
      </c>
      <c r="E811" s="232" t="s">
        <v>5</v>
      </c>
      <c r="F811" s="233" t="s">
        <v>169</v>
      </c>
      <c r="H811" s="234">
        <v>12.8</v>
      </c>
      <c r="I811" s="235"/>
      <c r="L811" s="231"/>
      <c r="M811" s="236"/>
      <c r="N811" s="237"/>
      <c r="O811" s="237"/>
      <c r="P811" s="237"/>
      <c r="Q811" s="237"/>
      <c r="R811" s="237"/>
      <c r="S811" s="237"/>
      <c r="T811" s="238"/>
      <c r="AT811" s="232" t="s">
        <v>166</v>
      </c>
      <c r="AU811" s="232" t="s">
        <v>82</v>
      </c>
      <c r="AV811" s="13" t="s">
        <v>88</v>
      </c>
      <c r="AW811" s="13" t="s">
        <v>36</v>
      </c>
      <c r="AX811" s="13" t="s">
        <v>78</v>
      </c>
      <c r="AY811" s="232" t="s">
        <v>158</v>
      </c>
    </row>
    <row r="812" spans="2:65" s="1" customFormat="1" ht="25.5" customHeight="1">
      <c r="B812" s="202"/>
      <c r="C812" s="203" t="s">
        <v>914</v>
      </c>
      <c r="D812" s="203" t="s">
        <v>160</v>
      </c>
      <c r="E812" s="204" t="s">
        <v>915</v>
      </c>
      <c r="F812" s="205" t="s">
        <v>916</v>
      </c>
      <c r="G812" s="206" t="s">
        <v>182</v>
      </c>
      <c r="H812" s="207">
        <v>20.8</v>
      </c>
      <c r="I812" s="208"/>
      <c r="J812" s="209">
        <f>ROUND(I812*H812,2)</f>
        <v>0</v>
      </c>
      <c r="K812" s="205" t="s">
        <v>164</v>
      </c>
      <c r="L812" s="47"/>
      <c r="M812" s="210" t="s">
        <v>5</v>
      </c>
      <c r="N812" s="211" t="s">
        <v>44</v>
      </c>
      <c r="O812" s="48"/>
      <c r="P812" s="212">
        <f>O812*H812</f>
        <v>0</v>
      </c>
      <c r="Q812" s="212">
        <v>0</v>
      </c>
      <c r="R812" s="212">
        <f>Q812*H812</f>
        <v>0</v>
      </c>
      <c r="S812" s="212">
        <v>0</v>
      </c>
      <c r="T812" s="213">
        <f>S812*H812</f>
        <v>0</v>
      </c>
      <c r="AR812" s="25" t="s">
        <v>88</v>
      </c>
      <c r="AT812" s="25" t="s">
        <v>160</v>
      </c>
      <c r="AU812" s="25" t="s">
        <v>82</v>
      </c>
      <c r="AY812" s="25" t="s">
        <v>158</v>
      </c>
      <c r="BE812" s="214">
        <f>IF(N812="základní",J812,0)</f>
        <v>0</v>
      </c>
      <c r="BF812" s="214">
        <f>IF(N812="snížená",J812,0)</f>
        <v>0</v>
      </c>
      <c r="BG812" s="214">
        <f>IF(N812="zákl. přenesená",J812,0)</f>
        <v>0</v>
      </c>
      <c r="BH812" s="214">
        <f>IF(N812="sníž. přenesená",J812,0)</f>
        <v>0</v>
      </c>
      <c r="BI812" s="214">
        <f>IF(N812="nulová",J812,0)</f>
        <v>0</v>
      </c>
      <c r="BJ812" s="25" t="s">
        <v>78</v>
      </c>
      <c r="BK812" s="214">
        <f>ROUND(I812*H812,2)</f>
        <v>0</v>
      </c>
      <c r="BL812" s="25" t="s">
        <v>88</v>
      </c>
      <c r="BM812" s="25" t="s">
        <v>917</v>
      </c>
    </row>
    <row r="813" spans="2:51" s="11" customFormat="1" ht="13.5">
      <c r="B813" s="215"/>
      <c r="D813" s="216" t="s">
        <v>166</v>
      </c>
      <c r="E813" s="217" t="s">
        <v>5</v>
      </c>
      <c r="F813" s="218" t="s">
        <v>918</v>
      </c>
      <c r="H813" s="217" t="s">
        <v>5</v>
      </c>
      <c r="I813" s="219"/>
      <c r="L813" s="215"/>
      <c r="M813" s="220"/>
      <c r="N813" s="221"/>
      <c r="O813" s="221"/>
      <c r="P813" s="221"/>
      <c r="Q813" s="221"/>
      <c r="R813" s="221"/>
      <c r="S813" s="221"/>
      <c r="T813" s="222"/>
      <c r="AT813" s="217" t="s">
        <v>166</v>
      </c>
      <c r="AU813" s="217" t="s">
        <v>82</v>
      </c>
      <c r="AV813" s="11" t="s">
        <v>78</v>
      </c>
      <c r="AW813" s="11" t="s">
        <v>36</v>
      </c>
      <c r="AX813" s="11" t="s">
        <v>73</v>
      </c>
      <c r="AY813" s="217" t="s">
        <v>158</v>
      </c>
    </row>
    <row r="814" spans="2:51" s="12" customFormat="1" ht="13.5">
      <c r="B814" s="223"/>
      <c r="D814" s="216" t="s">
        <v>166</v>
      </c>
      <c r="E814" s="224" t="s">
        <v>5</v>
      </c>
      <c r="F814" s="225" t="s">
        <v>919</v>
      </c>
      <c r="H814" s="226">
        <v>20.8</v>
      </c>
      <c r="I814" s="227"/>
      <c r="L814" s="223"/>
      <c r="M814" s="228"/>
      <c r="N814" s="229"/>
      <c r="O814" s="229"/>
      <c r="P814" s="229"/>
      <c r="Q814" s="229"/>
      <c r="R814" s="229"/>
      <c r="S814" s="229"/>
      <c r="T814" s="230"/>
      <c r="AT814" s="224" t="s">
        <v>166</v>
      </c>
      <c r="AU814" s="224" t="s">
        <v>82</v>
      </c>
      <c r="AV814" s="12" t="s">
        <v>82</v>
      </c>
      <c r="AW814" s="12" t="s">
        <v>36</v>
      </c>
      <c r="AX814" s="12" t="s">
        <v>73</v>
      </c>
      <c r="AY814" s="224" t="s">
        <v>158</v>
      </c>
    </row>
    <row r="815" spans="2:51" s="13" customFormat="1" ht="13.5">
      <c r="B815" s="231"/>
      <c r="D815" s="216" t="s">
        <v>166</v>
      </c>
      <c r="E815" s="232" t="s">
        <v>5</v>
      </c>
      <c r="F815" s="233" t="s">
        <v>169</v>
      </c>
      <c r="H815" s="234">
        <v>20.8</v>
      </c>
      <c r="I815" s="235"/>
      <c r="L815" s="231"/>
      <c r="M815" s="236"/>
      <c r="N815" s="237"/>
      <c r="O815" s="237"/>
      <c r="P815" s="237"/>
      <c r="Q815" s="237"/>
      <c r="R815" s="237"/>
      <c r="S815" s="237"/>
      <c r="T815" s="238"/>
      <c r="AT815" s="232" t="s">
        <v>166</v>
      </c>
      <c r="AU815" s="232" t="s">
        <v>82</v>
      </c>
      <c r="AV815" s="13" t="s">
        <v>88</v>
      </c>
      <c r="AW815" s="13" t="s">
        <v>36</v>
      </c>
      <c r="AX815" s="13" t="s">
        <v>78</v>
      </c>
      <c r="AY815" s="232" t="s">
        <v>158</v>
      </c>
    </row>
    <row r="816" spans="2:65" s="1" customFormat="1" ht="25.5" customHeight="1">
      <c r="B816" s="202"/>
      <c r="C816" s="203" t="s">
        <v>920</v>
      </c>
      <c r="D816" s="203" t="s">
        <v>160</v>
      </c>
      <c r="E816" s="204" t="s">
        <v>921</v>
      </c>
      <c r="F816" s="205" t="s">
        <v>922</v>
      </c>
      <c r="G816" s="206" t="s">
        <v>182</v>
      </c>
      <c r="H816" s="207">
        <v>20.8</v>
      </c>
      <c r="I816" s="208"/>
      <c r="J816" s="209">
        <f>ROUND(I816*H816,2)</f>
        <v>0</v>
      </c>
      <c r="K816" s="205" t="s">
        <v>164</v>
      </c>
      <c r="L816" s="47"/>
      <c r="M816" s="210" t="s">
        <v>5</v>
      </c>
      <c r="N816" s="211" t="s">
        <v>44</v>
      </c>
      <c r="O816" s="48"/>
      <c r="P816" s="212">
        <f>O816*H816</f>
        <v>0</v>
      </c>
      <c r="Q816" s="212">
        <v>0</v>
      </c>
      <c r="R816" s="212">
        <f>Q816*H816</f>
        <v>0</v>
      </c>
      <c r="S816" s="212">
        <v>0</v>
      </c>
      <c r="T816" s="213">
        <f>S816*H816</f>
        <v>0</v>
      </c>
      <c r="AR816" s="25" t="s">
        <v>88</v>
      </c>
      <c r="AT816" s="25" t="s">
        <v>160</v>
      </c>
      <c r="AU816" s="25" t="s">
        <v>82</v>
      </c>
      <c r="AY816" s="25" t="s">
        <v>158</v>
      </c>
      <c r="BE816" s="214">
        <f>IF(N816="základní",J816,0)</f>
        <v>0</v>
      </c>
      <c r="BF816" s="214">
        <f>IF(N816="snížená",J816,0)</f>
        <v>0</v>
      </c>
      <c r="BG816" s="214">
        <f>IF(N816="zákl. přenesená",J816,0)</f>
        <v>0</v>
      </c>
      <c r="BH816" s="214">
        <f>IF(N816="sníž. přenesená",J816,0)</f>
        <v>0</v>
      </c>
      <c r="BI816" s="214">
        <f>IF(N816="nulová",J816,0)</f>
        <v>0</v>
      </c>
      <c r="BJ816" s="25" t="s">
        <v>78</v>
      </c>
      <c r="BK816" s="214">
        <f>ROUND(I816*H816,2)</f>
        <v>0</v>
      </c>
      <c r="BL816" s="25" t="s">
        <v>88</v>
      </c>
      <c r="BM816" s="25" t="s">
        <v>923</v>
      </c>
    </row>
    <row r="817" spans="2:51" s="12" customFormat="1" ht="13.5">
      <c r="B817" s="223"/>
      <c r="D817" s="216" t="s">
        <v>166</v>
      </c>
      <c r="E817" s="224" t="s">
        <v>5</v>
      </c>
      <c r="F817" s="225" t="s">
        <v>924</v>
      </c>
      <c r="H817" s="226">
        <v>20.8</v>
      </c>
      <c r="I817" s="227"/>
      <c r="L817" s="223"/>
      <c r="M817" s="228"/>
      <c r="N817" s="229"/>
      <c r="O817" s="229"/>
      <c r="P817" s="229"/>
      <c r="Q817" s="229"/>
      <c r="R817" s="229"/>
      <c r="S817" s="229"/>
      <c r="T817" s="230"/>
      <c r="AT817" s="224" t="s">
        <v>166</v>
      </c>
      <c r="AU817" s="224" t="s">
        <v>82</v>
      </c>
      <c r="AV817" s="12" t="s">
        <v>82</v>
      </c>
      <c r="AW817" s="12" t="s">
        <v>36</v>
      </c>
      <c r="AX817" s="12" t="s">
        <v>73</v>
      </c>
      <c r="AY817" s="224" t="s">
        <v>158</v>
      </c>
    </row>
    <row r="818" spans="2:51" s="13" customFormat="1" ht="13.5">
      <c r="B818" s="231"/>
      <c r="D818" s="216" t="s">
        <v>166</v>
      </c>
      <c r="E818" s="232" t="s">
        <v>5</v>
      </c>
      <c r="F818" s="233" t="s">
        <v>169</v>
      </c>
      <c r="H818" s="234">
        <v>20.8</v>
      </c>
      <c r="I818" s="235"/>
      <c r="L818" s="231"/>
      <c r="M818" s="236"/>
      <c r="N818" s="237"/>
      <c r="O818" s="237"/>
      <c r="P818" s="237"/>
      <c r="Q818" s="237"/>
      <c r="R818" s="237"/>
      <c r="S818" s="237"/>
      <c r="T818" s="238"/>
      <c r="AT818" s="232" t="s">
        <v>166</v>
      </c>
      <c r="AU818" s="232" t="s">
        <v>82</v>
      </c>
      <c r="AV818" s="13" t="s">
        <v>88</v>
      </c>
      <c r="AW818" s="13" t="s">
        <v>36</v>
      </c>
      <c r="AX818" s="13" t="s">
        <v>78</v>
      </c>
      <c r="AY818" s="232" t="s">
        <v>158</v>
      </c>
    </row>
    <row r="819" spans="2:65" s="1" customFormat="1" ht="38.25" customHeight="1">
      <c r="B819" s="202"/>
      <c r="C819" s="203" t="s">
        <v>925</v>
      </c>
      <c r="D819" s="203" t="s">
        <v>160</v>
      </c>
      <c r="E819" s="204" t="s">
        <v>926</v>
      </c>
      <c r="F819" s="205" t="s">
        <v>927</v>
      </c>
      <c r="G819" s="206" t="s">
        <v>163</v>
      </c>
      <c r="H819" s="207">
        <v>260</v>
      </c>
      <c r="I819" s="208"/>
      <c r="J819" s="209">
        <f>ROUND(I819*H819,2)</f>
        <v>0</v>
      </c>
      <c r="K819" s="205" t="s">
        <v>164</v>
      </c>
      <c r="L819" s="47"/>
      <c r="M819" s="210" t="s">
        <v>5</v>
      </c>
      <c r="N819" s="211" t="s">
        <v>44</v>
      </c>
      <c r="O819" s="48"/>
      <c r="P819" s="212">
        <f>O819*H819</f>
        <v>0</v>
      </c>
      <c r="Q819" s="212">
        <v>0</v>
      </c>
      <c r="R819" s="212">
        <f>Q819*H819</f>
        <v>0</v>
      </c>
      <c r="S819" s="212">
        <v>0</v>
      </c>
      <c r="T819" s="213">
        <f>S819*H819</f>
        <v>0</v>
      </c>
      <c r="AR819" s="25" t="s">
        <v>88</v>
      </c>
      <c r="AT819" s="25" t="s">
        <v>160</v>
      </c>
      <c r="AU819" s="25" t="s">
        <v>82</v>
      </c>
      <c r="AY819" s="25" t="s">
        <v>158</v>
      </c>
      <c r="BE819" s="214">
        <f>IF(N819="základní",J819,0)</f>
        <v>0</v>
      </c>
      <c r="BF819" s="214">
        <f>IF(N819="snížená",J819,0)</f>
        <v>0</v>
      </c>
      <c r="BG819" s="214">
        <f>IF(N819="zákl. přenesená",J819,0)</f>
        <v>0</v>
      </c>
      <c r="BH819" s="214">
        <f>IF(N819="sníž. přenesená",J819,0)</f>
        <v>0</v>
      </c>
      <c r="BI819" s="214">
        <f>IF(N819="nulová",J819,0)</f>
        <v>0</v>
      </c>
      <c r="BJ819" s="25" t="s">
        <v>78</v>
      </c>
      <c r="BK819" s="214">
        <f>ROUND(I819*H819,2)</f>
        <v>0</v>
      </c>
      <c r="BL819" s="25" t="s">
        <v>88</v>
      </c>
      <c r="BM819" s="25" t="s">
        <v>928</v>
      </c>
    </row>
    <row r="820" spans="2:51" s="11" customFormat="1" ht="13.5">
      <c r="B820" s="215"/>
      <c r="D820" s="216" t="s">
        <v>166</v>
      </c>
      <c r="E820" s="217" t="s">
        <v>5</v>
      </c>
      <c r="F820" s="218" t="s">
        <v>929</v>
      </c>
      <c r="H820" s="217" t="s">
        <v>5</v>
      </c>
      <c r="I820" s="219"/>
      <c r="L820" s="215"/>
      <c r="M820" s="220"/>
      <c r="N820" s="221"/>
      <c r="O820" s="221"/>
      <c r="P820" s="221"/>
      <c r="Q820" s="221"/>
      <c r="R820" s="221"/>
      <c r="S820" s="221"/>
      <c r="T820" s="222"/>
      <c r="AT820" s="217" t="s">
        <v>166</v>
      </c>
      <c r="AU820" s="217" t="s">
        <v>82</v>
      </c>
      <c r="AV820" s="11" t="s">
        <v>78</v>
      </c>
      <c r="AW820" s="11" t="s">
        <v>36</v>
      </c>
      <c r="AX820" s="11" t="s">
        <v>73</v>
      </c>
      <c r="AY820" s="217" t="s">
        <v>158</v>
      </c>
    </row>
    <row r="821" spans="2:51" s="12" customFormat="1" ht="13.5">
      <c r="B821" s="223"/>
      <c r="D821" s="216" t="s">
        <v>166</v>
      </c>
      <c r="E821" s="224" t="s">
        <v>5</v>
      </c>
      <c r="F821" s="225" t="s">
        <v>930</v>
      </c>
      <c r="H821" s="226">
        <v>260</v>
      </c>
      <c r="I821" s="227"/>
      <c r="L821" s="223"/>
      <c r="M821" s="228"/>
      <c r="N821" s="229"/>
      <c r="O821" s="229"/>
      <c r="P821" s="229"/>
      <c r="Q821" s="229"/>
      <c r="R821" s="229"/>
      <c r="S821" s="229"/>
      <c r="T821" s="230"/>
      <c r="AT821" s="224" t="s">
        <v>166</v>
      </c>
      <c r="AU821" s="224" t="s">
        <v>82</v>
      </c>
      <c r="AV821" s="12" t="s">
        <v>82</v>
      </c>
      <c r="AW821" s="12" t="s">
        <v>36</v>
      </c>
      <c r="AX821" s="12" t="s">
        <v>73</v>
      </c>
      <c r="AY821" s="224" t="s">
        <v>158</v>
      </c>
    </row>
    <row r="822" spans="2:51" s="13" customFormat="1" ht="13.5">
      <c r="B822" s="231"/>
      <c r="D822" s="216" t="s">
        <v>166</v>
      </c>
      <c r="E822" s="232" t="s">
        <v>5</v>
      </c>
      <c r="F822" s="233" t="s">
        <v>169</v>
      </c>
      <c r="H822" s="234">
        <v>260</v>
      </c>
      <c r="I822" s="235"/>
      <c r="L822" s="231"/>
      <c r="M822" s="236"/>
      <c r="N822" s="237"/>
      <c r="O822" s="237"/>
      <c r="P822" s="237"/>
      <c r="Q822" s="237"/>
      <c r="R822" s="237"/>
      <c r="S822" s="237"/>
      <c r="T822" s="238"/>
      <c r="AT822" s="232" t="s">
        <v>166</v>
      </c>
      <c r="AU822" s="232" t="s">
        <v>82</v>
      </c>
      <c r="AV822" s="13" t="s">
        <v>88</v>
      </c>
      <c r="AW822" s="13" t="s">
        <v>36</v>
      </c>
      <c r="AX822" s="13" t="s">
        <v>78</v>
      </c>
      <c r="AY822" s="232" t="s">
        <v>158</v>
      </c>
    </row>
    <row r="823" spans="2:65" s="1" customFormat="1" ht="25.5" customHeight="1">
      <c r="B823" s="202"/>
      <c r="C823" s="203" t="s">
        <v>931</v>
      </c>
      <c r="D823" s="203" t="s">
        <v>160</v>
      </c>
      <c r="E823" s="204" t="s">
        <v>932</v>
      </c>
      <c r="F823" s="205" t="s">
        <v>933</v>
      </c>
      <c r="G823" s="206" t="s">
        <v>163</v>
      </c>
      <c r="H823" s="207">
        <v>7.1</v>
      </c>
      <c r="I823" s="208"/>
      <c r="J823" s="209">
        <f>ROUND(I823*H823,2)</f>
        <v>0</v>
      </c>
      <c r="K823" s="205" t="s">
        <v>164</v>
      </c>
      <c r="L823" s="47"/>
      <c r="M823" s="210" t="s">
        <v>5</v>
      </c>
      <c r="N823" s="211" t="s">
        <v>44</v>
      </c>
      <c r="O823" s="48"/>
      <c r="P823" s="212">
        <f>O823*H823</f>
        <v>0</v>
      </c>
      <c r="Q823" s="212">
        <v>0</v>
      </c>
      <c r="R823" s="212">
        <f>Q823*H823</f>
        <v>0</v>
      </c>
      <c r="S823" s="212">
        <v>0</v>
      </c>
      <c r="T823" s="213">
        <f>S823*H823</f>
        <v>0</v>
      </c>
      <c r="AR823" s="25" t="s">
        <v>88</v>
      </c>
      <c r="AT823" s="25" t="s">
        <v>160</v>
      </c>
      <c r="AU823" s="25" t="s">
        <v>82</v>
      </c>
      <c r="AY823" s="25" t="s">
        <v>158</v>
      </c>
      <c r="BE823" s="214">
        <f>IF(N823="základní",J823,0)</f>
        <v>0</v>
      </c>
      <c r="BF823" s="214">
        <f>IF(N823="snížená",J823,0)</f>
        <v>0</v>
      </c>
      <c r="BG823" s="214">
        <f>IF(N823="zákl. přenesená",J823,0)</f>
        <v>0</v>
      </c>
      <c r="BH823" s="214">
        <f>IF(N823="sníž. přenesená",J823,0)</f>
        <v>0</v>
      </c>
      <c r="BI823" s="214">
        <f>IF(N823="nulová",J823,0)</f>
        <v>0</v>
      </c>
      <c r="BJ823" s="25" t="s">
        <v>78</v>
      </c>
      <c r="BK823" s="214">
        <f>ROUND(I823*H823,2)</f>
        <v>0</v>
      </c>
      <c r="BL823" s="25" t="s">
        <v>88</v>
      </c>
      <c r="BM823" s="25" t="s">
        <v>934</v>
      </c>
    </row>
    <row r="824" spans="2:51" s="11" customFormat="1" ht="13.5">
      <c r="B824" s="215"/>
      <c r="D824" s="216" t="s">
        <v>166</v>
      </c>
      <c r="E824" s="217" t="s">
        <v>5</v>
      </c>
      <c r="F824" s="218" t="s">
        <v>680</v>
      </c>
      <c r="H824" s="217" t="s">
        <v>5</v>
      </c>
      <c r="I824" s="219"/>
      <c r="L824" s="215"/>
      <c r="M824" s="220"/>
      <c r="N824" s="221"/>
      <c r="O824" s="221"/>
      <c r="P824" s="221"/>
      <c r="Q824" s="221"/>
      <c r="R824" s="221"/>
      <c r="S824" s="221"/>
      <c r="T824" s="222"/>
      <c r="AT824" s="217" t="s">
        <v>166</v>
      </c>
      <c r="AU824" s="217" t="s">
        <v>82</v>
      </c>
      <c r="AV824" s="11" t="s">
        <v>78</v>
      </c>
      <c r="AW824" s="11" t="s">
        <v>36</v>
      </c>
      <c r="AX824" s="11" t="s">
        <v>73</v>
      </c>
      <c r="AY824" s="217" t="s">
        <v>158</v>
      </c>
    </row>
    <row r="825" spans="2:51" s="12" customFormat="1" ht="13.5">
      <c r="B825" s="223"/>
      <c r="D825" s="216" t="s">
        <v>166</v>
      </c>
      <c r="E825" s="224" t="s">
        <v>5</v>
      </c>
      <c r="F825" s="225" t="s">
        <v>935</v>
      </c>
      <c r="H825" s="226">
        <v>0.7</v>
      </c>
      <c r="I825" s="227"/>
      <c r="L825" s="223"/>
      <c r="M825" s="228"/>
      <c r="N825" s="229"/>
      <c r="O825" s="229"/>
      <c r="P825" s="229"/>
      <c r="Q825" s="229"/>
      <c r="R825" s="229"/>
      <c r="S825" s="229"/>
      <c r="T825" s="230"/>
      <c r="AT825" s="224" t="s">
        <v>166</v>
      </c>
      <c r="AU825" s="224" t="s">
        <v>82</v>
      </c>
      <c r="AV825" s="12" t="s">
        <v>82</v>
      </c>
      <c r="AW825" s="12" t="s">
        <v>36</v>
      </c>
      <c r="AX825" s="12" t="s">
        <v>73</v>
      </c>
      <c r="AY825" s="224" t="s">
        <v>158</v>
      </c>
    </row>
    <row r="826" spans="2:51" s="12" customFormat="1" ht="13.5">
      <c r="B826" s="223"/>
      <c r="D826" s="216" t="s">
        <v>166</v>
      </c>
      <c r="E826" s="224" t="s">
        <v>5</v>
      </c>
      <c r="F826" s="225" t="s">
        <v>936</v>
      </c>
      <c r="H826" s="226">
        <v>4.8</v>
      </c>
      <c r="I826" s="227"/>
      <c r="L826" s="223"/>
      <c r="M826" s="228"/>
      <c r="N826" s="229"/>
      <c r="O826" s="229"/>
      <c r="P826" s="229"/>
      <c r="Q826" s="229"/>
      <c r="R826" s="229"/>
      <c r="S826" s="229"/>
      <c r="T826" s="230"/>
      <c r="AT826" s="224" t="s">
        <v>166</v>
      </c>
      <c r="AU826" s="224" t="s">
        <v>82</v>
      </c>
      <c r="AV826" s="12" t="s">
        <v>82</v>
      </c>
      <c r="AW826" s="12" t="s">
        <v>36</v>
      </c>
      <c r="AX826" s="12" t="s">
        <v>73</v>
      </c>
      <c r="AY826" s="224" t="s">
        <v>158</v>
      </c>
    </row>
    <row r="827" spans="2:51" s="11" customFormat="1" ht="13.5">
      <c r="B827" s="215"/>
      <c r="D827" s="216" t="s">
        <v>166</v>
      </c>
      <c r="E827" s="217" t="s">
        <v>5</v>
      </c>
      <c r="F827" s="218" t="s">
        <v>287</v>
      </c>
      <c r="H827" s="217" t="s">
        <v>5</v>
      </c>
      <c r="I827" s="219"/>
      <c r="L827" s="215"/>
      <c r="M827" s="220"/>
      <c r="N827" s="221"/>
      <c r="O827" s="221"/>
      <c r="P827" s="221"/>
      <c r="Q827" s="221"/>
      <c r="R827" s="221"/>
      <c r="S827" s="221"/>
      <c r="T827" s="222"/>
      <c r="AT827" s="217" t="s">
        <v>166</v>
      </c>
      <c r="AU827" s="217" t="s">
        <v>82</v>
      </c>
      <c r="AV827" s="11" t="s">
        <v>78</v>
      </c>
      <c r="AW827" s="11" t="s">
        <v>36</v>
      </c>
      <c r="AX827" s="11" t="s">
        <v>73</v>
      </c>
      <c r="AY827" s="217" t="s">
        <v>158</v>
      </c>
    </row>
    <row r="828" spans="2:51" s="12" customFormat="1" ht="13.5">
      <c r="B828" s="223"/>
      <c r="D828" s="216" t="s">
        <v>166</v>
      </c>
      <c r="E828" s="224" t="s">
        <v>5</v>
      </c>
      <c r="F828" s="225" t="s">
        <v>937</v>
      </c>
      <c r="H828" s="226">
        <v>1.6</v>
      </c>
      <c r="I828" s="227"/>
      <c r="L828" s="223"/>
      <c r="M828" s="228"/>
      <c r="N828" s="229"/>
      <c r="O828" s="229"/>
      <c r="P828" s="229"/>
      <c r="Q828" s="229"/>
      <c r="R828" s="229"/>
      <c r="S828" s="229"/>
      <c r="T828" s="230"/>
      <c r="AT828" s="224" t="s">
        <v>166</v>
      </c>
      <c r="AU828" s="224" t="s">
        <v>82</v>
      </c>
      <c r="AV828" s="12" t="s">
        <v>82</v>
      </c>
      <c r="AW828" s="12" t="s">
        <v>36</v>
      </c>
      <c r="AX828" s="12" t="s">
        <v>73</v>
      </c>
      <c r="AY828" s="224" t="s">
        <v>158</v>
      </c>
    </row>
    <row r="829" spans="2:51" s="12" customFormat="1" ht="13.5">
      <c r="B829" s="223"/>
      <c r="D829" s="216" t="s">
        <v>166</v>
      </c>
      <c r="E829" s="224" t="s">
        <v>5</v>
      </c>
      <c r="F829" s="225" t="s">
        <v>5</v>
      </c>
      <c r="H829" s="226">
        <v>0</v>
      </c>
      <c r="I829" s="227"/>
      <c r="L829" s="223"/>
      <c r="M829" s="228"/>
      <c r="N829" s="229"/>
      <c r="O829" s="229"/>
      <c r="P829" s="229"/>
      <c r="Q829" s="229"/>
      <c r="R829" s="229"/>
      <c r="S829" s="229"/>
      <c r="T829" s="230"/>
      <c r="AT829" s="224" t="s">
        <v>166</v>
      </c>
      <c r="AU829" s="224" t="s">
        <v>82</v>
      </c>
      <c r="AV829" s="12" t="s">
        <v>82</v>
      </c>
      <c r="AW829" s="12" t="s">
        <v>6</v>
      </c>
      <c r="AX829" s="12" t="s">
        <v>73</v>
      </c>
      <c r="AY829" s="224" t="s">
        <v>158</v>
      </c>
    </row>
    <row r="830" spans="2:51" s="13" customFormat="1" ht="13.5">
      <c r="B830" s="231"/>
      <c r="D830" s="216" t="s">
        <v>166</v>
      </c>
      <c r="E830" s="232" t="s">
        <v>5</v>
      </c>
      <c r="F830" s="233" t="s">
        <v>169</v>
      </c>
      <c r="H830" s="234">
        <v>7.1</v>
      </c>
      <c r="I830" s="235"/>
      <c r="L830" s="231"/>
      <c r="M830" s="236"/>
      <c r="N830" s="237"/>
      <c r="O830" s="237"/>
      <c r="P830" s="237"/>
      <c r="Q830" s="237"/>
      <c r="R830" s="237"/>
      <c r="S830" s="237"/>
      <c r="T830" s="238"/>
      <c r="AT830" s="232" t="s">
        <v>166</v>
      </c>
      <c r="AU830" s="232" t="s">
        <v>82</v>
      </c>
      <c r="AV830" s="13" t="s">
        <v>88</v>
      </c>
      <c r="AW830" s="13" t="s">
        <v>36</v>
      </c>
      <c r="AX830" s="13" t="s">
        <v>78</v>
      </c>
      <c r="AY830" s="232" t="s">
        <v>158</v>
      </c>
    </row>
    <row r="831" spans="2:65" s="1" customFormat="1" ht="25.5" customHeight="1">
      <c r="B831" s="202"/>
      <c r="C831" s="203" t="s">
        <v>938</v>
      </c>
      <c r="D831" s="203" t="s">
        <v>160</v>
      </c>
      <c r="E831" s="204" t="s">
        <v>939</v>
      </c>
      <c r="F831" s="205" t="s">
        <v>940</v>
      </c>
      <c r="G831" s="206" t="s">
        <v>163</v>
      </c>
      <c r="H831" s="207">
        <v>1332.3</v>
      </c>
      <c r="I831" s="208"/>
      <c r="J831" s="209">
        <f>ROUND(I831*H831,2)</f>
        <v>0</v>
      </c>
      <c r="K831" s="205" t="s">
        <v>164</v>
      </c>
      <c r="L831" s="47"/>
      <c r="M831" s="210" t="s">
        <v>5</v>
      </c>
      <c r="N831" s="211" t="s">
        <v>44</v>
      </c>
      <c r="O831" s="48"/>
      <c r="P831" s="212">
        <f>O831*H831</f>
        <v>0</v>
      </c>
      <c r="Q831" s="212">
        <v>0</v>
      </c>
      <c r="R831" s="212">
        <f>Q831*H831</f>
        <v>0</v>
      </c>
      <c r="S831" s="212">
        <v>0</v>
      </c>
      <c r="T831" s="213">
        <f>S831*H831</f>
        <v>0</v>
      </c>
      <c r="AR831" s="25" t="s">
        <v>88</v>
      </c>
      <c r="AT831" s="25" t="s">
        <v>160</v>
      </c>
      <c r="AU831" s="25" t="s">
        <v>82</v>
      </c>
      <c r="AY831" s="25" t="s">
        <v>158</v>
      </c>
      <c r="BE831" s="214">
        <f>IF(N831="základní",J831,0)</f>
        <v>0</v>
      </c>
      <c r="BF831" s="214">
        <f>IF(N831="snížená",J831,0)</f>
        <v>0</v>
      </c>
      <c r="BG831" s="214">
        <f>IF(N831="zákl. přenesená",J831,0)</f>
        <v>0</v>
      </c>
      <c r="BH831" s="214">
        <f>IF(N831="sníž. přenesená",J831,0)</f>
        <v>0</v>
      </c>
      <c r="BI831" s="214">
        <f>IF(N831="nulová",J831,0)</f>
        <v>0</v>
      </c>
      <c r="BJ831" s="25" t="s">
        <v>78</v>
      </c>
      <c r="BK831" s="214">
        <f>ROUND(I831*H831,2)</f>
        <v>0</v>
      </c>
      <c r="BL831" s="25" t="s">
        <v>88</v>
      </c>
      <c r="BM831" s="25" t="s">
        <v>941</v>
      </c>
    </row>
    <row r="832" spans="2:51" s="11" customFormat="1" ht="13.5">
      <c r="B832" s="215"/>
      <c r="D832" s="216" t="s">
        <v>166</v>
      </c>
      <c r="E832" s="217" t="s">
        <v>5</v>
      </c>
      <c r="F832" s="218" t="s">
        <v>684</v>
      </c>
      <c r="H832" s="217" t="s">
        <v>5</v>
      </c>
      <c r="I832" s="219"/>
      <c r="L832" s="215"/>
      <c r="M832" s="220"/>
      <c r="N832" s="221"/>
      <c r="O832" s="221"/>
      <c r="P832" s="221"/>
      <c r="Q832" s="221"/>
      <c r="R832" s="221"/>
      <c r="S832" s="221"/>
      <c r="T832" s="222"/>
      <c r="AT832" s="217" t="s">
        <v>166</v>
      </c>
      <c r="AU832" s="217" t="s">
        <v>82</v>
      </c>
      <c r="AV832" s="11" t="s">
        <v>78</v>
      </c>
      <c r="AW832" s="11" t="s">
        <v>36</v>
      </c>
      <c r="AX832" s="11" t="s">
        <v>73</v>
      </c>
      <c r="AY832" s="217" t="s">
        <v>158</v>
      </c>
    </row>
    <row r="833" spans="2:51" s="12" customFormat="1" ht="13.5">
      <c r="B833" s="223"/>
      <c r="D833" s="216" t="s">
        <v>166</v>
      </c>
      <c r="E833" s="224" t="s">
        <v>5</v>
      </c>
      <c r="F833" s="225" t="s">
        <v>942</v>
      </c>
      <c r="H833" s="226">
        <v>489.6</v>
      </c>
      <c r="I833" s="227"/>
      <c r="L833" s="223"/>
      <c r="M833" s="228"/>
      <c r="N833" s="229"/>
      <c r="O833" s="229"/>
      <c r="P833" s="229"/>
      <c r="Q833" s="229"/>
      <c r="R833" s="229"/>
      <c r="S833" s="229"/>
      <c r="T833" s="230"/>
      <c r="AT833" s="224" t="s">
        <v>166</v>
      </c>
      <c r="AU833" s="224" t="s">
        <v>82</v>
      </c>
      <c r="AV833" s="12" t="s">
        <v>82</v>
      </c>
      <c r="AW833" s="12" t="s">
        <v>36</v>
      </c>
      <c r="AX833" s="12" t="s">
        <v>73</v>
      </c>
      <c r="AY833" s="224" t="s">
        <v>158</v>
      </c>
    </row>
    <row r="834" spans="2:51" s="11" customFormat="1" ht="13.5">
      <c r="B834" s="215"/>
      <c r="D834" s="216" t="s">
        <v>166</v>
      </c>
      <c r="E834" s="217" t="s">
        <v>5</v>
      </c>
      <c r="F834" s="218" t="s">
        <v>687</v>
      </c>
      <c r="H834" s="217" t="s">
        <v>5</v>
      </c>
      <c r="I834" s="219"/>
      <c r="L834" s="215"/>
      <c r="M834" s="220"/>
      <c r="N834" s="221"/>
      <c r="O834" s="221"/>
      <c r="P834" s="221"/>
      <c r="Q834" s="221"/>
      <c r="R834" s="221"/>
      <c r="S834" s="221"/>
      <c r="T834" s="222"/>
      <c r="AT834" s="217" t="s">
        <v>166</v>
      </c>
      <c r="AU834" s="217" t="s">
        <v>82</v>
      </c>
      <c r="AV834" s="11" t="s">
        <v>78</v>
      </c>
      <c r="AW834" s="11" t="s">
        <v>36</v>
      </c>
      <c r="AX834" s="11" t="s">
        <v>73</v>
      </c>
      <c r="AY834" s="217" t="s">
        <v>158</v>
      </c>
    </row>
    <row r="835" spans="2:51" s="12" customFormat="1" ht="13.5">
      <c r="B835" s="223"/>
      <c r="D835" s="216" t="s">
        <v>166</v>
      </c>
      <c r="E835" s="224" t="s">
        <v>5</v>
      </c>
      <c r="F835" s="225" t="s">
        <v>943</v>
      </c>
      <c r="H835" s="226">
        <v>492.8</v>
      </c>
      <c r="I835" s="227"/>
      <c r="L835" s="223"/>
      <c r="M835" s="228"/>
      <c r="N835" s="229"/>
      <c r="O835" s="229"/>
      <c r="P835" s="229"/>
      <c r="Q835" s="229"/>
      <c r="R835" s="229"/>
      <c r="S835" s="229"/>
      <c r="T835" s="230"/>
      <c r="AT835" s="224" t="s">
        <v>166</v>
      </c>
      <c r="AU835" s="224" t="s">
        <v>82</v>
      </c>
      <c r="AV835" s="12" t="s">
        <v>82</v>
      </c>
      <c r="AW835" s="12" t="s">
        <v>36</v>
      </c>
      <c r="AX835" s="12" t="s">
        <v>73</v>
      </c>
      <c r="AY835" s="224" t="s">
        <v>158</v>
      </c>
    </row>
    <row r="836" spans="2:51" s="12" customFormat="1" ht="13.5">
      <c r="B836" s="223"/>
      <c r="D836" s="216" t="s">
        <v>166</v>
      </c>
      <c r="E836" s="224" t="s">
        <v>5</v>
      </c>
      <c r="F836" s="225" t="s">
        <v>944</v>
      </c>
      <c r="H836" s="226">
        <v>6.5</v>
      </c>
      <c r="I836" s="227"/>
      <c r="L836" s="223"/>
      <c r="M836" s="228"/>
      <c r="N836" s="229"/>
      <c r="O836" s="229"/>
      <c r="P836" s="229"/>
      <c r="Q836" s="229"/>
      <c r="R836" s="229"/>
      <c r="S836" s="229"/>
      <c r="T836" s="230"/>
      <c r="AT836" s="224" t="s">
        <v>166</v>
      </c>
      <c r="AU836" s="224" t="s">
        <v>82</v>
      </c>
      <c r="AV836" s="12" t="s">
        <v>82</v>
      </c>
      <c r="AW836" s="12" t="s">
        <v>36</v>
      </c>
      <c r="AX836" s="12" t="s">
        <v>73</v>
      </c>
      <c r="AY836" s="224" t="s">
        <v>158</v>
      </c>
    </row>
    <row r="837" spans="2:51" s="11" customFormat="1" ht="13.5">
      <c r="B837" s="215"/>
      <c r="D837" s="216" t="s">
        <v>166</v>
      </c>
      <c r="E837" s="217" t="s">
        <v>5</v>
      </c>
      <c r="F837" s="218" t="s">
        <v>680</v>
      </c>
      <c r="H837" s="217" t="s">
        <v>5</v>
      </c>
      <c r="I837" s="219"/>
      <c r="L837" s="215"/>
      <c r="M837" s="220"/>
      <c r="N837" s="221"/>
      <c r="O837" s="221"/>
      <c r="P837" s="221"/>
      <c r="Q837" s="221"/>
      <c r="R837" s="221"/>
      <c r="S837" s="221"/>
      <c r="T837" s="222"/>
      <c r="AT837" s="217" t="s">
        <v>166</v>
      </c>
      <c r="AU837" s="217" t="s">
        <v>82</v>
      </c>
      <c r="AV837" s="11" t="s">
        <v>78</v>
      </c>
      <c r="AW837" s="11" t="s">
        <v>36</v>
      </c>
      <c r="AX837" s="11" t="s">
        <v>73</v>
      </c>
      <c r="AY837" s="217" t="s">
        <v>158</v>
      </c>
    </row>
    <row r="838" spans="2:51" s="12" customFormat="1" ht="13.5">
      <c r="B838" s="223"/>
      <c r="D838" s="216" t="s">
        <v>166</v>
      </c>
      <c r="E838" s="224" t="s">
        <v>5</v>
      </c>
      <c r="F838" s="225" t="s">
        <v>945</v>
      </c>
      <c r="H838" s="226">
        <v>15.6</v>
      </c>
      <c r="I838" s="227"/>
      <c r="L838" s="223"/>
      <c r="M838" s="228"/>
      <c r="N838" s="229"/>
      <c r="O838" s="229"/>
      <c r="P838" s="229"/>
      <c r="Q838" s="229"/>
      <c r="R838" s="229"/>
      <c r="S838" s="229"/>
      <c r="T838" s="230"/>
      <c r="AT838" s="224" t="s">
        <v>166</v>
      </c>
      <c r="AU838" s="224" t="s">
        <v>82</v>
      </c>
      <c r="AV838" s="12" t="s">
        <v>82</v>
      </c>
      <c r="AW838" s="12" t="s">
        <v>36</v>
      </c>
      <c r="AX838" s="12" t="s">
        <v>73</v>
      </c>
      <c r="AY838" s="224" t="s">
        <v>158</v>
      </c>
    </row>
    <row r="839" spans="2:51" s="12" customFormat="1" ht="13.5">
      <c r="B839" s="223"/>
      <c r="D839" s="216" t="s">
        <v>166</v>
      </c>
      <c r="E839" s="224" t="s">
        <v>5</v>
      </c>
      <c r="F839" s="225" t="s">
        <v>946</v>
      </c>
      <c r="H839" s="226">
        <v>9.6</v>
      </c>
      <c r="I839" s="227"/>
      <c r="L839" s="223"/>
      <c r="M839" s="228"/>
      <c r="N839" s="229"/>
      <c r="O839" s="229"/>
      <c r="P839" s="229"/>
      <c r="Q839" s="229"/>
      <c r="R839" s="229"/>
      <c r="S839" s="229"/>
      <c r="T839" s="230"/>
      <c r="AT839" s="224" t="s">
        <v>166</v>
      </c>
      <c r="AU839" s="224" t="s">
        <v>82</v>
      </c>
      <c r="AV839" s="12" t="s">
        <v>82</v>
      </c>
      <c r="AW839" s="12" t="s">
        <v>36</v>
      </c>
      <c r="AX839" s="12" t="s">
        <v>73</v>
      </c>
      <c r="AY839" s="224" t="s">
        <v>158</v>
      </c>
    </row>
    <row r="840" spans="2:51" s="12" customFormat="1" ht="13.5">
      <c r="B840" s="223"/>
      <c r="D840" s="216" t="s">
        <v>166</v>
      </c>
      <c r="E840" s="224" t="s">
        <v>5</v>
      </c>
      <c r="F840" s="225" t="s">
        <v>947</v>
      </c>
      <c r="H840" s="226">
        <v>57.2</v>
      </c>
      <c r="I840" s="227"/>
      <c r="L840" s="223"/>
      <c r="M840" s="228"/>
      <c r="N840" s="229"/>
      <c r="O840" s="229"/>
      <c r="P840" s="229"/>
      <c r="Q840" s="229"/>
      <c r="R840" s="229"/>
      <c r="S840" s="229"/>
      <c r="T840" s="230"/>
      <c r="AT840" s="224" t="s">
        <v>166</v>
      </c>
      <c r="AU840" s="224" t="s">
        <v>82</v>
      </c>
      <c r="AV840" s="12" t="s">
        <v>82</v>
      </c>
      <c r="AW840" s="12" t="s">
        <v>36</v>
      </c>
      <c r="AX840" s="12" t="s">
        <v>73</v>
      </c>
      <c r="AY840" s="224" t="s">
        <v>158</v>
      </c>
    </row>
    <row r="841" spans="2:51" s="12" customFormat="1" ht="13.5">
      <c r="B841" s="223"/>
      <c r="D841" s="216" t="s">
        <v>166</v>
      </c>
      <c r="E841" s="224" t="s">
        <v>5</v>
      </c>
      <c r="F841" s="225" t="s">
        <v>948</v>
      </c>
      <c r="H841" s="226">
        <v>57.6</v>
      </c>
      <c r="I841" s="227"/>
      <c r="L841" s="223"/>
      <c r="M841" s="228"/>
      <c r="N841" s="229"/>
      <c r="O841" s="229"/>
      <c r="P841" s="229"/>
      <c r="Q841" s="229"/>
      <c r="R841" s="229"/>
      <c r="S841" s="229"/>
      <c r="T841" s="230"/>
      <c r="AT841" s="224" t="s">
        <v>166</v>
      </c>
      <c r="AU841" s="224" t="s">
        <v>82</v>
      </c>
      <c r="AV841" s="12" t="s">
        <v>82</v>
      </c>
      <c r="AW841" s="12" t="s">
        <v>36</v>
      </c>
      <c r="AX841" s="12" t="s">
        <v>73</v>
      </c>
      <c r="AY841" s="224" t="s">
        <v>158</v>
      </c>
    </row>
    <row r="842" spans="2:51" s="11" customFormat="1" ht="13.5">
      <c r="B842" s="215"/>
      <c r="D842" s="216" t="s">
        <v>166</v>
      </c>
      <c r="E842" s="217" t="s">
        <v>5</v>
      </c>
      <c r="F842" s="218" t="s">
        <v>287</v>
      </c>
      <c r="H842" s="217" t="s">
        <v>5</v>
      </c>
      <c r="I842" s="219"/>
      <c r="L842" s="215"/>
      <c r="M842" s="220"/>
      <c r="N842" s="221"/>
      <c r="O842" s="221"/>
      <c r="P842" s="221"/>
      <c r="Q842" s="221"/>
      <c r="R842" s="221"/>
      <c r="S842" s="221"/>
      <c r="T842" s="222"/>
      <c r="AT842" s="217" t="s">
        <v>166</v>
      </c>
      <c r="AU842" s="217" t="s">
        <v>82</v>
      </c>
      <c r="AV842" s="11" t="s">
        <v>78</v>
      </c>
      <c r="AW842" s="11" t="s">
        <v>36</v>
      </c>
      <c r="AX842" s="11" t="s">
        <v>73</v>
      </c>
      <c r="AY842" s="217" t="s">
        <v>158</v>
      </c>
    </row>
    <row r="843" spans="2:51" s="12" customFormat="1" ht="13.5">
      <c r="B843" s="223"/>
      <c r="D843" s="216" t="s">
        <v>166</v>
      </c>
      <c r="E843" s="224" t="s">
        <v>5</v>
      </c>
      <c r="F843" s="225" t="s">
        <v>949</v>
      </c>
      <c r="H843" s="226">
        <v>76.8</v>
      </c>
      <c r="I843" s="227"/>
      <c r="L843" s="223"/>
      <c r="M843" s="228"/>
      <c r="N843" s="229"/>
      <c r="O843" s="229"/>
      <c r="P843" s="229"/>
      <c r="Q843" s="229"/>
      <c r="R843" s="229"/>
      <c r="S843" s="229"/>
      <c r="T843" s="230"/>
      <c r="AT843" s="224" t="s">
        <v>166</v>
      </c>
      <c r="AU843" s="224" t="s">
        <v>82</v>
      </c>
      <c r="AV843" s="12" t="s">
        <v>82</v>
      </c>
      <c r="AW843" s="12" t="s">
        <v>36</v>
      </c>
      <c r="AX843" s="12" t="s">
        <v>73</v>
      </c>
      <c r="AY843" s="224" t="s">
        <v>158</v>
      </c>
    </row>
    <row r="844" spans="2:51" s="12" customFormat="1" ht="13.5">
      <c r="B844" s="223"/>
      <c r="D844" s="216" t="s">
        <v>166</v>
      </c>
      <c r="E844" s="224" t="s">
        <v>5</v>
      </c>
      <c r="F844" s="225" t="s">
        <v>950</v>
      </c>
      <c r="H844" s="226">
        <v>67.2</v>
      </c>
      <c r="I844" s="227"/>
      <c r="L844" s="223"/>
      <c r="M844" s="228"/>
      <c r="N844" s="229"/>
      <c r="O844" s="229"/>
      <c r="P844" s="229"/>
      <c r="Q844" s="229"/>
      <c r="R844" s="229"/>
      <c r="S844" s="229"/>
      <c r="T844" s="230"/>
      <c r="AT844" s="224" t="s">
        <v>166</v>
      </c>
      <c r="AU844" s="224" t="s">
        <v>82</v>
      </c>
      <c r="AV844" s="12" t="s">
        <v>82</v>
      </c>
      <c r="AW844" s="12" t="s">
        <v>36</v>
      </c>
      <c r="AX844" s="12" t="s">
        <v>73</v>
      </c>
      <c r="AY844" s="224" t="s">
        <v>158</v>
      </c>
    </row>
    <row r="845" spans="2:51" s="12" customFormat="1" ht="13.5">
      <c r="B845" s="223"/>
      <c r="D845" s="216" t="s">
        <v>166</v>
      </c>
      <c r="E845" s="224" t="s">
        <v>5</v>
      </c>
      <c r="F845" s="225" t="s">
        <v>951</v>
      </c>
      <c r="H845" s="226">
        <v>2.2</v>
      </c>
      <c r="I845" s="227"/>
      <c r="L845" s="223"/>
      <c r="M845" s="228"/>
      <c r="N845" s="229"/>
      <c r="O845" s="229"/>
      <c r="P845" s="229"/>
      <c r="Q845" s="229"/>
      <c r="R845" s="229"/>
      <c r="S845" s="229"/>
      <c r="T845" s="230"/>
      <c r="AT845" s="224" t="s">
        <v>166</v>
      </c>
      <c r="AU845" s="224" t="s">
        <v>82</v>
      </c>
      <c r="AV845" s="12" t="s">
        <v>82</v>
      </c>
      <c r="AW845" s="12" t="s">
        <v>36</v>
      </c>
      <c r="AX845" s="12" t="s">
        <v>73</v>
      </c>
      <c r="AY845" s="224" t="s">
        <v>158</v>
      </c>
    </row>
    <row r="846" spans="2:51" s="12" customFormat="1" ht="13.5">
      <c r="B846" s="223"/>
      <c r="D846" s="216" t="s">
        <v>166</v>
      </c>
      <c r="E846" s="224" t="s">
        <v>5</v>
      </c>
      <c r="F846" s="225" t="s">
        <v>947</v>
      </c>
      <c r="H846" s="226">
        <v>57.2</v>
      </c>
      <c r="I846" s="227"/>
      <c r="L846" s="223"/>
      <c r="M846" s="228"/>
      <c r="N846" s="229"/>
      <c r="O846" s="229"/>
      <c r="P846" s="229"/>
      <c r="Q846" s="229"/>
      <c r="R846" s="229"/>
      <c r="S846" s="229"/>
      <c r="T846" s="230"/>
      <c r="AT846" s="224" t="s">
        <v>166</v>
      </c>
      <c r="AU846" s="224" t="s">
        <v>82</v>
      </c>
      <c r="AV846" s="12" t="s">
        <v>82</v>
      </c>
      <c r="AW846" s="12" t="s">
        <v>36</v>
      </c>
      <c r="AX846" s="12" t="s">
        <v>73</v>
      </c>
      <c r="AY846" s="224" t="s">
        <v>158</v>
      </c>
    </row>
    <row r="847" spans="2:51" s="13" customFormat="1" ht="13.5">
      <c r="B847" s="231"/>
      <c r="D847" s="216" t="s">
        <v>166</v>
      </c>
      <c r="E847" s="232" t="s">
        <v>5</v>
      </c>
      <c r="F847" s="233" t="s">
        <v>169</v>
      </c>
      <c r="H847" s="234">
        <v>1332.3</v>
      </c>
      <c r="I847" s="235"/>
      <c r="L847" s="231"/>
      <c r="M847" s="236"/>
      <c r="N847" s="237"/>
      <c r="O847" s="237"/>
      <c r="P847" s="237"/>
      <c r="Q847" s="237"/>
      <c r="R847" s="237"/>
      <c r="S847" s="237"/>
      <c r="T847" s="238"/>
      <c r="AT847" s="232" t="s">
        <v>166</v>
      </c>
      <c r="AU847" s="232" t="s">
        <v>82</v>
      </c>
      <c r="AV847" s="13" t="s">
        <v>88</v>
      </c>
      <c r="AW847" s="13" t="s">
        <v>36</v>
      </c>
      <c r="AX847" s="13" t="s">
        <v>78</v>
      </c>
      <c r="AY847" s="232" t="s">
        <v>158</v>
      </c>
    </row>
    <row r="848" spans="2:65" s="1" customFormat="1" ht="25.5" customHeight="1">
      <c r="B848" s="202"/>
      <c r="C848" s="203" t="s">
        <v>952</v>
      </c>
      <c r="D848" s="203" t="s">
        <v>160</v>
      </c>
      <c r="E848" s="204" t="s">
        <v>953</v>
      </c>
      <c r="F848" s="205" t="s">
        <v>954</v>
      </c>
      <c r="G848" s="206" t="s">
        <v>163</v>
      </c>
      <c r="H848" s="207">
        <v>147.9</v>
      </c>
      <c r="I848" s="208"/>
      <c r="J848" s="209">
        <f>ROUND(I848*H848,2)</f>
        <v>0</v>
      </c>
      <c r="K848" s="205" t="s">
        <v>164</v>
      </c>
      <c r="L848" s="47"/>
      <c r="M848" s="210" t="s">
        <v>5</v>
      </c>
      <c r="N848" s="211" t="s">
        <v>44</v>
      </c>
      <c r="O848" s="48"/>
      <c r="P848" s="212">
        <f>O848*H848</f>
        <v>0</v>
      </c>
      <c r="Q848" s="212">
        <v>0</v>
      </c>
      <c r="R848" s="212">
        <f>Q848*H848</f>
        <v>0</v>
      </c>
      <c r="S848" s="212">
        <v>0</v>
      </c>
      <c r="T848" s="213">
        <f>S848*H848</f>
        <v>0</v>
      </c>
      <c r="AR848" s="25" t="s">
        <v>88</v>
      </c>
      <c r="AT848" s="25" t="s">
        <v>160</v>
      </c>
      <c r="AU848" s="25" t="s">
        <v>82</v>
      </c>
      <c r="AY848" s="25" t="s">
        <v>158</v>
      </c>
      <c r="BE848" s="214">
        <f>IF(N848="základní",J848,0)</f>
        <v>0</v>
      </c>
      <c r="BF848" s="214">
        <f>IF(N848="snížená",J848,0)</f>
        <v>0</v>
      </c>
      <c r="BG848" s="214">
        <f>IF(N848="zákl. přenesená",J848,0)</f>
        <v>0</v>
      </c>
      <c r="BH848" s="214">
        <f>IF(N848="sníž. přenesená",J848,0)</f>
        <v>0</v>
      </c>
      <c r="BI848" s="214">
        <f>IF(N848="nulová",J848,0)</f>
        <v>0</v>
      </c>
      <c r="BJ848" s="25" t="s">
        <v>78</v>
      </c>
      <c r="BK848" s="214">
        <f>ROUND(I848*H848,2)</f>
        <v>0</v>
      </c>
      <c r="BL848" s="25" t="s">
        <v>88</v>
      </c>
      <c r="BM848" s="25" t="s">
        <v>955</v>
      </c>
    </row>
    <row r="849" spans="2:51" s="11" customFormat="1" ht="13.5">
      <c r="B849" s="215"/>
      <c r="D849" s="216" t="s">
        <v>166</v>
      </c>
      <c r="E849" s="217" t="s">
        <v>5</v>
      </c>
      <c r="F849" s="218" t="s">
        <v>680</v>
      </c>
      <c r="H849" s="217" t="s">
        <v>5</v>
      </c>
      <c r="I849" s="219"/>
      <c r="L849" s="215"/>
      <c r="M849" s="220"/>
      <c r="N849" s="221"/>
      <c r="O849" s="221"/>
      <c r="P849" s="221"/>
      <c r="Q849" s="221"/>
      <c r="R849" s="221"/>
      <c r="S849" s="221"/>
      <c r="T849" s="222"/>
      <c r="AT849" s="217" t="s">
        <v>166</v>
      </c>
      <c r="AU849" s="217" t="s">
        <v>82</v>
      </c>
      <c r="AV849" s="11" t="s">
        <v>78</v>
      </c>
      <c r="AW849" s="11" t="s">
        <v>36</v>
      </c>
      <c r="AX849" s="11" t="s">
        <v>73</v>
      </c>
      <c r="AY849" s="217" t="s">
        <v>158</v>
      </c>
    </row>
    <row r="850" spans="2:51" s="12" customFormat="1" ht="13.5">
      <c r="B850" s="223"/>
      <c r="D850" s="216" t="s">
        <v>166</v>
      </c>
      <c r="E850" s="224" t="s">
        <v>5</v>
      </c>
      <c r="F850" s="225" t="s">
        <v>956</v>
      </c>
      <c r="H850" s="226">
        <v>28.8</v>
      </c>
      <c r="I850" s="227"/>
      <c r="L850" s="223"/>
      <c r="M850" s="228"/>
      <c r="N850" s="229"/>
      <c r="O850" s="229"/>
      <c r="P850" s="229"/>
      <c r="Q850" s="229"/>
      <c r="R850" s="229"/>
      <c r="S850" s="229"/>
      <c r="T850" s="230"/>
      <c r="AT850" s="224" t="s">
        <v>166</v>
      </c>
      <c r="AU850" s="224" t="s">
        <v>82</v>
      </c>
      <c r="AV850" s="12" t="s">
        <v>82</v>
      </c>
      <c r="AW850" s="12" t="s">
        <v>36</v>
      </c>
      <c r="AX850" s="12" t="s">
        <v>73</v>
      </c>
      <c r="AY850" s="224" t="s">
        <v>158</v>
      </c>
    </row>
    <row r="851" spans="2:51" s="12" customFormat="1" ht="13.5">
      <c r="B851" s="223"/>
      <c r="D851" s="216" t="s">
        <v>166</v>
      </c>
      <c r="E851" s="224" t="s">
        <v>5</v>
      </c>
      <c r="F851" s="225" t="s">
        <v>957</v>
      </c>
      <c r="H851" s="226">
        <v>48</v>
      </c>
      <c r="I851" s="227"/>
      <c r="L851" s="223"/>
      <c r="M851" s="228"/>
      <c r="N851" s="229"/>
      <c r="O851" s="229"/>
      <c r="P851" s="229"/>
      <c r="Q851" s="229"/>
      <c r="R851" s="229"/>
      <c r="S851" s="229"/>
      <c r="T851" s="230"/>
      <c r="AT851" s="224" t="s">
        <v>166</v>
      </c>
      <c r="AU851" s="224" t="s">
        <v>82</v>
      </c>
      <c r="AV851" s="12" t="s">
        <v>82</v>
      </c>
      <c r="AW851" s="12" t="s">
        <v>36</v>
      </c>
      <c r="AX851" s="12" t="s">
        <v>73</v>
      </c>
      <c r="AY851" s="224" t="s">
        <v>158</v>
      </c>
    </row>
    <row r="852" spans="2:51" s="11" customFormat="1" ht="13.5">
      <c r="B852" s="215"/>
      <c r="D852" s="216" t="s">
        <v>166</v>
      </c>
      <c r="E852" s="217" t="s">
        <v>5</v>
      </c>
      <c r="F852" s="218" t="s">
        <v>287</v>
      </c>
      <c r="H852" s="217" t="s">
        <v>5</v>
      </c>
      <c r="I852" s="219"/>
      <c r="L852" s="215"/>
      <c r="M852" s="220"/>
      <c r="N852" s="221"/>
      <c r="O852" s="221"/>
      <c r="P852" s="221"/>
      <c r="Q852" s="221"/>
      <c r="R852" s="221"/>
      <c r="S852" s="221"/>
      <c r="T852" s="222"/>
      <c r="AT852" s="217" t="s">
        <v>166</v>
      </c>
      <c r="AU852" s="217" t="s">
        <v>82</v>
      </c>
      <c r="AV852" s="11" t="s">
        <v>78</v>
      </c>
      <c r="AW852" s="11" t="s">
        <v>36</v>
      </c>
      <c r="AX852" s="11" t="s">
        <v>73</v>
      </c>
      <c r="AY852" s="217" t="s">
        <v>158</v>
      </c>
    </row>
    <row r="853" spans="2:51" s="12" customFormat="1" ht="13.5">
      <c r="B853" s="223"/>
      <c r="D853" s="216" t="s">
        <v>166</v>
      </c>
      <c r="E853" s="224" t="s">
        <v>5</v>
      </c>
      <c r="F853" s="225" t="s">
        <v>958</v>
      </c>
      <c r="H853" s="226">
        <v>28.8</v>
      </c>
      <c r="I853" s="227"/>
      <c r="L853" s="223"/>
      <c r="M853" s="228"/>
      <c r="N853" s="229"/>
      <c r="O853" s="229"/>
      <c r="P853" s="229"/>
      <c r="Q853" s="229"/>
      <c r="R853" s="229"/>
      <c r="S853" s="229"/>
      <c r="T853" s="230"/>
      <c r="AT853" s="224" t="s">
        <v>166</v>
      </c>
      <c r="AU853" s="224" t="s">
        <v>82</v>
      </c>
      <c r="AV853" s="12" t="s">
        <v>82</v>
      </c>
      <c r="AW853" s="12" t="s">
        <v>36</v>
      </c>
      <c r="AX853" s="12" t="s">
        <v>73</v>
      </c>
      <c r="AY853" s="224" t="s">
        <v>158</v>
      </c>
    </row>
    <row r="854" spans="2:51" s="12" customFormat="1" ht="13.5">
      <c r="B854" s="223"/>
      <c r="D854" s="216" t="s">
        <v>166</v>
      </c>
      <c r="E854" s="224" t="s">
        <v>5</v>
      </c>
      <c r="F854" s="225" t="s">
        <v>959</v>
      </c>
      <c r="H854" s="226">
        <v>3.3</v>
      </c>
      <c r="I854" s="227"/>
      <c r="L854" s="223"/>
      <c r="M854" s="228"/>
      <c r="N854" s="229"/>
      <c r="O854" s="229"/>
      <c r="P854" s="229"/>
      <c r="Q854" s="229"/>
      <c r="R854" s="229"/>
      <c r="S854" s="229"/>
      <c r="T854" s="230"/>
      <c r="AT854" s="224" t="s">
        <v>166</v>
      </c>
      <c r="AU854" s="224" t="s">
        <v>82</v>
      </c>
      <c r="AV854" s="12" t="s">
        <v>82</v>
      </c>
      <c r="AW854" s="12" t="s">
        <v>36</v>
      </c>
      <c r="AX854" s="12" t="s">
        <v>73</v>
      </c>
      <c r="AY854" s="224" t="s">
        <v>158</v>
      </c>
    </row>
    <row r="855" spans="2:51" s="12" customFormat="1" ht="13.5">
      <c r="B855" s="223"/>
      <c r="D855" s="216" t="s">
        <v>166</v>
      </c>
      <c r="E855" s="224" t="s">
        <v>5</v>
      </c>
      <c r="F855" s="225" t="s">
        <v>960</v>
      </c>
      <c r="H855" s="226">
        <v>39</v>
      </c>
      <c r="I855" s="227"/>
      <c r="L855" s="223"/>
      <c r="M855" s="228"/>
      <c r="N855" s="229"/>
      <c r="O855" s="229"/>
      <c r="P855" s="229"/>
      <c r="Q855" s="229"/>
      <c r="R855" s="229"/>
      <c r="S855" s="229"/>
      <c r="T855" s="230"/>
      <c r="AT855" s="224" t="s">
        <v>166</v>
      </c>
      <c r="AU855" s="224" t="s">
        <v>82</v>
      </c>
      <c r="AV855" s="12" t="s">
        <v>82</v>
      </c>
      <c r="AW855" s="12" t="s">
        <v>36</v>
      </c>
      <c r="AX855" s="12" t="s">
        <v>73</v>
      </c>
      <c r="AY855" s="224" t="s">
        <v>158</v>
      </c>
    </row>
    <row r="856" spans="2:51" s="13" customFormat="1" ht="13.5">
      <c r="B856" s="231"/>
      <c r="D856" s="216" t="s">
        <v>166</v>
      </c>
      <c r="E856" s="232" t="s">
        <v>5</v>
      </c>
      <c r="F856" s="233" t="s">
        <v>169</v>
      </c>
      <c r="H856" s="234">
        <v>147.9</v>
      </c>
      <c r="I856" s="235"/>
      <c r="L856" s="231"/>
      <c r="M856" s="236"/>
      <c r="N856" s="237"/>
      <c r="O856" s="237"/>
      <c r="P856" s="237"/>
      <c r="Q856" s="237"/>
      <c r="R856" s="237"/>
      <c r="S856" s="237"/>
      <c r="T856" s="238"/>
      <c r="AT856" s="232" t="s">
        <v>166</v>
      </c>
      <c r="AU856" s="232" t="s">
        <v>82</v>
      </c>
      <c r="AV856" s="13" t="s">
        <v>88</v>
      </c>
      <c r="AW856" s="13" t="s">
        <v>36</v>
      </c>
      <c r="AX856" s="13" t="s">
        <v>78</v>
      </c>
      <c r="AY856" s="232" t="s">
        <v>158</v>
      </c>
    </row>
    <row r="857" spans="2:65" s="1" customFormat="1" ht="25.5" customHeight="1">
      <c r="B857" s="202"/>
      <c r="C857" s="203" t="s">
        <v>961</v>
      </c>
      <c r="D857" s="203" t="s">
        <v>160</v>
      </c>
      <c r="E857" s="204" t="s">
        <v>962</v>
      </c>
      <c r="F857" s="205" t="s">
        <v>963</v>
      </c>
      <c r="G857" s="206" t="s">
        <v>163</v>
      </c>
      <c r="H857" s="207">
        <v>2</v>
      </c>
      <c r="I857" s="208"/>
      <c r="J857" s="209">
        <f>ROUND(I857*H857,2)</f>
        <v>0</v>
      </c>
      <c r="K857" s="205" t="s">
        <v>164</v>
      </c>
      <c r="L857" s="47"/>
      <c r="M857" s="210" t="s">
        <v>5</v>
      </c>
      <c r="N857" s="211" t="s">
        <v>44</v>
      </c>
      <c r="O857" s="48"/>
      <c r="P857" s="212">
        <f>O857*H857</f>
        <v>0</v>
      </c>
      <c r="Q857" s="212">
        <v>0</v>
      </c>
      <c r="R857" s="212">
        <f>Q857*H857</f>
        <v>0</v>
      </c>
      <c r="S857" s="212">
        <v>0</v>
      </c>
      <c r="T857" s="213">
        <f>S857*H857</f>
        <v>0</v>
      </c>
      <c r="AR857" s="25" t="s">
        <v>88</v>
      </c>
      <c r="AT857" s="25" t="s">
        <v>160</v>
      </c>
      <c r="AU857" s="25" t="s">
        <v>82</v>
      </c>
      <c r="AY857" s="25" t="s">
        <v>158</v>
      </c>
      <c r="BE857" s="214">
        <f>IF(N857="základní",J857,0)</f>
        <v>0</v>
      </c>
      <c r="BF857" s="214">
        <f>IF(N857="snížená",J857,0)</f>
        <v>0</v>
      </c>
      <c r="BG857" s="214">
        <f>IF(N857="zákl. přenesená",J857,0)</f>
        <v>0</v>
      </c>
      <c r="BH857" s="214">
        <f>IF(N857="sníž. přenesená",J857,0)</f>
        <v>0</v>
      </c>
      <c r="BI857" s="214">
        <f>IF(N857="nulová",J857,0)</f>
        <v>0</v>
      </c>
      <c r="BJ857" s="25" t="s">
        <v>78</v>
      </c>
      <c r="BK857" s="214">
        <f>ROUND(I857*H857,2)</f>
        <v>0</v>
      </c>
      <c r="BL857" s="25" t="s">
        <v>88</v>
      </c>
      <c r="BM857" s="25" t="s">
        <v>964</v>
      </c>
    </row>
    <row r="858" spans="2:51" s="11" customFormat="1" ht="13.5">
      <c r="B858" s="215"/>
      <c r="D858" s="216" t="s">
        <v>166</v>
      </c>
      <c r="E858" s="217" t="s">
        <v>5</v>
      </c>
      <c r="F858" s="218" t="s">
        <v>680</v>
      </c>
      <c r="H858" s="217" t="s">
        <v>5</v>
      </c>
      <c r="I858" s="219"/>
      <c r="L858" s="215"/>
      <c r="M858" s="220"/>
      <c r="N858" s="221"/>
      <c r="O858" s="221"/>
      <c r="P858" s="221"/>
      <c r="Q858" s="221"/>
      <c r="R858" s="221"/>
      <c r="S858" s="221"/>
      <c r="T858" s="222"/>
      <c r="AT858" s="217" t="s">
        <v>166</v>
      </c>
      <c r="AU858" s="217" t="s">
        <v>82</v>
      </c>
      <c r="AV858" s="11" t="s">
        <v>78</v>
      </c>
      <c r="AW858" s="11" t="s">
        <v>36</v>
      </c>
      <c r="AX858" s="11" t="s">
        <v>73</v>
      </c>
      <c r="AY858" s="217" t="s">
        <v>158</v>
      </c>
    </row>
    <row r="859" spans="2:51" s="12" customFormat="1" ht="13.5">
      <c r="B859" s="223"/>
      <c r="D859" s="216" t="s">
        <v>166</v>
      </c>
      <c r="E859" s="224" t="s">
        <v>5</v>
      </c>
      <c r="F859" s="225" t="s">
        <v>965</v>
      </c>
      <c r="H859" s="226">
        <v>2</v>
      </c>
      <c r="I859" s="227"/>
      <c r="L859" s="223"/>
      <c r="M859" s="228"/>
      <c r="N859" s="229"/>
      <c r="O859" s="229"/>
      <c r="P859" s="229"/>
      <c r="Q859" s="229"/>
      <c r="R859" s="229"/>
      <c r="S859" s="229"/>
      <c r="T859" s="230"/>
      <c r="AT859" s="224" t="s">
        <v>166</v>
      </c>
      <c r="AU859" s="224" t="s">
        <v>82</v>
      </c>
      <c r="AV859" s="12" t="s">
        <v>82</v>
      </c>
      <c r="AW859" s="12" t="s">
        <v>36</v>
      </c>
      <c r="AX859" s="12" t="s">
        <v>73</v>
      </c>
      <c r="AY859" s="224" t="s">
        <v>158</v>
      </c>
    </row>
    <row r="860" spans="2:51" s="13" customFormat="1" ht="13.5">
      <c r="B860" s="231"/>
      <c r="D860" s="216" t="s">
        <v>166</v>
      </c>
      <c r="E860" s="232" t="s">
        <v>5</v>
      </c>
      <c r="F860" s="233" t="s">
        <v>169</v>
      </c>
      <c r="H860" s="234">
        <v>2</v>
      </c>
      <c r="I860" s="235"/>
      <c r="L860" s="231"/>
      <c r="M860" s="236"/>
      <c r="N860" s="237"/>
      <c r="O860" s="237"/>
      <c r="P860" s="237"/>
      <c r="Q860" s="237"/>
      <c r="R860" s="237"/>
      <c r="S860" s="237"/>
      <c r="T860" s="238"/>
      <c r="AT860" s="232" t="s">
        <v>166</v>
      </c>
      <c r="AU860" s="232" t="s">
        <v>82</v>
      </c>
      <c r="AV860" s="13" t="s">
        <v>88</v>
      </c>
      <c r="AW860" s="13" t="s">
        <v>36</v>
      </c>
      <c r="AX860" s="13" t="s">
        <v>78</v>
      </c>
      <c r="AY860" s="232" t="s">
        <v>158</v>
      </c>
    </row>
    <row r="861" spans="2:65" s="1" customFormat="1" ht="25.5" customHeight="1">
      <c r="B861" s="202"/>
      <c r="C861" s="203" t="s">
        <v>966</v>
      </c>
      <c r="D861" s="203" t="s">
        <v>160</v>
      </c>
      <c r="E861" s="204" t="s">
        <v>967</v>
      </c>
      <c r="F861" s="205" t="s">
        <v>968</v>
      </c>
      <c r="G861" s="206" t="s">
        <v>163</v>
      </c>
      <c r="H861" s="207">
        <v>93</v>
      </c>
      <c r="I861" s="208"/>
      <c r="J861" s="209">
        <f>ROUND(I861*H861,2)</f>
        <v>0</v>
      </c>
      <c r="K861" s="205" t="s">
        <v>164</v>
      </c>
      <c r="L861" s="47"/>
      <c r="M861" s="210" t="s">
        <v>5</v>
      </c>
      <c r="N861" s="211" t="s">
        <v>44</v>
      </c>
      <c r="O861" s="48"/>
      <c r="P861" s="212">
        <f>O861*H861</f>
        <v>0</v>
      </c>
      <c r="Q861" s="212">
        <v>0</v>
      </c>
      <c r="R861" s="212">
        <f>Q861*H861</f>
        <v>0</v>
      </c>
      <c r="S861" s="212">
        <v>0</v>
      </c>
      <c r="T861" s="213">
        <f>S861*H861</f>
        <v>0</v>
      </c>
      <c r="AR861" s="25" t="s">
        <v>88</v>
      </c>
      <c r="AT861" s="25" t="s">
        <v>160</v>
      </c>
      <c r="AU861" s="25" t="s">
        <v>82</v>
      </c>
      <c r="AY861" s="25" t="s">
        <v>158</v>
      </c>
      <c r="BE861" s="214">
        <f>IF(N861="základní",J861,0)</f>
        <v>0</v>
      </c>
      <c r="BF861" s="214">
        <f>IF(N861="snížená",J861,0)</f>
        <v>0</v>
      </c>
      <c r="BG861" s="214">
        <f>IF(N861="zákl. přenesená",J861,0)</f>
        <v>0</v>
      </c>
      <c r="BH861" s="214">
        <f>IF(N861="sníž. přenesená",J861,0)</f>
        <v>0</v>
      </c>
      <c r="BI861" s="214">
        <f>IF(N861="nulová",J861,0)</f>
        <v>0</v>
      </c>
      <c r="BJ861" s="25" t="s">
        <v>78</v>
      </c>
      <c r="BK861" s="214">
        <f>ROUND(I861*H861,2)</f>
        <v>0</v>
      </c>
      <c r="BL861" s="25" t="s">
        <v>88</v>
      </c>
      <c r="BM861" s="25" t="s">
        <v>969</v>
      </c>
    </row>
    <row r="862" spans="2:51" s="11" customFormat="1" ht="13.5">
      <c r="B862" s="215"/>
      <c r="D862" s="216" t="s">
        <v>166</v>
      </c>
      <c r="E862" s="217" t="s">
        <v>5</v>
      </c>
      <c r="F862" s="218" t="s">
        <v>684</v>
      </c>
      <c r="H862" s="217" t="s">
        <v>5</v>
      </c>
      <c r="I862" s="219"/>
      <c r="L862" s="215"/>
      <c r="M862" s="220"/>
      <c r="N862" s="221"/>
      <c r="O862" s="221"/>
      <c r="P862" s="221"/>
      <c r="Q862" s="221"/>
      <c r="R862" s="221"/>
      <c r="S862" s="221"/>
      <c r="T862" s="222"/>
      <c r="AT862" s="217" t="s">
        <v>166</v>
      </c>
      <c r="AU862" s="217" t="s">
        <v>82</v>
      </c>
      <c r="AV862" s="11" t="s">
        <v>78</v>
      </c>
      <c r="AW862" s="11" t="s">
        <v>36</v>
      </c>
      <c r="AX862" s="11" t="s">
        <v>73</v>
      </c>
      <c r="AY862" s="217" t="s">
        <v>158</v>
      </c>
    </row>
    <row r="863" spans="2:51" s="12" customFormat="1" ht="13.5">
      <c r="B863" s="223"/>
      <c r="D863" s="216" t="s">
        <v>166</v>
      </c>
      <c r="E863" s="224" t="s">
        <v>5</v>
      </c>
      <c r="F863" s="225" t="s">
        <v>970</v>
      </c>
      <c r="H863" s="226">
        <v>9</v>
      </c>
      <c r="I863" s="227"/>
      <c r="L863" s="223"/>
      <c r="M863" s="228"/>
      <c r="N863" s="229"/>
      <c r="O863" s="229"/>
      <c r="P863" s="229"/>
      <c r="Q863" s="229"/>
      <c r="R863" s="229"/>
      <c r="S863" s="229"/>
      <c r="T863" s="230"/>
      <c r="AT863" s="224" t="s">
        <v>166</v>
      </c>
      <c r="AU863" s="224" t="s">
        <v>82</v>
      </c>
      <c r="AV863" s="12" t="s">
        <v>82</v>
      </c>
      <c r="AW863" s="12" t="s">
        <v>36</v>
      </c>
      <c r="AX863" s="12" t="s">
        <v>73</v>
      </c>
      <c r="AY863" s="224" t="s">
        <v>158</v>
      </c>
    </row>
    <row r="864" spans="2:51" s="11" customFormat="1" ht="13.5">
      <c r="B864" s="215"/>
      <c r="D864" s="216" t="s">
        <v>166</v>
      </c>
      <c r="E864" s="217" t="s">
        <v>5</v>
      </c>
      <c r="F864" s="218" t="s">
        <v>687</v>
      </c>
      <c r="H864" s="217" t="s">
        <v>5</v>
      </c>
      <c r="I864" s="219"/>
      <c r="L864" s="215"/>
      <c r="M864" s="220"/>
      <c r="N864" s="221"/>
      <c r="O864" s="221"/>
      <c r="P864" s="221"/>
      <c r="Q864" s="221"/>
      <c r="R864" s="221"/>
      <c r="S864" s="221"/>
      <c r="T864" s="222"/>
      <c r="AT864" s="217" t="s">
        <v>166</v>
      </c>
      <c r="AU864" s="217" t="s">
        <v>82</v>
      </c>
      <c r="AV864" s="11" t="s">
        <v>78</v>
      </c>
      <c r="AW864" s="11" t="s">
        <v>36</v>
      </c>
      <c r="AX864" s="11" t="s">
        <v>73</v>
      </c>
      <c r="AY864" s="217" t="s">
        <v>158</v>
      </c>
    </row>
    <row r="865" spans="2:51" s="12" customFormat="1" ht="13.5">
      <c r="B865" s="223"/>
      <c r="D865" s="216" t="s">
        <v>166</v>
      </c>
      <c r="E865" s="224" t="s">
        <v>5</v>
      </c>
      <c r="F865" s="225" t="s">
        <v>971</v>
      </c>
      <c r="H865" s="226">
        <v>54</v>
      </c>
      <c r="I865" s="227"/>
      <c r="L865" s="223"/>
      <c r="M865" s="228"/>
      <c r="N865" s="229"/>
      <c r="O865" s="229"/>
      <c r="P865" s="229"/>
      <c r="Q865" s="229"/>
      <c r="R865" s="229"/>
      <c r="S865" s="229"/>
      <c r="T865" s="230"/>
      <c r="AT865" s="224" t="s">
        <v>166</v>
      </c>
      <c r="AU865" s="224" t="s">
        <v>82</v>
      </c>
      <c r="AV865" s="12" t="s">
        <v>82</v>
      </c>
      <c r="AW865" s="12" t="s">
        <v>36</v>
      </c>
      <c r="AX865" s="12" t="s">
        <v>73</v>
      </c>
      <c r="AY865" s="224" t="s">
        <v>158</v>
      </c>
    </row>
    <row r="866" spans="2:51" s="11" customFormat="1" ht="13.5">
      <c r="B866" s="215"/>
      <c r="D866" s="216" t="s">
        <v>166</v>
      </c>
      <c r="E866" s="217" t="s">
        <v>5</v>
      </c>
      <c r="F866" s="218" t="s">
        <v>680</v>
      </c>
      <c r="H866" s="217" t="s">
        <v>5</v>
      </c>
      <c r="I866" s="219"/>
      <c r="L866" s="215"/>
      <c r="M866" s="220"/>
      <c r="N866" s="221"/>
      <c r="O866" s="221"/>
      <c r="P866" s="221"/>
      <c r="Q866" s="221"/>
      <c r="R866" s="221"/>
      <c r="S866" s="221"/>
      <c r="T866" s="222"/>
      <c r="AT866" s="217" t="s">
        <v>166</v>
      </c>
      <c r="AU866" s="217" t="s">
        <v>82</v>
      </c>
      <c r="AV866" s="11" t="s">
        <v>78</v>
      </c>
      <c r="AW866" s="11" t="s">
        <v>36</v>
      </c>
      <c r="AX866" s="11" t="s">
        <v>73</v>
      </c>
      <c r="AY866" s="217" t="s">
        <v>158</v>
      </c>
    </row>
    <row r="867" spans="2:51" s="12" customFormat="1" ht="13.5">
      <c r="B867" s="223"/>
      <c r="D867" s="216" t="s">
        <v>166</v>
      </c>
      <c r="E867" s="224" t="s">
        <v>5</v>
      </c>
      <c r="F867" s="225" t="s">
        <v>972</v>
      </c>
      <c r="H867" s="226">
        <v>25.5</v>
      </c>
      <c r="I867" s="227"/>
      <c r="L867" s="223"/>
      <c r="M867" s="228"/>
      <c r="N867" s="229"/>
      <c r="O867" s="229"/>
      <c r="P867" s="229"/>
      <c r="Q867" s="229"/>
      <c r="R867" s="229"/>
      <c r="S867" s="229"/>
      <c r="T867" s="230"/>
      <c r="AT867" s="224" t="s">
        <v>166</v>
      </c>
      <c r="AU867" s="224" t="s">
        <v>82</v>
      </c>
      <c r="AV867" s="12" t="s">
        <v>82</v>
      </c>
      <c r="AW867" s="12" t="s">
        <v>36</v>
      </c>
      <c r="AX867" s="12" t="s">
        <v>73</v>
      </c>
      <c r="AY867" s="224" t="s">
        <v>158</v>
      </c>
    </row>
    <row r="868" spans="2:51" s="11" customFormat="1" ht="13.5">
      <c r="B868" s="215"/>
      <c r="D868" s="216" t="s">
        <v>166</v>
      </c>
      <c r="E868" s="217" t="s">
        <v>5</v>
      </c>
      <c r="F868" s="218" t="s">
        <v>287</v>
      </c>
      <c r="H868" s="217" t="s">
        <v>5</v>
      </c>
      <c r="I868" s="219"/>
      <c r="L868" s="215"/>
      <c r="M868" s="220"/>
      <c r="N868" s="221"/>
      <c r="O868" s="221"/>
      <c r="P868" s="221"/>
      <c r="Q868" s="221"/>
      <c r="R868" s="221"/>
      <c r="S868" s="221"/>
      <c r="T868" s="222"/>
      <c r="AT868" s="217" t="s">
        <v>166</v>
      </c>
      <c r="AU868" s="217" t="s">
        <v>82</v>
      </c>
      <c r="AV868" s="11" t="s">
        <v>78</v>
      </c>
      <c r="AW868" s="11" t="s">
        <v>36</v>
      </c>
      <c r="AX868" s="11" t="s">
        <v>73</v>
      </c>
      <c r="AY868" s="217" t="s">
        <v>158</v>
      </c>
    </row>
    <row r="869" spans="2:51" s="12" customFormat="1" ht="13.5">
      <c r="B869" s="223"/>
      <c r="D869" s="216" t="s">
        <v>166</v>
      </c>
      <c r="E869" s="224" t="s">
        <v>5</v>
      </c>
      <c r="F869" s="225" t="s">
        <v>973</v>
      </c>
      <c r="H869" s="226">
        <v>4.5</v>
      </c>
      <c r="I869" s="227"/>
      <c r="L869" s="223"/>
      <c r="M869" s="228"/>
      <c r="N869" s="229"/>
      <c r="O869" s="229"/>
      <c r="P869" s="229"/>
      <c r="Q869" s="229"/>
      <c r="R869" s="229"/>
      <c r="S869" s="229"/>
      <c r="T869" s="230"/>
      <c r="AT869" s="224" t="s">
        <v>166</v>
      </c>
      <c r="AU869" s="224" t="s">
        <v>82</v>
      </c>
      <c r="AV869" s="12" t="s">
        <v>82</v>
      </c>
      <c r="AW869" s="12" t="s">
        <v>36</v>
      </c>
      <c r="AX869" s="12" t="s">
        <v>73</v>
      </c>
      <c r="AY869" s="224" t="s">
        <v>158</v>
      </c>
    </row>
    <row r="870" spans="2:51" s="13" customFormat="1" ht="13.5">
      <c r="B870" s="231"/>
      <c r="D870" s="216" t="s">
        <v>166</v>
      </c>
      <c r="E870" s="232" t="s">
        <v>5</v>
      </c>
      <c r="F870" s="233" t="s">
        <v>169</v>
      </c>
      <c r="H870" s="234">
        <v>93</v>
      </c>
      <c r="I870" s="235"/>
      <c r="L870" s="231"/>
      <c r="M870" s="236"/>
      <c r="N870" s="237"/>
      <c r="O870" s="237"/>
      <c r="P870" s="237"/>
      <c r="Q870" s="237"/>
      <c r="R870" s="237"/>
      <c r="S870" s="237"/>
      <c r="T870" s="238"/>
      <c r="AT870" s="232" t="s">
        <v>166</v>
      </c>
      <c r="AU870" s="232" t="s">
        <v>82</v>
      </c>
      <c r="AV870" s="13" t="s">
        <v>88</v>
      </c>
      <c r="AW870" s="13" t="s">
        <v>36</v>
      </c>
      <c r="AX870" s="13" t="s">
        <v>78</v>
      </c>
      <c r="AY870" s="232" t="s">
        <v>158</v>
      </c>
    </row>
    <row r="871" spans="2:65" s="1" customFormat="1" ht="25.5" customHeight="1">
      <c r="B871" s="202"/>
      <c r="C871" s="203" t="s">
        <v>974</v>
      </c>
      <c r="D871" s="203" t="s">
        <v>160</v>
      </c>
      <c r="E871" s="204" t="s">
        <v>975</v>
      </c>
      <c r="F871" s="205" t="s">
        <v>976</v>
      </c>
      <c r="G871" s="206" t="s">
        <v>163</v>
      </c>
      <c r="H871" s="207">
        <v>1458.1</v>
      </c>
      <c r="I871" s="208"/>
      <c r="J871" s="209">
        <f>ROUND(I871*H871,2)</f>
        <v>0</v>
      </c>
      <c r="K871" s="205" t="s">
        <v>164</v>
      </c>
      <c r="L871" s="47"/>
      <c r="M871" s="210" t="s">
        <v>5</v>
      </c>
      <c r="N871" s="211" t="s">
        <v>44</v>
      </c>
      <c r="O871" s="48"/>
      <c r="P871" s="212">
        <f>O871*H871</f>
        <v>0</v>
      </c>
      <c r="Q871" s="212">
        <v>0</v>
      </c>
      <c r="R871" s="212">
        <f>Q871*H871</f>
        <v>0</v>
      </c>
      <c r="S871" s="212">
        <v>0</v>
      </c>
      <c r="T871" s="213">
        <f>S871*H871</f>
        <v>0</v>
      </c>
      <c r="AR871" s="25" t="s">
        <v>88</v>
      </c>
      <c r="AT871" s="25" t="s">
        <v>160</v>
      </c>
      <c r="AU871" s="25" t="s">
        <v>82</v>
      </c>
      <c r="AY871" s="25" t="s">
        <v>158</v>
      </c>
      <c r="BE871" s="214">
        <f>IF(N871="základní",J871,0)</f>
        <v>0</v>
      </c>
      <c r="BF871" s="214">
        <f>IF(N871="snížená",J871,0)</f>
        <v>0</v>
      </c>
      <c r="BG871" s="214">
        <f>IF(N871="zákl. přenesená",J871,0)</f>
        <v>0</v>
      </c>
      <c r="BH871" s="214">
        <f>IF(N871="sníž. přenesená",J871,0)</f>
        <v>0</v>
      </c>
      <c r="BI871" s="214">
        <f>IF(N871="nulová",J871,0)</f>
        <v>0</v>
      </c>
      <c r="BJ871" s="25" t="s">
        <v>78</v>
      </c>
      <c r="BK871" s="214">
        <f>ROUND(I871*H871,2)</f>
        <v>0</v>
      </c>
      <c r="BL871" s="25" t="s">
        <v>88</v>
      </c>
      <c r="BM871" s="25" t="s">
        <v>977</v>
      </c>
    </row>
    <row r="872" spans="2:51" s="11" customFormat="1" ht="13.5">
      <c r="B872" s="215"/>
      <c r="D872" s="216" t="s">
        <v>166</v>
      </c>
      <c r="E872" s="217" t="s">
        <v>5</v>
      </c>
      <c r="F872" s="218" t="s">
        <v>287</v>
      </c>
      <c r="H872" s="217" t="s">
        <v>5</v>
      </c>
      <c r="I872" s="219"/>
      <c r="L872" s="215"/>
      <c r="M872" s="220"/>
      <c r="N872" s="221"/>
      <c r="O872" s="221"/>
      <c r="P872" s="221"/>
      <c r="Q872" s="221"/>
      <c r="R872" s="221"/>
      <c r="S872" s="221"/>
      <c r="T872" s="222"/>
      <c r="AT872" s="217" t="s">
        <v>166</v>
      </c>
      <c r="AU872" s="217" t="s">
        <v>82</v>
      </c>
      <c r="AV872" s="11" t="s">
        <v>78</v>
      </c>
      <c r="AW872" s="11" t="s">
        <v>36</v>
      </c>
      <c r="AX872" s="11" t="s">
        <v>73</v>
      </c>
      <c r="AY872" s="217" t="s">
        <v>158</v>
      </c>
    </row>
    <row r="873" spans="2:51" s="12" customFormat="1" ht="13.5">
      <c r="B873" s="223"/>
      <c r="D873" s="216" t="s">
        <v>166</v>
      </c>
      <c r="E873" s="224" t="s">
        <v>5</v>
      </c>
      <c r="F873" s="225" t="s">
        <v>978</v>
      </c>
      <c r="H873" s="226">
        <v>382</v>
      </c>
      <c r="I873" s="227"/>
      <c r="L873" s="223"/>
      <c r="M873" s="228"/>
      <c r="N873" s="229"/>
      <c r="O873" s="229"/>
      <c r="P873" s="229"/>
      <c r="Q873" s="229"/>
      <c r="R873" s="229"/>
      <c r="S873" s="229"/>
      <c r="T873" s="230"/>
      <c r="AT873" s="224" t="s">
        <v>166</v>
      </c>
      <c r="AU873" s="224" t="s">
        <v>82</v>
      </c>
      <c r="AV873" s="12" t="s">
        <v>82</v>
      </c>
      <c r="AW873" s="12" t="s">
        <v>36</v>
      </c>
      <c r="AX873" s="12" t="s">
        <v>73</v>
      </c>
      <c r="AY873" s="224" t="s">
        <v>158</v>
      </c>
    </row>
    <row r="874" spans="2:51" s="12" customFormat="1" ht="13.5">
      <c r="B874" s="223"/>
      <c r="D874" s="216" t="s">
        <v>166</v>
      </c>
      <c r="E874" s="224" t="s">
        <v>5</v>
      </c>
      <c r="F874" s="225" t="s">
        <v>979</v>
      </c>
      <c r="H874" s="226">
        <v>75</v>
      </c>
      <c r="I874" s="227"/>
      <c r="L874" s="223"/>
      <c r="M874" s="228"/>
      <c r="N874" s="229"/>
      <c r="O874" s="229"/>
      <c r="P874" s="229"/>
      <c r="Q874" s="229"/>
      <c r="R874" s="229"/>
      <c r="S874" s="229"/>
      <c r="T874" s="230"/>
      <c r="AT874" s="224" t="s">
        <v>166</v>
      </c>
      <c r="AU874" s="224" t="s">
        <v>82</v>
      </c>
      <c r="AV874" s="12" t="s">
        <v>82</v>
      </c>
      <c r="AW874" s="12" t="s">
        <v>36</v>
      </c>
      <c r="AX874" s="12" t="s">
        <v>73</v>
      </c>
      <c r="AY874" s="224" t="s">
        <v>158</v>
      </c>
    </row>
    <row r="875" spans="2:51" s="11" customFormat="1" ht="13.5">
      <c r="B875" s="215"/>
      <c r="D875" s="216" t="s">
        <v>166</v>
      </c>
      <c r="E875" s="217" t="s">
        <v>5</v>
      </c>
      <c r="F875" s="218" t="s">
        <v>565</v>
      </c>
      <c r="H875" s="217" t="s">
        <v>5</v>
      </c>
      <c r="I875" s="219"/>
      <c r="L875" s="215"/>
      <c r="M875" s="220"/>
      <c r="N875" s="221"/>
      <c r="O875" s="221"/>
      <c r="P875" s="221"/>
      <c r="Q875" s="221"/>
      <c r="R875" s="221"/>
      <c r="S875" s="221"/>
      <c r="T875" s="222"/>
      <c r="AT875" s="217" t="s">
        <v>166</v>
      </c>
      <c r="AU875" s="217" t="s">
        <v>82</v>
      </c>
      <c r="AV875" s="11" t="s">
        <v>78</v>
      </c>
      <c r="AW875" s="11" t="s">
        <v>36</v>
      </c>
      <c r="AX875" s="11" t="s">
        <v>73</v>
      </c>
      <c r="AY875" s="217" t="s">
        <v>158</v>
      </c>
    </row>
    <row r="876" spans="2:51" s="12" customFormat="1" ht="13.5">
      <c r="B876" s="223"/>
      <c r="D876" s="216" t="s">
        <v>166</v>
      </c>
      <c r="E876" s="224" t="s">
        <v>5</v>
      </c>
      <c r="F876" s="225" t="s">
        <v>980</v>
      </c>
      <c r="H876" s="226">
        <v>-136.6</v>
      </c>
      <c r="I876" s="227"/>
      <c r="L876" s="223"/>
      <c r="M876" s="228"/>
      <c r="N876" s="229"/>
      <c r="O876" s="229"/>
      <c r="P876" s="229"/>
      <c r="Q876" s="229"/>
      <c r="R876" s="229"/>
      <c r="S876" s="229"/>
      <c r="T876" s="230"/>
      <c r="AT876" s="224" t="s">
        <v>166</v>
      </c>
      <c r="AU876" s="224" t="s">
        <v>82</v>
      </c>
      <c r="AV876" s="12" t="s">
        <v>82</v>
      </c>
      <c r="AW876" s="12" t="s">
        <v>36</v>
      </c>
      <c r="AX876" s="12" t="s">
        <v>73</v>
      </c>
      <c r="AY876" s="224" t="s">
        <v>158</v>
      </c>
    </row>
    <row r="877" spans="2:51" s="11" customFormat="1" ht="13.5">
      <c r="B877" s="215"/>
      <c r="D877" s="216" t="s">
        <v>166</v>
      </c>
      <c r="E877" s="217" t="s">
        <v>5</v>
      </c>
      <c r="F877" s="218" t="s">
        <v>680</v>
      </c>
      <c r="H877" s="217" t="s">
        <v>5</v>
      </c>
      <c r="I877" s="219"/>
      <c r="L877" s="215"/>
      <c r="M877" s="220"/>
      <c r="N877" s="221"/>
      <c r="O877" s="221"/>
      <c r="P877" s="221"/>
      <c r="Q877" s="221"/>
      <c r="R877" s="221"/>
      <c r="S877" s="221"/>
      <c r="T877" s="222"/>
      <c r="AT877" s="217" t="s">
        <v>166</v>
      </c>
      <c r="AU877" s="217" t="s">
        <v>82</v>
      </c>
      <c r="AV877" s="11" t="s">
        <v>78</v>
      </c>
      <c r="AW877" s="11" t="s">
        <v>36</v>
      </c>
      <c r="AX877" s="11" t="s">
        <v>73</v>
      </c>
      <c r="AY877" s="217" t="s">
        <v>158</v>
      </c>
    </row>
    <row r="878" spans="2:51" s="12" customFormat="1" ht="13.5">
      <c r="B878" s="223"/>
      <c r="D878" s="216" t="s">
        <v>166</v>
      </c>
      <c r="E878" s="224" t="s">
        <v>5</v>
      </c>
      <c r="F878" s="225" t="s">
        <v>981</v>
      </c>
      <c r="H878" s="226">
        <v>284</v>
      </c>
      <c r="I878" s="227"/>
      <c r="L878" s="223"/>
      <c r="M878" s="228"/>
      <c r="N878" s="229"/>
      <c r="O878" s="229"/>
      <c r="P878" s="229"/>
      <c r="Q878" s="229"/>
      <c r="R878" s="229"/>
      <c r="S878" s="229"/>
      <c r="T878" s="230"/>
      <c r="AT878" s="224" t="s">
        <v>166</v>
      </c>
      <c r="AU878" s="224" t="s">
        <v>82</v>
      </c>
      <c r="AV878" s="12" t="s">
        <v>82</v>
      </c>
      <c r="AW878" s="12" t="s">
        <v>36</v>
      </c>
      <c r="AX878" s="12" t="s">
        <v>73</v>
      </c>
      <c r="AY878" s="224" t="s">
        <v>158</v>
      </c>
    </row>
    <row r="879" spans="2:51" s="12" customFormat="1" ht="13.5">
      <c r="B879" s="223"/>
      <c r="D879" s="216" t="s">
        <v>166</v>
      </c>
      <c r="E879" s="224" t="s">
        <v>5</v>
      </c>
      <c r="F879" s="225" t="s">
        <v>982</v>
      </c>
      <c r="H879" s="226">
        <v>157</v>
      </c>
      <c r="I879" s="227"/>
      <c r="L879" s="223"/>
      <c r="M879" s="228"/>
      <c r="N879" s="229"/>
      <c r="O879" s="229"/>
      <c r="P879" s="229"/>
      <c r="Q879" s="229"/>
      <c r="R879" s="229"/>
      <c r="S879" s="229"/>
      <c r="T879" s="230"/>
      <c r="AT879" s="224" t="s">
        <v>166</v>
      </c>
      <c r="AU879" s="224" t="s">
        <v>82</v>
      </c>
      <c r="AV879" s="12" t="s">
        <v>82</v>
      </c>
      <c r="AW879" s="12" t="s">
        <v>36</v>
      </c>
      <c r="AX879" s="12" t="s">
        <v>73</v>
      </c>
      <c r="AY879" s="224" t="s">
        <v>158</v>
      </c>
    </row>
    <row r="880" spans="2:51" s="12" customFormat="1" ht="13.5">
      <c r="B880" s="223"/>
      <c r="D880" s="216" t="s">
        <v>166</v>
      </c>
      <c r="E880" s="224" t="s">
        <v>5</v>
      </c>
      <c r="F880" s="225" t="s">
        <v>983</v>
      </c>
      <c r="H880" s="226">
        <v>-105</v>
      </c>
      <c r="I880" s="227"/>
      <c r="L880" s="223"/>
      <c r="M880" s="228"/>
      <c r="N880" s="229"/>
      <c r="O880" s="229"/>
      <c r="P880" s="229"/>
      <c r="Q880" s="229"/>
      <c r="R880" s="229"/>
      <c r="S880" s="229"/>
      <c r="T880" s="230"/>
      <c r="AT880" s="224" t="s">
        <v>166</v>
      </c>
      <c r="AU880" s="224" t="s">
        <v>82</v>
      </c>
      <c r="AV880" s="12" t="s">
        <v>82</v>
      </c>
      <c r="AW880" s="12" t="s">
        <v>36</v>
      </c>
      <c r="AX880" s="12" t="s">
        <v>73</v>
      </c>
      <c r="AY880" s="224" t="s">
        <v>158</v>
      </c>
    </row>
    <row r="881" spans="2:51" s="12" customFormat="1" ht="13.5">
      <c r="B881" s="223"/>
      <c r="D881" s="216" t="s">
        <v>166</v>
      </c>
      <c r="E881" s="224" t="s">
        <v>5</v>
      </c>
      <c r="F881" s="225" t="s">
        <v>984</v>
      </c>
      <c r="H881" s="226">
        <v>-57.8</v>
      </c>
      <c r="I881" s="227"/>
      <c r="L881" s="223"/>
      <c r="M881" s="228"/>
      <c r="N881" s="229"/>
      <c r="O881" s="229"/>
      <c r="P881" s="229"/>
      <c r="Q881" s="229"/>
      <c r="R881" s="229"/>
      <c r="S881" s="229"/>
      <c r="T881" s="230"/>
      <c r="AT881" s="224" t="s">
        <v>166</v>
      </c>
      <c r="AU881" s="224" t="s">
        <v>82</v>
      </c>
      <c r="AV881" s="12" t="s">
        <v>82</v>
      </c>
      <c r="AW881" s="12" t="s">
        <v>36</v>
      </c>
      <c r="AX881" s="12" t="s">
        <v>73</v>
      </c>
      <c r="AY881" s="224" t="s">
        <v>158</v>
      </c>
    </row>
    <row r="882" spans="2:51" s="11" customFormat="1" ht="13.5">
      <c r="B882" s="215"/>
      <c r="D882" s="216" t="s">
        <v>166</v>
      </c>
      <c r="E882" s="217" t="s">
        <v>5</v>
      </c>
      <c r="F882" s="218" t="s">
        <v>684</v>
      </c>
      <c r="H882" s="217" t="s">
        <v>5</v>
      </c>
      <c r="I882" s="219"/>
      <c r="L882" s="215"/>
      <c r="M882" s="220"/>
      <c r="N882" s="221"/>
      <c r="O882" s="221"/>
      <c r="P882" s="221"/>
      <c r="Q882" s="221"/>
      <c r="R882" s="221"/>
      <c r="S882" s="221"/>
      <c r="T882" s="222"/>
      <c r="AT882" s="217" t="s">
        <v>166</v>
      </c>
      <c r="AU882" s="217" t="s">
        <v>82</v>
      </c>
      <c r="AV882" s="11" t="s">
        <v>78</v>
      </c>
      <c r="AW882" s="11" t="s">
        <v>36</v>
      </c>
      <c r="AX882" s="11" t="s">
        <v>73</v>
      </c>
      <c r="AY882" s="217" t="s">
        <v>158</v>
      </c>
    </row>
    <row r="883" spans="2:51" s="12" customFormat="1" ht="13.5">
      <c r="B883" s="223"/>
      <c r="D883" s="216" t="s">
        <v>166</v>
      </c>
      <c r="E883" s="224" t="s">
        <v>5</v>
      </c>
      <c r="F883" s="225" t="s">
        <v>985</v>
      </c>
      <c r="H883" s="226">
        <v>415</v>
      </c>
      <c r="I883" s="227"/>
      <c r="L883" s="223"/>
      <c r="M883" s="228"/>
      <c r="N883" s="229"/>
      <c r="O883" s="229"/>
      <c r="P883" s="229"/>
      <c r="Q883" s="229"/>
      <c r="R883" s="229"/>
      <c r="S883" s="229"/>
      <c r="T883" s="230"/>
      <c r="AT883" s="224" t="s">
        <v>166</v>
      </c>
      <c r="AU883" s="224" t="s">
        <v>82</v>
      </c>
      <c r="AV883" s="12" t="s">
        <v>82</v>
      </c>
      <c r="AW883" s="12" t="s">
        <v>36</v>
      </c>
      <c r="AX883" s="12" t="s">
        <v>73</v>
      </c>
      <c r="AY883" s="224" t="s">
        <v>158</v>
      </c>
    </row>
    <row r="884" spans="2:51" s="11" customFormat="1" ht="13.5">
      <c r="B884" s="215"/>
      <c r="D884" s="216" t="s">
        <v>166</v>
      </c>
      <c r="E884" s="217" t="s">
        <v>5</v>
      </c>
      <c r="F884" s="218" t="s">
        <v>687</v>
      </c>
      <c r="H884" s="217" t="s">
        <v>5</v>
      </c>
      <c r="I884" s="219"/>
      <c r="L884" s="215"/>
      <c r="M884" s="220"/>
      <c r="N884" s="221"/>
      <c r="O884" s="221"/>
      <c r="P884" s="221"/>
      <c r="Q884" s="221"/>
      <c r="R884" s="221"/>
      <c r="S884" s="221"/>
      <c r="T884" s="222"/>
      <c r="AT884" s="217" t="s">
        <v>166</v>
      </c>
      <c r="AU884" s="217" t="s">
        <v>82</v>
      </c>
      <c r="AV884" s="11" t="s">
        <v>78</v>
      </c>
      <c r="AW884" s="11" t="s">
        <v>36</v>
      </c>
      <c r="AX884" s="11" t="s">
        <v>73</v>
      </c>
      <c r="AY884" s="217" t="s">
        <v>158</v>
      </c>
    </row>
    <row r="885" spans="2:51" s="12" customFormat="1" ht="13.5">
      <c r="B885" s="223"/>
      <c r="D885" s="216" t="s">
        <v>166</v>
      </c>
      <c r="E885" s="224" t="s">
        <v>5</v>
      </c>
      <c r="F885" s="225" t="s">
        <v>986</v>
      </c>
      <c r="H885" s="226">
        <v>444.5</v>
      </c>
      <c r="I885" s="227"/>
      <c r="L885" s="223"/>
      <c r="M885" s="228"/>
      <c r="N885" s="229"/>
      <c r="O885" s="229"/>
      <c r="P885" s="229"/>
      <c r="Q885" s="229"/>
      <c r="R885" s="229"/>
      <c r="S885" s="229"/>
      <c r="T885" s="230"/>
      <c r="AT885" s="224" t="s">
        <v>166</v>
      </c>
      <c r="AU885" s="224" t="s">
        <v>82</v>
      </c>
      <c r="AV885" s="12" t="s">
        <v>82</v>
      </c>
      <c r="AW885" s="12" t="s">
        <v>36</v>
      </c>
      <c r="AX885" s="12" t="s">
        <v>73</v>
      </c>
      <c r="AY885" s="224" t="s">
        <v>158</v>
      </c>
    </row>
    <row r="886" spans="2:51" s="13" customFormat="1" ht="13.5">
      <c r="B886" s="231"/>
      <c r="D886" s="216" t="s">
        <v>166</v>
      </c>
      <c r="E886" s="232" t="s">
        <v>5</v>
      </c>
      <c r="F886" s="233" t="s">
        <v>169</v>
      </c>
      <c r="H886" s="234">
        <v>1458.1</v>
      </c>
      <c r="I886" s="235"/>
      <c r="L886" s="231"/>
      <c r="M886" s="236"/>
      <c r="N886" s="237"/>
      <c r="O886" s="237"/>
      <c r="P886" s="237"/>
      <c r="Q886" s="237"/>
      <c r="R886" s="237"/>
      <c r="S886" s="237"/>
      <c r="T886" s="238"/>
      <c r="AT886" s="232" t="s">
        <v>166</v>
      </c>
      <c r="AU886" s="232" t="s">
        <v>82</v>
      </c>
      <c r="AV886" s="13" t="s">
        <v>88</v>
      </c>
      <c r="AW886" s="13" t="s">
        <v>36</v>
      </c>
      <c r="AX886" s="13" t="s">
        <v>78</v>
      </c>
      <c r="AY886" s="232" t="s">
        <v>158</v>
      </c>
    </row>
    <row r="887" spans="2:65" s="1" customFormat="1" ht="25.5" customHeight="1">
      <c r="B887" s="202"/>
      <c r="C887" s="203" t="s">
        <v>987</v>
      </c>
      <c r="D887" s="203" t="s">
        <v>160</v>
      </c>
      <c r="E887" s="204" t="s">
        <v>988</v>
      </c>
      <c r="F887" s="205" t="s">
        <v>989</v>
      </c>
      <c r="G887" s="206" t="s">
        <v>163</v>
      </c>
      <c r="H887" s="207">
        <v>40.5</v>
      </c>
      <c r="I887" s="208"/>
      <c r="J887" s="209">
        <f>ROUND(I887*H887,2)</f>
        <v>0</v>
      </c>
      <c r="K887" s="205" t="s">
        <v>164</v>
      </c>
      <c r="L887" s="47"/>
      <c r="M887" s="210" t="s">
        <v>5</v>
      </c>
      <c r="N887" s="211" t="s">
        <v>44</v>
      </c>
      <c r="O887" s="48"/>
      <c r="P887" s="212">
        <f>O887*H887</f>
        <v>0</v>
      </c>
      <c r="Q887" s="212">
        <v>0</v>
      </c>
      <c r="R887" s="212">
        <f>Q887*H887</f>
        <v>0</v>
      </c>
      <c r="S887" s="212">
        <v>0</v>
      </c>
      <c r="T887" s="213">
        <f>S887*H887</f>
        <v>0</v>
      </c>
      <c r="AR887" s="25" t="s">
        <v>88</v>
      </c>
      <c r="AT887" s="25" t="s">
        <v>160</v>
      </c>
      <c r="AU887" s="25" t="s">
        <v>82</v>
      </c>
      <c r="AY887" s="25" t="s">
        <v>158</v>
      </c>
      <c r="BE887" s="214">
        <f>IF(N887="základní",J887,0)</f>
        <v>0</v>
      </c>
      <c r="BF887" s="214">
        <f>IF(N887="snížená",J887,0)</f>
        <v>0</v>
      </c>
      <c r="BG887" s="214">
        <f>IF(N887="zákl. přenesená",J887,0)</f>
        <v>0</v>
      </c>
      <c r="BH887" s="214">
        <f>IF(N887="sníž. přenesená",J887,0)</f>
        <v>0</v>
      </c>
      <c r="BI887" s="214">
        <f>IF(N887="nulová",J887,0)</f>
        <v>0</v>
      </c>
      <c r="BJ887" s="25" t="s">
        <v>78</v>
      </c>
      <c r="BK887" s="214">
        <f>ROUND(I887*H887,2)</f>
        <v>0</v>
      </c>
      <c r="BL887" s="25" t="s">
        <v>88</v>
      </c>
      <c r="BM887" s="25" t="s">
        <v>990</v>
      </c>
    </row>
    <row r="888" spans="2:51" s="11" customFormat="1" ht="13.5">
      <c r="B888" s="215"/>
      <c r="D888" s="216" t="s">
        <v>166</v>
      </c>
      <c r="E888" s="217" t="s">
        <v>5</v>
      </c>
      <c r="F888" s="218" t="s">
        <v>991</v>
      </c>
      <c r="H888" s="217" t="s">
        <v>5</v>
      </c>
      <c r="I888" s="219"/>
      <c r="L888" s="215"/>
      <c r="M888" s="220"/>
      <c r="N888" s="221"/>
      <c r="O888" s="221"/>
      <c r="P888" s="221"/>
      <c r="Q888" s="221"/>
      <c r="R888" s="221"/>
      <c r="S888" s="221"/>
      <c r="T888" s="222"/>
      <c r="AT888" s="217" t="s">
        <v>166</v>
      </c>
      <c r="AU888" s="217" t="s">
        <v>82</v>
      </c>
      <c r="AV888" s="11" t="s">
        <v>78</v>
      </c>
      <c r="AW888" s="11" t="s">
        <v>36</v>
      </c>
      <c r="AX888" s="11" t="s">
        <v>73</v>
      </c>
      <c r="AY888" s="217" t="s">
        <v>158</v>
      </c>
    </row>
    <row r="889" spans="2:51" s="11" customFormat="1" ht="13.5">
      <c r="B889" s="215"/>
      <c r="D889" s="216" t="s">
        <v>166</v>
      </c>
      <c r="E889" s="217" t="s">
        <v>5</v>
      </c>
      <c r="F889" s="218" t="s">
        <v>287</v>
      </c>
      <c r="H889" s="217" t="s">
        <v>5</v>
      </c>
      <c r="I889" s="219"/>
      <c r="L889" s="215"/>
      <c r="M889" s="220"/>
      <c r="N889" s="221"/>
      <c r="O889" s="221"/>
      <c r="P889" s="221"/>
      <c r="Q889" s="221"/>
      <c r="R889" s="221"/>
      <c r="S889" s="221"/>
      <c r="T889" s="222"/>
      <c r="AT889" s="217" t="s">
        <v>166</v>
      </c>
      <c r="AU889" s="217" t="s">
        <v>82</v>
      </c>
      <c r="AV889" s="11" t="s">
        <v>78</v>
      </c>
      <c r="AW889" s="11" t="s">
        <v>36</v>
      </c>
      <c r="AX889" s="11" t="s">
        <v>73</v>
      </c>
      <c r="AY889" s="217" t="s">
        <v>158</v>
      </c>
    </row>
    <row r="890" spans="2:51" s="12" customFormat="1" ht="13.5">
      <c r="B890" s="223"/>
      <c r="D890" s="216" t="s">
        <v>166</v>
      </c>
      <c r="E890" s="224" t="s">
        <v>5</v>
      </c>
      <c r="F890" s="225" t="s">
        <v>992</v>
      </c>
      <c r="H890" s="226">
        <v>14</v>
      </c>
      <c r="I890" s="227"/>
      <c r="L890" s="223"/>
      <c r="M890" s="228"/>
      <c r="N890" s="229"/>
      <c r="O890" s="229"/>
      <c r="P890" s="229"/>
      <c r="Q890" s="229"/>
      <c r="R890" s="229"/>
      <c r="S890" s="229"/>
      <c r="T890" s="230"/>
      <c r="AT890" s="224" t="s">
        <v>166</v>
      </c>
      <c r="AU890" s="224" t="s">
        <v>82</v>
      </c>
      <c r="AV890" s="12" t="s">
        <v>82</v>
      </c>
      <c r="AW890" s="12" t="s">
        <v>36</v>
      </c>
      <c r="AX890" s="12" t="s">
        <v>73</v>
      </c>
      <c r="AY890" s="224" t="s">
        <v>158</v>
      </c>
    </row>
    <row r="891" spans="2:51" s="11" customFormat="1" ht="13.5">
      <c r="B891" s="215"/>
      <c r="D891" s="216" t="s">
        <v>166</v>
      </c>
      <c r="E891" s="217" t="s">
        <v>5</v>
      </c>
      <c r="F891" s="218" t="s">
        <v>680</v>
      </c>
      <c r="H891" s="217" t="s">
        <v>5</v>
      </c>
      <c r="I891" s="219"/>
      <c r="L891" s="215"/>
      <c r="M891" s="220"/>
      <c r="N891" s="221"/>
      <c r="O891" s="221"/>
      <c r="P891" s="221"/>
      <c r="Q891" s="221"/>
      <c r="R891" s="221"/>
      <c r="S891" s="221"/>
      <c r="T891" s="222"/>
      <c r="AT891" s="217" t="s">
        <v>166</v>
      </c>
      <c r="AU891" s="217" t="s">
        <v>82</v>
      </c>
      <c r="AV891" s="11" t="s">
        <v>78</v>
      </c>
      <c r="AW891" s="11" t="s">
        <v>36</v>
      </c>
      <c r="AX891" s="11" t="s">
        <v>73</v>
      </c>
      <c r="AY891" s="217" t="s">
        <v>158</v>
      </c>
    </row>
    <row r="892" spans="2:51" s="12" customFormat="1" ht="13.5">
      <c r="B892" s="223"/>
      <c r="D892" s="216" t="s">
        <v>166</v>
      </c>
      <c r="E892" s="224" t="s">
        <v>5</v>
      </c>
      <c r="F892" s="225" t="s">
        <v>993</v>
      </c>
      <c r="H892" s="226">
        <v>5</v>
      </c>
      <c r="I892" s="227"/>
      <c r="L892" s="223"/>
      <c r="M892" s="228"/>
      <c r="N892" s="229"/>
      <c r="O892" s="229"/>
      <c r="P892" s="229"/>
      <c r="Q892" s="229"/>
      <c r="R892" s="229"/>
      <c r="S892" s="229"/>
      <c r="T892" s="230"/>
      <c r="AT892" s="224" t="s">
        <v>166</v>
      </c>
      <c r="AU892" s="224" t="s">
        <v>82</v>
      </c>
      <c r="AV892" s="12" t="s">
        <v>82</v>
      </c>
      <c r="AW892" s="12" t="s">
        <v>36</v>
      </c>
      <c r="AX892" s="12" t="s">
        <v>73</v>
      </c>
      <c r="AY892" s="224" t="s">
        <v>158</v>
      </c>
    </row>
    <row r="893" spans="2:51" s="11" customFormat="1" ht="13.5">
      <c r="B893" s="215"/>
      <c r="D893" s="216" t="s">
        <v>166</v>
      </c>
      <c r="E893" s="217" t="s">
        <v>5</v>
      </c>
      <c r="F893" s="218" t="s">
        <v>684</v>
      </c>
      <c r="H893" s="217" t="s">
        <v>5</v>
      </c>
      <c r="I893" s="219"/>
      <c r="L893" s="215"/>
      <c r="M893" s="220"/>
      <c r="N893" s="221"/>
      <c r="O893" s="221"/>
      <c r="P893" s="221"/>
      <c r="Q893" s="221"/>
      <c r="R893" s="221"/>
      <c r="S893" s="221"/>
      <c r="T893" s="222"/>
      <c r="AT893" s="217" t="s">
        <v>166</v>
      </c>
      <c r="AU893" s="217" t="s">
        <v>82</v>
      </c>
      <c r="AV893" s="11" t="s">
        <v>78</v>
      </c>
      <c r="AW893" s="11" t="s">
        <v>36</v>
      </c>
      <c r="AX893" s="11" t="s">
        <v>73</v>
      </c>
      <c r="AY893" s="217" t="s">
        <v>158</v>
      </c>
    </row>
    <row r="894" spans="2:51" s="12" customFormat="1" ht="13.5">
      <c r="B894" s="223"/>
      <c r="D894" s="216" t="s">
        <v>166</v>
      </c>
      <c r="E894" s="224" t="s">
        <v>5</v>
      </c>
      <c r="F894" s="225" t="s">
        <v>994</v>
      </c>
      <c r="H894" s="226">
        <v>18</v>
      </c>
      <c r="I894" s="227"/>
      <c r="L894" s="223"/>
      <c r="M894" s="228"/>
      <c r="N894" s="229"/>
      <c r="O894" s="229"/>
      <c r="P894" s="229"/>
      <c r="Q894" s="229"/>
      <c r="R894" s="229"/>
      <c r="S894" s="229"/>
      <c r="T894" s="230"/>
      <c r="AT894" s="224" t="s">
        <v>166</v>
      </c>
      <c r="AU894" s="224" t="s">
        <v>82</v>
      </c>
      <c r="AV894" s="12" t="s">
        <v>82</v>
      </c>
      <c r="AW894" s="12" t="s">
        <v>36</v>
      </c>
      <c r="AX894" s="12" t="s">
        <v>73</v>
      </c>
      <c r="AY894" s="224" t="s">
        <v>158</v>
      </c>
    </row>
    <row r="895" spans="2:51" s="11" customFormat="1" ht="13.5">
      <c r="B895" s="215"/>
      <c r="D895" s="216" t="s">
        <v>166</v>
      </c>
      <c r="E895" s="217" t="s">
        <v>5</v>
      </c>
      <c r="F895" s="218" t="s">
        <v>687</v>
      </c>
      <c r="H895" s="217" t="s">
        <v>5</v>
      </c>
      <c r="I895" s="219"/>
      <c r="L895" s="215"/>
      <c r="M895" s="220"/>
      <c r="N895" s="221"/>
      <c r="O895" s="221"/>
      <c r="P895" s="221"/>
      <c r="Q895" s="221"/>
      <c r="R895" s="221"/>
      <c r="S895" s="221"/>
      <c r="T895" s="222"/>
      <c r="AT895" s="217" t="s">
        <v>166</v>
      </c>
      <c r="AU895" s="217" t="s">
        <v>82</v>
      </c>
      <c r="AV895" s="11" t="s">
        <v>78</v>
      </c>
      <c r="AW895" s="11" t="s">
        <v>36</v>
      </c>
      <c r="AX895" s="11" t="s">
        <v>73</v>
      </c>
      <c r="AY895" s="217" t="s">
        <v>158</v>
      </c>
    </row>
    <row r="896" spans="2:51" s="12" customFormat="1" ht="13.5">
      <c r="B896" s="223"/>
      <c r="D896" s="216" t="s">
        <v>166</v>
      </c>
      <c r="E896" s="224" t="s">
        <v>5</v>
      </c>
      <c r="F896" s="225" t="s">
        <v>995</v>
      </c>
      <c r="H896" s="226">
        <v>3.5</v>
      </c>
      <c r="I896" s="227"/>
      <c r="L896" s="223"/>
      <c r="M896" s="228"/>
      <c r="N896" s="229"/>
      <c r="O896" s="229"/>
      <c r="P896" s="229"/>
      <c r="Q896" s="229"/>
      <c r="R896" s="229"/>
      <c r="S896" s="229"/>
      <c r="T896" s="230"/>
      <c r="AT896" s="224" t="s">
        <v>166</v>
      </c>
      <c r="AU896" s="224" t="s">
        <v>82</v>
      </c>
      <c r="AV896" s="12" t="s">
        <v>82</v>
      </c>
      <c r="AW896" s="12" t="s">
        <v>36</v>
      </c>
      <c r="AX896" s="12" t="s">
        <v>73</v>
      </c>
      <c r="AY896" s="224" t="s">
        <v>158</v>
      </c>
    </row>
    <row r="897" spans="2:51" s="13" customFormat="1" ht="13.5">
      <c r="B897" s="231"/>
      <c r="D897" s="216" t="s">
        <v>166</v>
      </c>
      <c r="E897" s="232" t="s">
        <v>5</v>
      </c>
      <c r="F897" s="233" t="s">
        <v>169</v>
      </c>
      <c r="H897" s="234">
        <v>40.5</v>
      </c>
      <c r="I897" s="235"/>
      <c r="L897" s="231"/>
      <c r="M897" s="236"/>
      <c r="N897" s="237"/>
      <c r="O897" s="237"/>
      <c r="P897" s="237"/>
      <c r="Q897" s="237"/>
      <c r="R897" s="237"/>
      <c r="S897" s="237"/>
      <c r="T897" s="238"/>
      <c r="AT897" s="232" t="s">
        <v>166</v>
      </c>
      <c r="AU897" s="232" t="s">
        <v>82</v>
      </c>
      <c r="AV897" s="13" t="s">
        <v>88</v>
      </c>
      <c r="AW897" s="13" t="s">
        <v>36</v>
      </c>
      <c r="AX897" s="13" t="s">
        <v>78</v>
      </c>
      <c r="AY897" s="232" t="s">
        <v>158</v>
      </c>
    </row>
    <row r="898" spans="2:65" s="1" customFormat="1" ht="16.5" customHeight="1">
      <c r="B898" s="202"/>
      <c r="C898" s="203" t="s">
        <v>996</v>
      </c>
      <c r="D898" s="203" t="s">
        <v>160</v>
      </c>
      <c r="E898" s="204" t="s">
        <v>997</v>
      </c>
      <c r="F898" s="205" t="s">
        <v>998</v>
      </c>
      <c r="G898" s="206" t="s">
        <v>182</v>
      </c>
      <c r="H898" s="207">
        <v>39</v>
      </c>
      <c r="I898" s="208"/>
      <c r="J898" s="209">
        <f>ROUND(I898*H898,2)</f>
        <v>0</v>
      </c>
      <c r="K898" s="205" t="s">
        <v>5</v>
      </c>
      <c r="L898" s="47"/>
      <c r="M898" s="210" t="s">
        <v>5</v>
      </c>
      <c r="N898" s="211" t="s">
        <v>44</v>
      </c>
      <c r="O898" s="48"/>
      <c r="P898" s="212">
        <f>O898*H898</f>
        <v>0</v>
      </c>
      <c r="Q898" s="212">
        <v>0</v>
      </c>
      <c r="R898" s="212">
        <f>Q898*H898</f>
        <v>0</v>
      </c>
      <c r="S898" s="212">
        <v>0</v>
      </c>
      <c r="T898" s="213">
        <f>S898*H898</f>
        <v>0</v>
      </c>
      <c r="AR898" s="25" t="s">
        <v>88</v>
      </c>
      <c r="AT898" s="25" t="s">
        <v>160</v>
      </c>
      <c r="AU898" s="25" t="s">
        <v>82</v>
      </c>
      <c r="AY898" s="25" t="s">
        <v>158</v>
      </c>
      <c r="BE898" s="214">
        <f>IF(N898="základní",J898,0)</f>
        <v>0</v>
      </c>
      <c r="BF898" s="214">
        <f>IF(N898="snížená",J898,0)</f>
        <v>0</v>
      </c>
      <c r="BG898" s="214">
        <f>IF(N898="zákl. přenesená",J898,0)</f>
        <v>0</v>
      </c>
      <c r="BH898" s="214">
        <f>IF(N898="sníž. přenesená",J898,0)</f>
        <v>0</v>
      </c>
      <c r="BI898" s="214">
        <f>IF(N898="nulová",J898,0)</f>
        <v>0</v>
      </c>
      <c r="BJ898" s="25" t="s">
        <v>78</v>
      </c>
      <c r="BK898" s="214">
        <f>ROUND(I898*H898,2)</f>
        <v>0</v>
      </c>
      <c r="BL898" s="25" t="s">
        <v>88</v>
      </c>
      <c r="BM898" s="25" t="s">
        <v>999</v>
      </c>
    </row>
    <row r="899" spans="2:51" s="11" customFormat="1" ht="13.5">
      <c r="B899" s="215"/>
      <c r="D899" s="216" t="s">
        <v>166</v>
      </c>
      <c r="E899" s="217" t="s">
        <v>5</v>
      </c>
      <c r="F899" s="218" t="s">
        <v>918</v>
      </c>
      <c r="H899" s="217" t="s">
        <v>5</v>
      </c>
      <c r="I899" s="219"/>
      <c r="L899" s="215"/>
      <c r="M899" s="220"/>
      <c r="N899" s="221"/>
      <c r="O899" s="221"/>
      <c r="P899" s="221"/>
      <c r="Q899" s="221"/>
      <c r="R899" s="221"/>
      <c r="S899" s="221"/>
      <c r="T899" s="222"/>
      <c r="AT899" s="217" t="s">
        <v>166</v>
      </c>
      <c r="AU899" s="217" t="s">
        <v>82</v>
      </c>
      <c r="AV899" s="11" t="s">
        <v>78</v>
      </c>
      <c r="AW899" s="11" t="s">
        <v>36</v>
      </c>
      <c r="AX899" s="11" t="s">
        <v>73</v>
      </c>
      <c r="AY899" s="217" t="s">
        <v>158</v>
      </c>
    </row>
    <row r="900" spans="2:51" s="12" customFormat="1" ht="13.5">
      <c r="B900" s="223"/>
      <c r="D900" s="216" t="s">
        <v>166</v>
      </c>
      <c r="E900" s="224" t="s">
        <v>5</v>
      </c>
      <c r="F900" s="225" t="s">
        <v>1000</v>
      </c>
      <c r="H900" s="226">
        <v>39</v>
      </c>
      <c r="I900" s="227"/>
      <c r="L900" s="223"/>
      <c r="M900" s="228"/>
      <c r="N900" s="229"/>
      <c r="O900" s="229"/>
      <c r="P900" s="229"/>
      <c r="Q900" s="229"/>
      <c r="R900" s="229"/>
      <c r="S900" s="229"/>
      <c r="T900" s="230"/>
      <c r="AT900" s="224" t="s">
        <v>166</v>
      </c>
      <c r="AU900" s="224" t="s">
        <v>82</v>
      </c>
      <c r="AV900" s="12" t="s">
        <v>82</v>
      </c>
      <c r="AW900" s="12" t="s">
        <v>36</v>
      </c>
      <c r="AX900" s="12" t="s">
        <v>73</v>
      </c>
      <c r="AY900" s="224" t="s">
        <v>158</v>
      </c>
    </row>
    <row r="901" spans="2:51" s="13" customFormat="1" ht="13.5">
      <c r="B901" s="231"/>
      <c r="D901" s="216" t="s">
        <v>166</v>
      </c>
      <c r="E901" s="232" t="s">
        <v>5</v>
      </c>
      <c r="F901" s="233" t="s">
        <v>169</v>
      </c>
      <c r="H901" s="234">
        <v>39</v>
      </c>
      <c r="I901" s="235"/>
      <c r="L901" s="231"/>
      <c r="M901" s="236"/>
      <c r="N901" s="237"/>
      <c r="O901" s="237"/>
      <c r="P901" s="237"/>
      <c r="Q901" s="237"/>
      <c r="R901" s="237"/>
      <c r="S901" s="237"/>
      <c r="T901" s="238"/>
      <c r="AT901" s="232" t="s">
        <v>166</v>
      </c>
      <c r="AU901" s="232" t="s">
        <v>82</v>
      </c>
      <c r="AV901" s="13" t="s">
        <v>88</v>
      </c>
      <c r="AW901" s="13" t="s">
        <v>36</v>
      </c>
      <c r="AX901" s="13" t="s">
        <v>78</v>
      </c>
      <c r="AY901" s="232" t="s">
        <v>158</v>
      </c>
    </row>
    <row r="902" spans="2:65" s="1" customFormat="1" ht="16.5" customHeight="1">
      <c r="B902" s="202"/>
      <c r="C902" s="203" t="s">
        <v>1001</v>
      </c>
      <c r="D902" s="203" t="s">
        <v>160</v>
      </c>
      <c r="E902" s="204" t="s">
        <v>1002</v>
      </c>
      <c r="F902" s="205" t="s">
        <v>1003</v>
      </c>
      <c r="G902" s="206" t="s">
        <v>163</v>
      </c>
      <c r="H902" s="207">
        <v>34.5</v>
      </c>
      <c r="I902" s="208"/>
      <c r="J902" s="209">
        <f>ROUND(I902*H902,2)</f>
        <v>0</v>
      </c>
      <c r="K902" s="205" t="s">
        <v>5</v>
      </c>
      <c r="L902" s="47"/>
      <c r="M902" s="210" t="s">
        <v>5</v>
      </c>
      <c r="N902" s="211" t="s">
        <v>44</v>
      </c>
      <c r="O902" s="48"/>
      <c r="P902" s="212">
        <f>O902*H902</f>
        <v>0</v>
      </c>
      <c r="Q902" s="212">
        <v>0</v>
      </c>
      <c r="R902" s="212">
        <f>Q902*H902</f>
        <v>0</v>
      </c>
      <c r="S902" s="212">
        <v>0</v>
      </c>
      <c r="T902" s="213">
        <f>S902*H902</f>
        <v>0</v>
      </c>
      <c r="AR902" s="25" t="s">
        <v>88</v>
      </c>
      <c r="AT902" s="25" t="s">
        <v>160</v>
      </c>
      <c r="AU902" s="25" t="s">
        <v>82</v>
      </c>
      <c r="AY902" s="25" t="s">
        <v>158</v>
      </c>
      <c r="BE902" s="214">
        <f>IF(N902="základní",J902,0)</f>
        <v>0</v>
      </c>
      <c r="BF902" s="214">
        <f>IF(N902="snížená",J902,0)</f>
        <v>0</v>
      </c>
      <c r="BG902" s="214">
        <f>IF(N902="zákl. přenesená",J902,0)</f>
        <v>0</v>
      </c>
      <c r="BH902" s="214">
        <f>IF(N902="sníž. přenesená",J902,0)</f>
        <v>0</v>
      </c>
      <c r="BI902" s="214">
        <f>IF(N902="nulová",J902,0)</f>
        <v>0</v>
      </c>
      <c r="BJ902" s="25" t="s">
        <v>78</v>
      </c>
      <c r="BK902" s="214">
        <f>ROUND(I902*H902,2)</f>
        <v>0</v>
      </c>
      <c r="BL902" s="25" t="s">
        <v>88</v>
      </c>
      <c r="BM902" s="25" t="s">
        <v>1004</v>
      </c>
    </row>
    <row r="903" spans="2:63" s="10" customFormat="1" ht="29.85" customHeight="1">
      <c r="B903" s="189"/>
      <c r="D903" s="190" t="s">
        <v>72</v>
      </c>
      <c r="E903" s="200" t="s">
        <v>1005</v>
      </c>
      <c r="F903" s="200" t="s">
        <v>1006</v>
      </c>
      <c r="I903" s="192"/>
      <c r="J903" s="201">
        <f>BK903</f>
        <v>0</v>
      </c>
      <c r="L903" s="189"/>
      <c r="M903" s="194"/>
      <c r="N903" s="195"/>
      <c r="O903" s="195"/>
      <c r="P903" s="196">
        <f>SUM(P904:P909)</f>
        <v>0</v>
      </c>
      <c r="Q903" s="195"/>
      <c r="R903" s="196">
        <f>SUM(R904:R909)</f>
        <v>0</v>
      </c>
      <c r="S903" s="195"/>
      <c r="T903" s="197">
        <f>SUM(T904:T909)</f>
        <v>0</v>
      </c>
      <c r="AR903" s="190" t="s">
        <v>78</v>
      </c>
      <c r="AT903" s="198" t="s">
        <v>72</v>
      </c>
      <c r="AU903" s="198" t="s">
        <v>78</v>
      </c>
      <c r="AY903" s="190" t="s">
        <v>158</v>
      </c>
      <c r="BK903" s="199">
        <f>SUM(BK904:BK909)</f>
        <v>0</v>
      </c>
    </row>
    <row r="904" spans="2:65" s="1" customFormat="1" ht="38.25" customHeight="1">
      <c r="B904" s="202"/>
      <c r="C904" s="203" t="s">
        <v>1007</v>
      </c>
      <c r="D904" s="203" t="s">
        <v>160</v>
      </c>
      <c r="E904" s="204" t="s">
        <v>1008</v>
      </c>
      <c r="F904" s="205" t="s">
        <v>1009</v>
      </c>
      <c r="G904" s="206" t="s">
        <v>279</v>
      </c>
      <c r="H904" s="207">
        <v>308.424</v>
      </c>
      <c r="I904" s="208"/>
      <c r="J904" s="209">
        <f>ROUND(I904*H904,2)</f>
        <v>0</v>
      </c>
      <c r="K904" s="205" t="s">
        <v>164</v>
      </c>
      <c r="L904" s="47"/>
      <c r="M904" s="210" t="s">
        <v>5</v>
      </c>
      <c r="N904" s="211" t="s">
        <v>44</v>
      </c>
      <c r="O904" s="48"/>
      <c r="P904" s="212">
        <f>O904*H904</f>
        <v>0</v>
      </c>
      <c r="Q904" s="212">
        <v>0</v>
      </c>
      <c r="R904" s="212">
        <f>Q904*H904</f>
        <v>0</v>
      </c>
      <c r="S904" s="212">
        <v>0</v>
      </c>
      <c r="T904" s="213">
        <f>S904*H904</f>
        <v>0</v>
      </c>
      <c r="AR904" s="25" t="s">
        <v>88</v>
      </c>
      <c r="AT904" s="25" t="s">
        <v>160</v>
      </c>
      <c r="AU904" s="25" t="s">
        <v>82</v>
      </c>
      <c r="AY904" s="25" t="s">
        <v>158</v>
      </c>
      <c r="BE904" s="214">
        <f>IF(N904="základní",J904,0)</f>
        <v>0</v>
      </c>
      <c r="BF904" s="214">
        <f>IF(N904="snížená",J904,0)</f>
        <v>0</v>
      </c>
      <c r="BG904" s="214">
        <f>IF(N904="zákl. přenesená",J904,0)</f>
        <v>0</v>
      </c>
      <c r="BH904" s="214">
        <f>IF(N904="sníž. přenesená",J904,0)</f>
        <v>0</v>
      </c>
      <c r="BI904" s="214">
        <f>IF(N904="nulová",J904,0)</f>
        <v>0</v>
      </c>
      <c r="BJ904" s="25" t="s">
        <v>78</v>
      </c>
      <c r="BK904" s="214">
        <f>ROUND(I904*H904,2)</f>
        <v>0</v>
      </c>
      <c r="BL904" s="25" t="s">
        <v>88</v>
      </c>
      <c r="BM904" s="25" t="s">
        <v>1010</v>
      </c>
    </row>
    <row r="905" spans="2:65" s="1" customFormat="1" ht="25.5" customHeight="1">
      <c r="B905" s="202"/>
      <c r="C905" s="203" t="s">
        <v>1011</v>
      </c>
      <c r="D905" s="203" t="s">
        <v>160</v>
      </c>
      <c r="E905" s="204" t="s">
        <v>1012</v>
      </c>
      <c r="F905" s="205" t="s">
        <v>1013</v>
      </c>
      <c r="G905" s="206" t="s">
        <v>279</v>
      </c>
      <c r="H905" s="207">
        <v>308.424</v>
      </c>
      <c r="I905" s="208"/>
      <c r="J905" s="209">
        <f>ROUND(I905*H905,2)</f>
        <v>0</v>
      </c>
      <c r="K905" s="205" t="s">
        <v>164</v>
      </c>
      <c r="L905" s="47"/>
      <c r="M905" s="210" t="s">
        <v>5</v>
      </c>
      <c r="N905" s="211" t="s">
        <v>44</v>
      </c>
      <c r="O905" s="48"/>
      <c r="P905" s="212">
        <f>O905*H905</f>
        <v>0</v>
      </c>
      <c r="Q905" s="212">
        <v>0</v>
      </c>
      <c r="R905" s="212">
        <f>Q905*H905</f>
        <v>0</v>
      </c>
      <c r="S905" s="212">
        <v>0</v>
      </c>
      <c r="T905" s="213">
        <f>S905*H905</f>
        <v>0</v>
      </c>
      <c r="AR905" s="25" t="s">
        <v>88</v>
      </c>
      <c r="AT905" s="25" t="s">
        <v>160</v>
      </c>
      <c r="AU905" s="25" t="s">
        <v>82</v>
      </c>
      <c r="AY905" s="25" t="s">
        <v>158</v>
      </c>
      <c r="BE905" s="214">
        <f>IF(N905="základní",J905,0)</f>
        <v>0</v>
      </c>
      <c r="BF905" s="214">
        <f>IF(N905="snížená",J905,0)</f>
        <v>0</v>
      </c>
      <c r="BG905" s="214">
        <f>IF(N905="zákl. přenesená",J905,0)</f>
        <v>0</v>
      </c>
      <c r="BH905" s="214">
        <f>IF(N905="sníž. přenesená",J905,0)</f>
        <v>0</v>
      </c>
      <c r="BI905" s="214">
        <f>IF(N905="nulová",J905,0)</f>
        <v>0</v>
      </c>
      <c r="BJ905" s="25" t="s">
        <v>78</v>
      </c>
      <c r="BK905" s="214">
        <f>ROUND(I905*H905,2)</f>
        <v>0</v>
      </c>
      <c r="BL905" s="25" t="s">
        <v>88</v>
      </c>
      <c r="BM905" s="25" t="s">
        <v>1014</v>
      </c>
    </row>
    <row r="906" spans="2:65" s="1" customFormat="1" ht="25.5" customHeight="1">
      <c r="B906" s="202"/>
      <c r="C906" s="203" t="s">
        <v>17</v>
      </c>
      <c r="D906" s="203" t="s">
        <v>160</v>
      </c>
      <c r="E906" s="204" t="s">
        <v>1015</v>
      </c>
      <c r="F906" s="205" t="s">
        <v>1016</v>
      </c>
      <c r="G906" s="206" t="s">
        <v>279</v>
      </c>
      <c r="H906" s="207">
        <v>4626.36</v>
      </c>
      <c r="I906" s="208"/>
      <c r="J906" s="209">
        <f>ROUND(I906*H906,2)</f>
        <v>0</v>
      </c>
      <c r="K906" s="205" t="s">
        <v>164</v>
      </c>
      <c r="L906" s="47"/>
      <c r="M906" s="210" t="s">
        <v>5</v>
      </c>
      <c r="N906" s="211" t="s">
        <v>44</v>
      </c>
      <c r="O906" s="48"/>
      <c r="P906" s="212">
        <f>O906*H906</f>
        <v>0</v>
      </c>
      <c r="Q906" s="212">
        <v>0</v>
      </c>
      <c r="R906" s="212">
        <f>Q906*H906</f>
        <v>0</v>
      </c>
      <c r="S906" s="212">
        <v>0</v>
      </c>
      <c r="T906" s="213">
        <f>S906*H906</f>
        <v>0</v>
      </c>
      <c r="AR906" s="25" t="s">
        <v>88</v>
      </c>
      <c r="AT906" s="25" t="s">
        <v>160</v>
      </c>
      <c r="AU906" s="25" t="s">
        <v>82</v>
      </c>
      <c r="AY906" s="25" t="s">
        <v>158</v>
      </c>
      <c r="BE906" s="214">
        <f>IF(N906="základní",J906,0)</f>
        <v>0</v>
      </c>
      <c r="BF906" s="214">
        <f>IF(N906="snížená",J906,0)</f>
        <v>0</v>
      </c>
      <c r="BG906" s="214">
        <f>IF(N906="zákl. přenesená",J906,0)</f>
        <v>0</v>
      </c>
      <c r="BH906" s="214">
        <f>IF(N906="sníž. přenesená",J906,0)</f>
        <v>0</v>
      </c>
      <c r="BI906" s="214">
        <f>IF(N906="nulová",J906,0)</f>
        <v>0</v>
      </c>
      <c r="BJ906" s="25" t="s">
        <v>78</v>
      </c>
      <c r="BK906" s="214">
        <f>ROUND(I906*H906,2)</f>
        <v>0</v>
      </c>
      <c r="BL906" s="25" t="s">
        <v>88</v>
      </c>
      <c r="BM906" s="25" t="s">
        <v>1017</v>
      </c>
    </row>
    <row r="907" spans="2:51" s="12" customFormat="1" ht="13.5">
      <c r="B907" s="223"/>
      <c r="D907" s="216" t="s">
        <v>166</v>
      </c>
      <c r="E907" s="224" t="s">
        <v>5</v>
      </c>
      <c r="F907" s="225" t="s">
        <v>1018</v>
      </c>
      <c r="H907" s="226">
        <v>4626.36</v>
      </c>
      <c r="I907" s="227"/>
      <c r="L907" s="223"/>
      <c r="M907" s="228"/>
      <c r="N907" s="229"/>
      <c r="O907" s="229"/>
      <c r="P907" s="229"/>
      <c r="Q907" s="229"/>
      <c r="R907" s="229"/>
      <c r="S907" s="229"/>
      <c r="T907" s="230"/>
      <c r="AT907" s="224" t="s">
        <v>166</v>
      </c>
      <c r="AU907" s="224" t="s">
        <v>82</v>
      </c>
      <c r="AV907" s="12" t="s">
        <v>82</v>
      </c>
      <c r="AW907" s="12" t="s">
        <v>36</v>
      </c>
      <c r="AX907" s="12" t="s">
        <v>73</v>
      </c>
      <c r="AY907" s="224" t="s">
        <v>158</v>
      </c>
    </row>
    <row r="908" spans="2:51" s="13" customFormat="1" ht="13.5">
      <c r="B908" s="231"/>
      <c r="D908" s="216" t="s">
        <v>166</v>
      </c>
      <c r="E908" s="232" t="s">
        <v>5</v>
      </c>
      <c r="F908" s="233" t="s">
        <v>169</v>
      </c>
      <c r="H908" s="234">
        <v>4626.36</v>
      </c>
      <c r="I908" s="235"/>
      <c r="L908" s="231"/>
      <c r="M908" s="236"/>
      <c r="N908" s="237"/>
      <c r="O908" s="237"/>
      <c r="P908" s="237"/>
      <c r="Q908" s="237"/>
      <c r="R908" s="237"/>
      <c r="S908" s="237"/>
      <c r="T908" s="238"/>
      <c r="AT908" s="232" t="s">
        <v>166</v>
      </c>
      <c r="AU908" s="232" t="s">
        <v>82</v>
      </c>
      <c r="AV908" s="13" t="s">
        <v>88</v>
      </c>
      <c r="AW908" s="13" t="s">
        <v>36</v>
      </c>
      <c r="AX908" s="13" t="s">
        <v>78</v>
      </c>
      <c r="AY908" s="232" t="s">
        <v>158</v>
      </c>
    </row>
    <row r="909" spans="2:65" s="1" customFormat="1" ht="38.25" customHeight="1">
      <c r="B909" s="202"/>
      <c r="C909" s="203" t="s">
        <v>1019</v>
      </c>
      <c r="D909" s="203" t="s">
        <v>160</v>
      </c>
      <c r="E909" s="204" t="s">
        <v>1020</v>
      </c>
      <c r="F909" s="205" t="s">
        <v>1021</v>
      </c>
      <c r="G909" s="206" t="s">
        <v>279</v>
      </c>
      <c r="H909" s="207">
        <v>308.424</v>
      </c>
      <c r="I909" s="208"/>
      <c r="J909" s="209">
        <f>ROUND(I909*H909,2)</f>
        <v>0</v>
      </c>
      <c r="K909" s="205" t="s">
        <v>164</v>
      </c>
      <c r="L909" s="47"/>
      <c r="M909" s="210" t="s">
        <v>5</v>
      </c>
      <c r="N909" s="211" t="s">
        <v>44</v>
      </c>
      <c r="O909" s="48"/>
      <c r="P909" s="212">
        <f>O909*H909</f>
        <v>0</v>
      </c>
      <c r="Q909" s="212">
        <v>0</v>
      </c>
      <c r="R909" s="212">
        <f>Q909*H909</f>
        <v>0</v>
      </c>
      <c r="S909" s="212">
        <v>0</v>
      </c>
      <c r="T909" s="213">
        <f>S909*H909</f>
        <v>0</v>
      </c>
      <c r="AR909" s="25" t="s">
        <v>88</v>
      </c>
      <c r="AT909" s="25" t="s">
        <v>160</v>
      </c>
      <c r="AU909" s="25" t="s">
        <v>82</v>
      </c>
      <c r="AY909" s="25" t="s">
        <v>158</v>
      </c>
      <c r="BE909" s="214">
        <f>IF(N909="základní",J909,0)</f>
        <v>0</v>
      </c>
      <c r="BF909" s="214">
        <f>IF(N909="snížená",J909,0)</f>
        <v>0</v>
      </c>
      <c r="BG909" s="214">
        <f>IF(N909="zákl. přenesená",J909,0)</f>
        <v>0</v>
      </c>
      <c r="BH909" s="214">
        <f>IF(N909="sníž. přenesená",J909,0)</f>
        <v>0</v>
      </c>
      <c r="BI909" s="214">
        <f>IF(N909="nulová",J909,0)</f>
        <v>0</v>
      </c>
      <c r="BJ909" s="25" t="s">
        <v>78</v>
      </c>
      <c r="BK909" s="214">
        <f>ROUND(I909*H909,2)</f>
        <v>0</v>
      </c>
      <c r="BL909" s="25" t="s">
        <v>88</v>
      </c>
      <c r="BM909" s="25" t="s">
        <v>1022</v>
      </c>
    </row>
    <row r="910" spans="2:63" s="10" customFormat="1" ht="29.85" customHeight="1">
      <c r="B910" s="189"/>
      <c r="D910" s="190" t="s">
        <v>72</v>
      </c>
      <c r="E910" s="200" t="s">
        <v>1023</v>
      </c>
      <c r="F910" s="200" t="s">
        <v>1024</v>
      </c>
      <c r="I910" s="192"/>
      <c r="J910" s="201">
        <f>BK910</f>
        <v>0</v>
      </c>
      <c r="L910" s="189"/>
      <c r="M910" s="194"/>
      <c r="N910" s="195"/>
      <c r="O910" s="195"/>
      <c r="P910" s="196">
        <f>P911</f>
        <v>0</v>
      </c>
      <c r="Q910" s="195"/>
      <c r="R910" s="196">
        <f>R911</f>
        <v>0</v>
      </c>
      <c r="S910" s="195"/>
      <c r="T910" s="197">
        <f>T911</f>
        <v>0</v>
      </c>
      <c r="AR910" s="190" t="s">
        <v>78</v>
      </c>
      <c r="AT910" s="198" t="s">
        <v>72</v>
      </c>
      <c r="AU910" s="198" t="s">
        <v>78</v>
      </c>
      <c r="AY910" s="190" t="s">
        <v>158</v>
      </c>
      <c r="BK910" s="199">
        <f>BK911</f>
        <v>0</v>
      </c>
    </row>
    <row r="911" spans="2:65" s="1" customFormat="1" ht="38.25" customHeight="1">
      <c r="B911" s="202"/>
      <c r="C911" s="203" t="s">
        <v>1025</v>
      </c>
      <c r="D911" s="203" t="s">
        <v>160</v>
      </c>
      <c r="E911" s="204" t="s">
        <v>1026</v>
      </c>
      <c r="F911" s="205" t="s">
        <v>1027</v>
      </c>
      <c r="G911" s="206" t="s">
        <v>279</v>
      </c>
      <c r="H911" s="207">
        <v>212.801</v>
      </c>
      <c r="I911" s="208"/>
      <c r="J911" s="209">
        <f>ROUND(I911*H911,2)</f>
        <v>0</v>
      </c>
      <c r="K911" s="205" t="s">
        <v>172</v>
      </c>
      <c r="L911" s="47"/>
      <c r="M911" s="210" t="s">
        <v>5</v>
      </c>
      <c r="N911" s="211" t="s">
        <v>44</v>
      </c>
      <c r="O911" s="48"/>
      <c r="P911" s="212">
        <f>O911*H911</f>
        <v>0</v>
      </c>
      <c r="Q911" s="212">
        <v>0</v>
      </c>
      <c r="R911" s="212">
        <f>Q911*H911</f>
        <v>0</v>
      </c>
      <c r="S911" s="212">
        <v>0</v>
      </c>
      <c r="T911" s="213">
        <f>S911*H911</f>
        <v>0</v>
      </c>
      <c r="AR911" s="25" t="s">
        <v>88</v>
      </c>
      <c r="AT911" s="25" t="s">
        <v>160</v>
      </c>
      <c r="AU911" s="25" t="s">
        <v>82</v>
      </c>
      <c r="AY911" s="25" t="s">
        <v>158</v>
      </c>
      <c r="BE911" s="214">
        <f>IF(N911="základní",J911,0)</f>
        <v>0</v>
      </c>
      <c r="BF911" s="214">
        <f>IF(N911="snížená",J911,0)</f>
        <v>0</v>
      </c>
      <c r="BG911" s="214">
        <f>IF(N911="zákl. přenesená",J911,0)</f>
        <v>0</v>
      </c>
      <c r="BH911" s="214">
        <f>IF(N911="sníž. přenesená",J911,0)</f>
        <v>0</v>
      </c>
      <c r="BI911" s="214">
        <f>IF(N911="nulová",J911,0)</f>
        <v>0</v>
      </c>
      <c r="BJ911" s="25" t="s">
        <v>78</v>
      </c>
      <c r="BK911" s="214">
        <f>ROUND(I911*H911,2)</f>
        <v>0</v>
      </c>
      <c r="BL911" s="25" t="s">
        <v>88</v>
      </c>
      <c r="BM911" s="25" t="s">
        <v>1028</v>
      </c>
    </row>
    <row r="912" spans="2:63" s="10" customFormat="1" ht="37.4" customHeight="1">
      <c r="B912" s="189"/>
      <c r="D912" s="190" t="s">
        <v>72</v>
      </c>
      <c r="E912" s="191" t="s">
        <v>1029</v>
      </c>
      <c r="F912" s="191" t="s">
        <v>1030</v>
      </c>
      <c r="I912" s="192"/>
      <c r="J912" s="193">
        <f>BK912</f>
        <v>0</v>
      </c>
      <c r="L912" s="189"/>
      <c r="M912" s="194"/>
      <c r="N912" s="195"/>
      <c r="O912" s="195"/>
      <c r="P912" s="196">
        <f>P913+P945+P1057+P1170+P1192+P1196+P1201+P1207+P1281+P1292+P1380+P1422+P1433+P1439+P1447</f>
        <v>0</v>
      </c>
      <c r="Q912" s="195"/>
      <c r="R912" s="196">
        <f>R913+R945+R1057+R1170+R1192+R1196+R1201+R1207+R1281+R1292+R1380+R1422+R1433+R1439+R1447</f>
        <v>2.79672056</v>
      </c>
      <c r="S912" s="195"/>
      <c r="T912" s="197">
        <f>T913+T945+T1057+T1170+T1192+T1196+T1201+T1207+T1281+T1292+T1380+T1422+T1433+T1439+T1447</f>
        <v>0</v>
      </c>
      <c r="AR912" s="190" t="s">
        <v>82</v>
      </c>
      <c r="AT912" s="198" t="s">
        <v>72</v>
      </c>
      <c r="AU912" s="198" t="s">
        <v>73</v>
      </c>
      <c r="AY912" s="190" t="s">
        <v>158</v>
      </c>
      <c r="BK912" s="199">
        <f>BK913+BK945+BK1057+BK1170+BK1192+BK1196+BK1201+BK1207+BK1281+BK1292+BK1380+BK1422+BK1433+BK1439+BK1447</f>
        <v>0</v>
      </c>
    </row>
    <row r="913" spans="2:63" s="10" customFormat="1" ht="19.9" customHeight="1">
      <c r="B913" s="189"/>
      <c r="D913" s="190" t="s">
        <v>72</v>
      </c>
      <c r="E913" s="200" t="s">
        <v>1031</v>
      </c>
      <c r="F913" s="200" t="s">
        <v>1032</v>
      </c>
      <c r="I913" s="192"/>
      <c r="J913" s="201">
        <f>BK913</f>
        <v>0</v>
      </c>
      <c r="L913" s="189"/>
      <c r="M913" s="194"/>
      <c r="N913" s="195"/>
      <c r="O913" s="195"/>
      <c r="P913" s="196">
        <f>SUM(P914:P944)</f>
        <v>0</v>
      </c>
      <c r="Q913" s="195"/>
      <c r="R913" s="196">
        <f>SUM(R914:R944)</f>
        <v>0</v>
      </c>
      <c r="S913" s="195"/>
      <c r="T913" s="197">
        <f>SUM(T914:T944)</f>
        <v>0</v>
      </c>
      <c r="AR913" s="190" t="s">
        <v>82</v>
      </c>
      <c r="AT913" s="198" t="s">
        <v>72</v>
      </c>
      <c r="AU913" s="198" t="s">
        <v>78</v>
      </c>
      <c r="AY913" s="190" t="s">
        <v>158</v>
      </c>
      <c r="BK913" s="199">
        <f>SUM(BK914:BK944)</f>
        <v>0</v>
      </c>
    </row>
    <row r="914" spans="2:65" s="1" customFormat="1" ht="25.5" customHeight="1">
      <c r="B914" s="202"/>
      <c r="C914" s="203" t="s">
        <v>1033</v>
      </c>
      <c r="D914" s="203" t="s">
        <v>160</v>
      </c>
      <c r="E914" s="204" t="s">
        <v>1034</v>
      </c>
      <c r="F914" s="205" t="s">
        <v>1035</v>
      </c>
      <c r="G914" s="206" t="s">
        <v>163</v>
      </c>
      <c r="H914" s="207">
        <v>293.96</v>
      </c>
      <c r="I914" s="208"/>
      <c r="J914" s="209">
        <f>ROUND(I914*H914,2)</f>
        <v>0</v>
      </c>
      <c r="K914" s="205" t="s">
        <v>164</v>
      </c>
      <c r="L914" s="47"/>
      <c r="M914" s="210" t="s">
        <v>5</v>
      </c>
      <c r="N914" s="211" t="s">
        <v>44</v>
      </c>
      <c r="O914" s="48"/>
      <c r="P914" s="212">
        <f>O914*H914</f>
        <v>0</v>
      </c>
      <c r="Q914" s="212">
        <v>0</v>
      </c>
      <c r="R914" s="212">
        <f>Q914*H914</f>
        <v>0</v>
      </c>
      <c r="S914" s="212">
        <v>0</v>
      </c>
      <c r="T914" s="213">
        <f>S914*H914</f>
        <v>0</v>
      </c>
      <c r="AR914" s="25" t="s">
        <v>255</v>
      </c>
      <c r="AT914" s="25" t="s">
        <v>160</v>
      </c>
      <c r="AU914" s="25" t="s">
        <v>82</v>
      </c>
      <c r="AY914" s="25" t="s">
        <v>158</v>
      </c>
      <c r="BE914" s="214">
        <f>IF(N914="základní",J914,0)</f>
        <v>0</v>
      </c>
      <c r="BF914" s="214">
        <f>IF(N914="snížená",J914,0)</f>
        <v>0</v>
      </c>
      <c r="BG914" s="214">
        <f>IF(N914="zákl. přenesená",J914,0)</f>
        <v>0</v>
      </c>
      <c r="BH914" s="214">
        <f>IF(N914="sníž. přenesená",J914,0)</f>
        <v>0</v>
      </c>
      <c r="BI914" s="214">
        <f>IF(N914="nulová",J914,0)</f>
        <v>0</v>
      </c>
      <c r="BJ914" s="25" t="s">
        <v>78</v>
      </c>
      <c r="BK914" s="214">
        <f>ROUND(I914*H914,2)</f>
        <v>0</v>
      </c>
      <c r="BL914" s="25" t="s">
        <v>255</v>
      </c>
      <c r="BM914" s="25" t="s">
        <v>1036</v>
      </c>
    </row>
    <row r="915" spans="2:51" s="11" customFormat="1" ht="13.5">
      <c r="B915" s="215"/>
      <c r="D915" s="216" t="s">
        <v>166</v>
      </c>
      <c r="E915" s="217" t="s">
        <v>5</v>
      </c>
      <c r="F915" s="218" t="s">
        <v>1037</v>
      </c>
      <c r="H915" s="217" t="s">
        <v>5</v>
      </c>
      <c r="I915" s="219"/>
      <c r="L915" s="215"/>
      <c r="M915" s="220"/>
      <c r="N915" s="221"/>
      <c r="O915" s="221"/>
      <c r="P915" s="221"/>
      <c r="Q915" s="221"/>
      <c r="R915" s="221"/>
      <c r="S915" s="221"/>
      <c r="T915" s="222"/>
      <c r="AT915" s="217" t="s">
        <v>166</v>
      </c>
      <c r="AU915" s="217" t="s">
        <v>82</v>
      </c>
      <c r="AV915" s="11" t="s">
        <v>78</v>
      </c>
      <c r="AW915" s="11" t="s">
        <v>36</v>
      </c>
      <c r="AX915" s="11" t="s">
        <v>73</v>
      </c>
      <c r="AY915" s="217" t="s">
        <v>158</v>
      </c>
    </row>
    <row r="916" spans="2:51" s="11" customFormat="1" ht="13.5">
      <c r="B916" s="215"/>
      <c r="D916" s="216" t="s">
        <v>166</v>
      </c>
      <c r="E916" s="217" t="s">
        <v>5</v>
      </c>
      <c r="F916" s="218" t="s">
        <v>1038</v>
      </c>
      <c r="H916" s="217" t="s">
        <v>5</v>
      </c>
      <c r="I916" s="219"/>
      <c r="L916" s="215"/>
      <c r="M916" s="220"/>
      <c r="N916" s="221"/>
      <c r="O916" s="221"/>
      <c r="P916" s="221"/>
      <c r="Q916" s="221"/>
      <c r="R916" s="221"/>
      <c r="S916" s="221"/>
      <c r="T916" s="222"/>
      <c r="AT916" s="217" t="s">
        <v>166</v>
      </c>
      <c r="AU916" s="217" t="s">
        <v>82</v>
      </c>
      <c r="AV916" s="11" t="s">
        <v>78</v>
      </c>
      <c r="AW916" s="11" t="s">
        <v>36</v>
      </c>
      <c r="AX916" s="11" t="s">
        <v>73</v>
      </c>
      <c r="AY916" s="217" t="s">
        <v>158</v>
      </c>
    </row>
    <row r="917" spans="2:51" s="12" customFormat="1" ht="13.5">
      <c r="B917" s="223"/>
      <c r="D917" s="216" t="s">
        <v>166</v>
      </c>
      <c r="E917" s="224" t="s">
        <v>5</v>
      </c>
      <c r="F917" s="225" t="s">
        <v>1039</v>
      </c>
      <c r="H917" s="226">
        <v>205.28</v>
      </c>
      <c r="I917" s="227"/>
      <c r="L917" s="223"/>
      <c r="M917" s="228"/>
      <c r="N917" s="229"/>
      <c r="O917" s="229"/>
      <c r="P917" s="229"/>
      <c r="Q917" s="229"/>
      <c r="R917" s="229"/>
      <c r="S917" s="229"/>
      <c r="T917" s="230"/>
      <c r="AT917" s="224" t="s">
        <v>166</v>
      </c>
      <c r="AU917" s="224" t="s">
        <v>82</v>
      </c>
      <c r="AV917" s="12" t="s">
        <v>82</v>
      </c>
      <c r="AW917" s="12" t="s">
        <v>36</v>
      </c>
      <c r="AX917" s="12" t="s">
        <v>73</v>
      </c>
      <c r="AY917" s="224" t="s">
        <v>158</v>
      </c>
    </row>
    <row r="918" spans="2:51" s="11" customFormat="1" ht="13.5">
      <c r="B918" s="215"/>
      <c r="D918" s="216" t="s">
        <v>166</v>
      </c>
      <c r="E918" s="217" t="s">
        <v>5</v>
      </c>
      <c r="F918" s="218" t="s">
        <v>551</v>
      </c>
      <c r="H918" s="217" t="s">
        <v>5</v>
      </c>
      <c r="I918" s="219"/>
      <c r="L918" s="215"/>
      <c r="M918" s="220"/>
      <c r="N918" s="221"/>
      <c r="O918" s="221"/>
      <c r="P918" s="221"/>
      <c r="Q918" s="221"/>
      <c r="R918" s="221"/>
      <c r="S918" s="221"/>
      <c r="T918" s="222"/>
      <c r="AT918" s="217" t="s">
        <v>166</v>
      </c>
      <c r="AU918" s="217" t="s">
        <v>82</v>
      </c>
      <c r="AV918" s="11" t="s">
        <v>78</v>
      </c>
      <c r="AW918" s="11" t="s">
        <v>36</v>
      </c>
      <c r="AX918" s="11" t="s">
        <v>73</v>
      </c>
      <c r="AY918" s="217" t="s">
        <v>158</v>
      </c>
    </row>
    <row r="919" spans="2:51" s="11" customFormat="1" ht="13.5">
      <c r="B919" s="215"/>
      <c r="D919" s="216" t="s">
        <v>166</v>
      </c>
      <c r="E919" s="217" t="s">
        <v>5</v>
      </c>
      <c r="F919" s="218" t="s">
        <v>552</v>
      </c>
      <c r="H919" s="217" t="s">
        <v>5</v>
      </c>
      <c r="I919" s="219"/>
      <c r="L919" s="215"/>
      <c r="M919" s="220"/>
      <c r="N919" s="221"/>
      <c r="O919" s="221"/>
      <c r="P919" s="221"/>
      <c r="Q919" s="221"/>
      <c r="R919" s="221"/>
      <c r="S919" s="221"/>
      <c r="T919" s="222"/>
      <c r="AT919" s="217" t="s">
        <v>166</v>
      </c>
      <c r="AU919" s="217" t="s">
        <v>82</v>
      </c>
      <c r="AV919" s="11" t="s">
        <v>78</v>
      </c>
      <c r="AW919" s="11" t="s">
        <v>36</v>
      </c>
      <c r="AX919" s="11" t="s">
        <v>73</v>
      </c>
      <c r="AY919" s="217" t="s">
        <v>158</v>
      </c>
    </row>
    <row r="920" spans="2:51" s="12" customFormat="1" ht="13.5">
      <c r="B920" s="223"/>
      <c r="D920" s="216" t="s">
        <v>166</v>
      </c>
      <c r="E920" s="224" t="s">
        <v>5</v>
      </c>
      <c r="F920" s="225" t="s">
        <v>553</v>
      </c>
      <c r="H920" s="226">
        <v>88.68</v>
      </c>
      <c r="I920" s="227"/>
      <c r="L920" s="223"/>
      <c r="M920" s="228"/>
      <c r="N920" s="229"/>
      <c r="O920" s="229"/>
      <c r="P920" s="229"/>
      <c r="Q920" s="229"/>
      <c r="R920" s="229"/>
      <c r="S920" s="229"/>
      <c r="T920" s="230"/>
      <c r="AT920" s="224" t="s">
        <v>166</v>
      </c>
      <c r="AU920" s="224" t="s">
        <v>82</v>
      </c>
      <c r="AV920" s="12" t="s">
        <v>82</v>
      </c>
      <c r="AW920" s="12" t="s">
        <v>36</v>
      </c>
      <c r="AX920" s="12" t="s">
        <v>73</v>
      </c>
      <c r="AY920" s="224" t="s">
        <v>158</v>
      </c>
    </row>
    <row r="921" spans="2:51" s="13" customFormat="1" ht="13.5">
      <c r="B921" s="231"/>
      <c r="D921" s="216" t="s">
        <v>166</v>
      </c>
      <c r="E921" s="232" t="s">
        <v>5</v>
      </c>
      <c r="F921" s="233" t="s">
        <v>169</v>
      </c>
      <c r="H921" s="234">
        <v>293.96</v>
      </c>
      <c r="I921" s="235"/>
      <c r="L921" s="231"/>
      <c r="M921" s="236"/>
      <c r="N921" s="237"/>
      <c r="O921" s="237"/>
      <c r="P921" s="237"/>
      <c r="Q921" s="237"/>
      <c r="R921" s="237"/>
      <c r="S921" s="237"/>
      <c r="T921" s="238"/>
      <c r="AT921" s="232" t="s">
        <v>166</v>
      </c>
      <c r="AU921" s="232" t="s">
        <v>82</v>
      </c>
      <c r="AV921" s="13" t="s">
        <v>88</v>
      </c>
      <c r="AW921" s="13" t="s">
        <v>36</v>
      </c>
      <c r="AX921" s="13" t="s">
        <v>78</v>
      </c>
      <c r="AY921" s="232" t="s">
        <v>158</v>
      </c>
    </row>
    <row r="922" spans="2:65" s="1" customFormat="1" ht="16.5" customHeight="1">
      <c r="B922" s="202"/>
      <c r="C922" s="239" t="s">
        <v>1040</v>
      </c>
      <c r="D922" s="239" t="s">
        <v>245</v>
      </c>
      <c r="E922" s="240" t="s">
        <v>1041</v>
      </c>
      <c r="F922" s="241" t="s">
        <v>1042</v>
      </c>
      <c r="G922" s="242" t="s">
        <v>279</v>
      </c>
      <c r="H922" s="243">
        <v>0.103</v>
      </c>
      <c r="I922" s="244"/>
      <c r="J922" s="245">
        <f>ROUND(I922*H922,2)</f>
        <v>0</v>
      </c>
      <c r="K922" s="241" t="s">
        <v>164</v>
      </c>
      <c r="L922" s="246"/>
      <c r="M922" s="247" t="s">
        <v>5</v>
      </c>
      <c r="N922" s="248" t="s">
        <v>44</v>
      </c>
      <c r="O922" s="48"/>
      <c r="P922" s="212">
        <f>O922*H922</f>
        <v>0</v>
      </c>
      <c r="Q922" s="212">
        <v>0</v>
      </c>
      <c r="R922" s="212">
        <f>Q922*H922</f>
        <v>0</v>
      </c>
      <c r="S922" s="212">
        <v>0</v>
      </c>
      <c r="T922" s="213">
        <f>S922*H922</f>
        <v>0</v>
      </c>
      <c r="AR922" s="25" t="s">
        <v>409</v>
      </c>
      <c r="AT922" s="25" t="s">
        <v>245</v>
      </c>
      <c r="AU922" s="25" t="s">
        <v>82</v>
      </c>
      <c r="AY922" s="25" t="s">
        <v>158</v>
      </c>
      <c r="BE922" s="214">
        <f>IF(N922="základní",J922,0)</f>
        <v>0</v>
      </c>
      <c r="BF922" s="214">
        <f>IF(N922="snížená",J922,0)</f>
        <v>0</v>
      </c>
      <c r="BG922" s="214">
        <f>IF(N922="zákl. přenesená",J922,0)</f>
        <v>0</v>
      </c>
      <c r="BH922" s="214">
        <f>IF(N922="sníž. přenesená",J922,0)</f>
        <v>0</v>
      </c>
      <c r="BI922" s="214">
        <f>IF(N922="nulová",J922,0)</f>
        <v>0</v>
      </c>
      <c r="BJ922" s="25" t="s">
        <v>78</v>
      </c>
      <c r="BK922" s="214">
        <f>ROUND(I922*H922,2)</f>
        <v>0</v>
      </c>
      <c r="BL922" s="25" t="s">
        <v>255</v>
      </c>
      <c r="BM922" s="25" t="s">
        <v>1043</v>
      </c>
    </row>
    <row r="923" spans="2:51" s="12" customFormat="1" ht="13.5">
      <c r="B923" s="223"/>
      <c r="D923" s="216" t="s">
        <v>166</v>
      </c>
      <c r="E923" s="224" t="s">
        <v>5</v>
      </c>
      <c r="F923" s="225" t="s">
        <v>1044</v>
      </c>
      <c r="H923" s="226">
        <v>0.103</v>
      </c>
      <c r="I923" s="227"/>
      <c r="L923" s="223"/>
      <c r="M923" s="228"/>
      <c r="N923" s="229"/>
      <c r="O923" s="229"/>
      <c r="P923" s="229"/>
      <c r="Q923" s="229"/>
      <c r="R923" s="229"/>
      <c r="S923" s="229"/>
      <c r="T923" s="230"/>
      <c r="AT923" s="224" t="s">
        <v>166</v>
      </c>
      <c r="AU923" s="224" t="s">
        <v>82</v>
      </c>
      <c r="AV923" s="12" t="s">
        <v>82</v>
      </c>
      <c r="AW923" s="12" t="s">
        <v>36</v>
      </c>
      <c r="AX923" s="12" t="s">
        <v>73</v>
      </c>
      <c r="AY923" s="224" t="s">
        <v>158</v>
      </c>
    </row>
    <row r="924" spans="2:51" s="13" customFormat="1" ht="13.5">
      <c r="B924" s="231"/>
      <c r="D924" s="216" t="s">
        <v>166</v>
      </c>
      <c r="E924" s="232" t="s">
        <v>5</v>
      </c>
      <c r="F924" s="233" t="s">
        <v>169</v>
      </c>
      <c r="H924" s="234">
        <v>0.103</v>
      </c>
      <c r="I924" s="235"/>
      <c r="L924" s="231"/>
      <c r="M924" s="236"/>
      <c r="N924" s="237"/>
      <c r="O924" s="237"/>
      <c r="P924" s="237"/>
      <c r="Q924" s="237"/>
      <c r="R924" s="237"/>
      <c r="S924" s="237"/>
      <c r="T924" s="238"/>
      <c r="AT924" s="232" t="s">
        <v>166</v>
      </c>
      <c r="AU924" s="232" t="s">
        <v>82</v>
      </c>
      <c r="AV924" s="13" t="s">
        <v>88</v>
      </c>
      <c r="AW924" s="13" t="s">
        <v>36</v>
      </c>
      <c r="AX924" s="13" t="s">
        <v>78</v>
      </c>
      <c r="AY924" s="232" t="s">
        <v>158</v>
      </c>
    </row>
    <row r="925" spans="2:65" s="1" customFormat="1" ht="25.5" customHeight="1">
      <c r="B925" s="202"/>
      <c r="C925" s="203" t="s">
        <v>1045</v>
      </c>
      <c r="D925" s="203" t="s">
        <v>160</v>
      </c>
      <c r="E925" s="204" t="s">
        <v>1046</v>
      </c>
      <c r="F925" s="205" t="s">
        <v>1047</v>
      </c>
      <c r="G925" s="206" t="s">
        <v>163</v>
      </c>
      <c r="H925" s="207">
        <v>293.96</v>
      </c>
      <c r="I925" s="208"/>
      <c r="J925" s="209">
        <f>ROUND(I925*H925,2)</f>
        <v>0</v>
      </c>
      <c r="K925" s="205" t="s">
        <v>164</v>
      </c>
      <c r="L925" s="47"/>
      <c r="M925" s="210" t="s">
        <v>5</v>
      </c>
      <c r="N925" s="211" t="s">
        <v>44</v>
      </c>
      <c r="O925" s="48"/>
      <c r="P925" s="212">
        <f>O925*H925</f>
        <v>0</v>
      </c>
      <c r="Q925" s="212">
        <v>0</v>
      </c>
      <c r="R925" s="212">
        <f>Q925*H925</f>
        <v>0</v>
      </c>
      <c r="S925" s="212">
        <v>0</v>
      </c>
      <c r="T925" s="213">
        <f>S925*H925</f>
        <v>0</v>
      </c>
      <c r="AR925" s="25" t="s">
        <v>255</v>
      </c>
      <c r="AT925" s="25" t="s">
        <v>160</v>
      </c>
      <c r="AU925" s="25" t="s">
        <v>82</v>
      </c>
      <c r="AY925" s="25" t="s">
        <v>158</v>
      </c>
      <c r="BE925" s="214">
        <f>IF(N925="základní",J925,0)</f>
        <v>0</v>
      </c>
      <c r="BF925" s="214">
        <f>IF(N925="snížená",J925,0)</f>
        <v>0</v>
      </c>
      <c r="BG925" s="214">
        <f>IF(N925="zákl. přenesená",J925,0)</f>
        <v>0</v>
      </c>
      <c r="BH925" s="214">
        <f>IF(N925="sníž. přenesená",J925,0)</f>
        <v>0</v>
      </c>
      <c r="BI925" s="214">
        <f>IF(N925="nulová",J925,0)</f>
        <v>0</v>
      </c>
      <c r="BJ925" s="25" t="s">
        <v>78</v>
      </c>
      <c r="BK925" s="214">
        <f>ROUND(I925*H925,2)</f>
        <v>0</v>
      </c>
      <c r="BL925" s="25" t="s">
        <v>255</v>
      </c>
      <c r="BM925" s="25" t="s">
        <v>1048</v>
      </c>
    </row>
    <row r="926" spans="2:51" s="11" customFormat="1" ht="13.5">
      <c r="B926" s="215"/>
      <c r="D926" s="216" t="s">
        <v>166</v>
      </c>
      <c r="E926" s="217" t="s">
        <v>5</v>
      </c>
      <c r="F926" s="218" t="s">
        <v>1037</v>
      </c>
      <c r="H926" s="217" t="s">
        <v>5</v>
      </c>
      <c r="I926" s="219"/>
      <c r="L926" s="215"/>
      <c r="M926" s="220"/>
      <c r="N926" s="221"/>
      <c r="O926" s="221"/>
      <c r="P926" s="221"/>
      <c r="Q926" s="221"/>
      <c r="R926" s="221"/>
      <c r="S926" s="221"/>
      <c r="T926" s="222"/>
      <c r="AT926" s="217" t="s">
        <v>166</v>
      </c>
      <c r="AU926" s="217" t="s">
        <v>82</v>
      </c>
      <c r="AV926" s="11" t="s">
        <v>78</v>
      </c>
      <c r="AW926" s="11" t="s">
        <v>36</v>
      </c>
      <c r="AX926" s="11" t="s">
        <v>73</v>
      </c>
      <c r="AY926" s="217" t="s">
        <v>158</v>
      </c>
    </row>
    <row r="927" spans="2:51" s="11" customFormat="1" ht="13.5">
      <c r="B927" s="215"/>
      <c r="D927" s="216" t="s">
        <v>166</v>
      </c>
      <c r="E927" s="217" t="s">
        <v>5</v>
      </c>
      <c r="F927" s="218" t="s">
        <v>1038</v>
      </c>
      <c r="H927" s="217" t="s">
        <v>5</v>
      </c>
      <c r="I927" s="219"/>
      <c r="L927" s="215"/>
      <c r="M927" s="220"/>
      <c r="N927" s="221"/>
      <c r="O927" s="221"/>
      <c r="P927" s="221"/>
      <c r="Q927" s="221"/>
      <c r="R927" s="221"/>
      <c r="S927" s="221"/>
      <c r="T927" s="222"/>
      <c r="AT927" s="217" t="s">
        <v>166</v>
      </c>
      <c r="AU927" s="217" t="s">
        <v>82</v>
      </c>
      <c r="AV927" s="11" t="s">
        <v>78</v>
      </c>
      <c r="AW927" s="11" t="s">
        <v>36</v>
      </c>
      <c r="AX927" s="11" t="s">
        <v>73</v>
      </c>
      <c r="AY927" s="217" t="s">
        <v>158</v>
      </c>
    </row>
    <row r="928" spans="2:51" s="12" customFormat="1" ht="13.5">
      <c r="B928" s="223"/>
      <c r="D928" s="216" t="s">
        <v>166</v>
      </c>
      <c r="E928" s="224" t="s">
        <v>5</v>
      </c>
      <c r="F928" s="225" t="s">
        <v>1039</v>
      </c>
      <c r="H928" s="226">
        <v>205.28</v>
      </c>
      <c r="I928" s="227"/>
      <c r="L928" s="223"/>
      <c r="M928" s="228"/>
      <c r="N928" s="229"/>
      <c r="O928" s="229"/>
      <c r="P928" s="229"/>
      <c r="Q928" s="229"/>
      <c r="R928" s="229"/>
      <c r="S928" s="229"/>
      <c r="T928" s="230"/>
      <c r="AT928" s="224" t="s">
        <v>166</v>
      </c>
      <c r="AU928" s="224" t="s">
        <v>82</v>
      </c>
      <c r="AV928" s="12" t="s">
        <v>82</v>
      </c>
      <c r="AW928" s="12" t="s">
        <v>36</v>
      </c>
      <c r="AX928" s="12" t="s">
        <v>73</v>
      </c>
      <c r="AY928" s="224" t="s">
        <v>158</v>
      </c>
    </row>
    <row r="929" spans="2:51" s="11" customFormat="1" ht="13.5">
      <c r="B929" s="215"/>
      <c r="D929" s="216" t="s">
        <v>166</v>
      </c>
      <c r="E929" s="217" t="s">
        <v>5</v>
      </c>
      <c r="F929" s="218" t="s">
        <v>551</v>
      </c>
      <c r="H929" s="217" t="s">
        <v>5</v>
      </c>
      <c r="I929" s="219"/>
      <c r="L929" s="215"/>
      <c r="M929" s="220"/>
      <c r="N929" s="221"/>
      <c r="O929" s="221"/>
      <c r="P929" s="221"/>
      <c r="Q929" s="221"/>
      <c r="R929" s="221"/>
      <c r="S929" s="221"/>
      <c r="T929" s="222"/>
      <c r="AT929" s="217" t="s">
        <v>166</v>
      </c>
      <c r="AU929" s="217" t="s">
        <v>82</v>
      </c>
      <c r="AV929" s="11" t="s">
        <v>78</v>
      </c>
      <c r="AW929" s="11" t="s">
        <v>36</v>
      </c>
      <c r="AX929" s="11" t="s">
        <v>73</v>
      </c>
      <c r="AY929" s="217" t="s">
        <v>158</v>
      </c>
    </row>
    <row r="930" spans="2:51" s="11" customFormat="1" ht="13.5">
      <c r="B930" s="215"/>
      <c r="D930" s="216" t="s">
        <v>166</v>
      </c>
      <c r="E930" s="217" t="s">
        <v>5</v>
      </c>
      <c r="F930" s="218" t="s">
        <v>552</v>
      </c>
      <c r="H930" s="217" t="s">
        <v>5</v>
      </c>
      <c r="I930" s="219"/>
      <c r="L930" s="215"/>
      <c r="M930" s="220"/>
      <c r="N930" s="221"/>
      <c r="O930" s="221"/>
      <c r="P930" s="221"/>
      <c r="Q930" s="221"/>
      <c r="R930" s="221"/>
      <c r="S930" s="221"/>
      <c r="T930" s="222"/>
      <c r="AT930" s="217" t="s">
        <v>166</v>
      </c>
      <c r="AU930" s="217" t="s">
        <v>82</v>
      </c>
      <c r="AV930" s="11" t="s">
        <v>78</v>
      </c>
      <c r="AW930" s="11" t="s">
        <v>36</v>
      </c>
      <c r="AX930" s="11" t="s">
        <v>73</v>
      </c>
      <c r="AY930" s="217" t="s">
        <v>158</v>
      </c>
    </row>
    <row r="931" spans="2:51" s="12" customFormat="1" ht="13.5">
      <c r="B931" s="223"/>
      <c r="D931" s="216" t="s">
        <v>166</v>
      </c>
      <c r="E931" s="224" t="s">
        <v>5</v>
      </c>
      <c r="F931" s="225" t="s">
        <v>553</v>
      </c>
      <c r="H931" s="226">
        <v>88.68</v>
      </c>
      <c r="I931" s="227"/>
      <c r="L931" s="223"/>
      <c r="M931" s="228"/>
      <c r="N931" s="229"/>
      <c r="O931" s="229"/>
      <c r="P931" s="229"/>
      <c r="Q931" s="229"/>
      <c r="R931" s="229"/>
      <c r="S931" s="229"/>
      <c r="T931" s="230"/>
      <c r="AT931" s="224" t="s">
        <v>166</v>
      </c>
      <c r="AU931" s="224" t="s">
        <v>82</v>
      </c>
      <c r="AV931" s="12" t="s">
        <v>82</v>
      </c>
      <c r="AW931" s="12" t="s">
        <v>36</v>
      </c>
      <c r="AX931" s="12" t="s">
        <v>73</v>
      </c>
      <c r="AY931" s="224" t="s">
        <v>158</v>
      </c>
    </row>
    <row r="932" spans="2:51" s="13" customFormat="1" ht="13.5">
      <c r="B932" s="231"/>
      <c r="D932" s="216" t="s">
        <v>166</v>
      </c>
      <c r="E932" s="232" t="s">
        <v>5</v>
      </c>
      <c r="F932" s="233" t="s">
        <v>169</v>
      </c>
      <c r="H932" s="234">
        <v>293.96</v>
      </c>
      <c r="I932" s="235"/>
      <c r="L932" s="231"/>
      <c r="M932" s="236"/>
      <c r="N932" s="237"/>
      <c r="O932" s="237"/>
      <c r="P932" s="237"/>
      <c r="Q932" s="237"/>
      <c r="R932" s="237"/>
      <c r="S932" s="237"/>
      <c r="T932" s="238"/>
      <c r="AT932" s="232" t="s">
        <v>166</v>
      </c>
      <c r="AU932" s="232" t="s">
        <v>82</v>
      </c>
      <c r="AV932" s="13" t="s">
        <v>88</v>
      </c>
      <c r="AW932" s="13" t="s">
        <v>36</v>
      </c>
      <c r="AX932" s="13" t="s">
        <v>78</v>
      </c>
      <c r="AY932" s="232" t="s">
        <v>158</v>
      </c>
    </row>
    <row r="933" spans="2:65" s="1" customFormat="1" ht="16.5" customHeight="1">
      <c r="B933" s="202"/>
      <c r="C933" s="239" t="s">
        <v>1049</v>
      </c>
      <c r="D933" s="239" t="s">
        <v>245</v>
      </c>
      <c r="E933" s="240" t="s">
        <v>1050</v>
      </c>
      <c r="F933" s="241" t="s">
        <v>1051</v>
      </c>
      <c r="G933" s="242" t="s">
        <v>163</v>
      </c>
      <c r="H933" s="243">
        <v>338.054</v>
      </c>
      <c r="I933" s="244"/>
      <c r="J933" s="245">
        <f>ROUND(I933*H933,2)</f>
        <v>0</v>
      </c>
      <c r="K933" s="241" t="s">
        <v>5</v>
      </c>
      <c r="L933" s="246"/>
      <c r="M933" s="247" t="s">
        <v>5</v>
      </c>
      <c r="N933" s="248" t="s">
        <v>44</v>
      </c>
      <c r="O933" s="48"/>
      <c r="P933" s="212">
        <f>O933*H933</f>
        <v>0</v>
      </c>
      <c r="Q933" s="212">
        <v>0</v>
      </c>
      <c r="R933" s="212">
        <f>Q933*H933</f>
        <v>0</v>
      </c>
      <c r="S933" s="212">
        <v>0</v>
      </c>
      <c r="T933" s="213">
        <f>S933*H933</f>
        <v>0</v>
      </c>
      <c r="AR933" s="25" t="s">
        <v>409</v>
      </c>
      <c r="AT933" s="25" t="s">
        <v>245</v>
      </c>
      <c r="AU933" s="25" t="s">
        <v>82</v>
      </c>
      <c r="AY933" s="25" t="s">
        <v>158</v>
      </c>
      <c r="BE933" s="214">
        <f>IF(N933="základní",J933,0)</f>
        <v>0</v>
      </c>
      <c r="BF933" s="214">
        <f>IF(N933="snížená",J933,0)</f>
        <v>0</v>
      </c>
      <c r="BG933" s="214">
        <f>IF(N933="zákl. přenesená",J933,0)</f>
        <v>0</v>
      </c>
      <c r="BH933" s="214">
        <f>IF(N933="sníž. přenesená",J933,0)</f>
        <v>0</v>
      </c>
      <c r="BI933" s="214">
        <f>IF(N933="nulová",J933,0)</f>
        <v>0</v>
      </c>
      <c r="BJ933" s="25" t="s">
        <v>78</v>
      </c>
      <c r="BK933" s="214">
        <f>ROUND(I933*H933,2)</f>
        <v>0</v>
      </c>
      <c r="BL933" s="25" t="s">
        <v>255</v>
      </c>
      <c r="BM933" s="25" t="s">
        <v>1052</v>
      </c>
    </row>
    <row r="934" spans="2:51" s="12" customFormat="1" ht="13.5">
      <c r="B934" s="223"/>
      <c r="D934" s="216" t="s">
        <v>166</v>
      </c>
      <c r="E934" s="224" t="s">
        <v>5</v>
      </c>
      <c r="F934" s="225" t="s">
        <v>1053</v>
      </c>
      <c r="H934" s="226">
        <v>338.054</v>
      </c>
      <c r="I934" s="227"/>
      <c r="L934" s="223"/>
      <c r="M934" s="228"/>
      <c r="N934" s="229"/>
      <c r="O934" s="229"/>
      <c r="P934" s="229"/>
      <c r="Q934" s="229"/>
      <c r="R934" s="229"/>
      <c r="S934" s="229"/>
      <c r="T934" s="230"/>
      <c r="AT934" s="224" t="s">
        <v>166</v>
      </c>
      <c r="AU934" s="224" t="s">
        <v>82</v>
      </c>
      <c r="AV934" s="12" t="s">
        <v>82</v>
      </c>
      <c r="AW934" s="12" t="s">
        <v>36</v>
      </c>
      <c r="AX934" s="12" t="s">
        <v>73</v>
      </c>
      <c r="AY934" s="224" t="s">
        <v>158</v>
      </c>
    </row>
    <row r="935" spans="2:51" s="13" customFormat="1" ht="13.5">
      <c r="B935" s="231"/>
      <c r="D935" s="216" t="s">
        <v>166</v>
      </c>
      <c r="E935" s="232" t="s">
        <v>5</v>
      </c>
      <c r="F935" s="233" t="s">
        <v>169</v>
      </c>
      <c r="H935" s="234">
        <v>338.054</v>
      </c>
      <c r="I935" s="235"/>
      <c r="L935" s="231"/>
      <c r="M935" s="236"/>
      <c r="N935" s="237"/>
      <c r="O935" s="237"/>
      <c r="P935" s="237"/>
      <c r="Q935" s="237"/>
      <c r="R935" s="237"/>
      <c r="S935" s="237"/>
      <c r="T935" s="238"/>
      <c r="AT935" s="232" t="s">
        <v>166</v>
      </c>
      <c r="AU935" s="232" t="s">
        <v>82</v>
      </c>
      <c r="AV935" s="13" t="s">
        <v>88</v>
      </c>
      <c r="AW935" s="13" t="s">
        <v>36</v>
      </c>
      <c r="AX935" s="13" t="s">
        <v>78</v>
      </c>
      <c r="AY935" s="232" t="s">
        <v>158</v>
      </c>
    </row>
    <row r="936" spans="2:65" s="1" customFormat="1" ht="16.5" customHeight="1">
      <c r="B936" s="202"/>
      <c r="C936" s="203" t="s">
        <v>1054</v>
      </c>
      <c r="D936" s="203" t="s">
        <v>160</v>
      </c>
      <c r="E936" s="204" t="s">
        <v>1055</v>
      </c>
      <c r="F936" s="205" t="s">
        <v>1056</v>
      </c>
      <c r="G936" s="206" t="s">
        <v>304</v>
      </c>
      <c r="H936" s="207">
        <v>256.6</v>
      </c>
      <c r="I936" s="208"/>
      <c r="J936" s="209">
        <f>ROUND(I936*H936,2)</f>
        <v>0</v>
      </c>
      <c r="K936" s="205" t="s">
        <v>5</v>
      </c>
      <c r="L936" s="47"/>
      <c r="M936" s="210" t="s">
        <v>5</v>
      </c>
      <c r="N936" s="211" t="s">
        <v>44</v>
      </c>
      <c r="O936" s="48"/>
      <c r="P936" s="212">
        <f>O936*H936</f>
        <v>0</v>
      </c>
      <c r="Q936" s="212">
        <v>0</v>
      </c>
      <c r="R936" s="212">
        <f>Q936*H936</f>
        <v>0</v>
      </c>
      <c r="S936" s="212">
        <v>0</v>
      </c>
      <c r="T936" s="213">
        <f>S936*H936</f>
        <v>0</v>
      </c>
      <c r="AR936" s="25" t="s">
        <v>255</v>
      </c>
      <c r="AT936" s="25" t="s">
        <v>160</v>
      </c>
      <c r="AU936" s="25" t="s">
        <v>82</v>
      </c>
      <c r="AY936" s="25" t="s">
        <v>158</v>
      </c>
      <c r="BE936" s="214">
        <f>IF(N936="základní",J936,0)</f>
        <v>0</v>
      </c>
      <c r="BF936" s="214">
        <f>IF(N936="snížená",J936,0)</f>
        <v>0</v>
      </c>
      <c r="BG936" s="214">
        <f>IF(N936="zákl. přenesená",J936,0)</f>
        <v>0</v>
      </c>
      <c r="BH936" s="214">
        <f>IF(N936="sníž. přenesená",J936,0)</f>
        <v>0</v>
      </c>
      <c r="BI936" s="214">
        <f>IF(N936="nulová",J936,0)</f>
        <v>0</v>
      </c>
      <c r="BJ936" s="25" t="s">
        <v>78</v>
      </c>
      <c r="BK936" s="214">
        <f>ROUND(I936*H936,2)</f>
        <v>0</v>
      </c>
      <c r="BL936" s="25" t="s">
        <v>255</v>
      </c>
      <c r="BM936" s="25" t="s">
        <v>1057</v>
      </c>
    </row>
    <row r="937" spans="2:51" s="11" customFormat="1" ht="13.5">
      <c r="B937" s="215"/>
      <c r="D937" s="216" t="s">
        <v>166</v>
      </c>
      <c r="E937" s="217" t="s">
        <v>5</v>
      </c>
      <c r="F937" s="218" t="s">
        <v>1037</v>
      </c>
      <c r="H937" s="217" t="s">
        <v>5</v>
      </c>
      <c r="I937" s="219"/>
      <c r="L937" s="215"/>
      <c r="M937" s="220"/>
      <c r="N937" s="221"/>
      <c r="O937" s="221"/>
      <c r="P937" s="221"/>
      <c r="Q937" s="221"/>
      <c r="R937" s="221"/>
      <c r="S937" s="221"/>
      <c r="T937" s="222"/>
      <c r="AT937" s="217" t="s">
        <v>166</v>
      </c>
      <c r="AU937" s="217" t="s">
        <v>82</v>
      </c>
      <c r="AV937" s="11" t="s">
        <v>78</v>
      </c>
      <c r="AW937" s="11" t="s">
        <v>36</v>
      </c>
      <c r="AX937" s="11" t="s">
        <v>73</v>
      </c>
      <c r="AY937" s="217" t="s">
        <v>158</v>
      </c>
    </row>
    <row r="938" spans="2:51" s="12" customFormat="1" ht="13.5">
      <c r="B938" s="223"/>
      <c r="D938" s="216" t="s">
        <v>166</v>
      </c>
      <c r="E938" s="224" t="s">
        <v>5</v>
      </c>
      <c r="F938" s="225" t="s">
        <v>1058</v>
      </c>
      <c r="H938" s="226">
        <v>256.6</v>
      </c>
      <c r="I938" s="227"/>
      <c r="L938" s="223"/>
      <c r="M938" s="228"/>
      <c r="N938" s="229"/>
      <c r="O938" s="229"/>
      <c r="P938" s="229"/>
      <c r="Q938" s="229"/>
      <c r="R938" s="229"/>
      <c r="S938" s="229"/>
      <c r="T938" s="230"/>
      <c r="AT938" s="224" t="s">
        <v>166</v>
      </c>
      <c r="AU938" s="224" t="s">
        <v>82</v>
      </c>
      <c r="AV938" s="12" t="s">
        <v>82</v>
      </c>
      <c r="AW938" s="12" t="s">
        <v>36</v>
      </c>
      <c r="AX938" s="12" t="s">
        <v>73</v>
      </c>
      <c r="AY938" s="224" t="s">
        <v>158</v>
      </c>
    </row>
    <row r="939" spans="2:51" s="13" customFormat="1" ht="13.5">
      <c r="B939" s="231"/>
      <c r="D939" s="216" t="s">
        <v>166</v>
      </c>
      <c r="E939" s="232" t="s">
        <v>5</v>
      </c>
      <c r="F939" s="233" t="s">
        <v>169</v>
      </c>
      <c r="H939" s="234">
        <v>256.6</v>
      </c>
      <c r="I939" s="235"/>
      <c r="L939" s="231"/>
      <c r="M939" s="236"/>
      <c r="N939" s="237"/>
      <c r="O939" s="237"/>
      <c r="P939" s="237"/>
      <c r="Q939" s="237"/>
      <c r="R939" s="237"/>
      <c r="S939" s="237"/>
      <c r="T939" s="238"/>
      <c r="AT939" s="232" t="s">
        <v>166</v>
      </c>
      <c r="AU939" s="232" t="s">
        <v>82</v>
      </c>
      <c r="AV939" s="13" t="s">
        <v>88</v>
      </c>
      <c r="AW939" s="13" t="s">
        <v>36</v>
      </c>
      <c r="AX939" s="13" t="s">
        <v>78</v>
      </c>
      <c r="AY939" s="232" t="s">
        <v>158</v>
      </c>
    </row>
    <row r="940" spans="2:65" s="1" customFormat="1" ht="16.5" customHeight="1">
      <c r="B940" s="202"/>
      <c r="C940" s="203" t="s">
        <v>1059</v>
      </c>
      <c r="D940" s="203" t="s">
        <v>160</v>
      </c>
      <c r="E940" s="204" t="s">
        <v>1060</v>
      </c>
      <c r="F940" s="205" t="s">
        <v>1061</v>
      </c>
      <c r="G940" s="206" t="s">
        <v>163</v>
      </c>
      <c r="H940" s="207">
        <v>256.6</v>
      </c>
      <c r="I940" s="208"/>
      <c r="J940" s="209">
        <f>ROUND(I940*H940,2)</f>
        <v>0</v>
      </c>
      <c r="K940" s="205" t="s">
        <v>5</v>
      </c>
      <c r="L940" s="47"/>
      <c r="M940" s="210" t="s">
        <v>5</v>
      </c>
      <c r="N940" s="211" t="s">
        <v>44</v>
      </c>
      <c r="O940" s="48"/>
      <c r="P940" s="212">
        <f>O940*H940</f>
        <v>0</v>
      </c>
      <c r="Q940" s="212">
        <v>0</v>
      </c>
      <c r="R940" s="212">
        <f>Q940*H940</f>
        <v>0</v>
      </c>
      <c r="S940" s="212">
        <v>0</v>
      </c>
      <c r="T940" s="213">
        <f>S940*H940</f>
        <v>0</v>
      </c>
      <c r="AR940" s="25" t="s">
        <v>255</v>
      </c>
      <c r="AT940" s="25" t="s">
        <v>160</v>
      </c>
      <c r="AU940" s="25" t="s">
        <v>82</v>
      </c>
      <c r="AY940" s="25" t="s">
        <v>158</v>
      </c>
      <c r="BE940" s="214">
        <f>IF(N940="základní",J940,0)</f>
        <v>0</v>
      </c>
      <c r="BF940" s="214">
        <f>IF(N940="snížená",J940,0)</f>
        <v>0</v>
      </c>
      <c r="BG940" s="214">
        <f>IF(N940="zákl. přenesená",J940,0)</f>
        <v>0</v>
      </c>
      <c r="BH940" s="214">
        <f>IF(N940="sníž. přenesená",J940,0)</f>
        <v>0</v>
      </c>
      <c r="BI940" s="214">
        <f>IF(N940="nulová",J940,0)</f>
        <v>0</v>
      </c>
      <c r="BJ940" s="25" t="s">
        <v>78</v>
      </c>
      <c r="BK940" s="214">
        <f>ROUND(I940*H940,2)</f>
        <v>0</v>
      </c>
      <c r="BL940" s="25" t="s">
        <v>255</v>
      </c>
      <c r="BM940" s="25" t="s">
        <v>1062</v>
      </c>
    </row>
    <row r="941" spans="2:51" s="11" customFormat="1" ht="13.5">
      <c r="B941" s="215"/>
      <c r="D941" s="216" t="s">
        <v>166</v>
      </c>
      <c r="E941" s="217" t="s">
        <v>5</v>
      </c>
      <c r="F941" s="218" t="s">
        <v>1037</v>
      </c>
      <c r="H941" s="217" t="s">
        <v>5</v>
      </c>
      <c r="I941" s="219"/>
      <c r="L941" s="215"/>
      <c r="M941" s="220"/>
      <c r="N941" s="221"/>
      <c r="O941" s="221"/>
      <c r="P941" s="221"/>
      <c r="Q941" s="221"/>
      <c r="R941" s="221"/>
      <c r="S941" s="221"/>
      <c r="T941" s="222"/>
      <c r="AT941" s="217" t="s">
        <v>166</v>
      </c>
      <c r="AU941" s="217" t="s">
        <v>82</v>
      </c>
      <c r="AV941" s="11" t="s">
        <v>78</v>
      </c>
      <c r="AW941" s="11" t="s">
        <v>36</v>
      </c>
      <c r="AX941" s="11" t="s">
        <v>73</v>
      </c>
      <c r="AY941" s="217" t="s">
        <v>158</v>
      </c>
    </row>
    <row r="942" spans="2:51" s="12" customFormat="1" ht="13.5">
      <c r="B942" s="223"/>
      <c r="D942" s="216" t="s">
        <v>166</v>
      </c>
      <c r="E942" s="224" t="s">
        <v>5</v>
      </c>
      <c r="F942" s="225" t="s">
        <v>1063</v>
      </c>
      <c r="H942" s="226">
        <v>256.6</v>
      </c>
      <c r="I942" s="227"/>
      <c r="L942" s="223"/>
      <c r="M942" s="228"/>
      <c r="N942" s="229"/>
      <c r="O942" s="229"/>
      <c r="P942" s="229"/>
      <c r="Q942" s="229"/>
      <c r="R942" s="229"/>
      <c r="S942" s="229"/>
      <c r="T942" s="230"/>
      <c r="AT942" s="224" t="s">
        <v>166</v>
      </c>
      <c r="AU942" s="224" t="s">
        <v>82</v>
      </c>
      <c r="AV942" s="12" t="s">
        <v>82</v>
      </c>
      <c r="AW942" s="12" t="s">
        <v>36</v>
      </c>
      <c r="AX942" s="12" t="s">
        <v>73</v>
      </c>
      <c r="AY942" s="224" t="s">
        <v>158</v>
      </c>
    </row>
    <row r="943" spans="2:51" s="13" customFormat="1" ht="13.5">
      <c r="B943" s="231"/>
      <c r="D943" s="216" t="s">
        <v>166</v>
      </c>
      <c r="E943" s="232" t="s">
        <v>5</v>
      </c>
      <c r="F943" s="233" t="s">
        <v>169</v>
      </c>
      <c r="H943" s="234">
        <v>256.6</v>
      </c>
      <c r="I943" s="235"/>
      <c r="L943" s="231"/>
      <c r="M943" s="236"/>
      <c r="N943" s="237"/>
      <c r="O943" s="237"/>
      <c r="P943" s="237"/>
      <c r="Q943" s="237"/>
      <c r="R943" s="237"/>
      <c r="S943" s="237"/>
      <c r="T943" s="238"/>
      <c r="AT943" s="232" t="s">
        <v>166</v>
      </c>
      <c r="AU943" s="232" t="s">
        <v>82</v>
      </c>
      <c r="AV943" s="13" t="s">
        <v>88</v>
      </c>
      <c r="AW943" s="13" t="s">
        <v>36</v>
      </c>
      <c r="AX943" s="13" t="s">
        <v>78</v>
      </c>
      <c r="AY943" s="232" t="s">
        <v>158</v>
      </c>
    </row>
    <row r="944" spans="2:65" s="1" customFormat="1" ht="38.25" customHeight="1">
      <c r="B944" s="202"/>
      <c r="C944" s="203" t="s">
        <v>1064</v>
      </c>
      <c r="D944" s="203" t="s">
        <v>160</v>
      </c>
      <c r="E944" s="204" t="s">
        <v>1065</v>
      </c>
      <c r="F944" s="205" t="s">
        <v>1066</v>
      </c>
      <c r="G944" s="206" t="s">
        <v>279</v>
      </c>
      <c r="H944" s="207">
        <v>2.1</v>
      </c>
      <c r="I944" s="208"/>
      <c r="J944" s="209">
        <f>ROUND(I944*H944,2)</f>
        <v>0</v>
      </c>
      <c r="K944" s="205" t="s">
        <v>164</v>
      </c>
      <c r="L944" s="47"/>
      <c r="M944" s="210" t="s">
        <v>5</v>
      </c>
      <c r="N944" s="211" t="s">
        <v>44</v>
      </c>
      <c r="O944" s="48"/>
      <c r="P944" s="212">
        <f>O944*H944</f>
        <v>0</v>
      </c>
      <c r="Q944" s="212">
        <v>0</v>
      </c>
      <c r="R944" s="212">
        <f>Q944*H944</f>
        <v>0</v>
      </c>
      <c r="S944" s="212">
        <v>0</v>
      </c>
      <c r="T944" s="213">
        <f>S944*H944</f>
        <v>0</v>
      </c>
      <c r="AR944" s="25" t="s">
        <v>255</v>
      </c>
      <c r="AT944" s="25" t="s">
        <v>160</v>
      </c>
      <c r="AU944" s="25" t="s">
        <v>82</v>
      </c>
      <c r="AY944" s="25" t="s">
        <v>158</v>
      </c>
      <c r="BE944" s="214">
        <f>IF(N944="základní",J944,0)</f>
        <v>0</v>
      </c>
      <c r="BF944" s="214">
        <f>IF(N944="snížená",J944,0)</f>
        <v>0</v>
      </c>
      <c r="BG944" s="214">
        <f>IF(N944="zákl. přenesená",J944,0)</f>
        <v>0</v>
      </c>
      <c r="BH944" s="214">
        <f>IF(N944="sníž. přenesená",J944,0)</f>
        <v>0</v>
      </c>
      <c r="BI944" s="214">
        <f>IF(N944="nulová",J944,0)</f>
        <v>0</v>
      </c>
      <c r="BJ944" s="25" t="s">
        <v>78</v>
      </c>
      <c r="BK944" s="214">
        <f>ROUND(I944*H944,2)</f>
        <v>0</v>
      </c>
      <c r="BL944" s="25" t="s">
        <v>255</v>
      </c>
      <c r="BM944" s="25" t="s">
        <v>1067</v>
      </c>
    </row>
    <row r="945" spans="2:63" s="10" customFormat="1" ht="29.85" customHeight="1">
      <c r="B945" s="189"/>
      <c r="D945" s="190" t="s">
        <v>72</v>
      </c>
      <c r="E945" s="200" t="s">
        <v>1068</v>
      </c>
      <c r="F945" s="200" t="s">
        <v>1069</v>
      </c>
      <c r="I945" s="192"/>
      <c r="J945" s="201">
        <f>BK945</f>
        <v>0</v>
      </c>
      <c r="L945" s="189"/>
      <c r="M945" s="194"/>
      <c r="N945" s="195"/>
      <c r="O945" s="195"/>
      <c r="P945" s="196">
        <f>SUM(P946:P1056)</f>
        <v>0</v>
      </c>
      <c r="Q945" s="195"/>
      <c r="R945" s="196">
        <f>SUM(R946:R1056)</f>
        <v>0</v>
      </c>
      <c r="S945" s="195"/>
      <c r="T945" s="197">
        <f>SUM(T946:T1056)</f>
        <v>0</v>
      </c>
      <c r="AR945" s="190" t="s">
        <v>82</v>
      </c>
      <c r="AT945" s="198" t="s">
        <v>72</v>
      </c>
      <c r="AU945" s="198" t="s">
        <v>78</v>
      </c>
      <c r="AY945" s="190" t="s">
        <v>158</v>
      </c>
      <c r="BK945" s="199">
        <f>SUM(BK946:BK1056)</f>
        <v>0</v>
      </c>
    </row>
    <row r="946" spans="2:65" s="1" customFormat="1" ht="16.5" customHeight="1">
      <c r="B946" s="202"/>
      <c r="C946" s="203" t="s">
        <v>1070</v>
      </c>
      <c r="D946" s="203" t="s">
        <v>160</v>
      </c>
      <c r="E946" s="204" t="s">
        <v>1071</v>
      </c>
      <c r="F946" s="205" t="s">
        <v>1072</v>
      </c>
      <c r="G946" s="206" t="s">
        <v>163</v>
      </c>
      <c r="H946" s="207">
        <v>341</v>
      </c>
      <c r="I946" s="208"/>
      <c r="J946" s="209">
        <f>ROUND(I946*H946,2)</f>
        <v>0</v>
      </c>
      <c r="K946" s="205" t="s">
        <v>5</v>
      </c>
      <c r="L946" s="47"/>
      <c r="M946" s="210" t="s">
        <v>5</v>
      </c>
      <c r="N946" s="211" t="s">
        <v>44</v>
      </c>
      <c r="O946" s="48"/>
      <c r="P946" s="212">
        <f>O946*H946</f>
        <v>0</v>
      </c>
      <c r="Q946" s="212">
        <v>0</v>
      </c>
      <c r="R946" s="212">
        <f>Q946*H946</f>
        <v>0</v>
      </c>
      <c r="S946" s="212">
        <v>0</v>
      </c>
      <c r="T946" s="213">
        <f>S946*H946</f>
        <v>0</v>
      </c>
      <c r="AR946" s="25" t="s">
        <v>255</v>
      </c>
      <c r="AT946" s="25" t="s">
        <v>160</v>
      </c>
      <c r="AU946" s="25" t="s">
        <v>82</v>
      </c>
      <c r="AY946" s="25" t="s">
        <v>158</v>
      </c>
      <c r="BE946" s="214">
        <f>IF(N946="základní",J946,0)</f>
        <v>0</v>
      </c>
      <c r="BF946" s="214">
        <f>IF(N946="snížená",J946,0)</f>
        <v>0</v>
      </c>
      <c r="BG946" s="214">
        <f>IF(N946="zákl. přenesená",J946,0)</f>
        <v>0</v>
      </c>
      <c r="BH946" s="214">
        <f>IF(N946="sníž. přenesená",J946,0)</f>
        <v>0</v>
      </c>
      <c r="BI946" s="214">
        <f>IF(N946="nulová",J946,0)</f>
        <v>0</v>
      </c>
      <c r="BJ946" s="25" t="s">
        <v>78</v>
      </c>
      <c r="BK946" s="214">
        <f>ROUND(I946*H946,2)</f>
        <v>0</v>
      </c>
      <c r="BL946" s="25" t="s">
        <v>255</v>
      </c>
      <c r="BM946" s="25" t="s">
        <v>1073</v>
      </c>
    </row>
    <row r="947" spans="2:51" s="11" customFormat="1" ht="13.5">
      <c r="B947" s="215"/>
      <c r="D947" s="216" t="s">
        <v>166</v>
      </c>
      <c r="E947" s="217" t="s">
        <v>5</v>
      </c>
      <c r="F947" s="218" t="s">
        <v>1074</v>
      </c>
      <c r="H947" s="217" t="s">
        <v>5</v>
      </c>
      <c r="I947" s="219"/>
      <c r="L947" s="215"/>
      <c r="M947" s="220"/>
      <c r="N947" s="221"/>
      <c r="O947" s="221"/>
      <c r="P947" s="221"/>
      <c r="Q947" s="221"/>
      <c r="R947" s="221"/>
      <c r="S947" s="221"/>
      <c r="T947" s="222"/>
      <c r="AT947" s="217" t="s">
        <v>166</v>
      </c>
      <c r="AU947" s="217" t="s">
        <v>82</v>
      </c>
      <c r="AV947" s="11" t="s">
        <v>78</v>
      </c>
      <c r="AW947" s="11" t="s">
        <v>36</v>
      </c>
      <c r="AX947" s="11" t="s">
        <v>73</v>
      </c>
      <c r="AY947" s="217" t="s">
        <v>158</v>
      </c>
    </row>
    <row r="948" spans="2:51" s="12" customFormat="1" ht="13.5">
      <c r="B948" s="223"/>
      <c r="D948" s="216" t="s">
        <v>166</v>
      </c>
      <c r="E948" s="224" t="s">
        <v>5</v>
      </c>
      <c r="F948" s="225" t="s">
        <v>1075</v>
      </c>
      <c r="H948" s="226">
        <v>284</v>
      </c>
      <c r="I948" s="227"/>
      <c r="L948" s="223"/>
      <c r="M948" s="228"/>
      <c r="N948" s="229"/>
      <c r="O948" s="229"/>
      <c r="P948" s="229"/>
      <c r="Q948" s="229"/>
      <c r="R948" s="229"/>
      <c r="S948" s="229"/>
      <c r="T948" s="230"/>
      <c r="AT948" s="224" t="s">
        <v>166</v>
      </c>
      <c r="AU948" s="224" t="s">
        <v>82</v>
      </c>
      <c r="AV948" s="12" t="s">
        <v>82</v>
      </c>
      <c r="AW948" s="12" t="s">
        <v>36</v>
      </c>
      <c r="AX948" s="12" t="s">
        <v>73</v>
      </c>
      <c r="AY948" s="224" t="s">
        <v>158</v>
      </c>
    </row>
    <row r="949" spans="2:51" s="11" customFormat="1" ht="13.5">
      <c r="B949" s="215"/>
      <c r="D949" s="216" t="s">
        <v>166</v>
      </c>
      <c r="E949" s="217" t="s">
        <v>5</v>
      </c>
      <c r="F949" s="218" t="s">
        <v>1076</v>
      </c>
      <c r="H949" s="217" t="s">
        <v>5</v>
      </c>
      <c r="I949" s="219"/>
      <c r="L949" s="215"/>
      <c r="M949" s="220"/>
      <c r="N949" s="221"/>
      <c r="O949" s="221"/>
      <c r="P949" s="221"/>
      <c r="Q949" s="221"/>
      <c r="R949" s="221"/>
      <c r="S949" s="221"/>
      <c r="T949" s="222"/>
      <c r="AT949" s="217" t="s">
        <v>166</v>
      </c>
      <c r="AU949" s="217" t="s">
        <v>82</v>
      </c>
      <c r="AV949" s="11" t="s">
        <v>78</v>
      </c>
      <c r="AW949" s="11" t="s">
        <v>36</v>
      </c>
      <c r="AX949" s="11" t="s">
        <v>73</v>
      </c>
      <c r="AY949" s="217" t="s">
        <v>158</v>
      </c>
    </row>
    <row r="950" spans="2:51" s="12" customFormat="1" ht="13.5">
      <c r="B950" s="223"/>
      <c r="D950" s="216" t="s">
        <v>166</v>
      </c>
      <c r="E950" s="224" t="s">
        <v>5</v>
      </c>
      <c r="F950" s="225" t="s">
        <v>1077</v>
      </c>
      <c r="H950" s="226">
        <v>57</v>
      </c>
      <c r="I950" s="227"/>
      <c r="L950" s="223"/>
      <c r="M950" s="228"/>
      <c r="N950" s="229"/>
      <c r="O950" s="229"/>
      <c r="P950" s="229"/>
      <c r="Q950" s="229"/>
      <c r="R950" s="229"/>
      <c r="S950" s="229"/>
      <c r="T950" s="230"/>
      <c r="AT950" s="224" t="s">
        <v>166</v>
      </c>
      <c r="AU950" s="224" t="s">
        <v>82</v>
      </c>
      <c r="AV950" s="12" t="s">
        <v>82</v>
      </c>
      <c r="AW950" s="12" t="s">
        <v>36</v>
      </c>
      <c r="AX950" s="12" t="s">
        <v>73</v>
      </c>
      <c r="AY950" s="224" t="s">
        <v>158</v>
      </c>
    </row>
    <row r="951" spans="2:51" s="13" customFormat="1" ht="13.5">
      <c r="B951" s="231"/>
      <c r="D951" s="216" t="s">
        <v>166</v>
      </c>
      <c r="E951" s="232" t="s">
        <v>5</v>
      </c>
      <c r="F951" s="233" t="s">
        <v>169</v>
      </c>
      <c r="H951" s="234">
        <v>341</v>
      </c>
      <c r="I951" s="235"/>
      <c r="L951" s="231"/>
      <c r="M951" s="236"/>
      <c r="N951" s="237"/>
      <c r="O951" s="237"/>
      <c r="P951" s="237"/>
      <c r="Q951" s="237"/>
      <c r="R951" s="237"/>
      <c r="S951" s="237"/>
      <c r="T951" s="238"/>
      <c r="AT951" s="232" t="s">
        <v>166</v>
      </c>
      <c r="AU951" s="232" t="s">
        <v>82</v>
      </c>
      <c r="AV951" s="13" t="s">
        <v>88</v>
      </c>
      <c r="AW951" s="13" t="s">
        <v>36</v>
      </c>
      <c r="AX951" s="13" t="s">
        <v>78</v>
      </c>
      <c r="AY951" s="232" t="s">
        <v>158</v>
      </c>
    </row>
    <row r="952" spans="2:65" s="1" customFormat="1" ht="25.5" customHeight="1">
      <c r="B952" s="202"/>
      <c r="C952" s="203" t="s">
        <v>1078</v>
      </c>
      <c r="D952" s="203" t="s">
        <v>160</v>
      </c>
      <c r="E952" s="204" t="s">
        <v>1079</v>
      </c>
      <c r="F952" s="205" t="s">
        <v>1080</v>
      </c>
      <c r="G952" s="206" t="s">
        <v>163</v>
      </c>
      <c r="H952" s="207">
        <v>503.325</v>
      </c>
      <c r="I952" s="208"/>
      <c r="J952" s="209">
        <f>ROUND(I952*H952,2)</f>
        <v>0</v>
      </c>
      <c r="K952" s="205" t="s">
        <v>5</v>
      </c>
      <c r="L952" s="47"/>
      <c r="M952" s="210" t="s">
        <v>5</v>
      </c>
      <c r="N952" s="211" t="s">
        <v>44</v>
      </c>
      <c r="O952" s="48"/>
      <c r="P952" s="212">
        <f>O952*H952</f>
        <v>0</v>
      </c>
      <c r="Q952" s="212">
        <v>0</v>
      </c>
      <c r="R952" s="212">
        <f>Q952*H952</f>
        <v>0</v>
      </c>
      <c r="S952" s="212">
        <v>0</v>
      </c>
      <c r="T952" s="213">
        <f>S952*H952</f>
        <v>0</v>
      </c>
      <c r="AR952" s="25" t="s">
        <v>255</v>
      </c>
      <c r="AT952" s="25" t="s">
        <v>160</v>
      </c>
      <c r="AU952" s="25" t="s">
        <v>82</v>
      </c>
      <c r="AY952" s="25" t="s">
        <v>158</v>
      </c>
      <c r="BE952" s="214">
        <f>IF(N952="základní",J952,0)</f>
        <v>0</v>
      </c>
      <c r="BF952" s="214">
        <f>IF(N952="snížená",J952,0)</f>
        <v>0</v>
      </c>
      <c r="BG952" s="214">
        <f>IF(N952="zákl. přenesená",J952,0)</f>
        <v>0</v>
      </c>
      <c r="BH952" s="214">
        <f>IF(N952="sníž. přenesená",J952,0)</f>
        <v>0</v>
      </c>
      <c r="BI952" s="214">
        <f>IF(N952="nulová",J952,0)</f>
        <v>0</v>
      </c>
      <c r="BJ952" s="25" t="s">
        <v>78</v>
      </c>
      <c r="BK952" s="214">
        <f>ROUND(I952*H952,2)</f>
        <v>0</v>
      </c>
      <c r="BL952" s="25" t="s">
        <v>255</v>
      </c>
      <c r="BM952" s="25" t="s">
        <v>1081</v>
      </c>
    </row>
    <row r="953" spans="2:51" s="11" customFormat="1" ht="13.5">
      <c r="B953" s="215"/>
      <c r="D953" s="216" t="s">
        <v>166</v>
      </c>
      <c r="E953" s="217" t="s">
        <v>5</v>
      </c>
      <c r="F953" s="218" t="s">
        <v>794</v>
      </c>
      <c r="H953" s="217" t="s">
        <v>5</v>
      </c>
      <c r="I953" s="219"/>
      <c r="L953" s="215"/>
      <c r="M953" s="220"/>
      <c r="N953" s="221"/>
      <c r="O953" s="221"/>
      <c r="P953" s="221"/>
      <c r="Q953" s="221"/>
      <c r="R953" s="221"/>
      <c r="S953" s="221"/>
      <c r="T953" s="222"/>
      <c r="AT953" s="217" t="s">
        <v>166</v>
      </c>
      <c r="AU953" s="217" t="s">
        <v>82</v>
      </c>
      <c r="AV953" s="11" t="s">
        <v>78</v>
      </c>
      <c r="AW953" s="11" t="s">
        <v>36</v>
      </c>
      <c r="AX953" s="11" t="s">
        <v>73</v>
      </c>
      <c r="AY953" s="217" t="s">
        <v>158</v>
      </c>
    </row>
    <row r="954" spans="2:51" s="12" customFormat="1" ht="13.5">
      <c r="B954" s="223"/>
      <c r="D954" s="216" t="s">
        <v>166</v>
      </c>
      <c r="E954" s="224" t="s">
        <v>5</v>
      </c>
      <c r="F954" s="225" t="s">
        <v>930</v>
      </c>
      <c r="H954" s="226">
        <v>260</v>
      </c>
      <c r="I954" s="227"/>
      <c r="L954" s="223"/>
      <c r="M954" s="228"/>
      <c r="N954" s="229"/>
      <c r="O954" s="229"/>
      <c r="P954" s="229"/>
      <c r="Q954" s="229"/>
      <c r="R954" s="229"/>
      <c r="S954" s="229"/>
      <c r="T954" s="230"/>
      <c r="AT954" s="224" t="s">
        <v>166</v>
      </c>
      <c r="AU954" s="224" t="s">
        <v>82</v>
      </c>
      <c r="AV954" s="12" t="s">
        <v>82</v>
      </c>
      <c r="AW954" s="12" t="s">
        <v>36</v>
      </c>
      <c r="AX954" s="12" t="s">
        <v>73</v>
      </c>
      <c r="AY954" s="224" t="s">
        <v>158</v>
      </c>
    </row>
    <row r="955" spans="2:51" s="11" customFormat="1" ht="13.5">
      <c r="B955" s="215"/>
      <c r="D955" s="216" t="s">
        <v>166</v>
      </c>
      <c r="E955" s="217" t="s">
        <v>5</v>
      </c>
      <c r="F955" s="218" t="s">
        <v>1082</v>
      </c>
      <c r="H955" s="217" t="s">
        <v>5</v>
      </c>
      <c r="I955" s="219"/>
      <c r="L955" s="215"/>
      <c r="M955" s="220"/>
      <c r="N955" s="221"/>
      <c r="O955" s="221"/>
      <c r="P955" s="221"/>
      <c r="Q955" s="221"/>
      <c r="R955" s="221"/>
      <c r="S955" s="221"/>
      <c r="T955" s="222"/>
      <c r="AT955" s="217" t="s">
        <v>166</v>
      </c>
      <c r="AU955" s="217" t="s">
        <v>82</v>
      </c>
      <c r="AV955" s="11" t="s">
        <v>78</v>
      </c>
      <c r="AW955" s="11" t="s">
        <v>36</v>
      </c>
      <c r="AX955" s="11" t="s">
        <v>73</v>
      </c>
      <c r="AY955" s="217" t="s">
        <v>158</v>
      </c>
    </row>
    <row r="956" spans="2:51" s="12" customFormat="1" ht="13.5">
      <c r="B956" s="223"/>
      <c r="D956" s="216" t="s">
        <v>166</v>
      </c>
      <c r="E956" s="224" t="s">
        <v>5</v>
      </c>
      <c r="F956" s="225" t="s">
        <v>1083</v>
      </c>
      <c r="H956" s="226">
        <v>55.9</v>
      </c>
      <c r="I956" s="227"/>
      <c r="L956" s="223"/>
      <c r="M956" s="228"/>
      <c r="N956" s="229"/>
      <c r="O956" s="229"/>
      <c r="P956" s="229"/>
      <c r="Q956" s="229"/>
      <c r="R956" s="229"/>
      <c r="S956" s="229"/>
      <c r="T956" s="230"/>
      <c r="AT956" s="224" t="s">
        <v>166</v>
      </c>
      <c r="AU956" s="224" t="s">
        <v>82</v>
      </c>
      <c r="AV956" s="12" t="s">
        <v>82</v>
      </c>
      <c r="AW956" s="12" t="s">
        <v>36</v>
      </c>
      <c r="AX956" s="12" t="s">
        <v>73</v>
      </c>
      <c r="AY956" s="224" t="s">
        <v>158</v>
      </c>
    </row>
    <row r="957" spans="2:51" s="11" customFormat="1" ht="13.5">
      <c r="B957" s="215"/>
      <c r="D957" s="216" t="s">
        <v>166</v>
      </c>
      <c r="E957" s="217" t="s">
        <v>5</v>
      </c>
      <c r="F957" s="218" t="s">
        <v>1084</v>
      </c>
      <c r="H957" s="217" t="s">
        <v>5</v>
      </c>
      <c r="I957" s="219"/>
      <c r="L957" s="215"/>
      <c r="M957" s="220"/>
      <c r="N957" s="221"/>
      <c r="O957" s="221"/>
      <c r="P957" s="221"/>
      <c r="Q957" s="221"/>
      <c r="R957" s="221"/>
      <c r="S957" s="221"/>
      <c r="T957" s="222"/>
      <c r="AT957" s="217" t="s">
        <v>166</v>
      </c>
      <c r="AU957" s="217" t="s">
        <v>82</v>
      </c>
      <c r="AV957" s="11" t="s">
        <v>78</v>
      </c>
      <c r="AW957" s="11" t="s">
        <v>36</v>
      </c>
      <c r="AX957" s="11" t="s">
        <v>73</v>
      </c>
      <c r="AY957" s="217" t="s">
        <v>158</v>
      </c>
    </row>
    <row r="958" spans="2:51" s="11" customFormat="1" ht="13.5">
      <c r="B958" s="215"/>
      <c r="D958" s="216" t="s">
        <v>166</v>
      </c>
      <c r="E958" s="217" t="s">
        <v>5</v>
      </c>
      <c r="F958" s="218" t="s">
        <v>269</v>
      </c>
      <c r="H958" s="217" t="s">
        <v>5</v>
      </c>
      <c r="I958" s="219"/>
      <c r="L958" s="215"/>
      <c r="M958" s="220"/>
      <c r="N958" s="221"/>
      <c r="O958" s="221"/>
      <c r="P958" s="221"/>
      <c r="Q958" s="221"/>
      <c r="R958" s="221"/>
      <c r="S958" s="221"/>
      <c r="T958" s="222"/>
      <c r="AT958" s="217" t="s">
        <v>166</v>
      </c>
      <c r="AU958" s="217" t="s">
        <v>82</v>
      </c>
      <c r="AV958" s="11" t="s">
        <v>78</v>
      </c>
      <c r="AW958" s="11" t="s">
        <v>36</v>
      </c>
      <c r="AX958" s="11" t="s">
        <v>73</v>
      </c>
      <c r="AY958" s="217" t="s">
        <v>158</v>
      </c>
    </row>
    <row r="959" spans="2:51" s="12" customFormat="1" ht="13.5">
      <c r="B959" s="223"/>
      <c r="D959" s="216" t="s">
        <v>166</v>
      </c>
      <c r="E959" s="224" t="s">
        <v>5</v>
      </c>
      <c r="F959" s="225" t="s">
        <v>1085</v>
      </c>
      <c r="H959" s="226">
        <v>26.29</v>
      </c>
      <c r="I959" s="227"/>
      <c r="L959" s="223"/>
      <c r="M959" s="228"/>
      <c r="N959" s="229"/>
      <c r="O959" s="229"/>
      <c r="P959" s="229"/>
      <c r="Q959" s="229"/>
      <c r="R959" s="229"/>
      <c r="S959" s="229"/>
      <c r="T959" s="230"/>
      <c r="AT959" s="224" t="s">
        <v>166</v>
      </c>
      <c r="AU959" s="224" t="s">
        <v>82</v>
      </c>
      <c r="AV959" s="12" t="s">
        <v>82</v>
      </c>
      <c r="AW959" s="12" t="s">
        <v>36</v>
      </c>
      <c r="AX959" s="12" t="s">
        <v>73</v>
      </c>
      <c r="AY959" s="224" t="s">
        <v>158</v>
      </c>
    </row>
    <row r="960" spans="2:51" s="12" customFormat="1" ht="13.5">
      <c r="B960" s="223"/>
      <c r="D960" s="216" t="s">
        <v>166</v>
      </c>
      <c r="E960" s="224" t="s">
        <v>5</v>
      </c>
      <c r="F960" s="225" t="s">
        <v>1086</v>
      </c>
      <c r="H960" s="226">
        <v>59.29</v>
      </c>
      <c r="I960" s="227"/>
      <c r="L960" s="223"/>
      <c r="M960" s="228"/>
      <c r="N960" s="229"/>
      <c r="O960" s="229"/>
      <c r="P960" s="229"/>
      <c r="Q960" s="229"/>
      <c r="R960" s="229"/>
      <c r="S960" s="229"/>
      <c r="T960" s="230"/>
      <c r="AT960" s="224" t="s">
        <v>166</v>
      </c>
      <c r="AU960" s="224" t="s">
        <v>82</v>
      </c>
      <c r="AV960" s="12" t="s">
        <v>82</v>
      </c>
      <c r="AW960" s="12" t="s">
        <v>36</v>
      </c>
      <c r="AX960" s="12" t="s">
        <v>73</v>
      </c>
      <c r="AY960" s="224" t="s">
        <v>158</v>
      </c>
    </row>
    <row r="961" spans="2:51" s="11" customFormat="1" ht="13.5">
      <c r="B961" s="215"/>
      <c r="D961" s="216" t="s">
        <v>166</v>
      </c>
      <c r="E961" s="217" t="s">
        <v>5</v>
      </c>
      <c r="F961" s="218" t="s">
        <v>272</v>
      </c>
      <c r="H961" s="217" t="s">
        <v>5</v>
      </c>
      <c r="I961" s="219"/>
      <c r="L961" s="215"/>
      <c r="M961" s="220"/>
      <c r="N961" s="221"/>
      <c r="O961" s="221"/>
      <c r="P961" s="221"/>
      <c r="Q961" s="221"/>
      <c r="R961" s="221"/>
      <c r="S961" s="221"/>
      <c r="T961" s="222"/>
      <c r="AT961" s="217" t="s">
        <v>166</v>
      </c>
      <c r="AU961" s="217" t="s">
        <v>82</v>
      </c>
      <c r="AV961" s="11" t="s">
        <v>78</v>
      </c>
      <c r="AW961" s="11" t="s">
        <v>36</v>
      </c>
      <c r="AX961" s="11" t="s">
        <v>73</v>
      </c>
      <c r="AY961" s="217" t="s">
        <v>158</v>
      </c>
    </row>
    <row r="962" spans="2:51" s="12" customFormat="1" ht="13.5">
      <c r="B962" s="223"/>
      <c r="D962" s="216" t="s">
        <v>166</v>
      </c>
      <c r="E962" s="224" t="s">
        <v>5</v>
      </c>
      <c r="F962" s="225" t="s">
        <v>1087</v>
      </c>
      <c r="H962" s="226">
        <v>50.875</v>
      </c>
      <c r="I962" s="227"/>
      <c r="L962" s="223"/>
      <c r="M962" s="228"/>
      <c r="N962" s="229"/>
      <c r="O962" s="229"/>
      <c r="P962" s="229"/>
      <c r="Q962" s="229"/>
      <c r="R962" s="229"/>
      <c r="S962" s="229"/>
      <c r="T962" s="230"/>
      <c r="AT962" s="224" t="s">
        <v>166</v>
      </c>
      <c r="AU962" s="224" t="s">
        <v>82</v>
      </c>
      <c r="AV962" s="12" t="s">
        <v>82</v>
      </c>
      <c r="AW962" s="12" t="s">
        <v>36</v>
      </c>
      <c r="AX962" s="12" t="s">
        <v>73</v>
      </c>
      <c r="AY962" s="224" t="s">
        <v>158</v>
      </c>
    </row>
    <row r="963" spans="2:51" s="11" customFormat="1" ht="13.5">
      <c r="B963" s="215"/>
      <c r="D963" s="216" t="s">
        <v>166</v>
      </c>
      <c r="E963" s="217" t="s">
        <v>5</v>
      </c>
      <c r="F963" s="218" t="s">
        <v>274</v>
      </c>
      <c r="H963" s="217" t="s">
        <v>5</v>
      </c>
      <c r="I963" s="219"/>
      <c r="L963" s="215"/>
      <c r="M963" s="220"/>
      <c r="N963" s="221"/>
      <c r="O963" s="221"/>
      <c r="P963" s="221"/>
      <c r="Q963" s="221"/>
      <c r="R963" s="221"/>
      <c r="S963" s="221"/>
      <c r="T963" s="222"/>
      <c r="AT963" s="217" t="s">
        <v>166</v>
      </c>
      <c r="AU963" s="217" t="s">
        <v>82</v>
      </c>
      <c r="AV963" s="11" t="s">
        <v>78</v>
      </c>
      <c r="AW963" s="11" t="s">
        <v>36</v>
      </c>
      <c r="AX963" s="11" t="s">
        <v>73</v>
      </c>
      <c r="AY963" s="217" t="s">
        <v>158</v>
      </c>
    </row>
    <row r="964" spans="2:51" s="12" customFormat="1" ht="13.5">
      <c r="B964" s="223"/>
      <c r="D964" s="216" t="s">
        <v>166</v>
      </c>
      <c r="E964" s="224" t="s">
        <v>5</v>
      </c>
      <c r="F964" s="225" t="s">
        <v>1088</v>
      </c>
      <c r="H964" s="226">
        <v>13.86</v>
      </c>
      <c r="I964" s="227"/>
      <c r="L964" s="223"/>
      <c r="M964" s="228"/>
      <c r="N964" s="229"/>
      <c r="O964" s="229"/>
      <c r="P964" s="229"/>
      <c r="Q964" s="229"/>
      <c r="R964" s="229"/>
      <c r="S964" s="229"/>
      <c r="T964" s="230"/>
      <c r="AT964" s="224" t="s">
        <v>166</v>
      </c>
      <c r="AU964" s="224" t="s">
        <v>82</v>
      </c>
      <c r="AV964" s="12" t="s">
        <v>82</v>
      </c>
      <c r="AW964" s="12" t="s">
        <v>36</v>
      </c>
      <c r="AX964" s="12" t="s">
        <v>73</v>
      </c>
      <c r="AY964" s="224" t="s">
        <v>158</v>
      </c>
    </row>
    <row r="965" spans="2:51" s="12" customFormat="1" ht="13.5">
      <c r="B965" s="223"/>
      <c r="D965" s="216" t="s">
        <v>166</v>
      </c>
      <c r="E965" s="224" t="s">
        <v>5</v>
      </c>
      <c r="F965" s="225" t="s">
        <v>1088</v>
      </c>
      <c r="H965" s="226">
        <v>13.86</v>
      </c>
      <c r="I965" s="227"/>
      <c r="L965" s="223"/>
      <c r="M965" s="228"/>
      <c r="N965" s="229"/>
      <c r="O965" s="229"/>
      <c r="P965" s="229"/>
      <c r="Q965" s="229"/>
      <c r="R965" s="229"/>
      <c r="S965" s="229"/>
      <c r="T965" s="230"/>
      <c r="AT965" s="224" t="s">
        <v>166</v>
      </c>
      <c r="AU965" s="224" t="s">
        <v>82</v>
      </c>
      <c r="AV965" s="12" t="s">
        <v>82</v>
      </c>
      <c r="AW965" s="12" t="s">
        <v>36</v>
      </c>
      <c r="AX965" s="12" t="s">
        <v>73</v>
      </c>
      <c r="AY965" s="224" t="s">
        <v>158</v>
      </c>
    </row>
    <row r="966" spans="2:51" s="11" customFormat="1" ht="13.5">
      <c r="B966" s="215"/>
      <c r="D966" s="216" t="s">
        <v>166</v>
      </c>
      <c r="E966" s="217" t="s">
        <v>5</v>
      </c>
      <c r="F966" s="218" t="s">
        <v>1089</v>
      </c>
      <c r="H966" s="217" t="s">
        <v>5</v>
      </c>
      <c r="I966" s="219"/>
      <c r="L966" s="215"/>
      <c r="M966" s="220"/>
      <c r="N966" s="221"/>
      <c r="O966" s="221"/>
      <c r="P966" s="221"/>
      <c r="Q966" s="221"/>
      <c r="R966" s="221"/>
      <c r="S966" s="221"/>
      <c r="T966" s="222"/>
      <c r="AT966" s="217" t="s">
        <v>166</v>
      </c>
      <c r="AU966" s="217" t="s">
        <v>82</v>
      </c>
      <c r="AV966" s="11" t="s">
        <v>78</v>
      </c>
      <c r="AW966" s="11" t="s">
        <v>36</v>
      </c>
      <c r="AX966" s="11" t="s">
        <v>73</v>
      </c>
      <c r="AY966" s="217" t="s">
        <v>158</v>
      </c>
    </row>
    <row r="967" spans="2:51" s="12" customFormat="1" ht="13.5">
      <c r="B967" s="223"/>
      <c r="D967" s="216" t="s">
        <v>166</v>
      </c>
      <c r="E967" s="224" t="s">
        <v>5</v>
      </c>
      <c r="F967" s="225" t="s">
        <v>1090</v>
      </c>
      <c r="H967" s="226">
        <v>23.25</v>
      </c>
      <c r="I967" s="227"/>
      <c r="L967" s="223"/>
      <c r="M967" s="228"/>
      <c r="N967" s="229"/>
      <c r="O967" s="229"/>
      <c r="P967" s="229"/>
      <c r="Q967" s="229"/>
      <c r="R967" s="229"/>
      <c r="S967" s="229"/>
      <c r="T967" s="230"/>
      <c r="AT967" s="224" t="s">
        <v>166</v>
      </c>
      <c r="AU967" s="224" t="s">
        <v>82</v>
      </c>
      <c r="AV967" s="12" t="s">
        <v>82</v>
      </c>
      <c r="AW967" s="12" t="s">
        <v>36</v>
      </c>
      <c r="AX967" s="12" t="s">
        <v>73</v>
      </c>
      <c r="AY967" s="224" t="s">
        <v>158</v>
      </c>
    </row>
    <row r="968" spans="2:51" s="12" customFormat="1" ht="13.5">
      <c r="B968" s="223"/>
      <c r="D968" s="216" t="s">
        <v>166</v>
      </c>
      <c r="E968" s="224" t="s">
        <v>5</v>
      </c>
      <c r="F968" s="225" t="s">
        <v>5</v>
      </c>
      <c r="H968" s="226">
        <v>0</v>
      </c>
      <c r="I968" s="227"/>
      <c r="L968" s="223"/>
      <c r="M968" s="228"/>
      <c r="N968" s="229"/>
      <c r="O968" s="229"/>
      <c r="P968" s="229"/>
      <c r="Q968" s="229"/>
      <c r="R968" s="229"/>
      <c r="S968" s="229"/>
      <c r="T968" s="230"/>
      <c r="AT968" s="224" t="s">
        <v>166</v>
      </c>
      <c r="AU968" s="224" t="s">
        <v>82</v>
      </c>
      <c r="AV968" s="12" t="s">
        <v>82</v>
      </c>
      <c r="AW968" s="12" t="s">
        <v>6</v>
      </c>
      <c r="AX968" s="12" t="s">
        <v>73</v>
      </c>
      <c r="AY968" s="224" t="s">
        <v>158</v>
      </c>
    </row>
    <row r="969" spans="2:51" s="13" customFormat="1" ht="13.5">
      <c r="B969" s="231"/>
      <c r="D969" s="216" t="s">
        <v>166</v>
      </c>
      <c r="E969" s="232" t="s">
        <v>5</v>
      </c>
      <c r="F969" s="233" t="s">
        <v>169</v>
      </c>
      <c r="H969" s="234">
        <v>503.325</v>
      </c>
      <c r="I969" s="235"/>
      <c r="L969" s="231"/>
      <c r="M969" s="236"/>
      <c r="N969" s="237"/>
      <c r="O969" s="237"/>
      <c r="P969" s="237"/>
      <c r="Q969" s="237"/>
      <c r="R969" s="237"/>
      <c r="S969" s="237"/>
      <c r="T969" s="238"/>
      <c r="AT969" s="232" t="s">
        <v>166</v>
      </c>
      <c r="AU969" s="232" t="s">
        <v>82</v>
      </c>
      <c r="AV969" s="13" t="s">
        <v>88</v>
      </c>
      <c r="AW969" s="13" t="s">
        <v>36</v>
      </c>
      <c r="AX969" s="13" t="s">
        <v>78</v>
      </c>
      <c r="AY969" s="232" t="s">
        <v>158</v>
      </c>
    </row>
    <row r="970" spans="2:65" s="1" customFormat="1" ht="16.5" customHeight="1">
      <c r="B970" s="202"/>
      <c r="C970" s="239" t="s">
        <v>1091</v>
      </c>
      <c r="D970" s="239" t="s">
        <v>245</v>
      </c>
      <c r="E970" s="240" t="s">
        <v>1041</v>
      </c>
      <c r="F970" s="241" t="s">
        <v>1042</v>
      </c>
      <c r="G970" s="242" t="s">
        <v>279</v>
      </c>
      <c r="H970" s="243">
        <v>0.151</v>
      </c>
      <c r="I970" s="244"/>
      <c r="J970" s="245">
        <f>ROUND(I970*H970,2)</f>
        <v>0</v>
      </c>
      <c r="K970" s="241" t="s">
        <v>164</v>
      </c>
      <c r="L970" s="246"/>
      <c r="M970" s="247" t="s">
        <v>5</v>
      </c>
      <c r="N970" s="248" t="s">
        <v>44</v>
      </c>
      <c r="O970" s="48"/>
      <c r="P970" s="212">
        <f>O970*H970</f>
        <v>0</v>
      </c>
      <c r="Q970" s="212">
        <v>0</v>
      </c>
      <c r="R970" s="212">
        <f>Q970*H970</f>
        <v>0</v>
      </c>
      <c r="S970" s="212">
        <v>0</v>
      </c>
      <c r="T970" s="213">
        <f>S970*H970</f>
        <v>0</v>
      </c>
      <c r="AR970" s="25" t="s">
        <v>409</v>
      </c>
      <c r="AT970" s="25" t="s">
        <v>245</v>
      </c>
      <c r="AU970" s="25" t="s">
        <v>82</v>
      </c>
      <c r="AY970" s="25" t="s">
        <v>158</v>
      </c>
      <c r="BE970" s="214">
        <f>IF(N970="základní",J970,0)</f>
        <v>0</v>
      </c>
      <c r="BF970" s="214">
        <f>IF(N970="snížená",J970,0)</f>
        <v>0</v>
      </c>
      <c r="BG970" s="214">
        <f>IF(N970="zákl. přenesená",J970,0)</f>
        <v>0</v>
      </c>
      <c r="BH970" s="214">
        <f>IF(N970="sníž. přenesená",J970,0)</f>
        <v>0</v>
      </c>
      <c r="BI970" s="214">
        <f>IF(N970="nulová",J970,0)</f>
        <v>0</v>
      </c>
      <c r="BJ970" s="25" t="s">
        <v>78</v>
      </c>
      <c r="BK970" s="214">
        <f>ROUND(I970*H970,2)</f>
        <v>0</v>
      </c>
      <c r="BL970" s="25" t="s">
        <v>255</v>
      </c>
      <c r="BM970" s="25" t="s">
        <v>1092</v>
      </c>
    </row>
    <row r="971" spans="2:51" s="12" customFormat="1" ht="13.5">
      <c r="B971" s="223"/>
      <c r="D971" s="216" t="s">
        <v>166</v>
      </c>
      <c r="E971" s="224" t="s">
        <v>5</v>
      </c>
      <c r="F971" s="225" t="s">
        <v>1093</v>
      </c>
      <c r="H971" s="226">
        <v>0.151</v>
      </c>
      <c r="I971" s="227"/>
      <c r="L971" s="223"/>
      <c r="M971" s="228"/>
      <c r="N971" s="229"/>
      <c r="O971" s="229"/>
      <c r="P971" s="229"/>
      <c r="Q971" s="229"/>
      <c r="R971" s="229"/>
      <c r="S971" s="229"/>
      <c r="T971" s="230"/>
      <c r="AT971" s="224" t="s">
        <v>166</v>
      </c>
      <c r="AU971" s="224" t="s">
        <v>82</v>
      </c>
      <c r="AV971" s="12" t="s">
        <v>82</v>
      </c>
      <c r="AW971" s="12" t="s">
        <v>36</v>
      </c>
      <c r="AX971" s="12" t="s">
        <v>73</v>
      </c>
      <c r="AY971" s="224" t="s">
        <v>158</v>
      </c>
    </row>
    <row r="972" spans="2:51" s="13" customFormat="1" ht="13.5">
      <c r="B972" s="231"/>
      <c r="D972" s="216" t="s">
        <v>166</v>
      </c>
      <c r="E972" s="232" t="s">
        <v>5</v>
      </c>
      <c r="F972" s="233" t="s">
        <v>169</v>
      </c>
      <c r="H972" s="234">
        <v>0.151</v>
      </c>
      <c r="I972" s="235"/>
      <c r="L972" s="231"/>
      <c r="M972" s="236"/>
      <c r="N972" s="237"/>
      <c r="O972" s="237"/>
      <c r="P972" s="237"/>
      <c r="Q972" s="237"/>
      <c r="R972" s="237"/>
      <c r="S972" s="237"/>
      <c r="T972" s="238"/>
      <c r="AT972" s="232" t="s">
        <v>166</v>
      </c>
      <c r="AU972" s="232" t="s">
        <v>82</v>
      </c>
      <c r="AV972" s="13" t="s">
        <v>88</v>
      </c>
      <c r="AW972" s="13" t="s">
        <v>36</v>
      </c>
      <c r="AX972" s="13" t="s">
        <v>78</v>
      </c>
      <c r="AY972" s="232" t="s">
        <v>158</v>
      </c>
    </row>
    <row r="973" spans="2:65" s="1" customFormat="1" ht="25.5" customHeight="1">
      <c r="B973" s="202"/>
      <c r="C973" s="203" t="s">
        <v>1094</v>
      </c>
      <c r="D973" s="203" t="s">
        <v>160</v>
      </c>
      <c r="E973" s="204" t="s">
        <v>1095</v>
      </c>
      <c r="F973" s="205" t="s">
        <v>1096</v>
      </c>
      <c r="G973" s="206" t="s">
        <v>163</v>
      </c>
      <c r="H973" s="207">
        <v>1790.8</v>
      </c>
      <c r="I973" s="208"/>
      <c r="J973" s="209">
        <f>ROUND(I973*H973,2)</f>
        <v>0</v>
      </c>
      <c r="K973" s="205" t="s">
        <v>5</v>
      </c>
      <c r="L973" s="47"/>
      <c r="M973" s="210" t="s">
        <v>5</v>
      </c>
      <c r="N973" s="211" t="s">
        <v>44</v>
      </c>
      <c r="O973" s="48"/>
      <c r="P973" s="212">
        <f>O973*H973</f>
        <v>0</v>
      </c>
      <c r="Q973" s="212">
        <v>0</v>
      </c>
      <c r="R973" s="212">
        <f>Q973*H973</f>
        <v>0</v>
      </c>
      <c r="S973" s="212">
        <v>0</v>
      </c>
      <c r="T973" s="213">
        <f>S973*H973</f>
        <v>0</v>
      </c>
      <c r="AR973" s="25" t="s">
        <v>255</v>
      </c>
      <c r="AT973" s="25" t="s">
        <v>160</v>
      </c>
      <c r="AU973" s="25" t="s">
        <v>82</v>
      </c>
      <c r="AY973" s="25" t="s">
        <v>158</v>
      </c>
      <c r="BE973" s="214">
        <f>IF(N973="základní",J973,0)</f>
        <v>0</v>
      </c>
      <c r="BF973" s="214">
        <f>IF(N973="snížená",J973,0)</f>
        <v>0</v>
      </c>
      <c r="BG973" s="214">
        <f>IF(N973="zákl. přenesená",J973,0)</f>
        <v>0</v>
      </c>
      <c r="BH973" s="214">
        <f>IF(N973="sníž. přenesená",J973,0)</f>
        <v>0</v>
      </c>
      <c r="BI973" s="214">
        <f>IF(N973="nulová",J973,0)</f>
        <v>0</v>
      </c>
      <c r="BJ973" s="25" t="s">
        <v>78</v>
      </c>
      <c r="BK973" s="214">
        <f>ROUND(I973*H973,2)</f>
        <v>0</v>
      </c>
      <c r="BL973" s="25" t="s">
        <v>255</v>
      </c>
      <c r="BM973" s="25" t="s">
        <v>1097</v>
      </c>
    </row>
    <row r="974" spans="2:51" s="11" customFormat="1" ht="13.5">
      <c r="B974" s="215"/>
      <c r="D974" s="216" t="s">
        <v>166</v>
      </c>
      <c r="E974" s="217" t="s">
        <v>5</v>
      </c>
      <c r="F974" s="218" t="s">
        <v>1098</v>
      </c>
      <c r="H974" s="217" t="s">
        <v>5</v>
      </c>
      <c r="I974" s="219"/>
      <c r="L974" s="215"/>
      <c r="M974" s="220"/>
      <c r="N974" s="221"/>
      <c r="O974" s="221"/>
      <c r="P974" s="221"/>
      <c r="Q974" s="221"/>
      <c r="R974" s="221"/>
      <c r="S974" s="221"/>
      <c r="T974" s="222"/>
      <c r="AT974" s="217" t="s">
        <v>166</v>
      </c>
      <c r="AU974" s="217" t="s">
        <v>82</v>
      </c>
      <c r="AV974" s="11" t="s">
        <v>78</v>
      </c>
      <c r="AW974" s="11" t="s">
        <v>36</v>
      </c>
      <c r="AX974" s="11" t="s">
        <v>73</v>
      </c>
      <c r="AY974" s="217" t="s">
        <v>158</v>
      </c>
    </row>
    <row r="975" spans="2:51" s="11" customFormat="1" ht="13.5">
      <c r="B975" s="215"/>
      <c r="D975" s="216" t="s">
        <v>166</v>
      </c>
      <c r="E975" s="217" t="s">
        <v>5</v>
      </c>
      <c r="F975" s="218" t="s">
        <v>795</v>
      </c>
      <c r="H975" s="217" t="s">
        <v>5</v>
      </c>
      <c r="I975" s="219"/>
      <c r="L975" s="215"/>
      <c r="M975" s="220"/>
      <c r="N975" s="221"/>
      <c r="O975" s="221"/>
      <c r="P975" s="221"/>
      <c r="Q975" s="221"/>
      <c r="R975" s="221"/>
      <c r="S975" s="221"/>
      <c r="T975" s="222"/>
      <c r="AT975" s="217" t="s">
        <v>166</v>
      </c>
      <c r="AU975" s="217" t="s">
        <v>82</v>
      </c>
      <c r="AV975" s="11" t="s">
        <v>78</v>
      </c>
      <c r="AW975" s="11" t="s">
        <v>36</v>
      </c>
      <c r="AX975" s="11" t="s">
        <v>73</v>
      </c>
      <c r="AY975" s="217" t="s">
        <v>158</v>
      </c>
    </row>
    <row r="976" spans="2:51" s="12" customFormat="1" ht="13.5">
      <c r="B976" s="223"/>
      <c r="D976" s="216" t="s">
        <v>166</v>
      </c>
      <c r="E976" s="224" t="s">
        <v>5</v>
      </c>
      <c r="F976" s="225" t="s">
        <v>1099</v>
      </c>
      <c r="H976" s="226">
        <v>394</v>
      </c>
      <c r="I976" s="227"/>
      <c r="L976" s="223"/>
      <c r="M976" s="228"/>
      <c r="N976" s="229"/>
      <c r="O976" s="229"/>
      <c r="P976" s="229"/>
      <c r="Q976" s="229"/>
      <c r="R976" s="229"/>
      <c r="S976" s="229"/>
      <c r="T976" s="230"/>
      <c r="AT976" s="224" t="s">
        <v>166</v>
      </c>
      <c r="AU976" s="224" t="s">
        <v>82</v>
      </c>
      <c r="AV976" s="12" t="s">
        <v>82</v>
      </c>
      <c r="AW976" s="12" t="s">
        <v>36</v>
      </c>
      <c r="AX976" s="12" t="s">
        <v>73</v>
      </c>
      <c r="AY976" s="224" t="s">
        <v>158</v>
      </c>
    </row>
    <row r="977" spans="2:51" s="11" customFormat="1" ht="13.5">
      <c r="B977" s="215"/>
      <c r="D977" s="216" t="s">
        <v>166</v>
      </c>
      <c r="E977" s="217" t="s">
        <v>5</v>
      </c>
      <c r="F977" s="218" t="s">
        <v>274</v>
      </c>
      <c r="H977" s="217" t="s">
        <v>5</v>
      </c>
      <c r="I977" s="219"/>
      <c r="L977" s="215"/>
      <c r="M977" s="220"/>
      <c r="N977" s="221"/>
      <c r="O977" s="221"/>
      <c r="P977" s="221"/>
      <c r="Q977" s="221"/>
      <c r="R977" s="221"/>
      <c r="S977" s="221"/>
      <c r="T977" s="222"/>
      <c r="AT977" s="217" t="s">
        <v>166</v>
      </c>
      <c r="AU977" s="217" t="s">
        <v>82</v>
      </c>
      <c r="AV977" s="11" t="s">
        <v>78</v>
      </c>
      <c r="AW977" s="11" t="s">
        <v>36</v>
      </c>
      <c r="AX977" s="11" t="s">
        <v>73</v>
      </c>
      <c r="AY977" s="217" t="s">
        <v>158</v>
      </c>
    </row>
    <row r="978" spans="2:51" s="12" customFormat="1" ht="13.5">
      <c r="B978" s="223"/>
      <c r="D978" s="216" t="s">
        <v>166</v>
      </c>
      <c r="E978" s="224" t="s">
        <v>5</v>
      </c>
      <c r="F978" s="225" t="s">
        <v>797</v>
      </c>
      <c r="H978" s="226">
        <v>128</v>
      </c>
      <c r="I978" s="227"/>
      <c r="L978" s="223"/>
      <c r="M978" s="228"/>
      <c r="N978" s="229"/>
      <c r="O978" s="229"/>
      <c r="P978" s="229"/>
      <c r="Q978" s="229"/>
      <c r="R978" s="229"/>
      <c r="S978" s="229"/>
      <c r="T978" s="230"/>
      <c r="AT978" s="224" t="s">
        <v>166</v>
      </c>
      <c r="AU978" s="224" t="s">
        <v>82</v>
      </c>
      <c r="AV978" s="12" t="s">
        <v>82</v>
      </c>
      <c r="AW978" s="12" t="s">
        <v>36</v>
      </c>
      <c r="AX978" s="12" t="s">
        <v>73</v>
      </c>
      <c r="AY978" s="224" t="s">
        <v>158</v>
      </c>
    </row>
    <row r="979" spans="2:51" s="11" customFormat="1" ht="13.5">
      <c r="B979" s="215"/>
      <c r="D979" s="216" t="s">
        <v>166</v>
      </c>
      <c r="E979" s="217" t="s">
        <v>5</v>
      </c>
      <c r="F979" s="218" t="s">
        <v>269</v>
      </c>
      <c r="H979" s="217" t="s">
        <v>5</v>
      </c>
      <c r="I979" s="219"/>
      <c r="L979" s="215"/>
      <c r="M979" s="220"/>
      <c r="N979" s="221"/>
      <c r="O979" s="221"/>
      <c r="P979" s="221"/>
      <c r="Q979" s="221"/>
      <c r="R979" s="221"/>
      <c r="S979" s="221"/>
      <c r="T979" s="222"/>
      <c r="AT979" s="217" t="s">
        <v>166</v>
      </c>
      <c r="AU979" s="217" t="s">
        <v>82</v>
      </c>
      <c r="AV979" s="11" t="s">
        <v>78</v>
      </c>
      <c r="AW979" s="11" t="s">
        <v>36</v>
      </c>
      <c r="AX979" s="11" t="s">
        <v>73</v>
      </c>
      <c r="AY979" s="217" t="s">
        <v>158</v>
      </c>
    </row>
    <row r="980" spans="2:51" s="12" customFormat="1" ht="13.5">
      <c r="B980" s="223"/>
      <c r="D980" s="216" t="s">
        <v>166</v>
      </c>
      <c r="E980" s="224" t="s">
        <v>5</v>
      </c>
      <c r="F980" s="225" t="s">
        <v>1100</v>
      </c>
      <c r="H980" s="226">
        <v>109</v>
      </c>
      <c r="I980" s="227"/>
      <c r="L980" s="223"/>
      <c r="M980" s="228"/>
      <c r="N980" s="229"/>
      <c r="O980" s="229"/>
      <c r="P980" s="229"/>
      <c r="Q980" s="229"/>
      <c r="R980" s="229"/>
      <c r="S980" s="229"/>
      <c r="T980" s="230"/>
      <c r="AT980" s="224" t="s">
        <v>166</v>
      </c>
      <c r="AU980" s="224" t="s">
        <v>82</v>
      </c>
      <c r="AV980" s="12" t="s">
        <v>82</v>
      </c>
      <c r="AW980" s="12" t="s">
        <v>36</v>
      </c>
      <c r="AX980" s="12" t="s">
        <v>73</v>
      </c>
      <c r="AY980" s="224" t="s">
        <v>158</v>
      </c>
    </row>
    <row r="981" spans="2:51" s="12" customFormat="1" ht="13.5">
      <c r="B981" s="223"/>
      <c r="D981" s="216" t="s">
        <v>166</v>
      </c>
      <c r="E981" s="224" t="s">
        <v>5</v>
      </c>
      <c r="F981" s="225" t="s">
        <v>1101</v>
      </c>
      <c r="H981" s="226">
        <v>203</v>
      </c>
      <c r="I981" s="227"/>
      <c r="L981" s="223"/>
      <c r="M981" s="228"/>
      <c r="N981" s="229"/>
      <c r="O981" s="229"/>
      <c r="P981" s="229"/>
      <c r="Q981" s="229"/>
      <c r="R981" s="229"/>
      <c r="S981" s="229"/>
      <c r="T981" s="230"/>
      <c r="AT981" s="224" t="s">
        <v>166</v>
      </c>
      <c r="AU981" s="224" t="s">
        <v>82</v>
      </c>
      <c r="AV981" s="12" t="s">
        <v>82</v>
      </c>
      <c r="AW981" s="12" t="s">
        <v>36</v>
      </c>
      <c r="AX981" s="12" t="s">
        <v>73</v>
      </c>
      <c r="AY981" s="224" t="s">
        <v>158</v>
      </c>
    </row>
    <row r="982" spans="2:51" s="11" customFormat="1" ht="13.5">
      <c r="B982" s="215"/>
      <c r="D982" s="216" t="s">
        <v>166</v>
      </c>
      <c r="E982" s="217" t="s">
        <v>5</v>
      </c>
      <c r="F982" s="218" t="s">
        <v>1102</v>
      </c>
      <c r="H982" s="217" t="s">
        <v>5</v>
      </c>
      <c r="I982" s="219"/>
      <c r="L982" s="215"/>
      <c r="M982" s="220"/>
      <c r="N982" s="221"/>
      <c r="O982" s="221"/>
      <c r="P982" s="221"/>
      <c r="Q982" s="221"/>
      <c r="R982" s="221"/>
      <c r="S982" s="221"/>
      <c r="T982" s="222"/>
      <c r="AT982" s="217" t="s">
        <v>166</v>
      </c>
      <c r="AU982" s="217" t="s">
        <v>82</v>
      </c>
      <c r="AV982" s="11" t="s">
        <v>78</v>
      </c>
      <c r="AW982" s="11" t="s">
        <v>36</v>
      </c>
      <c r="AX982" s="11" t="s">
        <v>73</v>
      </c>
      <c r="AY982" s="217" t="s">
        <v>158</v>
      </c>
    </row>
    <row r="983" spans="2:51" s="12" customFormat="1" ht="13.5">
      <c r="B983" s="223"/>
      <c r="D983" s="216" t="s">
        <v>166</v>
      </c>
      <c r="E983" s="224" t="s">
        <v>5</v>
      </c>
      <c r="F983" s="225" t="s">
        <v>1103</v>
      </c>
      <c r="H983" s="226">
        <v>593</v>
      </c>
      <c r="I983" s="227"/>
      <c r="L983" s="223"/>
      <c r="M983" s="228"/>
      <c r="N983" s="229"/>
      <c r="O983" s="229"/>
      <c r="P983" s="229"/>
      <c r="Q983" s="229"/>
      <c r="R983" s="229"/>
      <c r="S983" s="229"/>
      <c r="T983" s="230"/>
      <c r="AT983" s="224" t="s">
        <v>166</v>
      </c>
      <c r="AU983" s="224" t="s">
        <v>82</v>
      </c>
      <c r="AV983" s="12" t="s">
        <v>82</v>
      </c>
      <c r="AW983" s="12" t="s">
        <v>36</v>
      </c>
      <c r="AX983" s="12" t="s">
        <v>73</v>
      </c>
      <c r="AY983" s="224" t="s">
        <v>158</v>
      </c>
    </row>
    <row r="984" spans="2:51" s="11" customFormat="1" ht="13.5">
      <c r="B984" s="215"/>
      <c r="D984" s="216" t="s">
        <v>166</v>
      </c>
      <c r="E984" s="217" t="s">
        <v>5</v>
      </c>
      <c r="F984" s="218" t="s">
        <v>1104</v>
      </c>
      <c r="H984" s="217" t="s">
        <v>5</v>
      </c>
      <c r="I984" s="219"/>
      <c r="L984" s="215"/>
      <c r="M984" s="220"/>
      <c r="N984" s="221"/>
      <c r="O984" s="221"/>
      <c r="P984" s="221"/>
      <c r="Q984" s="221"/>
      <c r="R984" s="221"/>
      <c r="S984" s="221"/>
      <c r="T984" s="222"/>
      <c r="AT984" s="217" t="s">
        <v>166</v>
      </c>
      <c r="AU984" s="217" t="s">
        <v>82</v>
      </c>
      <c r="AV984" s="11" t="s">
        <v>78</v>
      </c>
      <c r="AW984" s="11" t="s">
        <v>36</v>
      </c>
      <c r="AX984" s="11" t="s">
        <v>73</v>
      </c>
      <c r="AY984" s="217" t="s">
        <v>158</v>
      </c>
    </row>
    <row r="985" spans="2:51" s="11" customFormat="1" ht="13.5">
      <c r="B985" s="215"/>
      <c r="D985" s="216" t="s">
        <v>166</v>
      </c>
      <c r="E985" s="217" t="s">
        <v>5</v>
      </c>
      <c r="F985" s="218" t="s">
        <v>795</v>
      </c>
      <c r="H985" s="217" t="s">
        <v>5</v>
      </c>
      <c r="I985" s="219"/>
      <c r="L985" s="215"/>
      <c r="M985" s="220"/>
      <c r="N985" s="221"/>
      <c r="O985" s="221"/>
      <c r="P985" s="221"/>
      <c r="Q985" s="221"/>
      <c r="R985" s="221"/>
      <c r="S985" s="221"/>
      <c r="T985" s="222"/>
      <c r="AT985" s="217" t="s">
        <v>166</v>
      </c>
      <c r="AU985" s="217" t="s">
        <v>82</v>
      </c>
      <c r="AV985" s="11" t="s">
        <v>78</v>
      </c>
      <c r="AW985" s="11" t="s">
        <v>36</v>
      </c>
      <c r="AX985" s="11" t="s">
        <v>73</v>
      </c>
      <c r="AY985" s="217" t="s">
        <v>158</v>
      </c>
    </row>
    <row r="986" spans="2:51" s="12" customFormat="1" ht="13.5">
      <c r="B986" s="223"/>
      <c r="D986" s="216" t="s">
        <v>166</v>
      </c>
      <c r="E986" s="224" t="s">
        <v>5</v>
      </c>
      <c r="F986" s="225" t="s">
        <v>1105</v>
      </c>
      <c r="H986" s="226">
        <v>36.4</v>
      </c>
      <c r="I986" s="227"/>
      <c r="L986" s="223"/>
      <c r="M986" s="228"/>
      <c r="N986" s="229"/>
      <c r="O986" s="229"/>
      <c r="P986" s="229"/>
      <c r="Q986" s="229"/>
      <c r="R986" s="229"/>
      <c r="S986" s="229"/>
      <c r="T986" s="230"/>
      <c r="AT986" s="224" t="s">
        <v>166</v>
      </c>
      <c r="AU986" s="224" t="s">
        <v>82</v>
      </c>
      <c r="AV986" s="12" t="s">
        <v>82</v>
      </c>
      <c r="AW986" s="12" t="s">
        <v>36</v>
      </c>
      <c r="AX986" s="12" t="s">
        <v>73</v>
      </c>
      <c r="AY986" s="224" t="s">
        <v>158</v>
      </c>
    </row>
    <row r="987" spans="2:51" s="11" customFormat="1" ht="13.5">
      <c r="B987" s="215"/>
      <c r="D987" s="216" t="s">
        <v>166</v>
      </c>
      <c r="E987" s="217" t="s">
        <v>5</v>
      </c>
      <c r="F987" s="218" t="s">
        <v>269</v>
      </c>
      <c r="H987" s="217" t="s">
        <v>5</v>
      </c>
      <c r="I987" s="219"/>
      <c r="L987" s="215"/>
      <c r="M987" s="220"/>
      <c r="N987" s="221"/>
      <c r="O987" s="221"/>
      <c r="P987" s="221"/>
      <c r="Q987" s="221"/>
      <c r="R987" s="221"/>
      <c r="S987" s="221"/>
      <c r="T987" s="222"/>
      <c r="AT987" s="217" t="s">
        <v>166</v>
      </c>
      <c r="AU987" s="217" t="s">
        <v>82</v>
      </c>
      <c r="AV987" s="11" t="s">
        <v>78</v>
      </c>
      <c r="AW987" s="11" t="s">
        <v>36</v>
      </c>
      <c r="AX987" s="11" t="s">
        <v>73</v>
      </c>
      <c r="AY987" s="217" t="s">
        <v>158</v>
      </c>
    </row>
    <row r="988" spans="2:51" s="12" customFormat="1" ht="13.5">
      <c r="B988" s="223"/>
      <c r="D988" s="216" t="s">
        <v>166</v>
      </c>
      <c r="E988" s="224" t="s">
        <v>5</v>
      </c>
      <c r="F988" s="225" t="s">
        <v>1106</v>
      </c>
      <c r="H988" s="226">
        <v>19.2</v>
      </c>
      <c r="I988" s="227"/>
      <c r="L988" s="223"/>
      <c r="M988" s="228"/>
      <c r="N988" s="229"/>
      <c r="O988" s="229"/>
      <c r="P988" s="229"/>
      <c r="Q988" s="229"/>
      <c r="R988" s="229"/>
      <c r="S988" s="229"/>
      <c r="T988" s="230"/>
      <c r="AT988" s="224" t="s">
        <v>166</v>
      </c>
      <c r="AU988" s="224" t="s">
        <v>82</v>
      </c>
      <c r="AV988" s="12" t="s">
        <v>82</v>
      </c>
      <c r="AW988" s="12" t="s">
        <v>36</v>
      </c>
      <c r="AX988" s="12" t="s">
        <v>73</v>
      </c>
      <c r="AY988" s="224" t="s">
        <v>158</v>
      </c>
    </row>
    <row r="989" spans="2:51" s="12" customFormat="1" ht="13.5">
      <c r="B989" s="223"/>
      <c r="D989" s="216" t="s">
        <v>166</v>
      </c>
      <c r="E989" s="224" t="s">
        <v>5</v>
      </c>
      <c r="F989" s="225" t="s">
        <v>73</v>
      </c>
      <c r="H989" s="226">
        <v>0</v>
      </c>
      <c r="I989" s="227"/>
      <c r="L989" s="223"/>
      <c r="M989" s="228"/>
      <c r="N989" s="229"/>
      <c r="O989" s="229"/>
      <c r="P989" s="229"/>
      <c r="Q989" s="229"/>
      <c r="R989" s="229"/>
      <c r="S989" s="229"/>
      <c r="T989" s="230"/>
      <c r="AT989" s="224" t="s">
        <v>166</v>
      </c>
      <c r="AU989" s="224" t="s">
        <v>82</v>
      </c>
      <c r="AV989" s="12" t="s">
        <v>82</v>
      </c>
      <c r="AW989" s="12" t="s">
        <v>36</v>
      </c>
      <c r="AX989" s="12" t="s">
        <v>73</v>
      </c>
      <c r="AY989" s="224" t="s">
        <v>158</v>
      </c>
    </row>
    <row r="990" spans="2:51" s="11" customFormat="1" ht="13.5">
      <c r="B990" s="215"/>
      <c r="D990" s="216" t="s">
        <v>166</v>
      </c>
      <c r="E990" s="217" t="s">
        <v>5</v>
      </c>
      <c r="F990" s="218" t="s">
        <v>1102</v>
      </c>
      <c r="H990" s="217" t="s">
        <v>5</v>
      </c>
      <c r="I990" s="219"/>
      <c r="L990" s="215"/>
      <c r="M990" s="220"/>
      <c r="N990" s="221"/>
      <c r="O990" s="221"/>
      <c r="P990" s="221"/>
      <c r="Q990" s="221"/>
      <c r="R990" s="221"/>
      <c r="S990" s="221"/>
      <c r="T990" s="222"/>
      <c r="AT990" s="217" t="s">
        <v>166</v>
      </c>
      <c r="AU990" s="217" t="s">
        <v>82</v>
      </c>
      <c r="AV990" s="11" t="s">
        <v>78</v>
      </c>
      <c r="AW990" s="11" t="s">
        <v>36</v>
      </c>
      <c r="AX990" s="11" t="s">
        <v>73</v>
      </c>
      <c r="AY990" s="217" t="s">
        <v>158</v>
      </c>
    </row>
    <row r="991" spans="2:51" s="12" customFormat="1" ht="13.5">
      <c r="B991" s="223"/>
      <c r="D991" s="216" t="s">
        <v>166</v>
      </c>
      <c r="E991" s="224" t="s">
        <v>5</v>
      </c>
      <c r="F991" s="225" t="s">
        <v>1107</v>
      </c>
      <c r="H991" s="226">
        <v>60.8</v>
      </c>
      <c r="I991" s="227"/>
      <c r="L991" s="223"/>
      <c r="M991" s="228"/>
      <c r="N991" s="229"/>
      <c r="O991" s="229"/>
      <c r="P991" s="229"/>
      <c r="Q991" s="229"/>
      <c r="R991" s="229"/>
      <c r="S991" s="229"/>
      <c r="T991" s="230"/>
      <c r="AT991" s="224" t="s">
        <v>166</v>
      </c>
      <c r="AU991" s="224" t="s">
        <v>82</v>
      </c>
      <c r="AV991" s="12" t="s">
        <v>82</v>
      </c>
      <c r="AW991" s="12" t="s">
        <v>36</v>
      </c>
      <c r="AX991" s="12" t="s">
        <v>73</v>
      </c>
      <c r="AY991" s="224" t="s">
        <v>158</v>
      </c>
    </row>
    <row r="992" spans="2:51" s="11" customFormat="1" ht="13.5">
      <c r="B992" s="215"/>
      <c r="D992" s="216" t="s">
        <v>166</v>
      </c>
      <c r="E992" s="217" t="s">
        <v>5</v>
      </c>
      <c r="F992" s="218" t="s">
        <v>1108</v>
      </c>
      <c r="H992" s="217" t="s">
        <v>5</v>
      </c>
      <c r="I992" s="219"/>
      <c r="L992" s="215"/>
      <c r="M992" s="220"/>
      <c r="N992" s="221"/>
      <c r="O992" s="221"/>
      <c r="P992" s="221"/>
      <c r="Q992" s="221"/>
      <c r="R992" s="221"/>
      <c r="S992" s="221"/>
      <c r="T992" s="222"/>
      <c r="AT992" s="217" t="s">
        <v>166</v>
      </c>
      <c r="AU992" s="217" t="s">
        <v>82</v>
      </c>
      <c r="AV992" s="11" t="s">
        <v>78</v>
      </c>
      <c r="AW992" s="11" t="s">
        <v>36</v>
      </c>
      <c r="AX992" s="11" t="s">
        <v>73</v>
      </c>
      <c r="AY992" s="217" t="s">
        <v>158</v>
      </c>
    </row>
    <row r="993" spans="2:51" s="12" customFormat="1" ht="13.5">
      <c r="B993" s="223"/>
      <c r="D993" s="216" t="s">
        <v>166</v>
      </c>
      <c r="E993" s="224" t="s">
        <v>5</v>
      </c>
      <c r="F993" s="225" t="s">
        <v>1109</v>
      </c>
      <c r="H993" s="226">
        <v>68.4</v>
      </c>
      <c r="I993" s="227"/>
      <c r="L993" s="223"/>
      <c r="M993" s="228"/>
      <c r="N993" s="229"/>
      <c r="O993" s="229"/>
      <c r="P993" s="229"/>
      <c r="Q993" s="229"/>
      <c r="R993" s="229"/>
      <c r="S993" s="229"/>
      <c r="T993" s="230"/>
      <c r="AT993" s="224" t="s">
        <v>166</v>
      </c>
      <c r="AU993" s="224" t="s">
        <v>82</v>
      </c>
      <c r="AV993" s="12" t="s">
        <v>82</v>
      </c>
      <c r="AW993" s="12" t="s">
        <v>36</v>
      </c>
      <c r="AX993" s="12" t="s">
        <v>73</v>
      </c>
      <c r="AY993" s="224" t="s">
        <v>158</v>
      </c>
    </row>
    <row r="994" spans="2:51" s="11" customFormat="1" ht="13.5">
      <c r="B994" s="215"/>
      <c r="D994" s="216" t="s">
        <v>166</v>
      </c>
      <c r="E994" s="217" t="s">
        <v>5</v>
      </c>
      <c r="F994" s="218" t="s">
        <v>1110</v>
      </c>
      <c r="H994" s="217" t="s">
        <v>5</v>
      </c>
      <c r="I994" s="219"/>
      <c r="L994" s="215"/>
      <c r="M994" s="220"/>
      <c r="N994" s="221"/>
      <c r="O994" s="221"/>
      <c r="P994" s="221"/>
      <c r="Q994" s="221"/>
      <c r="R994" s="221"/>
      <c r="S994" s="221"/>
      <c r="T994" s="222"/>
      <c r="AT994" s="217" t="s">
        <v>166</v>
      </c>
      <c r="AU994" s="217" t="s">
        <v>82</v>
      </c>
      <c r="AV994" s="11" t="s">
        <v>78</v>
      </c>
      <c r="AW994" s="11" t="s">
        <v>36</v>
      </c>
      <c r="AX994" s="11" t="s">
        <v>73</v>
      </c>
      <c r="AY994" s="217" t="s">
        <v>158</v>
      </c>
    </row>
    <row r="995" spans="2:51" s="11" customFormat="1" ht="13.5">
      <c r="B995" s="215"/>
      <c r="D995" s="216" t="s">
        <v>166</v>
      </c>
      <c r="E995" s="217" t="s">
        <v>5</v>
      </c>
      <c r="F995" s="218" t="s">
        <v>795</v>
      </c>
      <c r="H995" s="217" t="s">
        <v>5</v>
      </c>
      <c r="I995" s="219"/>
      <c r="L995" s="215"/>
      <c r="M995" s="220"/>
      <c r="N995" s="221"/>
      <c r="O995" s="221"/>
      <c r="P995" s="221"/>
      <c r="Q995" s="221"/>
      <c r="R995" s="221"/>
      <c r="S995" s="221"/>
      <c r="T995" s="222"/>
      <c r="AT995" s="217" t="s">
        <v>166</v>
      </c>
      <c r="AU995" s="217" t="s">
        <v>82</v>
      </c>
      <c r="AV995" s="11" t="s">
        <v>78</v>
      </c>
      <c r="AW995" s="11" t="s">
        <v>36</v>
      </c>
      <c r="AX995" s="11" t="s">
        <v>73</v>
      </c>
      <c r="AY995" s="217" t="s">
        <v>158</v>
      </c>
    </row>
    <row r="996" spans="2:51" s="12" customFormat="1" ht="13.5">
      <c r="B996" s="223"/>
      <c r="D996" s="216" t="s">
        <v>166</v>
      </c>
      <c r="E996" s="224" t="s">
        <v>5</v>
      </c>
      <c r="F996" s="225" t="s">
        <v>1111</v>
      </c>
      <c r="H996" s="226">
        <v>64</v>
      </c>
      <c r="I996" s="227"/>
      <c r="L996" s="223"/>
      <c r="M996" s="228"/>
      <c r="N996" s="229"/>
      <c r="O996" s="229"/>
      <c r="P996" s="229"/>
      <c r="Q996" s="229"/>
      <c r="R996" s="229"/>
      <c r="S996" s="229"/>
      <c r="T996" s="230"/>
      <c r="AT996" s="224" t="s">
        <v>166</v>
      </c>
      <c r="AU996" s="224" t="s">
        <v>82</v>
      </c>
      <c r="AV996" s="12" t="s">
        <v>82</v>
      </c>
      <c r="AW996" s="12" t="s">
        <v>36</v>
      </c>
      <c r="AX996" s="12" t="s">
        <v>73</v>
      </c>
      <c r="AY996" s="224" t="s">
        <v>158</v>
      </c>
    </row>
    <row r="997" spans="2:51" s="11" customFormat="1" ht="13.5">
      <c r="B997" s="215"/>
      <c r="D997" s="216" t="s">
        <v>166</v>
      </c>
      <c r="E997" s="217" t="s">
        <v>5</v>
      </c>
      <c r="F997" s="218" t="s">
        <v>269</v>
      </c>
      <c r="H997" s="217" t="s">
        <v>5</v>
      </c>
      <c r="I997" s="219"/>
      <c r="L997" s="215"/>
      <c r="M997" s="220"/>
      <c r="N997" s="221"/>
      <c r="O997" s="221"/>
      <c r="P997" s="221"/>
      <c r="Q997" s="221"/>
      <c r="R997" s="221"/>
      <c r="S997" s="221"/>
      <c r="T997" s="222"/>
      <c r="AT997" s="217" t="s">
        <v>166</v>
      </c>
      <c r="AU997" s="217" t="s">
        <v>82</v>
      </c>
      <c r="AV997" s="11" t="s">
        <v>78</v>
      </c>
      <c r="AW997" s="11" t="s">
        <v>36</v>
      </c>
      <c r="AX997" s="11" t="s">
        <v>73</v>
      </c>
      <c r="AY997" s="217" t="s">
        <v>158</v>
      </c>
    </row>
    <row r="998" spans="2:51" s="12" customFormat="1" ht="13.5">
      <c r="B998" s="223"/>
      <c r="D998" s="216" t="s">
        <v>166</v>
      </c>
      <c r="E998" s="224" t="s">
        <v>5</v>
      </c>
      <c r="F998" s="225" t="s">
        <v>1112</v>
      </c>
      <c r="H998" s="226">
        <v>33</v>
      </c>
      <c r="I998" s="227"/>
      <c r="L998" s="223"/>
      <c r="M998" s="228"/>
      <c r="N998" s="229"/>
      <c r="O998" s="229"/>
      <c r="P998" s="229"/>
      <c r="Q998" s="229"/>
      <c r="R998" s="229"/>
      <c r="S998" s="229"/>
      <c r="T998" s="230"/>
      <c r="AT998" s="224" t="s">
        <v>166</v>
      </c>
      <c r="AU998" s="224" t="s">
        <v>82</v>
      </c>
      <c r="AV998" s="12" t="s">
        <v>82</v>
      </c>
      <c r="AW998" s="12" t="s">
        <v>36</v>
      </c>
      <c r="AX998" s="12" t="s">
        <v>73</v>
      </c>
      <c r="AY998" s="224" t="s">
        <v>158</v>
      </c>
    </row>
    <row r="999" spans="2:51" s="12" customFormat="1" ht="13.5">
      <c r="B999" s="223"/>
      <c r="D999" s="216" t="s">
        <v>166</v>
      </c>
      <c r="E999" s="224" t="s">
        <v>5</v>
      </c>
      <c r="F999" s="225" t="s">
        <v>73</v>
      </c>
      <c r="H999" s="226">
        <v>0</v>
      </c>
      <c r="I999" s="227"/>
      <c r="L999" s="223"/>
      <c r="M999" s="228"/>
      <c r="N999" s="229"/>
      <c r="O999" s="229"/>
      <c r="P999" s="229"/>
      <c r="Q999" s="229"/>
      <c r="R999" s="229"/>
      <c r="S999" s="229"/>
      <c r="T999" s="230"/>
      <c r="AT999" s="224" t="s">
        <v>166</v>
      </c>
      <c r="AU999" s="224" t="s">
        <v>82</v>
      </c>
      <c r="AV999" s="12" t="s">
        <v>82</v>
      </c>
      <c r="AW999" s="12" t="s">
        <v>36</v>
      </c>
      <c r="AX999" s="12" t="s">
        <v>73</v>
      </c>
      <c r="AY999" s="224" t="s">
        <v>158</v>
      </c>
    </row>
    <row r="1000" spans="2:51" s="11" customFormat="1" ht="13.5">
      <c r="B1000" s="215"/>
      <c r="D1000" s="216" t="s">
        <v>166</v>
      </c>
      <c r="E1000" s="217" t="s">
        <v>5</v>
      </c>
      <c r="F1000" s="218" t="s">
        <v>1102</v>
      </c>
      <c r="H1000" s="217" t="s">
        <v>5</v>
      </c>
      <c r="I1000" s="219"/>
      <c r="L1000" s="215"/>
      <c r="M1000" s="220"/>
      <c r="N1000" s="221"/>
      <c r="O1000" s="221"/>
      <c r="P1000" s="221"/>
      <c r="Q1000" s="221"/>
      <c r="R1000" s="221"/>
      <c r="S1000" s="221"/>
      <c r="T1000" s="222"/>
      <c r="AT1000" s="217" t="s">
        <v>166</v>
      </c>
      <c r="AU1000" s="217" t="s">
        <v>82</v>
      </c>
      <c r="AV1000" s="11" t="s">
        <v>78</v>
      </c>
      <c r="AW1000" s="11" t="s">
        <v>36</v>
      </c>
      <c r="AX1000" s="11" t="s">
        <v>73</v>
      </c>
      <c r="AY1000" s="217" t="s">
        <v>158</v>
      </c>
    </row>
    <row r="1001" spans="2:51" s="12" customFormat="1" ht="13.5">
      <c r="B1001" s="223"/>
      <c r="D1001" s="216" t="s">
        <v>166</v>
      </c>
      <c r="E1001" s="224" t="s">
        <v>5</v>
      </c>
      <c r="F1001" s="225" t="s">
        <v>1113</v>
      </c>
      <c r="H1001" s="226">
        <v>82</v>
      </c>
      <c r="I1001" s="227"/>
      <c r="L1001" s="223"/>
      <c r="M1001" s="228"/>
      <c r="N1001" s="229"/>
      <c r="O1001" s="229"/>
      <c r="P1001" s="229"/>
      <c r="Q1001" s="229"/>
      <c r="R1001" s="229"/>
      <c r="S1001" s="229"/>
      <c r="T1001" s="230"/>
      <c r="AT1001" s="224" t="s">
        <v>166</v>
      </c>
      <c r="AU1001" s="224" t="s">
        <v>82</v>
      </c>
      <c r="AV1001" s="12" t="s">
        <v>82</v>
      </c>
      <c r="AW1001" s="12" t="s">
        <v>36</v>
      </c>
      <c r="AX1001" s="12" t="s">
        <v>73</v>
      </c>
      <c r="AY1001" s="224" t="s">
        <v>158</v>
      </c>
    </row>
    <row r="1002" spans="2:51" s="13" customFormat="1" ht="13.5">
      <c r="B1002" s="231"/>
      <c r="D1002" s="216" t="s">
        <v>166</v>
      </c>
      <c r="E1002" s="232" t="s">
        <v>5</v>
      </c>
      <c r="F1002" s="233" t="s">
        <v>169</v>
      </c>
      <c r="H1002" s="234">
        <v>1790.8</v>
      </c>
      <c r="I1002" s="235"/>
      <c r="L1002" s="231"/>
      <c r="M1002" s="236"/>
      <c r="N1002" s="237"/>
      <c r="O1002" s="237"/>
      <c r="P1002" s="237"/>
      <c r="Q1002" s="237"/>
      <c r="R1002" s="237"/>
      <c r="S1002" s="237"/>
      <c r="T1002" s="238"/>
      <c r="AT1002" s="232" t="s">
        <v>166</v>
      </c>
      <c r="AU1002" s="232" t="s">
        <v>82</v>
      </c>
      <c r="AV1002" s="13" t="s">
        <v>88</v>
      </c>
      <c r="AW1002" s="13" t="s">
        <v>36</v>
      </c>
      <c r="AX1002" s="13" t="s">
        <v>78</v>
      </c>
      <c r="AY1002" s="232" t="s">
        <v>158</v>
      </c>
    </row>
    <row r="1003" spans="2:65" s="1" customFormat="1" ht="25.5" customHeight="1">
      <c r="B1003" s="202"/>
      <c r="C1003" s="239" t="s">
        <v>1114</v>
      </c>
      <c r="D1003" s="239" t="s">
        <v>245</v>
      </c>
      <c r="E1003" s="240" t="s">
        <v>1115</v>
      </c>
      <c r="F1003" s="241" t="s">
        <v>1116</v>
      </c>
      <c r="G1003" s="242" t="s">
        <v>163</v>
      </c>
      <c r="H1003" s="243">
        <v>2059.42</v>
      </c>
      <c r="I1003" s="244"/>
      <c r="J1003" s="245">
        <f>ROUND(I1003*H1003,2)</f>
        <v>0</v>
      </c>
      <c r="K1003" s="241" t="s">
        <v>5</v>
      </c>
      <c r="L1003" s="246"/>
      <c r="M1003" s="247" t="s">
        <v>5</v>
      </c>
      <c r="N1003" s="248" t="s">
        <v>44</v>
      </c>
      <c r="O1003" s="48"/>
      <c r="P1003" s="212">
        <f>O1003*H1003</f>
        <v>0</v>
      </c>
      <c r="Q1003" s="212">
        <v>0</v>
      </c>
      <c r="R1003" s="212">
        <f>Q1003*H1003</f>
        <v>0</v>
      </c>
      <c r="S1003" s="212">
        <v>0</v>
      </c>
      <c r="T1003" s="213">
        <f>S1003*H1003</f>
        <v>0</v>
      </c>
      <c r="AR1003" s="25" t="s">
        <v>409</v>
      </c>
      <c r="AT1003" s="25" t="s">
        <v>245</v>
      </c>
      <c r="AU1003" s="25" t="s">
        <v>82</v>
      </c>
      <c r="AY1003" s="25" t="s">
        <v>158</v>
      </c>
      <c r="BE1003" s="214">
        <f>IF(N1003="základní",J1003,0)</f>
        <v>0</v>
      </c>
      <c r="BF1003" s="214">
        <f>IF(N1003="snížená",J1003,0)</f>
        <v>0</v>
      </c>
      <c r="BG1003" s="214">
        <f>IF(N1003="zákl. přenesená",J1003,0)</f>
        <v>0</v>
      </c>
      <c r="BH1003" s="214">
        <f>IF(N1003="sníž. přenesená",J1003,0)</f>
        <v>0</v>
      </c>
      <c r="BI1003" s="214">
        <f>IF(N1003="nulová",J1003,0)</f>
        <v>0</v>
      </c>
      <c r="BJ1003" s="25" t="s">
        <v>78</v>
      </c>
      <c r="BK1003" s="214">
        <f>ROUND(I1003*H1003,2)</f>
        <v>0</v>
      </c>
      <c r="BL1003" s="25" t="s">
        <v>255</v>
      </c>
      <c r="BM1003" s="25" t="s">
        <v>1117</v>
      </c>
    </row>
    <row r="1004" spans="2:51" s="12" customFormat="1" ht="13.5">
      <c r="B1004" s="223"/>
      <c r="D1004" s="216" t="s">
        <v>166</v>
      </c>
      <c r="E1004" s="224" t="s">
        <v>5</v>
      </c>
      <c r="F1004" s="225" t="s">
        <v>1118</v>
      </c>
      <c r="H1004" s="226">
        <v>2059.42</v>
      </c>
      <c r="I1004" s="227"/>
      <c r="L1004" s="223"/>
      <c r="M1004" s="228"/>
      <c r="N1004" s="229"/>
      <c r="O1004" s="229"/>
      <c r="P1004" s="229"/>
      <c r="Q1004" s="229"/>
      <c r="R1004" s="229"/>
      <c r="S1004" s="229"/>
      <c r="T1004" s="230"/>
      <c r="AT1004" s="224" t="s">
        <v>166</v>
      </c>
      <c r="AU1004" s="224" t="s">
        <v>82</v>
      </c>
      <c r="AV1004" s="12" t="s">
        <v>82</v>
      </c>
      <c r="AW1004" s="12" t="s">
        <v>36</v>
      </c>
      <c r="AX1004" s="12" t="s">
        <v>73</v>
      </c>
      <c r="AY1004" s="224" t="s">
        <v>158</v>
      </c>
    </row>
    <row r="1005" spans="2:51" s="13" customFormat="1" ht="13.5">
      <c r="B1005" s="231"/>
      <c r="D1005" s="216" t="s">
        <v>166</v>
      </c>
      <c r="E1005" s="232" t="s">
        <v>5</v>
      </c>
      <c r="F1005" s="233" t="s">
        <v>169</v>
      </c>
      <c r="H1005" s="234">
        <v>2059.42</v>
      </c>
      <c r="I1005" s="235"/>
      <c r="L1005" s="231"/>
      <c r="M1005" s="236"/>
      <c r="N1005" s="237"/>
      <c r="O1005" s="237"/>
      <c r="P1005" s="237"/>
      <c r="Q1005" s="237"/>
      <c r="R1005" s="237"/>
      <c r="S1005" s="237"/>
      <c r="T1005" s="238"/>
      <c r="AT1005" s="232" t="s">
        <v>166</v>
      </c>
      <c r="AU1005" s="232" t="s">
        <v>82</v>
      </c>
      <c r="AV1005" s="13" t="s">
        <v>88</v>
      </c>
      <c r="AW1005" s="13" t="s">
        <v>36</v>
      </c>
      <c r="AX1005" s="13" t="s">
        <v>78</v>
      </c>
      <c r="AY1005" s="232" t="s">
        <v>158</v>
      </c>
    </row>
    <row r="1006" spans="2:65" s="1" customFormat="1" ht="25.5" customHeight="1">
      <c r="B1006" s="202"/>
      <c r="C1006" s="203" t="s">
        <v>1119</v>
      </c>
      <c r="D1006" s="203" t="s">
        <v>160</v>
      </c>
      <c r="E1006" s="204" t="s">
        <v>1120</v>
      </c>
      <c r="F1006" s="205" t="s">
        <v>1121</v>
      </c>
      <c r="G1006" s="206" t="s">
        <v>163</v>
      </c>
      <c r="H1006" s="207">
        <v>1790.8</v>
      </c>
      <c r="I1006" s="208"/>
      <c r="J1006" s="209">
        <f>ROUND(I1006*H1006,2)</f>
        <v>0</v>
      </c>
      <c r="K1006" s="205" t="s">
        <v>5</v>
      </c>
      <c r="L1006" s="47"/>
      <c r="M1006" s="210" t="s">
        <v>5</v>
      </c>
      <c r="N1006" s="211" t="s">
        <v>44</v>
      </c>
      <c r="O1006" s="48"/>
      <c r="P1006" s="212">
        <f>O1006*H1006</f>
        <v>0</v>
      </c>
      <c r="Q1006" s="212">
        <v>0</v>
      </c>
      <c r="R1006" s="212">
        <f>Q1006*H1006</f>
        <v>0</v>
      </c>
      <c r="S1006" s="212">
        <v>0</v>
      </c>
      <c r="T1006" s="213">
        <f>S1006*H1006</f>
        <v>0</v>
      </c>
      <c r="AR1006" s="25" t="s">
        <v>255</v>
      </c>
      <c r="AT1006" s="25" t="s">
        <v>160</v>
      </c>
      <c r="AU1006" s="25" t="s">
        <v>82</v>
      </c>
      <c r="AY1006" s="25" t="s">
        <v>158</v>
      </c>
      <c r="BE1006" s="214">
        <f>IF(N1006="základní",J1006,0)</f>
        <v>0</v>
      </c>
      <c r="BF1006" s="214">
        <f>IF(N1006="snížená",J1006,0)</f>
        <v>0</v>
      </c>
      <c r="BG1006" s="214">
        <f>IF(N1006="zákl. přenesená",J1006,0)</f>
        <v>0</v>
      </c>
      <c r="BH1006" s="214">
        <f>IF(N1006="sníž. přenesená",J1006,0)</f>
        <v>0</v>
      </c>
      <c r="BI1006" s="214">
        <f>IF(N1006="nulová",J1006,0)</f>
        <v>0</v>
      </c>
      <c r="BJ1006" s="25" t="s">
        <v>78</v>
      </c>
      <c r="BK1006" s="214">
        <f>ROUND(I1006*H1006,2)</f>
        <v>0</v>
      </c>
      <c r="BL1006" s="25" t="s">
        <v>255</v>
      </c>
      <c r="BM1006" s="25" t="s">
        <v>1122</v>
      </c>
    </row>
    <row r="1007" spans="2:51" s="11" customFormat="1" ht="13.5">
      <c r="B1007" s="215"/>
      <c r="D1007" s="216" t="s">
        <v>166</v>
      </c>
      <c r="E1007" s="217" t="s">
        <v>5</v>
      </c>
      <c r="F1007" s="218" t="s">
        <v>1123</v>
      </c>
      <c r="H1007" s="217" t="s">
        <v>5</v>
      </c>
      <c r="I1007" s="219"/>
      <c r="L1007" s="215"/>
      <c r="M1007" s="220"/>
      <c r="N1007" s="221"/>
      <c r="O1007" s="221"/>
      <c r="P1007" s="221"/>
      <c r="Q1007" s="221"/>
      <c r="R1007" s="221"/>
      <c r="S1007" s="221"/>
      <c r="T1007" s="222"/>
      <c r="AT1007" s="217" t="s">
        <v>166</v>
      </c>
      <c r="AU1007" s="217" t="s">
        <v>82</v>
      </c>
      <c r="AV1007" s="11" t="s">
        <v>78</v>
      </c>
      <c r="AW1007" s="11" t="s">
        <v>36</v>
      </c>
      <c r="AX1007" s="11" t="s">
        <v>73</v>
      </c>
      <c r="AY1007" s="217" t="s">
        <v>158</v>
      </c>
    </row>
    <row r="1008" spans="2:51" s="12" customFormat="1" ht="13.5">
      <c r="B1008" s="223"/>
      <c r="D1008" s="216" t="s">
        <v>166</v>
      </c>
      <c r="E1008" s="224" t="s">
        <v>5</v>
      </c>
      <c r="F1008" s="225" t="s">
        <v>1124</v>
      </c>
      <c r="H1008" s="226">
        <v>1790.8</v>
      </c>
      <c r="I1008" s="227"/>
      <c r="L1008" s="223"/>
      <c r="M1008" s="228"/>
      <c r="N1008" s="229"/>
      <c r="O1008" s="229"/>
      <c r="P1008" s="229"/>
      <c r="Q1008" s="229"/>
      <c r="R1008" s="229"/>
      <c r="S1008" s="229"/>
      <c r="T1008" s="230"/>
      <c r="AT1008" s="224" t="s">
        <v>166</v>
      </c>
      <c r="AU1008" s="224" t="s">
        <v>82</v>
      </c>
      <c r="AV1008" s="12" t="s">
        <v>82</v>
      </c>
      <c r="AW1008" s="12" t="s">
        <v>36</v>
      </c>
      <c r="AX1008" s="12" t="s">
        <v>73</v>
      </c>
      <c r="AY1008" s="224" t="s">
        <v>158</v>
      </c>
    </row>
    <row r="1009" spans="2:51" s="13" customFormat="1" ht="13.5">
      <c r="B1009" s="231"/>
      <c r="D1009" s="216" t="s">
        <v>166</v>
      </c>
      <c r="E1009" s="232" t="s">
        <v>5</v>
      </c>
      <c r="F1009" s="233" t="s">
        <v>169</v>
      </c>
      <c r="H1009" s="234">
        <v>1790.8</v>
      </c>
      <c r="I1009" s="235"/>
      <c r="L1009" s="231"/>
      <c r="M1009" s="236"/>
      <c r="N1009" s="237"/>
      <c r="O1009" s="237"/>
      <c r="P1009" s="237"/>
      <c r="Q1009" s="237"/>
      <c r="R1009" s="237"/>
      <c r="S1009" s="237"/>
      <c r="T1009" s="238"/>
      <c r="AT1009" s="232" t="s">
        <v>166</v>
      </c>
      <c r="AU1009" s="232" t="s">
        <v>82</v>
      </c>
      <c r="AV1009" s="13" t="s">
        <v>88</v>
      </c>
      <c r="AW1009" s="13" t="s">
        <v>36</v>
      </c>
      <c r="AX1009" s="13" t="s">
        <v>78</v>
      </c>
      <c r="AY1009" s="232" t="s">
        <v>158</v>
      </c>
    </row>
    <row r="1010" spans="2:65" s="1" customFormat="1" ht="25.5" customHeight="1">
      <c r="B1010" s="202"/>
      <c r="C1010" s="239" t="s">
        <v>1125</v>
      </c>
      <c r="D1010" s="239" t="s">
        <v>245</v>
      </c>
      <c r="E1010" s="240" t="s">
        <v>1126</v>
      </c>
      <c r="F1010" s="241" t="s">
        <v>1127</v>
      </c>
      <c r="G1010" s="242" t="s">
        <v>163</v>
      </c>
      <c r="H1010" s="243">
        <v>2059.42</v>
      </c>
      <c r="I1010" s="244"/>
      <c r="J1010" s="245">
        <f>ROUND(I1010*H1010,2)</f>
        <v>0</v>
      </c>
      <c r="K1010" s="241" t="s">
        <v>5</v>
      </c>
      <c r="L1010" s="246"/>
      <c r="M1010" s="247" t="s">
        <v>5</v>
      </c>
      <c r="N1010" s="248" t="s">
        <v>44</v>
      </c>
      <c r="O1010" s="48"/>
      <c r="P1010" s="212">
        <f>O1010*H1010</f>
        <v>0</v>
      </c>
      <c r="Q1010" s="212">
        <v>0</v>
      </c>
      <c r="R1010" s="212">
        <f>Q1010*H1010</f>
        <v>0</v>
      </c>
      <c r="S1010" s="212">
        <v>0</v>
      </c>
      <c r="T1010" s="213">
        <f>S1010*H1010</f>
        <v>0</v>
      </c>
      <c r="AR1010" s="25" t="s">
        <v>409</v>
      </c>
      <c r="AT1010" s="25" t="s">
        <v>245</v>
      </c>
      <c r="AU1010" s="25" t="s">
        <v>82</v>
      </c>
      <c r="AY1010" s="25" t="s">
        <v>158</v>
      </c>
      <c r="BE1010" s="214">
        <f>IF(N1010="základní",J1010,0)</f>
        <v>0</v>
      </c>
      <c r="BF1010" s="214">
        <f>IF(N1010="snížená",J1010,0)</f>
        <v>0</v>
      </c>
      <c r="BG1010" s="214">
        <f>IF(N1010="zákl. přenesená",J1010,0)</f>
        <v>0</v>
      </c>
      <c r="BH1010" s="214">
        <f>IF(N1010="sníž. přenesená",J1010,0)</f>
        <v>0</v>
      </c>
      <c r="BI1010" s="214">
        <f>IF(N1010="nulová",J1010,0)</f>
        <v>0</v>
      </c>
      <c r="BJ1010" s="25" t="s">
        <v>78</v>
      </c>
      <c r="BK1010" s="214">
        <f>ROUND(I1010*H1010,2)</f>
        <v>0</v>
      </c>
      <c r="BL1010" s="25" t="s">
        <v>255</v>
      </c>
      <c r="BM1010" s="25" t="s">
        <v>1128</v>
      </c>
    </row>
    <row r="1011" spans="2:51" s="12" customFormat="1" ht="13.5">
      <c r="B1011" s="223"/>
      <c r="D1011" s="216" t="s">
        <v>166</v>
      </c>
      <c r="E1011" s="224" t="s">
        <v>5</v>
      </c>
      <c r="F1011" s="225" t="s">
        <v>1118</v>
      </c>
      <c r="H1011" s="226">
        <v>2059.42</v>
      </c>
      <c r="I1011" s="227"/>
      <c r="L1011" s="223"/>
      <c r="M1011" s="228"/>
      <c r="N1011" s="229"/>
      <c r="O1011" s="229"/>
      <c r="P1011" s="229"/>
      <c r="Q1011" s="229"/>
      <c r="R1011" s="229"/>
      <c r="S1011" s="229"/>
      <c r="T1011" s="230"/>
      <c r="AT1011" s="224" t="s">
        <v>166</v>
      </c>
      <c r="AU1011" s="224" t="s">
        <v>82</v>
      </c>
      <c r="AV1011" s="12" t="s">
        <v>82</v>
      </c>
      <c r="AW1011" s="12" t="s">
        <v>36</v>
      </c>
      <c r="AX1011" s="12" t="s">
        <v>73</v>
      </c>
      <c r="AY1011" s="224" t="s">
        <v>158</v>
      </c>
    </row>
    <row r="1012" spans="2:51" s="13" customFormat="1" ht="13.5">
      <c r="B1012" s="231"/>
      <c r="D1012" s="216" t="s">
        <v>166</v>
      </c>
      <c r="E1012" s="232" t="s">
        <v>5</v>
      </c>
      <c r="F1012" s="233" t="s">
        <v>169</v>
      </c>
      <c r="H1012" s="234">
        <v>2059.42</v>
      </c>
      <c r="I1012" s="235"/>
      <c r="L1012" s="231"/>
      <c r="M1012" s="236"/>
      <c r="N1012" s="237"/>
      <c r="O1012" s="237"/>
      <c r="P1012" s="237"/>
      <c r="Q1012" s="237"/>
      <c r="R1012" s="237"/>
      <c r="S1012" s="237"/>
      <c r="T1012" s="238"/>
      <c r="AT1012" s="232" t="s">
        <v>166</v>
      </c>
      <c r="AU1012" s="232" t="s">
        <v>82</v>
      </c>
      <c r="AV1012" s="13" t="s">
        <v>88</v>
      </c>
      <c r="AW1012" s="13" t="s">
        <v>36</v>
      </c>
      <c r="AX1012" s="13" t="s">
        <v>78</v>
      </c>
      <c r="AY1012" s="232" t="s">
        <v>158</v>
      </c>
    </row>
    <row r="1013" spans="2:65" s="1" customFormat="1" ht="25.5" customHeight="1">
      <c r="B1013" s="202"/>
      <c r="C1013" s="203" t="s">
        <v>1129</v>
      </c>
      <c r="D1013" s="203" t="s">
        <v>160</v>
      </c>
      <c r="E1013" s="204" t="s">
        <v>1120</v>
      </c>
      <c r="F1013" s="205" t="s">
        <v>1121</v>
      </c>
      <c r="G1013" s="206" t="s">
        <v>163</v>
      </c>
      <c r="H1013" s="207">
        <v>503.325</v>
      </c>
      <c r="I1013" s="208"/>
      <c r="J1013" s="209">
        <f>ROUND(I1013*H1013,2)</f>
        <v>0</v>
      </c>
      <c r="K1013" s="205" t="s">
        <v>5</v>
      </c>
      <c r="L1013" s="47"/>
      <c r="M1013" s="210" t="s">
        <v>5</v>
      </c>
      <c r="N1013" s="211" t="s">
        <v>44</v>
      </c>
      <c r="O1013" s="48"/>
      <c r="P1013" s="212">
        <f>O1013*H1013</f>
        <v>0</v>
      </c>
      <c r="Q1013" s="212">
        <v>0</v>
      </c>
      <c r="R1013" s="212">
        <f>Q1013*H1013</f>
        <v>0</v>
      </c>
      <c r="S1013" s="212">
        <v>0</v>
      </c>
      <c r="T1013" s="213">
        <f>S1013*H1013</f>
        <v>0</v>
      </c>
      <c r="AR1013" s="25" t="s">
        <v>255</v>
      </c>
      <c r="AT1013" s="25" t="s">
        <v>160</v>
      </c>
      <c r="AU1013" s="25" t="s">
        <v>82</v>
      </c>
      <c r="AY1013" s="25" t="s">
        <v>158</v>
      </c>
      <c r="BE1013" s="214">
        <f>IF(N1013="základní",J1013,0)</f>
        <v>0</v>
      </c>
      <c r="BF1013" s="214">
        <f>IF(N1013="snížená",J1013,0)</f>
        <v>0</v>
      </c>
      <c r="BG1013" s="214">
        <f>IF(N1013="zákl. přenesená",J1013,0)</f>
        <v>0</v>
      </c>
      <c r="BH1013" s="214">
        <f>IF(N1013="sníž. přenesená",J1013,0)</f>
        <v>0</v>
      </c>
      <c r="BI1013" s="214">
        <f>IF(N1013="nulová",J1013,0)</f>
        <v>0</v>
      </c>
      <c r="BJ1013" s="25" t="s">
        <v>78</v>
      </c>
      <c r="BK1013" s="214">
        <f>ROUND(I1013*H1013,2)</f>
        <v>0</v>
      </c>
      <c r="BL1013" s="25" t="s">
        <v>255</v>
      </c>
      <c r="BM1013" s="25" t="s">
        <v>1130</v>
      </c>
    </row>
    <row r="1014" spans="2:51" s="11" customFormat="1" ht="13.5">
      <c r="B1014" s="215"/>
      <c r="D1014" s="216" t="s">
        <v>166</v>
      </c>
      <c r="E1014" s="217" t="s">
        <v>5</v>
      </c>
      <c r="F1014" s="218" t="s">
        <v>794</v>
      </c>
      <c r="H1014" s="217" t="s">
        <v>5</v>
      </c>
      <c r="I1014" s="219"/>
      <c r="L1014" s="215"/>
      <c r="M1014" s="220"/>
      <c r="N1014" s="221"/>
      <c r="O1014" s="221"/>
      <c r="P1014" s="221"/>
      <c r="Q1014" s="221"/>
      <c r="R1014" s="221"/>
      <c r="S1014" s="221"/>
      <c r="T1014" s="222"/>
      <c r="AT1014" s="217" t="s">
        <v>166</v>
      </c>
      <c r="AU1014" s="217" t="s">
        <v>82</v>
      </c>
      <c r="AV1014" s="11" t="s">
        <v>78</v>
      </c>
      <c r="AW1014" s="11" t="s">
        <v>36</v>
      </c>
      <c r="AX1014" s="11" t="s">
        <v>73</v>
      </c>
      <c r="AY1014" s="217" t="s">
        <v>158</v>
      </c>
    </row>
    <row r="1015" spans="2:51" s="12" customFormat="1" ht="13.5">
      <c r="B1015" s="223"/>
      <c r="D1015" s="216" t="s">
        <v>166</v>
      </c>
      <c r="E1015" s="224" t="s">
        <v>5</v>
      </c>
      <c r="F1015" s="225" t="s">
        <v>930</v>
      </c>
      <c r="H1015" s="226">
        <v>260</v>
      </c>
      <c r="I1015" s="227"/>
      <c r="L1015" s="223"/>
      <c r="M1015" s="228"/>
      <c r="N1015" s="229"/>
      <c r="O1015" s="229"/>
      <c r="P1015" s="229"/>
      <c r="Q1015" s="229"/>
      <c r="R1015" s="229"/>
      <c r="S1015" s="229"/>
      <c r="T1015" s="230"/>
      <c r="AT1015" s="224" t="s">
        <v>166</v>
      </c>
      <c r="AU1015" s="224" t="s">
        <v>82</v>
      </c>
      <c r="AV1015" s="12" t="s">
        <v>82</v>
      </c>
      <c r="AW1015" s="12" t="s">
        <v>36</v>
      </c>
      <c r="AX1015" s="12" t="s">
        <v>73</v>
      </c>
      <c r="AY1015" s="224" t="s">
        <v>158</v>
      </c>
    </row>
    <row r="1016" spans="2:51" s="11" customFormat="1" ht="13.5">
      <c r="B1016" s="215"/>
      <c r="D1016" s="216" t="s">
        <v>166</v>
      </c>
      <c r="E1016" s="217" t="s">
        <v>5</v>
      </c>
      <c r="F1016" s="218" t="s">
        <v>1082</v>
      </c>
      <c r="H1016" s="217" t="s">
        <v>5</v>
      </c>
      <c r="I1016" s="219"/>
      <c r="L1016" s="215"/>
      <c r="M1016" s="220"/>
      <c r="N1016" s="221"/>
      <c r="O1016" s="221"/>
      <c r="P1016" s="221"/>
      <c r="Q1016" s="221"/>
      <c r="R1016" s="221"/>
      <c r="S1016" s="221"/>
      <c r="T1016" s="222"/>
      <c r="AT1016" s="217" t="s">
        <v>166</v>
      </c>
      <c r="AU1016" s="217" t="s">
        <v>82</v>
      </c>
      <c r="AV1016" s="11" t="s">
        <v>78</v>
      </c>
      <c r="AW1016" s="11" t="s">
        <v>36</v>
      </c>
      <c r="AX1016" s="11" t="s">
        <v>73</v>
      </c>
      <c r="AY1016" s="217" t="s">
        <v>158</v>
      </c>
    </row>
    <row r="1017" spans="2:51" s="12" customFormat="1" ht="13.5">
      <c r="B1017" s="223"/>
      <c r="D1017" s="216" t="s">
        <v>166</v>
      </c>
      <c r="E1017" s="224" t="s">
        <v>5</v>
      </c>
      <c r="F1017" s="225" t="s">
        <v>1083</v>
      </c>
      <c r="H1017" s="226">
        <v>55.9</v>
      </c>
      <c r="I1017" s="227"/>
      <c r="L1017" s="223"/>
      <c r="M1017" s="228"/>
      <c r="N1017" s="229"/>
      <c r="O1017" s="229"/>
      <c r="P1017" s="229"/>
      <c r="Q1017" s="229"/>
      <c r="R1017" s="229"/>
      <c r="S1017" s="229"/>
      <c r="T1017" s="230"/>
      <c r="AT1017" s="224" t="s">
        <v>166</v>
      </c>
      <c r="AU1017" s="224" t="s">
        <v>82</v>
      </c>
      <c r="AV1017" s="12" t="s">
        <v>82</v>
      </c>
      <c r="AW1017" s="12" t="s">
        <v>36</v>
      </c>
      <c r="AX1017" s="12" t="s">
        <v>73</v>
      </c>
      <c r="AY1017" s="224" t="s">
        <v>158</v>
      </c>
    </row>
    <row r="1018" spans="2:51" s="11" customFormat="1" ht="13.5">
      <c r="B1018" s="215"/>
      <c r="D1018" s="216" t="s">
        <v>166</v>
      </c>
      <c r="E1018" s="217" t="s">
        <v>5</v>
      </c>
      <c r="F1018" s="218" t="s">
        <v>1084</v>
      </c>
      <c r="H1018" s="217" t="s">
        <v>5</v>
      </c>
      <c r="I1018" s="219"/>
      <c r="L1018" s="215"/>
      <c r="M1018" s="220"/>
      <c r="N1018" s="221"/>
      <c r="O1018" s="221"/>
      <c r="P1018" s="221"/>
      <c r="Q1018" s="221"/>
      <c r="R1018" s="221"/>
      <c r="S1018" s="221"/>
      <c r="T1018" s="222"/>
      <c r="AT1018" s="217" t="s">
        <v>166</v>
      </c>
      <c r="AU1018" s="217" t="s">
        <v>82</v>
      </c>
      <c r="AV1018" s="11" t="s">
        <v>78</v>
      </c>
      <c r="AW1018" s="11" t="s">
        <v>36</v>
      </c>
      <c r="AX1018" s="11" t="s">
        <v>73</v>
      </c>
      <c r="AY1018" s="217" t="s">
        <v>158</v>
      </c>
    </row>
    <row r="1019" spans="2:51" s="11" customFormat="1" ht="13.5">
      <c r="B1019" s="215"/>
      <c r="D1019" s="216" t="s">
        <v>166</v>
      </c>
      <c r="E1019" s="217" t="s">
        <v>5</v>
      </c>
      <c r="F1019" s="218" t="s">
        <v>269</v>
      </c>
      <c r="H1019" s="217" t="s">
        <v>5</v>
      </c>
      <c r="I1019" s="219"/>
      <c r="L1019" s="215"/>
      <c r="M1019" s="220"/>
      <c r="N1019" s="221"/>
      <c r="O1019" s="221"/>
      <c r="P1019" s="221"/>
      <c r="Q1019" s="221"/>
      <c r="R1019" s="221"/>
      <c r="S1019" s="221"/>
      <c r="T1019" s="222"/>
      <c r="AT1019" s="217" t="s">
        <v>166</v>
      </c>
      <c r="AU1019" s="217" t="s">
        <v>82</v>
      </c>
      <c r="AV1019" s="11" t="s">
        <v>78</v>
      </c>
      <c r="AW1019" s="11" t="s">
        <v>36</v>
      </c>
      <c r="AX1019" s="11" t="s">
        <v>73</v>
      </c>
      <c r="AY1019" s="217" t="s">
        <v>158</v>
      </c>
    </row>
    <row r="1020" spans="2:51" s="12" customFormat="1" ht="13.5">
      <c r="B1020" s="223"/>
      <c r="D1020" s="216" t="s">
        <v>166</v>
      </c>
      <c r="E1020" s="224" t="s">
        <v>5</v>
      </c>
      <c r="F1020" s="225" t="s">
        <v>1085</v>
      </c>
      <c r="H1020" s="226">
        <v>26.29</v>
      </c>
      <c r="I1020" s="227"/>
      <c r="L1020" s="223"/>
      <c r="M1020" s="228"/>
      <c r="N1020" s="229"/>
      <c r="O1020" s="229"/>
      <c r="P1020" s="229"/>
      <c r="Q1020" s="229"/>
      <c r="R1020" s="229"/>
      <c r="S1020" s="229"/>
      <c r="T1020" s="230"/>
      <c r="AT1020" s="224" t="s">
        <v>166</v>
      </c>
      <c r="AU1020" s="224" t="s">
        <v>82</v>
      </c>
      <c r="AV1020" s="12" t="s">
        <v>82</v>
      </c>
      <c r="AW1020" s="12" t="s">
        <v>36</v>
      </c>
      <c r="AX1020" s="12" t="s">
        <v>73</v>
      </c>
      <c r="AY1020" s="224" t="s">
        <v>158</v>
      </c>
    </row>
    <row r="1021" spans="2:51" s="12" customFormat="1" ht="13.5">
      <c r="B1021" s="223"/>
      <c r="D1021" s="216" t="s">
        <v>166</v>
      </c>
      <c r="E1021" s="224" t="s">
        <v>5</v>
      </c>
      <c r="F1021" s="225" t="s">
        <v>1086</v>
      </c>
      <c r="H1021" s="226">
        <v>59.29</v>
      </c>
      <c r="I1021" s="227"/>
      <c r="L1021" s="223"/>
      <c r="M1021" s="228"/>
      <c r="N1021" s="229"/>
      <c r="O1021" s="229"/>
      <c r="P1021" s="229"/>
      <c r="Q1021" s="229"/>
      <c r="R1021" s="229"/>
      <c r="S1021" s="229"/>
      <c r="T1021" s="230"/>
      <c r="AT1021" s="224" t="s">
        <v>166</v>
      </c>
      <c r="AU1021" s="224" t="s">
        <v>82</v>
      </c>
      <c r="AV1021" s="12" t="s">
        <v>82</v>
      </c>
      <c r="AW1021" s="12" t="s">
        <v>36</v>
      </c>
      <c r="AX1021" s="12" t="s">
        <v>73</v>
      </c>
      <c r="AY1021" s="224" t="s">
        <v>158</v>
      </c>
    </row>
    <row r="1022" spans="2:51" s="11" customFormat="1" ht="13.5">
      <c r="B1022" s="215"/>
      <c r="D1022" s="216" t="s">
        <v>166</v>
      </c>
      <c r="E1022" s="217" t="s">
        <v>5</v>
      </c>
      <c r="F1022" s="218" t="s">
        <v>272</v>
      </c>
      <c r="H1022" s="217" t="s">
        <v>5</v>
      </c>
      <c r="I1022" s="219"/>
      <c r="L1022" s="215"/>
      <c r="M1022" s="220"/>
      <c r="N1022" s="221"/>
      <c r="O1022" s="221"/>
      <c r="P1022" s="221"/>
      <c r="Q1022" s="221"/>
      <c r="R1022" s="221"/>
      <c r="S1022" s="221"/>
      <c r="T1022" s="222"/>
      <c r="AT1022" s="217" t="s">
        <v>166</v>
      </c>
      <c r="AU1022" s="217" t="s">
        <v>82</v>
      </c>
      <c r="AV1022" s="11" t="s">
        <v>78</v>
      </c>
      <c r="AW1022" s="11" t="s">
        <v>36</v>
      </c>
      <c r="AX1022" s="11" t="s">
        <v>73</v>
      </c>
      <c r="AY1022" s="217" t="s">
        <v>158</v>
      </c>
    </row>
    <row r="1023" spans="2:51" s="12" customFormat="1" ht="13.5">
      <c r="B1023" s="223"/>
      <c r="D1023" s="216" t="s">
        <v>166</v>
      </c>
      <c r="E1023" s="224" t="s">
        <v>5</v>
      </c>
      <c r="F1023" s="225" t="s">
        <v>1087</v>
      </c>
      <c r="H1023" s="226">
        <v>50.875</v>
      </c>
      <c r="I1023" s="227"/>
      <c r="L1023" s="223"/>
      <c r="M1023" s="228"/>
      <c r="N1023" s="229"/>
      <c r="O1023" s="229"/>
      <c r="P1023" s="229"/>
      <c r="Q1023" s="229"/>
      <c r="R1023" s="229"/>
      <c r="S1023" s="229"/>
      <c r="T1023" s="230"/>
      <c r="AT1023" s="224" t="s">
        <v>166</v>
      </c>
      <c r="AU1023" s="224" t="s">
        <v>82</v>
      </c>
      <c r="AV1023" s="12" t="s">
        <v>82</v>
      </c>
      <c r="AW1023" s="12" t="s">
        <v>36</v>
      </c>
      <c r="AX1023" s="12" t="s">
        <v>73</v>
      </c>
      <c r="AY1023" s="224" t="s">
        <v>158</v>
      </c>
    </row>
    <row r="1024" spans="2:51" s="11" customFormat="1" ht="13.5">
      <c r="B1024" s="215"/>
      <c r="D1024" s="216" t="s">
        <v>166</v>
      </c>
      <c r="E1024" s="217" t="s">
        <v>5</v>
      </c>
      <c r="F1024" s="218" t="s">
        <v>274</v>
      </c>
      <c r="H1024" s="217" t="s">
        <v>5</v>
      </c>
      <c r="I1024" s="219"/>
      <c r="L1024" s="215"/>
      <c r="M1024" s="220"/>
      <c r="N1024" s="221"/>
      <c r="O1024" s="221"/>
      <c r="P1024" s="221"/>
      <c r="Q1024" s="221"/>
      <c r="R1024" s="221"/>
      <c r="S1024" s="221"/>
      <c r="T1024" s="222"/>
      <c r="AT1024" s="217" t="s">
        <v>166</v>
      </c>
      <c r="AU1024" s="217" t="s">
        <v>82</v>
      </c>
      <c r="AV1024" s="11" t="s">
        <v>78</v>
      </c>
      <c r="AW1024" s="11" t="s">
        <v>36</v>
      </c>
      <c r="AX1024" s="11" t="s">
        <v>73</v>
      </c>
      <c r="AY1024" s="217" t="s">
        <v>158</v>
      </c>
    </row>
    <row r="1025" spans="2:51" s="12" customFormat="1" ht="13.5">
      <c r="B1025" s="223"/>
      <c r="D1025" s="216" t="s">
        <v>166</v>
      </c>
      <c r="E1025" s="224" t="s">
        <v>5</v>
      </c>
      <c r="F1025" s="225" t="s">
        <v>1088</v>
      </c>
      <c r="H1025" s="226">
        <v>13.86</v>
      </c>
      <c r="I1025" s="227"/>
      <c r="L1025" s="223"/>
      <c r="M1025" s="228"/>
      <c r="N1025" s="229"/>
      <c r="O1025" s="229"/>
      <c r="P1025" s="229"/>
      <c r="Q1025" s="229"/>
      <c r="R1025" s="229"/>
      <c r="S1025" s="229"/>
      <c r="T1025" s="230"/>
      <c r="AT1025" s="224" t="s">
        <v>166</v>
      </c>
      <c r="AU1025" s="224" t="s">
        <v>82</v>
      </c>
      <c r="AV1025" s="12" t="s">
        <v>82</v>
      </c>
      <c r="AW1025" s="12" t="s">
        <v>36</v>
      </c>
      <c r="AX1025" s="12" t="s">
        <v>73</v>
      </c>
      <c r="AY1025" s="224" t="s">
        <v>158</v>
      </c>
    </row>
    <row r="1026" spans="2:51" s="12" customFormat="1" ht="13.5">
      <c r="B1026" s="223"/>
      <c r="D1026" s="216" t="s">
        <v>166</v>
      </c>
      <c r="E1026" s="224" t="s">
        <v>5</v>
      </c>
      <c r="F1026" s="225" t="s">
        <v>1088</v>
      </c>
      <c r="H1026" s="226">
        <v>13.86</v>
      </c>
      <c r="I1026" s="227"/>
      <c r="L1026" s="223"/>
      <c r="M1026" s="228"/>
      <c r="N1026" s="229"/>
      <c r="O1026" s="229"/>
      <c r="P1026" s="229"/>
      <c r="Q1026" s="229"/>
      <c r="R1026" s="229"/>
      <c r="S1026" s="229"/>
      <c r="T1026" s="230"/>
      <c r="AT1026" s="224" t="s">
        <v>166</v>
      </c>
      <c r="AU1026" s="224" t="s">
        <v>82</v>
      </c>
      <c r="AV1026" s="12" t="s">
        <v>82</v>
      </c>
      <c r="AW1026" s="12" t="s">
        <v>36</v>
      </c>
      <c r="AX1026" s="12" t="s">
        <v>73</v>
      </c>
      <c r="AY1026" s="224" t="s">
        <v>158</v>
      </c>
    </row>
    <row r="1027" spans="2:51" s="11" customFormat="1" ht="13.5">
      <c r="B1027" s="215"/>
      <c r="D1027" s="216" t="s">
        <v>166</v>
      </c>
      <c r="E1027" s="217" t="s">
        <v>5</v>
      </c>
      <c r="F1027" s="218" t="s">
        <v>1089</v>
      </c>
      <c r="H1027" s="217" t="s">
        <v>5</v>
      </c>
      <c r="I1027" s="219"/>
      <c r="L1027" s="215"/>
      <c r="M1027" s="220"/>
      <c r="N1027" s="221"/>
      <c r="O1027" s="221"/>
      <c r="P1027" s="221"/>
      <c r="Q1027" s="221"/>
      <c r="R1027" s="221"/>
      <c r="S1027" s="221"/>
      <c r="T1027" s="222"/>
      <c r="AT1027" s="217" t="s">
        <v>166</v>
      </c>
      <c r="AU1027" s="217" t="s">
        <v>82</v>
      </c>
      <c r="AV1027" s="11" t="s">
        <v>78</v>
      </c>
      <c r="AW1027" s="11" t="s">
        <v>36</v>
      </c>
      <c r="AX1027" s="11" t="s">
        <v>73</v>
      </c>
      <c r="AY1027" s="217" t="s">
        <v>158</v>
      </c>
    </row>
    <row r="1028" spans="2:51" s="12" customFormat="1" ht="13.5">
      <c r="B1028" s="223"/>
      <c r="D1028" s="216" t="s">
        <v>166</v>
      </c>
      <c r="E1028" s="224" t="s">
        <v>5</v>
      </c>
      <c r="F1028" s="225" t="s">
        <v>1090</v>
      </c>
      <c r="H1028" s="226">
        <v>23.25</v>
      </c>
      <c r="I1028" s="227"/>
      <c r="L1028" s="223"/>
      <c r="M1028" s="228"/>
      <c r="N1028" s="229"/>
      <c r="O1028" s="229"/>
      <c r="P1028" s="229"/>
      <c r="Q1028" s="229"/>
      <c r="R1028" s="229"/>
      <c r="S1028" s="229"/>
      <c r="T1028" s="230"/>
      <c r="AT1028" s="224" t="s">
        <v>166</v>
      </c>
      <c r="AU1028" s="224" t="s">
        <v>82</v>
      </c>
      <c r="AV1028" s="12" t="s">
        <v>82</v>
      </c>
      <c r="AW1028" s="12" t="s">
        <v>36</v>
      </c>
      <c r="AX1028" s="12" t="s">
        <v>73</v>
      </c>
      <c r="AY1028" s="224" t="s">
        <v>158</v>
      </c>
    </row>
    <row r="1029" spans="2:51" s="12" customFormat="1" ht="13.5">
      <c r="B1029" s="223"/>
      <c r="D1029" s="216" t="s">
        <v>166</v>
      </c>
      <c r="E1029" s="224" t="s">
        <v>5</v>
      </c>
      <c r="F1029" s="225" t="s">
        <v>5</v>
      </c>
      <c r="H1029" s="226">
        <v>0</v>
      </c>
      <c r="I1029" s="227"/>
      <c r="L1029" s="223"/>
      <c r="M1029" s="228"/>
      <c r="N1029" s="229"/>
      <c r="O1029" s="229"/>
      <c r="P1029" s="229"/>
      <c r="Q1029" s="229"/>
      <c r="R1029" s="229"/>
      <c r="S1029" s="229"/>
      <c r="T1029" s="230"/>
      <c r="AT1029" s="224" t="s">
        <v>166</v>
      </c>
      <c r="AU1029" s="224" t="s">
        <v>82</v>
      </c>
      <c r="AV1029" s="12" t="s">
        <v>82</v>
      </c>
      <c r="AW1029" s="12" t="s">
        <v>6</v>
      </c>
      <c r="AX1029" s="12" t="s">
        <v>73</v>
      </c>
      <c r="AY1029" s="224" t="s">
        <v>158</v>
      </c>
    </row>
    <row r="1030" spans="2:51" s="13" customFormat="1" ht="13.5">
      <c r="B1030" s="231"/>
      <c r="D1030" s="216" t="s">
        <v>166</v>
      </c>
      <c r="E1030" s="232" t="s">
        <v>5</v>
      </c>
      <c r="F1030" s="233" t="s">
        <v>169</v>
      </c>
      <c r="H1030" s="234">
        <v>503.325</v>
      </c>
      <c r="I1030" s="235"/>
      <c r="L1030" s="231"/>
      <c r="M1030" s="236"/>
      <c r="N1030" s="237"/>
      <c r="O1030" s="237"/>
      <c r="P1030" s="237"/>
      <c r="Q1030" s="237"/>
      <c r="R1030" s="237"/>
      <c r="S1030" s="237"/>
      <c r="T1030" s="238"/>
      <c r="AT1030" s="232" t="s">
        <v>166</v>
      </c>
      <c r="AU1030" s="232" t="s">
        <v>82</v>
      </c>
      <c r="AV1030" s="13" t="s">
        <v>88</v>
      </c>
      <c r="AW1030" s="13" t="s">
        <v>36</v>
      </c>
      <c r="AX1030" s="13" t="s">
        <v>78</v>
      </c>
      <c r="AY1030" s="232" t="s">
        <v>158</v>
      </c>
    </row>
    <row r="1031" spans="2:65" s="1" customFormat="1" ht="16.5" customHeight="1">
      <c r="B1031" s="202"/>
      <c r="C1031" s="239" t="s">
        <v>1131</v>
      </c>
      <c r="D1031" s="239" t="s">
        <v>245</v>
      </c>
      <c r="E1031" s="240" t="s">
        <v>1132</v>
      </c>
      <c r="F1031" s="241" t="s">
        <v>1133</v>
      </c>
      <c r="G1031" s="242" t="s">
        <v>163</v>
      </c>
      <c r="H1031" s="243">
        <v>578.824</v>
      </c>
      <c r="I1031" s="244"/>
      <c r="J1031" s="245">
        <f>ROUND(I1031*H1031,2)</f>
        <v>0</v>
      </c>
      <c r="K1031" s="241" t="s">
        <v>5</v>
      </c>
      <c r="L1031" s="246"/>
      <c r="M1031" s="247" t="s">
        <v>5</v>
      </c>
      <c r="N1031" s="248" t="s">
        <v>44</v>
      </c>
      <c r="O1031" s="48"/>
      <c r="P1031" s="212">
        <f>O1031*H1031</f>
        <v>0</v>
      </c>
      <c r="Q1031" s="212">
        <v>0</v>
      </c>
      <c r="R1031" s="212">
        <f>Q1031*H1031</f>
        <v>0</v>
      </c>
      <c r="S1031" s="212">
        <v>0</v>
      </c>
      <c r="T1031" s="213">
        <f>S1031*H1031</f>
        <v>0</v>
      </c>
      <c r="AR1031" s="25" t="s">
        <v>409</v>
      </c>
      <c r="AT1031" s="25" t="s">
        <v>245</v>
      </c>
      <c r="AU1031" s="25" t="s">
        <v>82</v>
      </c>
      <c r="AY1031" s="25" t="s">
        <v>158</v>
      </c>
      <c r="BE1031" s="214">
        <f>IF(N1031="základní",J1031,0)</f>
        <v>0</v>
      </c>
      <c r="BF1031" s="214">
        <f>IF(N1031="snížená",J1031,0)</f>
        <v>0</v>
      </c>
      <c r="BG1031" s="214">
        <f>IF(N1031="zákl. přenesená",J1031,0)</f>
        <v>0</v>
      </c>
      <c r="BH1031" s="214">
        <f>IF(N1031="sníž. přenesená",J1031,0)</f>
        <v>0</v>
      </c>
      <c r="BI1031" s="214">
        <f>IF(N1031="nulová",J1031,0)</f>
        <v>0</v>
      </c>
      <c r="BJ1031" s="25" t="s">
        <v>78</v>
      </c>
      <c r="BK1031" s="214">
        <f>ROUND(I1031*H1031,2)</f>
        <v>0</v>
      </c>
      <c r="BL1031" s="25" t="s">
        <v>255</v>
      </c>
      <c r="BM1031" s="25" t="s">
        <v>1134</v>
      </c>
    </row>
    <row r="1032" spans="2:51" s="12" customFormat="1" ht="13.5">
      <c r="B1032" s="223"/>
      <c r="D1032" s="216" t="s">
        <v>166</v>
      </c>
      <c r="E1032" s="224" t="s">
        <v>5</v>
      </c>
      <c r="F1032" s="225" t="s">
        <v>1135</v>
      </c>
      <c r="H1032" s="226">
        <v>578.824</v>
      </c>
      <c r="I1032" s="227"/>
      <c r="L1032" s="223"/>
      <c r="M1032" s="228"/>
      <c r="N1032" s="229"/>
      <c r="O1032" s="229"/>
      <c r="P1032" s="229"/>
      <c r="Q1032" s="229"/>
      <c r="R1032" s="229"/>
      <c r="S1032" s="229"/>
      <c r="T1032" s="230"/>
      <c r="AT1032" s="224" t="s">
        <v>166</v>
      </c>
      <c r="AU1032" s="224" t="s">
        <v>82</v>
      </c>
      <c r="AV1032" s="12" t="s">
        <v>82</v>
      </c>
      <c r="AW1032" s="12" t="s">
        <v>36</v>
      </c>
      <c r="AX1032" s="12" t="s">
        <v>73</v>
      </c>
      <c r="AY1032" s="224" t="s">
        <v>158</v>
      </c>
    </row>
    <row r="1033" spans="2:51" s="13" customFormat="1" ht="13.5">
      <c r="B1033" s="231"/>
      <c r="D1033" s="216" t="s">
        <v>166</v>
      </c>
      <c r="E1033" s="232" t="s">
        <v>5</v>
      </c>
      <c r="F1033" s="233" t="s">
        <v>169</v>
      </c>
      <c r="H1033" s="234">
        <v>578.824</v>
      </c>
      <c r="I1033" s="235"/>
      <c r="L1033" s="231"/>
      <c r="M1033" s="236"/>
      <c r="N1033" s="237"/>
      <c r="O1033" s="237"/>
      <c r="P1033" s="237"/>
      <c r="Q1033" s="237"/>
      <c r="R1033" s="237"/>
      <c r="S1033" s="237"/>
      <c r="T1033" s="238"/>
      <c r="AT1033" s="232" t="s">
        <v>166</v>
      </c>
      <c r="AU1033" s="232" t="s">
        <v>82</v>
      </c>
      <c r="AV1033" s="13" t="s">
        <v>88</v>
      </c>
      <c r="AW1033" s="13" t="s">
        <v>36</v>
      </c>
      <c r="AX1033" s="13" t="s">
        <v>78</v>
      </c>
      <c r="AY1033" s="232" t="s">
        <v>158</v>
      </c>
    </row>
    <row r="1034" spans="2:65" s="1" customFormat="1" ht="25.5" customHeight="1">
      <c r="B1034" s="202"/>
      <c r="C1034" s="203" t="s">
        <v>1136</v>
      </c>
      <c r="D1034" s="203" t="s">
        <v>160</v>
      </c>
      <c r="E1034" s="204" t="s">
        <v>1137</v>
      </c>
      <c r="F1034" s="205" t="s">
        <v>1138</v>
      </c>
      <c r="G1034" s="206" t="s">
        <v>163</v>
      </c>
      <c r="H1034" s="207">
        <v>253</v>
      </c>
      <c r="I1034" s="208"/>
      <c r="J1034" s="209">
        <f>ROUND(I1034*H1034,2)</f>
        <v>0</v>
      </c>
      <c r="K1034" s="205" t="s">
        <v>164</v>
      </c>
      <c r="L1034" s="47"/>
      <c r="M1034" s="210" t="s">
        <v>5</v>
      </c>
      <c r="N1034" s="211" t="s">
        <v>44</v>
      </c>
      <c r="O1034" s="48"/>
      <c r="P1034" s="212">
        <f>O1034*H1034</f>
        <v>0</v>
      </c>
      <c r="Q1034" s="212">
        <v>0</v>
      </c>
      <c r="R1034" s="212">
        <f>Q1034*H1034</f>
        <v>0</v>
      </c>
      <c r="S1034" s="212">
        <v>0</v>
      </c>
      <c r="T1034" s="213">
        <f>S1034*H1034</f>
        <v>0</v>
      </c>
      <c r="AR1034" s="25" t="s">
        <v>255</v>
      </c>
      <c r="AT1034" s="25" t="s">
        <v>160</v>
      </c>
      <c r="AU1034" s="25" t="s">
        <v>82</v>
      </c>
      <c r="AY1034" s="25" t="s">
        <v>158</v>
      </c>
      <c r="BE1034" s="214">
        <f>IF(N1034="základní",J1034,0)</f>
        <v>0</v>
      </c>
      <c r="BF1034" s="214">
        <f>IF(N1034="snížená",J1034,0)</f>
        <v>0</v>
      </c>
      <c r="BG1034" s="214">
        <f>IF(N1034="zákl. přenesená",J1034,0)</f>
        <v>0</v>
      </c>
      <c r="BH1034" s="214">
        <f>IF(N1034="sníž. přenesená",J1034,0)</f>
        <v>0</v>
      </c>
      <c r="BI1034" s="214">
        <f>IF(N1034="nulová",J1034,0)</f>
        <v>0</v>
      </c>
      <c r="BJ1034" s="25" t="s">
        <v>78</v>
      </c>
      <c r="BK1034" s="214">
        <f>ROUND(I1034*H1034,2)</f>
        <v>0</v>
      </c>
      <c r="BL1034" s="25" t="s">
        <v>255</v>
      </c>
      <c r="BM1034" s="25" t="s">
        <v>1139</v>
      </c>
    </row>
    <row r="1035" spans="2:51" s="11" customFormat="1" ht="13.5">
      <c r="B1035" s="215"/>
      <c r="D1035" s="216" t="s">
        <v>166</v>
      </c>
      <c r="E1035" s="217" t="s">
        <v>5</v>
      </c>
      <c r="F1035" s="218" t="s">
        <v>794</v>
      </c>
      <c r="H1035" s="217" t="s">
        <v>5</v>
      </c>
      <c r="I1035" s="219"/>
      <c r="L1035" s="215"/>
      <c r="M1035" s="220"/>
      <c r="N1035" s="221"/>
      <c r="O1035" s="221"/>
      <c r="P1035" s="221"/>
      <c r="Q1035" s="221"/>
      <c r="R1035" s="221"/>
      <c r="S1035" s="221"/>
      <c r="T1035" s="222"/>
      <c r="AT1035" s="217" t="s">
        <v>166</v>
      </c>
      <c r="AU1035" s="217" t="s">
        <v>82</v>
      </c>
      <c r="AV1035" s="11" t="s">
        <v>78</v>
      </c>
      <c r="AW1035" s="11" t="s">
        <v>36</v>
      </c>
      <c r="AX1035" s="11" t="s">
        <v>73</v>
      </c>
      <c r="AY1035" s="217" t="s">
        <v>158</v>
      </c>
    </row>
    <row r="1036" spans="2:51" s="11" customFormat="1" ht="13.5">
      <c r="B1036" s="215"/>
      <c r="D1036" s="216" t="s">
        <v>166</v>
      </c>
      <c r="E1036" s="217" t="s">
        <v>5</v>
      </c>
      <c r="F1036" s="218" t="s">
        <v>795</v>
      </c>
      <c r="H1036" s="217" t="s">
        <v>5</v>
      </c>
      <c r="I1036" s="219"/>
      <c r="L1036" s="215"/>
      <c r="M1036" s="220"/>
      <c r="N1036" s="221"/>
      <c r="O1036" s="221"/>
      <c r="P1036" s="221"/>
      <c r="Q1036" s="221"/>
      <c r="R1036" s="221"/>
      <c r="S1036" s="221"/>
      <c r="T1036" s="222"/>
      <c r="AT1036" s="217" t="s">
        <v>166</v>
      </c>
      <c r="AU1036" s="217" t="s">
        <v>82</v>
      </c>
      <c r="AV1036" s="11" t="s">
        <v>78</v>
      </c>
      <c r="AW1036" s="11" t="s">
        <v>36</v>
      </c>
      <c r="AX1036" s="11" t="s">
        <v>73</v>
      </c>
      <c r="AY1036" s="217" t="s">
        <v>158</v>
      </c>
    </row>
    <row r="1037" spans="2:51" s="12" customFormat="1" ht="13.5">
      <c r="B1037" s="223"/>
      <c r="D1037" s="216" t="s">
        <v>166</v>
      </c>
      <c r="E1037" s="224" t="s">
        <v>5</v>
      </c>
      <c r="F1037" s="225" t="s">
        <v>796</v>
      </c>
      <c r="H1037" s="226">
        <v>62</v>
      </c>
      <c r="I1037" s="227"/>
      <c r="L1037" s="223"/>
      <c r="M1037" s="228"/>
      <c r="N1037" s="229"/>
      <c r="O1037" s="229"/>
      <c r="P1037" s="229"/>
      <c r="Q1037" s="229"/>
      <c r="R1037" s="229"/>
      <c r="S1037" s="229"/>
      <c r="T1037" s="230"/>
      <c r="AT1037" s="224" t="s">
        <v>166</v>
      </c>
      <c r="AU1037" s="224" t="s">
        <v>82</v>
      </c>
      <c r="AV1037" s="12" t="s">
        <v>82</v>
      </c>
      <c r="AW1037" s="12" t="s">
        <v>36</v>
      </c>
      <c r="AX1037" s="12" t="s">
        <v>73</v>
      </c>
      <c r="AY1037" s="224" t="s">
        <v>158</v>
      </c>
    </row>
    <row r="1038" spans="2:51" s="11" customFormat="1" ht="13.5">
      <c r="B1038" s="215"/>
      <c r="D1038" s="216" t="s">
        <v>166</v>
      </c>
      <c r="E1038" s="217" t="s">
        <v>5</v>
      </c>
      <c r="F1038" s="218" t="s">
        <v>274</v>
      </c>
      <c r="H1038" s="217" t="s">
        <v>5</v>
      </c>
      <c r="I1038" s="219"/>
      <c r="L1038" s="215"/>
      <c r="M1038" s="220"/>
      <c r="N1038" s="221"/>
      <c r="O1038" s="221"/>
      <c r="P1038" s="221"/>
      <c r="Q1038" s="221"/>
      <c r="R1038" s="221"/>
      <c r="S1038" s="221"/>
      <c r="T1038" s="222"/>
      <c r="AT1038" s="217" t="s">
        <v>166</v>
      </c>
      <c r="AU1038" s="217" t="s">
        <v>82</v>
      </c>
      <c r="AV1038" s="11" t="s">
        <v>78</v>
      </c>
      <c r="AW1038" s="11" t="s">
        <v>36</v>
      </c>
      <c r="AX1038" s="11" t="s">
        <v>73</v>
      </c>
      <c r="AY1038" s="217" t="s">
        <v>158</v>
      </c>
    </row>
    <row r="1039" spans="2:51" s="12" customFormat="1" ht="13.5">
      <c r="B1039" s="223"/>
      <c r="D1039" s="216" t="s">
        <v>166</v>
      </c>
      <c r="E1039" s="224" t="s">
        <v>5</v>
      </c>
      <c r="F1039" s="225" t="s">
        <v>797</v>
      </c>
      <c r="H1039" s="226">
        <v>128</v>
      </c>
      <c r="I1039" s="227"/>
      <c r="L1039" s="223"/>
      <c r="M1039" s="228"/>
      <c r="N1039" s="229"/>
      <c r="O1039" s="229"/>
      <c r="P1039" s="229"/>
      <c r="Q1039" s="229"/>
      <c r="R1039" s="229"/>
      <c r="S1039" s="229"/>
      <c r="T1039" s="230"/>
      <c r="AT1039" s="224" t="s">
        <v>166</v>
      </c>
      <c r="AU1039" s="224" t="s">
        <v>82</v>
      </c>
      <c r="AV1039" s="12" t="s">
        <v>82</v>
      </c>
      <c r="AW1039" s="12" t="s">
        <v>36</v>
      </c>
      <c r="AX1039" s="12" t="s">
        <v>73</v>
      </c>
      <c r="AY1039" s="224" t="s">
        <v>158</v>
      </c>
    </row>
    <row r="1040" spans="2:51" s="11" customFormat="1" ht="13.5">
      <c r="B1040" s="215"/>
      <c r="D1040" s="216" t="s">
        <v>166</v>
      </c>
      <c r="E1040" s="217" t="s">
        <v>5</v>
      </c>
      <c r="F1040" s="218" t="s">
        <v>269</v>
      </c>
      <c r="H1040" s="217" t="s">
        <v>5</v>
      </c>
      <c r="I1040" s="219"/>
      <c r="L1040" s="215"/>
      <c r="M1040" s="220"/>
      <c r="N1040" s="221"/>
      <c r="O1040" s="221"/>
      <c r="P1040" s="221"/>
      <c r="Q1040" s="221"/>
      <c r="R1040" s="221"/>
      <c r="S1040" s="221"/>
      <c r="T1040" s="222"/>
      <c r="AT1040" s="217" t="s">
        <v>166</v>
      </c>
      <c r="AU1040" s="217" t="s">
        <v>82</v>
      </c>
      <c r="AV1040" s="11" t="s">
        <v>78</v>
      </c>
      <c r="AW1040" s="11" t="s">
        <v>36</v>
      </c>
      <c r="AX1040" s="11" t="s">
        <v>73</v>
      </c>
      <c r="AY1040" s="217" t="s">
        <v>158</v>
      </c>
    </row>
    <row r="1041" spans="2:51" s="12" customFormat="1" ht="13.5">
      <c r="B1041" s="223"/>
      <c r="D1041" s="216" t="s">
        <v>166</v>
      </c>
      <c r="E1041" s="224" t="s">
        <v>5</v>
      </c>
      <c r="F1041" s="225" t="s">
        <v>798</v>
      </c>
      <c r="H1041" s="226">
        <v>63</v>
      </c>
      <c r="I1041" s="227"/>
      <c r="L1041" s="223"/>
      <c r="M1041" s="228"/>
      <c r="N1041" s="229"/>
      <c r="O1041" s="229"/>
      <c r="P1041" s="229"/>
      <c r="Q1041" s="229"/>
      <c r="R1041" s="229"/>
      <c r="S1041" s="229"/>
      <c r="T1041" s="230"/>
      <c r="AT1041" s="224" t="s">
        <v>166</v>
      </c>
      <c r="AU1041" s="224" t="s">
        <v>82</v>
      </c>
      <c r="AV1041" s="12" t="s">
        <v>82</v>
      </c>
      <c r="AW1041" s="12" t="s">
        <v>36</v>
      </c>
      <c r="AX1041" s="12" t="s">
        <v>73</v>
      </c>
      <c r="AY1041" s="224" t="s">
        <v>158</v>
      </c>
    </row>
    <row r="1042" spans="2:51" s="13" customFormat="1" ht="13.5">
      <c r="B1042" s="231"/>
      <c r="D1042" s="216" t="s">
        <v>166</v>
      </c>
      <c r="E1042" s="232" t="s">
        <v>5</v>
      </c>
      <c r="F1042" s="233" t="s">
        <v>169</v>
      </c>
      <c r="H1042" s="234">
        <v>253</v>
      </c>
      <c r="I1042" s="235"/>
      <c r="L1042" s="231"/>
      <c r="M1042" s="236"/>
      <c r="N1042" s="237"/>
      <c r="O1042" s="237"/>
      <c r="P1042" s="237"/>
      <c r="Q1042" s="237"/>
      <c r="R1042" s="237"/>
      <c r="S1042" s="237"/>
      <c r="T1042" s="238"/>
      <c r="AT1042" s="232" t="s">
        <v>166</v>
      </c>
      <c r="AU1042" s="232" t="s">
        <v>82</v>
      </c>
      <c r="AV1042" s="13" t="s">
        <v>88</v>
      </c>
      <c r="AW1042" s="13" t="s">
        <v>36</v>
      </c>
      <c r="AX1042" s="13" t="s">
        <v>78</v>
      </c>
      <c r="AY1042" s="232" t="s">
        <v>158</v>
      </c>
    </row>
    <row r="1043" spans="2:65" s="1" customFormat="1" ht="16.5" customHeight="1">
      <c r="B1043" s="202"/>
      <c r="C1043" s="239" t="s">
        <v>1140</v>
      </c>
      <c r="D1043" s="239" t="s">
        <v>245</v>
      </c>
      <c r="E1043" s="240" t="s">
        <v>1141</v>
      </c>
      <c r="F1043" s="241" t="s">
        <v>1142</v>
      </c>
      <c r="G1043" s="242" t="s">
        <v>163</v>
      </c>
      <c r="H1043" s="243">
        <v>278.3</v>
      </c>
      <c r="I1043" s="244"/>
      <c r="J1043" s="245">
        <f>ROUND(I1043*H1043,2)</f>
        <v>0</v>
      </c>
      <c r="K1043" s="241" t="s">
        <v>5</v>
      </c>
      <c r="L1043" s="246"/>
      <c r="M1043" s="247" t="s">
        <v>5</v>
      </c>
      <c r="N1043" s="248" t="s">
        <v>44</v>
      </c>
      <c r="O1043" s="48"/>
      <c r="P1043" s="212">
        <f>O1043*H1043</f>
        <v>0</v>
      </c>
      <c r="Q1043" s="212">
        <v>0</v>
      </c>
      <c r="R1043" s="212">
        <f>Q1043*H1043</f>
        <v>0</v>
      </c>
      <c r="S1043" s="212">
        <v>0</v>
      </c>
      <c r="T1043" s="213">
        <f>S1043*H1043</f>
        <v>0</v>
      </c>
      <c r="AR1043" s="25" t="s">
        <v>409</v>
      </c>
      <c r="AT1043" s="25" t="s">
        <v>245</v>
      </c>
      <c r="AU1043" s="25" t="s">
        <v>82</v>
      </c>
      <c r="AY1043" s="25" t="s">
        <v>158</v>
      </c>
      <c r="BE1043" s="214">
        <f>IF(N1043="základní",J1043,0)</f>
        <v>0</v>
      </c>
      <c r="BF1043" s="214">
        <f>IF(N1043="snížená",J1043,0)</f>
        <v>0</v>
      </c>
      <c r="BG1043" s="214">
        <f>IF(N1043="zákl. přenesená",J1043,0)</f>
        <v>0</v>
      </c>
      <c r="BH1043" s="214">
        <f>IF(N1043="sníž. přenesená",J1043,0)</f>
        <v>0</v>
      </c>
      <c r="BI1043" s="214">
        <f>IF(N1043="nulová",J1043,0)</f>
        <v>0</v>
      </c>
      <c r="BJ1043" s="25" t="s">
        <v>78</v>
      </c>
      <c r="BK1043" s="214">
        <f>ROUND(I1043*H1043,2)</f>
        <v>0</v>
      </c>
      <c r="BL1043" s="25" t="s">
        <v>255</v>
      </c>
      <c r="BM1043" s="25" t="s">
        <v>1143</v>
      </c>
    </row>
    <row r="1044" spans="2:51" s="12" customFormat="1" ht="13.5">
      <c r="B1044" s="223"/>
      <c r="D1044" s="216" t="s">
        <v>166</v>
      </c>
      <c r="E1044" s="224" t="s">
        <v>5</v>
      </c>
      <c r="F1044" s="225" t="s">
        <v>1144</v>
      </c>
      <c r="H1044" s="226">
        <v>278.3</v>
      </c>
      <c r="I1044" s="227"/>
      <c r="L1044" s="223"/>
      <c r="M1044" s="228"/>
      <c r="N1044" s="229"/>
      <c r="O1044" s="229"/>
      <c r="P1044" s="229"/>
      <c r="Q1044" s="229"/>
      <c r="R1044" s="229"/>
      <c r="S1044" s="229"/>
      <c r="T1044" s="230"/>
      <c r="AT1044" s="224" t="s">
        <v>166</v>
      </c>
      <c r="AU1044" s="224" t="s">
        <v>82</v>
      </c>
      <c r="AV1044" s="12" t="s">
        <v>82</v>
      </c>
      <c r="AW1044" s="12" t="s">
        <v>36</v>
      </c>
      <c r="AX1044" s="12" t="s">
        <v>73</v>
      </c>
      <c r="AY1044" s="224" t="s">
        <v>158</v>
      </c>
    </row>
    <row r="1045" spans="2:51" s="13" customFormat="1" ht="13.5">
      <c r="B1045" s="231"/>
      <c r="D1045" s="216" t="s">
        <v>166</v>
      </c>
      <c r="E1045" s="232" t="s">
        <v>5</v>
      </c>
      <c r="F1045" s="233" t="s">
        <v>169</v>
      </c>
      <c r="H1045" s="234">
        <v>278.3</v>
      </c>
      <c r="I1045" s="235"/>
      <c r="L1045" s="231"/>
      <c r="M1045" s="236"/>
      <c r="N1045" s="237"/>
      <c r="O1045" s="237"/>
      <c r="P1045" s="237"/>
      <c r="Q1045" s="237"/>
      <c r="R1045" s="237"/>
      <c r="S1045" s="237"/>
      <c r="T1045" s="238"/>
      <c r="AT1045" s="232" t="s">
        <v>166</v>
      </c>
      <c r="AU1045" s="232" t="s">
        <v>82</v>
      </c>
      <c r="AV1045" s="13" t="s">
        <v>88</v>
      </c>
      <c r="AW1045" s="13" t="s">
        <v>36</v>
      </c>
      <c r="AX1045" s="13" t="s">
        <v>78</v>
      </c>
      <c r="AY1045" s="232" t="s">
        <v>158</v>
      </c>
    </row>
    <row r="1046" spans="2:65" s="1" customFormat="1" ht="25.5" customHeight="1">
      <c r="B1046" s="202"/>
      <c r="C1046" s="203" t="s">
        <v>1145</v>
      </c>
      <c r="D1046" s="203" t="s">
        <v>160</v>
      </c>
      <c r="E1046" s="204" t="s">
        <v>1146</v>
      </c>
      <c r="F1046" s="205" t="s">
        <v>1147</v>
      </c>
      <c r="G1046" s="206" t="s">
        <v>163</v>
      </c>
      <c r="H1046" s="207">
        <v>1470.85</v>
      </c>
      <c r="I1046" s="208"/>
      <c r="J1046" s="209">
        <f>ROUND(I1046*H1046,2)</f>
        <v>0</v>
      </c>
      <c r="K1046" s="205" t="s">
        <v>5</v>
      </c>
      <c r="L1046" s="47"/>
      <c r="M1046" s="210" t="s">
        <v>5</v>
      </c>
      <c r="N1046" s="211" t="s">
        <v>44</v>
      </c>
      <c r="O1046" s="48"/>
      <c r="P1046" s="212">
        <f>O1046*H1046</f>
        <v>0</v>
      </c>
      <c r="Q1046" s="212">
        <v>0</v>
      </c>
      <c r="R1046" s="212">
        <f>Q1046*H1046</f>
        <v>0</v>
      </c>
      <c r="S1046" s="212">
        <v>0</v>
      </c>
      <c r="T1046" s="213">
        <f>S1046*H1046</f>
        <v>0</v>
      </c>
      <c r="AR1046" s="25" t="s">
        <v>255</v>
      </c>
      <c r="AT1046" s="25" t="s">
        <v>160</v>
      </c>
      <c r="AU1046" s="25" t="s">
        <v>82</v>
      </c>
      <c r="AY1046" s="25" t="s">
        <v>158</v>
      </c>
      <c r="BE1046" s="214">
        <f>IF(N1046="základní",J1046,0)</f>
        <v>0</v>
      </c>
      <c r="BF1046" s="214">
        <f>IF(N1046="snížená",J1046,0)</f>
        <v>0</v>
      </c>
      <c r="BG1046" s="214">
        <f>IF(N1046="zákl. přenesená",J1046,0)</f>
        <v>0</v>
      </c>
      <c r="BH1046" s="214">
        <f>IF(N1046="sníž. přenesená",J1046,0)</f>
        <v>0</v>
      </c>
      <c r="BI1046" s="214">
        <f>IF(N1046="nulová",J1046,0)</f>
        <v>0</v>
      </c>
      <c r="BJ1046" s="25" t="s">
        <v>78</v>
      </c>
      <c r="BK1046" s="214">
        <f>ROUND(I1046*H1046,2)</f>
        <v>0</v>
      </c>
      <c r="BL1046" s="25" t="s">
        <v>255</v>
      </c>
      <c r="BM1046" s="25" t="s">
        <v>1148</v>
      </c>
    </row>
    <row r="1047" spans="2:51" s="11" customFormat="1" ht="13.5">
      <c r="B1047" s="215"/>
      <c r="D1047" s="216" t="s">
        <v>166</v>
      </c>
      <c r="E1047" s="217" t="s">
        <v>5</v>
      </c>
      <c r="F1047" s="218" t="s">
        <v>1149</v>
      </c>
      <c r="H1047" s="217" t="s">
        <v>5</v>
      </c>
      <c r="I1047" s="219"/>
      <c r="L1047" s="215"/>
      <c r="M1047" s="220"/>
      <c r="N1047" s="221"/>
      <c r="O1047" s="221"/>
      <c r="P1047" s="221"/>
      <c r="Q1047" s="221"/>
      <c r="R1047" s="221"/>
      <c r="S1047" s="221"/>
      <c r="T1047" s="222"/>
      <c r="AT1047" s="217" t="s">
        <v>166</v>
      </c>
      <c r="AU1047" s="217" t="s">
        <v>82</v>
      </c>
      <c r="AV1047" s="11" t="s">
        <v>78</v>
      </c>
      <c r="AW1047" s="11" t="s">
        <v>36</v>
      </c>
      <c r="AX1047" s="11" t="s">
        <v>73</v>
      </c>
      <c r="AY1047" s="217" t="s">
        <v>158</v>
      </c>
    </row>
    <row r="1048" spans="2:51" s="12" customFormat="1" ht="13.5">
      <c r="B1048" s="223"/>
      <c r="D1048" s="216" t="s">
        <v>166</v>
      </c>
      <c r="E1048" s="224" t="s">
        <v>5</v>
      </c>
      <c r="F1048" s="225" t="s">
        <v>1150</v>
      </c>
      <c r="H1048" s="226">
        <v>656</v>
      </c>
      <c r="I1048" s="227"/>
      <c r="L1048" s="223"/>
      <c r="M1048" s="228"/>
      <c r="N1048" s="229"/>
      <c r="O1048" s="229"/>
      <c r="P1048" s="229"/>
      <c r="Q1048" s="229"/>
      <c r="R1048" s="229"/>
      <c r="S1048" s="229"/>
      <c r="T1048" s="230"/>
      <c r="AT1048" s="224" t="s">
        <v>166</v>
      </c>
      <c r="AU1048" s="224" t="s">
        <v>82</v>
      </c>
      <c r="AV1048" s="12" t="s">
        <v>82</v>
      </c>
      <c r="AW1048" s="12" t="s">
        <v>36</v>
      </c>
      <c r="AX1048" s="12" t="s">
        <v>73</v>
      </c>
      <c r="AY1048" s="224" t="s">
        <v>158</v>
      </c>
    </row>
    <row r="1049" spans="2:51" s="11" customFormat="1" ht="13.5">
      <c r="B1049" s="215"/>
      <c r="D1049" s="216" t="s">
        <v>166</v>
      </c>
      <c r="E1049" s="217" t="s">
        <v>5</v>
      </c>
      <c r="F1049" s="218" t="s">
        <v>1151</v>
      </c>
      <c r="H1049" s="217" t="s">
        <v>5</v>
      </c>
      <c r="I1049" s="219"/>
      <c r="L1049" s="215"/>
      <c r="M1049" s="220"/>
      <c r="N1049" s="221"/>
      <c r="O1049" s="221"/>
      <c r="P1049" s="221"/>
      <c r="Q1049" s="221"/>
      <c r="R1049" s="221"/>
      <c r="S1049" s="221"/>
      <c r="T1049" s="222"/>
      <c r="AT1049" s="217" t="s">
        <v>166</v>
      </c>
      <c r="AU1049" s="217" t="s">
        <v>82</v>
      </c>
      <c r="AV1049" s="11" t="s">
        <v>78</v>
      </c>
      <c r="AW1049" s="11" t="s">
        <v>36</v>
      </c>
      <c r="AX1049" s="11" t="s">
        <v>73</v>
      </c>
      <c r="AY1049" s="217" t="s">
        <v>158</v>
      </c>
    </row>
    <row r="1050" spans="2:51" s="12" customFormat="1" ht="13.5">
      <c r="B1050" s="223"/>
      <c r="D1050" s="216" t="s">
        <v>166</v>
      </c>
      <c r="E1050" s="224" t="s">
        <v>5</v>
      </c>
      <c r="F1050" s="225" t="s">
        <v>1152</v>
      </c>
      <c r="H1050" s="226">
        <v>84.7</v>
      </c>
      <c r="I1050" s="227"/>
      <c r="L1050" s="223"/>
      <c r="M1050" s="228"/>
      <c r="N1050" s="229"/>
      <c r="O1050" s="229"/>
      <c r="P1050" s="229"/>
      <c r="Q1050" s="229"/>
      <c r="R1050" s="229"/>
      <c r="S1050" s="229"/>
      <c r="T1050" s="230"/>
      <c r="AT1050" s="224" t="s">
        <v>166</v>
      </c>
      <c r="AU1050" s="224" t="s">
        <v>82</v>
      </c>
      <c r="AV1050" s="12" t="s">
        <v>82</v>
      </c>
      <c r="AW1050" s="12" t="s">
        <v>36</v>
      </c>
      <c r="AX1050" s="12" t="s">
        <v>73</v>
      </c>
      <c r="AY1050" s="224" t="s">
        <v>158</v>
      </c>
    </row>
    <row r="1051" spans="2:51" s="11" customFormat="1" ht="13.5">
      <c r="B1051" s="215"/>
      <c r="D1051" s="216" t="s">
        <v>166</v>
      </c>
      <c r="E1051" s="217" t="s">
        <v>5</v>
      </c>
      <c r="F1051" s="218" t="s">
        <v>1153</v>
      </c>
      <c r="H1051" s="217" t="s">
        <v>5</v>
      </c>
      <c r="I1051" s="219"/>
      <c r="L1051" s="215"/>
      <c r="M1051" s="220"/>
      <c r="N1051" s="221"/>
      <c r="O1051" s="221"/>
      <c r="P1051" s="221"/>
      <c r="Q1051" s="221"/>
      <c r="R1051" s="221"/>
      <c r="S1051" s="221"/>
      <c r="T1051" s="222"/>
      <c r="AT1051" s="217" t="s">
        <v>166</v>
      </c>
      <c r="AU1051" s="217" t="s">
        <v>82</v>
      </c>
      <c r="AV1051" s="11" t="s">
        <v>78</v>
      </c>
      <c r="AW1051" s="11" t="s">
        <v>36</v>
      </c>
      <c r="AX1051" s="11" t="s">
        <v>73</v>
      </c>
      <c r="AY1051" s="217" t="s">
        <v>158</v>
      </c>
    </row>
    <row r="1052" spans="2:51" s="12" customFormat="1" ht="13.5">
      <c r="B1052" s="223"/>
      <c r="D1052" s="216" t="s">
        <v>166</v>
      </c>
      <c r="E1052" s="224" t="s">
        <v>5</v>
      </c>
      <c r="F1052" s="225" t="s">
        <v>1154</v>
      </c>
      <c r="H1052" s="226">
        <v>624</v>
      </c>
      <c r="I1052" s="227"/>
      <c r="L1052" s="223"/>
      <c r="M1052" s="228"/>
      <c r="N1052" s="229"/>
      <c r="O1052" s="229"/>
      <c r="P1052" s="229"/>
      <c r="Q1052" s="229"/>
      <c r="R1052" s="229"/>
      <c r="S1052" s="229"/>
      <c r="T1052" s="230"/>
      <c r="AT1052" s="224" t="s">
        <v>166</v>
      </c>
      <c r="AU1052" s="224" t="s">
        <v>82</v>
      </c>
      <c r="AV1052" s="12" t="s">
        <v>82</v>
      </c>
      <c r="AW1052" s="12" t="s">
        <v>36</v>
      </c>
      <c r="AX1052" s="12" t="s">
        <v>73</v>
      </c>
      <c r="AY1052" s="224" t="s">
        <v>158</v>
      </c>
    </row>
    <row r="1053" spans="2:51" s="11" customFormat="1" ht="13.5">
      <c r="B1053" s="215"/>
      <c r="D1053" s="216" t="s">
        <v>166</v>
      </c>
      <c r="E1053" s="217" t="s">
        <v>5</v>
      </c>
      <c r="F1053" s="218" t="s">
        <v>1151</v>
      </c>
      <c r="H1053" s="217" t="s">
        <v>5</v>
      </c>
      <c r="I1053" s="219"/>
      <c r="L1053" s="215"/>
      <c r="M1053" s="220"/>
      <c r="N1053" s="221"/>
      <c r="O1053" s="221"/>
      <c r="P1053" s="221"/>
      <c r="Q1053" s="221"/>
      <c r="R1053" s="221"/>
      <c r="S1053" s="221"/>
      <c r="T1053" s="222"/>
      <c r="AT1053" s="217" t="s">
        <v>166</v>
      </c>
      <c r="AU1053" s="217" t="s">
        <v>82</v>
      </c>
      <c r="AV1053" s="11" t="s">
        <v>78</v>
      </c>
      <c r="AW1053" s="11" t="s">
        <v>36</v>
      </c>
      <c r="AX1053" s="11" t="s">
        <v>73</v>
      </c>
      <c r="AY1053" s="217" t="s">
        <v>158</v>
      </c>
    </row>
    <row r="1054" spans="2:51" s="12" customFormat="1" ht="13.5">
      <c r="B1054" s="223"/>
      <c r="D1054" s="216" t="s">
        <v>166</v>
      </c>
      <c r="E1054" s="224" t="s">
        <v>5</v>
      </c>
      <c r="F1054" s="225" t="s">
        <v>1155</v>
      </c>
      <c r="H1054" s="226">
        <v>106.15</v>
      </c>
      <c r="I1054" s="227"/>
      <c r="L1054" s="223"/>
      <c r="M1054" s="228"/>
      <c r="N1054" s="229"/>
      <c r="O1054" s="229"/>
      <c r="P1054" s="229"/>
      <c r="Q1054" s="229"/>
      <c r="R1054" s="229"/>
      <c r="S1054" s="229"/>
      <c r="T1054" s="230"/>
      <c r="AT1054" s="224" t="s">
        <v>166</v>
      </c>
      <c r="AU1054" s="224" t="s">
        <v>82</v>
      </c>
      <c r="AV1054" s="12" t="s">
        <v>82</v>
      </c>
      <c r="AW1054" s="12" t="s">
        <v>36</v>
      </c>
      <c r="AX1054" s="12" t="s">
        <v>73</v>
      </c>
      <c r="AY1054" s="224" t="s">
        <v>158</v>
      </c>
    </row>
    <row r="1055" spans="2:51" s="13" customFormat="1" ht="13.5">
      <c r="B1055" s="231"/>
      <c r="D1055" s="216" t="s">
        <v>166</v>
      </c>
      <c r="E1055" s="232" t="s">
        <v>5</v>
      </c>
      <c r="F1055" s="233" t="s">
        <v>169</v>
      </c>
      <c r="H1055" s="234">
        <v>1470.85</v>
      </c>
      <c r="I1055" s="235"/>
      <c r="L1055" s="231"/>
      <c r="M1055" s="236"/>
      <c r="N1055" s="237"/>
      <c r="O1055" s="237"/>
      <c r="P1055" s="237"/>
      <c r="Q1055" s="237"/>
      <c r="R1055" s="237"/>
      <c r="S1055" s="237"/>
      <c r="T1055" s="238"/>
      <c r="AT1055" s="232" t="s">
        <v>166</v>
      </c>
      <c r="AU1055" s="232" t="s">
        <v>82</v>
      </c>
      <c r="AV1055" s="13" t="s">
        <v>88</v>
      </c>
      <c r="AW1055" s="13" t="s">
        <v>36</v>
      </c>
      <c r="AX1055" s="13" t="s">
        <v>78</v>
      </c>
      <c r="AY1055" s="232" t="s">
        <v>158</v>
      </c>
    </row>
    <row r="1056" spans="2:65" s="1" customFormat="1" ht="38.25" customHeight="1">
      <c r="B1056" s="202"/>
      <c r="C1056" s="203" t="s">
        <v>1156</v>
      </c>
      <c r="D1056" s="203" t="s">
        <v>160</v>
      </c>
      <c r="E1056" s="204" t="s">
        <v>1157</v>
      </c>
      <c r="F1056" s="205" t="s">
        <v>1158</v>
      </c>
      <c r="G1056" s="206" t="s">
        <v>279</v>
      </c>
      <c r="H1056" s="207">
        <v>22.032</v>
      </c>
      <c r="I1056" s="208"/>
      <c r="J1056" s="209">
        <f>ROUND(I1056*H1056,2)</f>
        <v>0</v>
      </c>
      <c r="K1056" s="205" t="s">
        <v>164</v>
      </c>
      <c r="L1056" s="47"/>
      <c r="M1056" s="210" t="s">
        <v>5</v>
      </c>
      <c r="N1056" s="211" t="s">
        <v>44</v>
      </c>
      <c r="O1056" s="48"/>
      <c r="P1056" s="212">
        <f>O1056*H1056</f>
        <v>0</v>
      </c>
      <c r="Q1056" s="212">
        <v>0</v>
      </c>
      <c r="R1056" s="212">
        <f>Q1056*H1056</f>
        <v>0</v>
      </c>
      <c r="S1056" s="212">
        <v>0</v>
      </c>
      <c r="T1056" s="213">
        <f>S1056*H1056</f>
        <v>0</v>
      </c>
      <c r="AR1056" s="25" t="s">
        <v>255</v>
      </c>
      <c r="AT1056" s="25" t="s">
        <v>160</v>
      </c>
      <c r="AU1056" s="25" t="s">
        <v>82</v>
      </c>
      <c r="AY1056" s="25" t="s">
        <v>158</v>
      </c>
      <c r="BE1056" s="214">
        <f>IF(N1056="základní",J1056,0)</f>
        <v>0</v>
      </c>
      <c r="BF1056" s="214">
        <f>IF(N1056="snížená",J1056,0)</f>
        <v>0</v>
      </c>
      <c r="BG1056" s="214">
        <f>IF(N1056="zákl. přenesená",J1056,0)</f>
        <v>0</v>
      </c>
      <c r="BH1056" s="214">
        <f>IF(N1056="sníž. přenesená",J1056,0)</f>
        <v>0</v>
      </c>
      <c r="BI1056" s="214">
        <f>IF(N1056="nulová",J1056,0)</f>
        <v>0</v>
      </c>
      <c r="BJ1056" s="25" t="s">
        <v>78</v>
      </c>
      <c r="BK1056" s="214">
        <f>ROUND(I1056*H1056,2)</f>
        <v>0</v>
      </c>
      <c r="BL1056" s="25" t="s">
        <v>255</v>
      </c>
      <c r="BM1056" s="25" t="s">
        <v>1159</v>
      </c>
    </row>
    <row r="1057" spans="2:63" s="10" customFormat="1" ht="29.85" customHeight="1">
      <c r="B1057" s="189"/>
      <c r="D1057" s="190" t="s">
        <v>72</v>
      </c>
      <c r="E1057" s="200" t="s">
        <v>1160</v>
      </c>
      <c r="F1057" s="200" t="s">
        <v>1161</v>
      </c>
      <c r="I1057" s="192"/>
      <c r="J1057" s="201">
        <f>BK1057</f>
        <v>0</v>
      </c>
      <c r="L1057" s="189"/>
      <c r="M1057" s="194"/>
      <c r="N1057" s="195"/>
      <c r="O1057" s="195"/>
      <c r="P1057" s="196">
        <f>SUM(P1058:P1169)</f>
        <v>0</v>
      </c>
      <c r="Q1057" s="195"/>
      <c r="R1057" s="196">
        <f>SUM(R1058:R1169)</f>
        <v>2.79672056</v>
      </c>
      <c r="S1057" s="195"/>
      <c r="T1057" s="197">
        <f>SUM(T1058:T1169)</f>
        <v>0</v>
      </c>
      <c r="AR1057" s="190" t="s">
        <v>82</v>
      </c>
      <c r="AT1057" s="198" t="s">
        <v>72</v>
      </c>
      <c r="AU1057" s="198" t="s">
        <v>78</v>
      </c>
      <c r="AY1057" s="190" t="s">
        <v>158</v>
      </c>
      <c r="BK1057" s="199">
        <f>SUM(BK1058:BK1169)</f>
        <v>0</v>
      </c>
    </row>
    <row r="1058" spans="2:65" s="1" customFormat="1" ht="25.5" customHeight="1">
      <c r="B1058" s="202"/>
      <c r="C1058" s="203" t="s">
        <v>1162</v>
      </c>
      <c r="D1058" s="203" t="s">
        <v>160</v>
      </c>
      <c r="E1058" s="204" t="s">
        <v>1163</v>
      </c>
      <c r="F1058" s="205" t="s">
        <v>1164</v>
      </c>
      <c r="G1058" s="206" t="s">
        <v>163</v>
      </c>
      <c r="H1058" s="207">
        <v>417.36</v>
      </c>
      <c r="I1058" s="208"/>
      <c r="J1058" s="209">
        <f>ROUND(I1058*H1058,2)</f>
        <v>0</v>
      </c>
      <c r="K1058" s="205" t="s">
        <v>164</v>
      </c>
      <c r="L1058" s="47"/>
      <c r="M1058" s="210" t="s">
        <v>5</v>
      </c>
      <c r="N1058" s="211" t="s">
        <v>44</v>
      </c>
      <c r="O1058" s="48"/>
      <c r="P1058" s="212">
        <f>O1058*H1058</f>
        <v>0</v>
      </c>
      <c r="Q1058" s="212">
        <v>0</v>
      </c>
      <c r="R1058" s="212">
        <f>Q1058*H1058</f>
        <v>0</v>
      </c>
      <c r="S1058" s="212">
        <v>0</v>
      </c>
      <c r="T1058" s="213">
        <f>S1058*H1058</f>
        <v>0</v>
      </c>
      <c r="AR1058" s="25" t="s">
        <v>255</v>
      </c>
      <c r="AT1058" s="25" t="s">
        <v>160</v>
      </c>
      <c r="AU1058" s="25" t="s">
        <v>82</v>
      </c>
      <c r="AY1058" s="25" t="s">
        <v>158</v>
      </c>
      <c r="BE1058" s="214">
        <f>IF(N1058="základní",J1058,0)</f>
        <v>0</v>
      </c>
      <c r="BF1058" s="214">
        <f>IF(N1058="snížená",J1058,0)</f>
        <v>0</v>
      </c>
      <c r="BG1058" s="214">
        <f>IF(N1058="zákl. přenesená",J1058,0)</f>
        <v>0</v>
      </c>
      <c r="BH1058" s="214">
        <f>IF(N1058="sníž. přenesená",J1058,0)</f>
        <v>0</v>
      </c>
      <c r="BI1058" s="214">
        <f>IF(N1058="nulová",J1058,0)</f>
        <v>0</v>
      </c>
      <c r="BJ1058" s="25" t="s">
        <v>78</v>
      </c>
      <c r="BK1058" s="214">
        <f>ROUND(I1058*H1058,2)</f>
        <v>0</v>
      </c>
      <c r="BL1058" s="25" t="s">
        <v>255</v>
      </c>
      <c r="BM1058" s="25" t="s">
        <v>1165</v>
      </c>
    </row>
    <row r="1059" spans="2:51" s="11" customFormat="1" ht="13.5">
      <c r="B1059" s="215"/>
      <c r="D1059" s="216" t="s">
        <v>166</v>
      </c>
      <c r="E1059" s="217" t="s">
        <v>5</v>
      </c>
      <c r="F1059" s="218" t="s">
        <v>1166</v>
      </c>
      <c r="H1059" s="217" t="s">
        <v>5</v>
      </c>
      <c r="I1059" s="219"/>
      <c r="L1059" s="215"/>
      <c r="M1059" s="220"/>
      <c r="N1059" s="221"/>
      <c r="O1059" s="221"/>
      <c r="P1059" s="221"/>
      <c r="Q1059" s="221"/>
      <c r="R1059" s="221"/>
      <c r="S1059" s="221"/>
      <c r="T1059" s="222"/>
      <c r="AT1059" s="217" t="s">
        <v>166</v>
      </c>
      <c r="AU1059" s="217" t="s">
        <v>82</v>
      </c>
      <c r="AV1059" s="11" t="s">
        <v>78</v>
      </c>
      <c r="AW1059" s="11" t="s">
        <v>36</v>
      </c>
      <c r="AX1059" s="11" t="s">
        <v>73</v>
      </c>
      <c r="AY1059" s="217" t="s">
        <v>158</v>
      </c>
    </row>
    <row r="1060" spans="2:51" s="11" customFormat="1" ht="13.5">
      <c r="B1060" s="215"/>
      <c r="D1060" s="216" t="s">
        <v>166</v>
      </c>
      <c r="E1060" s="217" t="s">
        <v>5</v>
      </c>
      <c r="F1060" s="218" t="s">
        <v>1167</v>
      </c>
      <c r="H1060" s="217" t="s">
        <v>5</v>
      </c>
      <c r="I1060" s="219"/>
      <c r="L1060" s="215"/>
      <c r="M1060" s="220"/>
      <c r="N1060" s="221"/>
      <c r="O1060" s="221"/>
      <c r="P1060" s="221"/>
      <c r="Q1060" s="221"/>
      <c r="R1060" s="221"/>
      <c r="S1060" s="221"/>
      <c r="T1060" s="222"/>
      <c r="AT1060" s="217" t="s">
        <v>166</v>
      </c>
      <c r="AU1060" s="217" t="s">
        <v>82</v>
      </c>
      <c r="AV1060" s="11" t="s">
        <v>78</v>
      </c>
      <c r="AW1060" s="11" t="s">
        <v>36</v>
      </c>
      <c r="AX1060" s="11" t="s">
        <v>73</v>
      </c>
      <c r="AY1060" s="217" t="s">
        <v>158</v>
      </c>
    </row>
    <row r="1061" spans="2:51" s="11" customFormat="1" ht="13.5">
      <c r="B1061" s="215"/>
      <c r="D1061" s="216" t="s">
        <v>166</v>
      </c>
      <c r="E1061" s="217" t="s">
        <v>5</v>
      </c>
      <c r="F1061" s="218" t="s">
        <v>795</v>
      </c>
      <c r="H1061" s="217" t="s">
        <v>5</v>
      </c>
      <c r="I1061" s="219"/>
      <c r="L1061" s="215"/>
      <c r="M1061" s="220"/>
      <c r="N1061" s="221"/>
      <c r="O1061" s="221"/>
      <c r="P1061" s="221"/>
      <c r="Q1061" s="221"/>
      <c r="R1061" s="221"/>
      <c r="S1061" s="221"/>
      <c r="T1061" s="222"/>
      <c r="AT1061" s="217" t="s">
        <v>166</v>
      </c>
      <c r="AU1061" s="217" t="s">
        <v>82</v>
      </c>
      <c r="AV1061" s="11" t="s">
        <v>78</v>
      </c>
      <c r="AW1061" s="11" t="s">
        <v>36</v>
      </c>
      <c r="AX1061" s="11" t="s">
        <v>73</v>
      </c>
      <c r="AY1061" s="217" t="s">
        <v>158</v>
      </c>
    </row>
    <row r="1062" spans="2:51" s="12" customFormat="1" ht="13.5">
      <c r="B1062" s="223"/>
      <c r="D1062" s="216" t="s">
        <v>166</v>
      </c>
      <c r="E1062" s="224" t="s">
        <v>5</v>
      </c>
      <c r="F1062" s="225" t="s">
        <v>1168</v>
      </c>
      <c r="H1062" s="226">
        <v>59.15</v>
      </c>
      <c r="I1062" s="227"/>
      <c r="L1062" s="223"/>
      <c r="M1062" s="228"/>
      <c r="N1062" s="229"/>
      <c r="O1062" s="229"/>
      <c r="P1062" s="229"/>
      <c r="Q1062" s="229"/>
      <c r="R1062" s="229"/>
      <c r="S1062" s="229"/>
      <c r="T1062" s="230"/>
      <c r="AT1062" s="224" t="s">
        <v>166</v>
      </c>
      <c r="AU1062" s="224" t="s">
        <v>82</v>
      </c>
      <c r="AV1062" s="12" t="s">
        <v>82</v>
      </c>
      <c r="AW1062" s="12" t="s">
        <v>36</v>
      </c>
      <c r="AX1062" s="12" t="s">
        <v>73</v>
      </c>
      <c r="AY1062" s="224" t="s">
        <v>158</v>
      </c>
    </row>
    <row r="1063" spans="2:51" s="11" customFormat="1" ht="13.5">
      <c r="B1063" s="215"/>
      <c r="D1063" s="216" t="s">
        <v>166</v>
      </c>
      <c r="E1063" s="217" t="s">
        <v>5</v>
      </c>
      <c r="F1063" s="218" t="s">
        <v>269</v>
      </c>
      <c r="H1063" s="217" t="s">
        <v>5</v>
      </c>
      <c r="I1063" s="219"/>
      <c r="L1063" s="215"/>
      <c r="M1063" s="220"/>
      <c r="N1063" s="221"/>
      <c r="O1063" s="221"/>
      <c r="P1063" s="221"/>
      <c r="Q1063" s="221"/>
      <c r="R1063" s="221"/>
      <c r="S1063" s="221"/>
      <c r="T1063" s="222"/>
      <c r="AT1063" s="217" t="s">
        <v>166</v>
      </c>
      <c r="AU1063" s="217" t="s">
        <v>82</v>
      </c>
      <c r="AV1063" s="11" t="s">
        <v>78</v>
      </c>
      <c r="AW1063" s="11" t="s">
        <v>36</v>
      </c>
      <c r="AX1063" s="11" t="s">
        <v>73</v>
      </c>
      <c r="AY1063" s="217" t="s">
        <v>158</v>
      </c>
    </row>
    <row r="1064" spans="2:51" s="12" customFormat="1" ht="13.5">
      <c r="B1064" s="223"/>
      <c r="D1064" s="216" t="s">
        <v>166</v>
      </c>
      <c r="E1064" s="224" t="s">
        <v>5</v>
      </c>
      <c r="F1064" s="225" t="s">
        <v>1169</v>
      </c>
      <c r="H1064" s="226">
        <v>31.2</v>
      </c>
      <c r="I1064" s="227"/>
      <c r="L1064" s="223"/>
      <c r="M1064" s="228"/>
      <c r="N1064" s="229"/>
      <c r="O1064" s="229"/>
      <c r="P1064" s="229"/>
      <c r="Q1064" s="229"/>
      <c r="R1064" s="229"/>
      <c r="S1064" s="229"/>
      <c r="T1064" s="230"/>
      <c r="AT1064" s="224" t="s">
        <v>166</v>
      </c>
      <c r="AU1064" s="224" t="s">
        <v>82</v>
      </c>
      <c r="AV1064" s="12" t="s">
        <v>82</v>
      </c>
      <c r="AW1064" s="12" t="s">
        <v>36</v>
      </c>
      <c r="AX1064" s="12" t="s">
        <v>73</v>
      </c>
      <c r="AY1064" s="224" t="s">
        <v>158</v>
      </c>
    </row>
    <row r="1065" spans="2:51" s="12" customFormat="1" ht="13.5">
      <c r="B1065" s="223"/>
      <c r="D1065" s="216" t="s">
        <v>166</v>
      </c>
      <c r="E1065" s="224" t="s">
        <v>5</v>
      </c>
      <c r="F1065" s="225" t="s">
        <v>73</v>
      </c>
      <c r="H1065" s="226">
        <v>0</v>
      </c>
      <c r="I1065" s="227"/>
      <c r="L1065" s="223"/>
      <c r="M1065" s="228"/>
      <c r="N1065" s="229"/>
      <c r="O1065" s="229"/>
      <c r="P1065" s="229"/>
      <c r="Q1065" s="229"/>
      <c r="R1065" s="229"/>
      <c r="S1065" s="229"/>
      <c r="T1065" s="230"/>
      <c r="AT1065" s="224" t="s">
        <v>166</v>
      </c>
      <c r="AU1065" s="224" t="s">
        <v>82</v>
      </c>
      <c r="AV1065" s="12" t="s">
        <v>82</v>
      </c>
      <c r="AW1065" s="12" t="s">
        <v>36</v>
      </c>
      <c r="AX1065" s="12" t="s">
        <v>73</v>
      </c>
      <c r="AY1065" s="224" t="s">
        <v>158</v>
      </c>
    </row>
    <row r="1066" spans="2:51" s="11" customFormat="1" ht="13.5">
      <c r="B1066" s="215"/>
      <c r="D1066" s="216" t="s">
        <v>166</v>
      </c>
      <c r="E1066" s="217" t="s">
        <v>5</v>
      </c>
      <c r="F1066" s="218" t="s">
        <v>1102</v>
      </c>
      <c r="H1066" s="217" t="s">
        <v>5</v>
      </c>
      <c r="I1066" s="219"/>
      <c r="L1066" s="215"/>
      <c r="M1066" s="220"/>
      <c r="N1066" s="221"/>
      <c r="O1066" s="221"/>
      <c r="P1066" s="221"/>
      <c r="Q1066" s="221"/>
      <c r="R1066" s="221"/>
      <c r="S1066" s="221"/>
      <c r="T1066" s="222"/>
      <c r="AT1066" s="217" t="s">
        <v>166</v>
      </c>
      <c r="AU1066" s="217" t="s">
        <v>82</v>
      </c>
      <c r="AV1066" s="11" t="s">
        <v>78</v>
      </c>
      <c r="AW1066" s="11" t="s">
        <v>36</v>
      </c>
      <c r="AX1066" s="11" t="s">
        <v>73</v>
      </c>
      <c r="AY1066" s="217" t="s">
        <v>158</v>
      </c>
    </row>
    <row r="1067" spans="2:51" s="12" customFormat="1" ht="13.5">
      <c r="B1067" s="223"/>
      <c r="D1067" s="216" t="s">
        <v>166</v>
      </c>
      <c r="E1067" s="224" t="s">
        <v>5</v>
      </c>
      <c r="F1067" s="225" t="s">
        <v>1170</v>
      </c>
      <c r="H1067" s="226">
        <v>98.8</v>
      </c>
      <c r="I1067" s="227"/>
      <c r="L1067" s="223"/>
      <c r="M1067" s="228"/>
      <c r="N1067" s="229"/>
      <c r="O1067" s="229"/>
      <c r="P1067" s="229"/>
      <c r="Q1067" s="229"/>
      <c r="R1067" s="229"/>
      <c r="S1067" s="229"/>
      <c r="T1067" s="230"/>
      <c r="AT1067" s="224" t="s">
        <v>166</v>
      </c>
      <c r="AU1067" s="224" t="s">
        <v>82</v>
      </c>
      <c r="AV1067" s="12" t="s">
        <v>82</v>
      </c>
      <c r="AW1067" s="12" t="s">
        <v>36</v>
      </c>
      <c r="AX1067" s="12" t="s">
        <v>73</v>
      </c>
      <c r="AY1067" s="224" t="s">
        <v>158</v>
      </c>
    </row>
    <row r="1068" spans="2:51" s="11" customFormat="1" ht="13.5">
      <c r="B1068" s="215"/>
      <c r="D1068" s="216" t="s">
        <v>166</v>
      </c>
      <c r="E1068" s="217" t="s">
        <v>5</v>
      </c>
      <c r="F1068" s="218" t="s">
        <v>1171</v>
      </c>
      <c r="H1068" s="217" t="s">
        <v>5</v>
      </c>
      <c r="I1068" s="219"/>
      <c r="L1068" s="215"/>
      <c r="M1068" s="220"/>
      <c r="N1068" s="221"/>
      <c r="O1068" s="221"/>
      <c r="P1068" s="221"/>
      <c r="Q1068" s="221"/>
      <c r="R1068" s="221"/>
      <c r="S1068" s="221"/>
      <c r="T1068" s="222"/>
      <c r="AT1068" s="217" t="s">
        <v>166</v>
      </c>
      <c r="AU1068" s="217" t="s">
        <v>82</v>
      </c>
      <c r="AV1068" s="11" t="s">
        <v>78</v>
      </c>
      <c r="AW1068" s="11" t="s">
        <v>36</v>
      </c>
      <c r="AX1068" s="11" t="s">
        <v>73</v>
      </c>
      <c r="AY1068" s="217" t="s">
        <v>158</v>
      </c>
    </row>
    <row r="1069" spans="2:51" s="12" customFormat="1" ht="13.5">
      <c r="B1069" s="223"/>
      <c r="D1069" s="216" t="s">
        <v>166</v>
      </c>
      <c r="E1069" s="224" t="s">
        <v>5</v>
      </c>
      <c r="F1069" s="225" t="s">
        <v>1172</v>
      </c>
      <c r="H1069" s="226">
        <v>114</v>
      </c>
      <c r="I1069" s="227"/>
      <c r="L1069" s="223"/>
      <c r="M1069" s="228"/>
      <c r="N1069" s="229"/>
      <c r="O1069" s="229"/>
      <c r="P1069" s="229"/>
      <c r="Q1069" s="229"/>
      <c r="R1069" s="229"/>
      <c r="S1069" s="229"/>
      <c r="T1069" s="230"/>
      <c r="AT1069" s="224" t="s">
        <v>166</v>
      </c>
      <c r="AU1069" s="224" t="s">
        <v>82</v>
      </c>
      <c r="AV1069" s="12" t="s">
        <v>82</v>
      </c>
      <c r="AW1069" s="12" t="s">
        <v>36</v>
      </c>
      <c r="AX1069" s="12" t="s">
        <v>73</v>
      </c>
      <c r="AY1069" s="224" t="s">
        <v>158</v>
      </c>
    </row>
    <row r="1070" spans="2:51" s="11" customFormat="1" ht="13.5">
      <c r="B1070" s="215"/>
      <c r="D1070" s="216" t="s">
        <v>166</v>
      </c>
      <c r="E1070" s="217" t="s">
        <v>5</v>
      </c>
      <c r="F1070" s="218" t="s">
        <v>1173</v>
      </c>
      <c r="H1070" s="217" t="s">
        <v>5</v>
      </c>
      <c r="I1070" s="219"/>
      <c r="L1070" s="215"/>
      <c r="M1070" s="220"/>
      <c r="N1070" s="221"/>
      <c r="O1070" s="221"/>
      <c r="P1070" s="221"/>
      <c r="Q1070" s="221"/>
      <c r="R1070" s="221"/>
      <c r="S1070" s="221"/>
      <c r="T1070" s="222"/>
      <c r="AT1070" s="217" t="s">
        <v>166</v>
      </c>
      <c r="AU1070" s="217" t="s">
        <v>82</v>
      </c>
      <c r="AV1070" s="11" t="s">
        <v>78</v>
      </c>
      <c r="AW1070" s="11" t="s">
        <v>36</v>
      </c>
      <c r="AX1070" s="11" t="s">
        <v>73</v>
      </c>
      <c r="AY1070" s="217" t="s">
        <v>158</v>
      </c>
    </row>
    <row r="1071" spans="2:51" s="11" customFormat="1" ht="13.5">
      <c r="B1071" s="215"/>
      <c r="D1071" s="216" t="s">
        <v>166</v>
      </c>
      <c r="E1071" s="217" t="s">
        <v>5</v>
      </c>
      <c r="F1071" s="218" t="s">
        <v>269</v>
      </c>
      <c r="H1071" s="217" t="s">
        <v>5</v>
      </c>
      <c r="I1071" s="219"/>
      <c r="L1071" s="215"/>
      <c r="M1071" s="220"/>
      <c r="N1071" s="221"/>
      <c r="O1071" s="221"/>
      <c r="P1071" s="221"/>
      <c r="Q1071" s="221"/>
      <c r="R1071" s="221"/>
      <c r="S1071" s="221"/>
      <c r="T1071" s="222"/>
      <c r="AT1071" s="217" t="s">
        <v>166</v>
      </c>
      <c r="AU1071" s="217" t="s">
        <v>82</v>
      </c>
      <c r="AV1071" s="11" t="s">
        <v>78</v>
      </c>
      <c r="AW1071" s="11" t="s">
        <v>36</v>
      </c>
      <c r="AX1071" s="11" t="s">
        <v>73</v>
      </c>
      <c r="AY1071" s="217" t="s">
        <v>158</v>
      </c>
    </row>
    <row r="1072" spans="2:51" s="12" customFormat="1" ht="13.5">
      <c r="B1072" s="223"/>
      <c r="D1072" s="216" t="s">
        <v>166</v>
      </c>
      <c r="E1072" s="224" t="s">
        <v>5</v>
      </c>
      <c r="F1072" s="225" t="s">
        <v>1174</v>
      </c>
      <c r="H1072" s="226">
        <v>14.34</v>
      </c>
      <c r="I1072" s="227"/>
      <c r="L1072" s="223"/>
      <c r="M1072" s="228"/>
      <c r="N1072" s="229"/>
      <c r="O1072" s="229"/>
      <c r="P1072" s="229"/>
      <c r="Q1072" s="229"/>
      <c r="R1072" s="229"/>
      <c r="S1072" s="229"/>
      <c r="T1072" s="230"/>
      <c r="AT1072" s="224" t="s">
        <v>166</v>
      </c>
      <c r="AU1072" s="224" t="s">
        <v>82</v>
      </c>
      <c r="AV1072" s="12" t="s">
        <v>82</v>
      </c>
      <c r="AW1072" s="12" t="s">
        <v>36</v>
      </c>
      <c r="AX1072" s="12" t="s">
        <v>73</v>
      </c>
      <c r="AY1072" s="224" t="s">
        <v>158</v>
      </c>
    </row>
    <row r="1073" spans="2:51" s="12" customFormat="1" ht="13.5">
      <c r="B1073" s="223"/>
      <c r="D1073" s="216" t="s">
        <v>166</v>
      </c>
      <c r="E1073" s="224" t="s">
        <v>5</v>
      </c>
      <c r="F1073" s="225" t="s">
        <v>1175</v>
      </c>
      <c r="H1073" s="226">
        <v>32.34</v>
      </c>
      <c r="I1073" s="227"/>
      <c r="L1073" s="223"/>
      <c r="M1073" s="228"/>
      <c r="N1073" s="229"/>
      <c r="O1073" s="229"/>
      <c r="P1073" s="229"/>
      <c r="Q1073" s="229"/>
      <c r="R1073" s="229"/>
      <c r="S1073" s="229"/>
      <c r="T1073" s="230"/>
      <c r="AT1073" s="224" t="s">
        <v>166</v>
      </c>
      <c r="AU1073" s="224" t="s">
        <v>82</v>
      </c>
      <c r="AV1073" s="12" t="s">
        <v>82</v>
      </c>
      <c r="AW1073" s="12" t="s">
        <v>36</v>
      </c>
      <c r="AX1073" s="12" t="s">
        <v>73</v>
      </c>
      <c r="AY1073" s="224" t="s">
        <v>158</v>
      </c>
    </row>
    <row r="1074" spans="2:51" s="11" customFormat="1" ht="13.5">
      <c r="B1074" s="215"/>
      <c r="D1074" s="216" t="s">
        <v>166</v>
      </c>
      <c r="E1074" s="217" t="s">
        <v>5</v>
      </c>
      <c r="F1074" s="218" t="s">
        <v>272</v>
      </c>
      <c r="H1074" s="217" t="s">
        <v>5</v>
      </c>
      <c r="I1074" s="219"/>
      <c r="L1074" s="215"/>
      <c r="M1074" s="220"/>
      <c r="N1074" s="221"/>
      <c r="O1074" s="221"/>
      <c r="P1074" s="221"/>
      <c r="Q1074" s="221"/>
      <c r="R1074" s="221"/>
      <c r="S1074" s="221"/>
      <c r="T1074" s="222"/>
      <c r="AT1074" s="217" t="s">
        <v>166</v>
      </c>
      <c r="AU1074" s="217" t="s">
        <v>82</v>
      </c>
      <c r="AV1074" s="11" t="s">
        <v>78</v>
      </c>
      <c r="AW1074" s="11" t="s">
        <v>36</v>
      </c>
      <c r="AX1074" s="11" t="s">
        <v>73</v>
      </c>
      <c r="AY1074" s="217" t="s">
        <v>158</v>
      </c>
    </row>
    <row r="1075" spans="2:51" s="12" customFormat="1" ht="13.5">
      <c r="B1075" s="223"/>
      <c r="D1075" s="216" t="s">
        <v>166</v>
      </c>
      <c r="E1075" s="224" t="s">
        <v>5</v>
      </c>
      <c r="F1075" s="225" t="s">
        <v>1176</v>
      </c>
      <c r="H1075" s="226">
        <v>27.75</v>
      </c>
      <c r="I1075" s="227"/>
      <c r="L1075" s="223"/>
      <c r="M1075" s="228"/>
      <c r="N1075" s="229"/>
      <c r="O1075" s="229"/>
      <c r="P1075" s="229"/>
      <c r="Q1075" s="229"/>
      <c r="R1075" s="229"/>
      <c r="S1075" s="229"/>
      <c r="T1075" s="230"/>
      <c r="AT1075" s="224" t="s">
        <v>166</v>
      </c>
      <c r="AU1075" s="224" t="s">
        <v>82</v>
      </c>
      <c r="AV1075" s="12" t="s">
        <v>82</v>
      </c>
      <c r="AW1075" s="12" t="s">
        <v>36</v>
      </c>
      <c r="AX1075" s="12" t="s">
        <v>73</v>
      </c>
      <c r="AY1075" s="224" t="s">
        <v>158</v>
      </c>
    </row>
    <row r="1076" spans="2:51" s="12" customFormat="1" ht="13.5">
      <c r="B1076" s="223"/>
      <c r="D1076" s="216" t="s">
        <v>166</v>
      </c>
      <c r="E1076" s="224" t="s">
        <v>5</v>
      </c>
      <c r="F1076" s="225" t="s">
        <v>1177</v>
      </c>
      <c r="H1076" s="226">
        <v>7.08</v>
      </c>
      <c r="I1076" s="227"/>
      <c r="L1076" s="223"/>
      <c r="M1076" s="228"/>
      <c r="N1076" s="229"/>
      <c r="O1076" s="229"/>
      <c r="P1076" s="229"/>
      <c r="Q1076" s="229"/>
      <c r="R1076" s="229"/>
      <c r="S1076" s="229"/>
      <c r="T1076" s="230"/>
      <c r="AT1076" s="224" t="s">
        <v>166</v>
      </c>
      <c r="AU1076" s="224" t="s">
        <v>82</v>
      </c>
      <c r="AV1076" s="12" t="s">
        <v>82</v>
      </c>
      <c r="AW1076" s="12" t="s">
        <v>36</v>
      </c>
      <c r="AX1076" s="12" t="s">
        <v>73</v>
      </c>
      <c r="AY1076" s="224" t="s">
        <v>158</v>
      </c>
    </row>
    <row r="1077" spans="2:51" s="11" customFormat="1" ht="13.5">
      <c r="B1077" s="215"/>
      <c r="D1077" s="216" t="s">
        <v>166</v>
      </c>
      <c r="E1077" s="217" t="s">
        <v>5</v>
      </c>
      <c r="F1077" s="218" t="s">
        <v>274</v>
      </c>
      <c r="H1077" s="217" t="s">
        <v>5</v>
      </c>
      <c r="I1077" s="219"/>
      <c r="L1077" s="215"/>
      <c r="M1077" s="220"/>
      <c r="N1077" s="221"/>
      <c r="O1077" s="221"/>
      <c r="P1077" s="221"/>
      <c r="Q1077" s="221"/>
      <c r="R1077" s="221"/>
      <c r="S1077" s="221"/>
      <c r="T1077" s="222"/>
      <c r="AT1077" s="217" t="s">
        <v>166</v>
      </c>
      <c r="AU1077" s="217" t="s">
        <v>82</v>
      </c>
      <c r="AV1077" s="11" t="s">
        <v>78</v>
      </c>
      <c r="AW1077" s="11" t="s">
        <v>36</v>
      </c>
      <c r="AX1077" s="11" t="s">
        <v>73</v>
      </c>
      <c r="AY1077" s="217" t="s">
        <v>158</v>
      </c>
    </row>
    <row r="1078" spans="2:51" s="12" customFormat="1" ht="13.5">
      <c r="B1078" s="223"/>
      <c r="D1078" s="216" t="s">
        <v>166</v>
      </c>
      <c r="E1078" s="224" t="s">
        <v>5</v>
      </c>
      <c r="F1078" s="225" t="s">
        <v>1178</v>
      </c>
      <c r="H1078" s="226">
        <v>7.56</v>
      </c>
      <c r="I1078" s="227"/>
      <c r="L1078" s="223"/>
      <c r="M1078" s="228"/>
      <c r="N1078" s="229"/>
      <c r="O1078" s="229"/>
      <c r="P1078" s="229"/>
      <c r="Q1078" s="229"/>
      <c r="R1078" s="229"/>
      <c r="S1078" s="229"/>
      <c r="T1078" s="230"/>
      <c r="AT1078" s="224" t="s">
        <v>166</v>
      </c>
      <c r="AU1078" s="224" t="s">
        <v>82</v>
      </c>
      <c r="AV1078" s="12" t="s">
        <v>82</v>
      </c>
      <c r="AW1078" s="12" t="s">
        <v>36</v>
      </c>
      <c r="AX1078" s="12" t="s">
        <v>73</v>
      </c>
      <c r="AY1078" s="224" t="s">
        <v>158</v>
      </c>
    </row>
    <row r="1079" spans="2:51" s="12" customFormat="1" ht="13.5">
      <c r="B1079" s="223"/>
      <c r="D1079" s="216" t="s">
        <v>166</v>
      </c>
      <c r="E1079" s="224" t="s">
        <v>5</v>
      </c>
      <c r="F1079" s="225" t="s">
        <v>1178</v>
      </c>
      <c r="H1079" s="226">
        <v>7.56</v>
      </c>
      <c r="I1079" s="227"/>
      <c r="L1079" s="223"/>
      <c r="M1079" s="228"/>
      <c r="N1079" s="229"/>
      <c r="O1079" s="229"/>
      <c r="P1079" s="229"/>
      <c r="Q1079" s="229"/>
      <c r="R1079" s="229"/>
      <c r="S1079" s="229"/>
      <c r="T1079" s="230"/>
      <c r="AT1079" s="224" t="s">
        <v>166</v>
      </c>
      <c r="AU1079" s="224" t="s">
        <v>82</v>
      </c>
      <c r="AV1079" s="12" t="s">
        <v>82</v>
      </c>
      <c r="AW1079" s="12" t="s">
        <v>36</v>
      </c>
      <c r="AX1079" s="12" t="s">
        <v>73</v>
      </c>
      <c r="AY1079" s="224" t="s">
        <v>158</v>
      </c>
    </row>
    <row r="1080" spans="2:51" s="12" customFormat="1" ht="13.5">
      <c r="B1080" s="223"/>
      <c r="D1080" s="216" t="s">
        <v>166</v>
      </c>
      <c r="E1080" s="224" t="s">
        <v>5</v>
      </c>
      <c r="F1080" s="225" t="s">
        <v>1179</v>
      </c>
      <c r="H1080" s="226">
        <v>6.96</v>
      </c>
      <c r="I1080" s="227"/>
      <c r="L1080" s="223"/>
      <c r="M1080" s="228"/>
      <c r="N1080" s="229"/>
      <c r="O1080" s="229"/>
      <c r="P1080" s="229"/>
      <c r="Q1080" s="229"/>
      <c r="R1080" s="229"/>
      <c r="S1080" s="229"/>
      <c r="T1080" s="230"/>
      <c r="AT1080" s="224" t="s">
        <v>166</v>
      </c>
      <c r="AU1080" s="224" t="s">
        <v>82</v>
      </c>
      <c r="AV1080" s="12" t="s">
        <v>82</v>
      </c>
      <c r="AW1080" s="12" t="s">
        <v>36</v>
      </c>
      <c r="AX1080" s="12" t="s">
        <v>73</v>
      </c>
      <c r="AY1080" s="224" t="s">
        <v>158</v>
      </c>
    </row>
    <row r="1081" spans="2:51" s="11" customFormat="1" ht="13.5">
      <c r="B1081" s="215"/>
      <c r="D1081" s="216" t="s">
        <v>166</v>
      </c>
      <c r="E1081" s="217" t="s">
        <v>5</v>
      </c>
      <c r="F1081" s="218" t="s">
        <v>795</v>
      </c>
      <c r="H1081" s="217" t="s">
        <v>5</v>
      </c>
      <c r="I1081" s="219"/>
      <c r="L1081" s="215"/>
      <c r="M1081" s="220"/>
      <c r="N1081" s="221"/>
      <c r="O1081" s="221"/>
      <c r="P1081" s="221"/>
      <c r="Q1081" s="221"/>
      <c r="R1081" s="221"/>
      <c r="S1081" s="221"/>
      <c r="T1081" s="222"/>
      <c r="AT1081" s="217" t="s">
        <v>166</v>
      </c>
      <c r="AU1081" s="217" t="s">
        <v>82</v>
      </c>
      <c r="AV1081" s="11" t="s">
        <v>78</v>
      </c>
      <c r="AW1081" s="11" t="s">
        <v>36</v>
      </c>
      <c r="AX1081" s="11" t="s">
        <v>73</v>
      </c>
      <c r="AY1081" s="217" t="s">
        <v>158</v>
      </c>
    </row>
    <row r="1082" spans="2:51" s="12" customFormat="1" ht="13.5">
      <c r="B1082" s="223"/>
      <c r="D1082" s="216" t="s">
        <v>166</v>
      </c>
      <c r="E1082" s="224" t="s">
        <v>5</v>
      </c>
      <c r="F1082" s="225" t="s">
        <v>1180</v>
      </c>
      <c r="H1082" s="226">
        <v>10.62</v>
      </c>
      <c r="I1082" s="227"/>
      <c r="L1082" s="223"/>
      <c r="M1082" s="228"/>
      <c r="N1082" s="229"/>
      <c r="O1082" s="229"/>
      <c r="P1082" s="229"/>
      <c r="Q1082" s="229"/>
      <c r="R1082" s="229"/>
      <c r="S1082" s="229"/>
      <c r="T1082" s="230"/>
      <c r="AT1082" s="224" t="s">
        <v>166</v>
      </c>
      <c r="AU1082" s="224" t="s">
        <v>82</v>
      </c>
      <c r="AV1082" s="12" t="s">
        <v>82</v>
      </c>
      <c r="AW1082" s="12" t="s">
        <v>36</v>
      </c>
      <c r="AX1082" s="12" t="s">
        <v>73</v>
      </c>
      <c r="AY1082" s="224" t="s">
        <v>158</v>
      </c>
    </row>
    <row r="1083" spans="2:51" s="13" customFormat="1" ht="13.5">
      <c r="B1083" s="231"/>
      <c r="D1083" s="216" t="s">
        <v>166</v>
      </c>
      <c r="E1083" s="232" t="s">
        <v>5</v>
      </c>
      <c r="F1083" s="233" t="s">
        <v>169</v>
      </c>
      <c r="H1083" s="234">
        <v>417.36</v>
      </c>
      <c r="I1083" s="235"/>
      <c r="L1083" s="231"/>
      <c r="M1083" s="236"/>
      <c r="N1083" s="237"/>
      <c r="O1083" s="237"/>
      <c r="P1083" s="237"/>
      <c r="Q1083" s="237"/>
      <c r="R1083" s="237"/>
      <c r="S1083" s="237"/>
      <c r="T1083" s="238"/>
      <c r="AT1083" s="232" t="s">
        <v>166</v>
      </c>
      <c r="AU1083" s="232" t="s">
        <v>82</v>
      </c>
      <c r="AV1083" s="13" t="s">
        <v>88</v>
      </c>
      <c r="AW1083" s="13" t="s">
        <v>36</v>
      </c>
      <c r="AX1083" s="13" t="s">
        <v>78</v>
      </c>
      <c r="AY1083" s="232" t="s">
        <v>158</v>
      </c>
    </row>
    <row r="1084" spans="2:51" s="13" customFormat="1" ht="13.5">
      <c r="B1084" s="231"/>
      <c r="D1084" s="216" t="s">
        <v>166</v>
      </c>
      <c r="E1084" s="232" t="s">
        <v>5</v>
      </c>
      <c r="F1084" s="233" t="s">
        <v>169</v>
      </c>
      <c r="H1084" s="234">
        <v>0</v>
      </c>
      <c r="I1084" s="235"/>
      <c r="L1084" s="231"/>
      <c r="M1084" s="236"/>
      <c r="N1084" s="237"/>
      <c r="O1084" s="237"/>
      <c r="P1084" s="237"/>
      <c r="Q1084" s="237"/>
      <c r="R1084" s="237"/>
      <c r="S1084" s="237"/>
      <c r="T1084" s="238"/>
      <c r="AT1084" s="232" t="s">
        <v>166</v>
      </c>
      <c r="AU1084" s="232" t="s">
        <v>82</v>
      </c>
      <c r="AV1084" s="13" t="s">
        <v>88</v>
      </c>
      <c r="AW1084" s="13" t="s">
        <v>36</v>
      </c>
      <c r="AX1084" s="13" t="s">
        <v>73</v>
      </c>
      <c r="AY1084" s="232" t="s">
        <v>158</v>
      </c>
    </row>
    <row r="1085" spans="2:65" s="1" customFormat="1" ht="16.5" customHeight="1">
      <c r="B1085" s="202"/>
      <c r="C1085" s="239" t="s">
        <v>1181</v>
      </c>
      <c r="D1085" s="239" t="s">
        <v>245</v>
      </c>
      <c r="E1085" s="240" t="s">
        <v>1182</v>
      </c>
      <c r="F1085" s="241" t="s">
        <v>1183</v>
      </c>
      <c r="G1085" s="242" t="s">
        <v>163</v>
      </c>
      <c r="H1085" s="243">
        <v>438.228</v>
      </c>
      <c r="I1085" s="244"/>
      <c r="J1085" s="245">
        <f>ROUND(I1085*H1085,2)</f>
        <v>0</v>
      </c>
      <c r="K1085" s="241" t="s">
        <v>5</v>
      </c>
      <c r="L1085" s="246"/>
      <c r="M1085" s="247" t="s">
        <v>5</v>
      </c>
      <c r="N1085" s="248" t="s">
        <v>44</v>
      </c>
      <c r="O1085" s="48"/>
      <c r="P1085" s="212">
        <f>O1085*H1085</f>
        <v>0</v>
      </c>
      <c r="Q1085" s="212">
        <v>0</v>
      </c>
      <c r="R1085" s="212">
        <f>Q1085*H1085</f>
        <v>0</v>
      </c>
      <c r="S1085" s="212">
        <v>0</v>
      </c>
      <c r="T1085" s="213">
        <f>S1085*H1085</f>
        <v>0</v>
      </c>
      <c r="AR1085" s="25" t="s">
        <v>409</v>
      </c>
      <c r="AT1085" s="25" t="s">
        <v>245</v>
      </c>
      <c r="AU1085" s="25" t="s">
        <v>82</v>
      </c>
      <c r="AY1085" s="25" t="s">
        <v>158</v>
      </c>
      <c r="BE1085" s="214">
        <f>IF(N1085="základní",J1085,0)</f>
        <v>0</v>
      </c>
      <c r="BF1085" s="214">
        <f>IF(N1085="snížená",J1085,0)</f>
        <v>0</v>
      </c>
      <c r="BG1085" s="214">
        <f>IF(N1085="zákl. přenesená",J1085,0)</f>
        <v>0</v>
      </c>
      <c r="BH1085" s="214">
        <f>IF(N1085="sníž. přenesená",J1085,0)</f>
        <v>0</v>
      </c>
      <c r="BI1085" s="214">
        <f>IF(N1085="nulová",J1085,0)</f>
        <v>0</v>
      </c>
      <c r="BJ1085" s="25" t="s">
        <v>78</v>
      </c>
      <c r="BK1085" s="214">
        <f>ROUND(I1085*H1085,2)</f>
        <v>0</v>
      </c>
      <c r="BL1085" s="25" t="s">
        <v>255</v>
      </c>
      <c r="BM1085" s="25" t="s">
        <v>1184</v>
      </c>
    </row>
    <row r="1086" spans="2:51" s="12" customFormat="1" ht="13.5">
      <c r="B1086" s="223"/>
      <c r="D1086" s="216" t="s">
        <v>166</v>
      </c>
      <c r="E1086" s="224" t="s">
        <v>5</v>
      </c>
      <c r="F1086" s="225" t="s">
        <v>1185</v>
      </c>
      <c r="H1086" s="226">
        <v>438.228</v>
      </c>
      <c r="I1086" s="227"/>
      <c r="L1086" s="223"/>
      <c r="M1086" s="228"/>
      <c r="N1086" s="229"/>
      <c r="O1086" s="229"/>
      <c r="P1086" s="229"/>
      <c r="Q1086" s="229"/>
      <c r="R1086" s="229"/>
      <c r="S1086" s="229"/>
      <c r="T1086" s="230"/>
      <c r="AT1086" s="224" t="s">
        <v>166</v>
      </c>
      <c r="AU1086" s="224" t="s">
        <v>82</v>
      </c>
      <c r="AV1086" s="12" t="s">
        <v>82</v>
      </c>
      <c r="AW1086" s="12" t="s">
        <v>36</v>
      </c>
      <c r="AX1086" s="12" t="s">
        <v>73</v>
      </c>
      <c r="AY1086" s="224" t="s">
        <v>158</v>
      </c>
    </row>
    <row r="1087" spans="2:51" s="13" customFormat="1" ht="13.5">
      <c r="B1087" s="231"/>
      <c r="D1087" s="216" t="s">
        <v>166</v>
      </c>
      <c r="E1087" s="232" t="s">
        <v>5</v>
      </c>
      <c r="F1087" s="233" t="s">
        <v>169</v>
      </c>
      <c r="H1087" s="234">
        <v>438.228</v>
      </c>
      <c r="I1087" s="235"/>
      <c r="L1087" s="231"/>
      <c r="M1087" s="236"/>
      <c r="N1087" s="237"/>
      <c r="O1087" s="237"/>
      <c r="P1087" s="237"/>
      <c r="Q1087" s="237"/>
      <c r="R1087" s="237"/>
      <c r="S1087" s="237"/>
      <c r="T1087" s="238"/>
      <c r="AT1087" s="232" t="s">
        <v>166</v>
      </c>
      <c r="AU1087" s="232" t="s">
        <v>82</v>
      </c>
      <c r="AV1087" s="13" t="s">
        <v>88</v>
      </c>
      <c r="AW1087" s="13" t="s">
        <v>36</v>
      </c>
      <c r="AX1087" s="13" t="s">
        <v>78</v>
      </c>
      <c r="AY1087" s="232" t="s">
        <v>158</v>
      </c>
    </row>
    <row r="1088" spans="2:65" s="1" customFormat="1" ht="25.5" customHeight="1">
      <c r="B1088" s="202"/>
      <c r="C1088" s="203" t="s">
        <v>1186</v>
      </c>
      <c r="D1088" s="203" t="s">
        <v>160</v>
      </c>
      <c r="E1088" s="204" t="s">
        <v>1163</v>
      </c>
      <c r="F1088" s="205" t="s">
        <v>1164</v>
      </c>
      <c r="G1088" s="206" t="s">
        <v>163</v>
      </c>
      <c r="H1088" s="207">
        <v>205.28</v>
      </c>
      <c r="I1088" s="208"/>
      <c r="J1088" s="209">
        <f>ROUND(I1088*H1088,2)</f>
        <v>0</v>
      </c>
      <c r="K1088" s="205" t="s">
        <v>164</v>
      </c>
      <c r="L1088" s="47"/>
      <c r="M1088" s="210" t="s">
        <v>5</v>
      </c>
      <c r="N1088" s="211" t="s">
        <v>44</v>
      </c>
      <c r="O1088" s="48"/>
      <c r="P1088" s="212">
        <f>O1088*H1088</f>
        <v>0</v>
      </c>
      <c r="Q1088" s="212">
        <v>0</v>
      </c>
      <c r="R1088" s="212">
        <f>Q1088*H1088</f>
        <v>0</v>
      </c>
      <c r="S1088" s="212">
        <v>0</v>
      </c>
      <c r="T1088" s="213">
        <f>S1088*H1088</f>
        <v>0</v>
      </c>
      <c r="AR1088" s="25" t="s">
        <v>255</v>
      </c>
      <c r="AT1088" s="25" t="s">
        <v>160</v>
      </c>
      <c r="AU1088" s="25" t="s">
        <v>82</v>
      </c>
      <c r="AY1088" s="25" t="s">
        <v>158</v>
      </c>
      <c r="BE1088" s="214">
        <f>IF(N1088="základní",J1088,0)</f>
        <v>0</v>
      </c>
      <c r="BF1088" s="214">
        <f>IF(N1088="snížená",J1088,0)</f>
        <v>0</v>
      </c>
      <c r="BG1088" s="214">
        <f>IF(N1088="zákl. přenesená",J1088,0)</f>
        <v>0</v>
      </c>
      <c r="BH1088" s="214">
        <f>IF(N1088="sníž. přenesená",J1088,0)</f>
        <v>0</v>
      </c>
      <c r="BI1088" s="214">
        <f>IF(N1088="nulová",J1088,0)</f>
        <v>0</v>
      </c>
      <c r="BJ1088" s="25" t="s">
        <v>78</v>
      </c>
      <c r="BK1088" s="214">
        <f>ROUND(I1088*H1088,2)</f>
        <v>0</v>
      </c>
      <c r="BL1088" s="25" t="s">
        <v>255</v>
      </c>
      <c r="BM1088" s="25" t="s">
        <v>1187</v>
      </c>
    </row>
    <row r="1089" spans="2:51" s="11" customFormat="1" ht="13.5">
      <c r="B1089" s="215"/>
      <c r="D1089" s="216" t="s">
        <v>166</v>
      </c>
      <c r="E1089" s="217" t="s">
        <v>5</v>
      </c>
      <c r="F1089" s="218" t="s">
        <v>1037</v>
      </c>
      <c r="H1089" s="217" t="s">
        <v>5</v>
      </c>
      <c r="I1089" s="219"/>
      <c r="L1089" s="215"/>
      <c r="M1089" s="220"/>
      <c r="N1089" s="221"/>
      <c r="O1089" s="221"/>
      <c r="P1089" s="221"/>
      <c r="Q1089" s="221"/>
      <c r="R1089" s="221"/>
      <c r="S1089" s="221"/>
      <c r="T1089" s="222"/>
      <c r="AT1089" s="217" t="s">
        <v>166</v>
      </c>
      <c r="AU1089" s="217" t="s">
        <v>82</v>
      </c>
      <c r="AV1089" s="11" t="s">
        <v>78</v>
      </c>
      <c r="AW1089" s="11" t="s">
        <v>36</v>
      </c>
      <c r="AX1089" s="11" t="s">
        <v>73</v>
      </c>
      <c r="AY1089" s="217" t="s">
        <v>158</v>
      </c>
    </row>
    <row r="1090" spans="2:51" s="11" customFormat="1" ht="13.5">
      <c r="B1090" s="215"/>
      <c r="D1090" s="216" t="s">
        <v>166</v>
      </c>
      <c r="E1090" s="217" t="s">
        <v>5</v>
      </c>
      <c r="F1090" s="218" t="s">
        <v>1038</v>
      </c>
      <c r="H1090" s="217" t="s">
        <v>5</v>
      </c>
      <c r="I1090" s="219"/>
      <c r="L1090" s="215"/>
      <c r="M1090" s="220"/>
      <c r="N1090" s="221"/>
      <c r="O1090" s="221"/>
      <c r="P1090" s="221"/>
      <c r="Q1090" s="221"/>
      <c r="R1090" s="221"/>
      <c r="S1090" s="221"/>
      <c r="T1090" s="222"/>
      <c r="AT1090" s="217" t="s">
        <v>166</v>
      </c>
      <c r="AU1090" s="217" t="s">
        <v>82</v>
      </c>
      <c r="AV1090" s="11" t="s">
        <v>78</v>
      </c>
      <c r="AW1090" s="11" t="s">
        <v>36</v>
      </c>
      <c r="AX1090" s="11" t="s">
        <v>73</v>
      </c>
      <c r="AY1090" s="217" t="s">
        <v>158</v>
      </c>
    </row>
    <row r="1091" spans="2:51" s="12" customFormat="1" ht="13.5">
      <c r="B1091" s="223"/>
      <c r="D1091" s="216" t="s">
        <v>166</v>
      </c>
      <c r="E1091" s="224" t="s">
        <v>5</v>
      </c>
      <c r="F1091" s="225" t="s">
        <v>1039</v>
      </c>
      <c r="H1091" s="226">
        <v>205.28</v>
      </c>
      <c r="I1091" s="227"/>
      <c r="L1091" s="223"/>
      <c r="M1091" s="228"/>
      <c r="N1091" s="229"/>
      <c r="O1091" s="229"/>
      <c r="P1091" s="229"/>
      <c r="Q1091" s="229"/>
      <c r="R1091" s="229"/>
      <c r="S1091" s="229"/>
      <c r="T1091" s="230"/>
      <c r="AT1091" s="224" t="s">
        <v>166</v>
      </c>
      <c r="AU1091" s="224" t="s">
        <v>82</v>
      </c>
      <c r="AV1091" s="12" t="s">
        <v>82</v>
      </c>
      <c r="AW1091" s="12" t="s">
        <v>36</v>
      </c>
      <c r="AX1091" s="12" t="s">
        <v>73</v>
      </c>
      <c r="AY1091" s="224" t="s">
        <v>158</v>
      </c>
    </row>
    <row r="1092" spans="2:51" s="13" customFormat="1" ht="13.5">
      <c r="B1092" s="231"/>
      <c r="D1092" s="216" t="s">
        <v>166</v>
      </c>
      <c r="E1092" s="232" t="s">
        <v>5</v>
      </c>
      <c r="F1092" s="233" t="s">
        <v>169</v>
      </c>
      <c r="H1092" s="234">
        <v>205.28</v>
      </c>
      <c r="I1092" s="235"/>
      <c r="L1092" s="231"/>
      <c r="M1092" s="236"/>
      <c r="N1092" s="237"/>
      <c r="O1092" s="237"/>
      <c r="P1092" s="237"/>
      <c r="Q1092" s="237"/>
      <c r="R1092" s="237"/>
      <c r="S1092" s="237"/>
      <c r="T1092" s="238"/>
      <c r="AT1092" s="232" t="s">
        <v>166</v>
      </c>
      <c r="AU1092" s="232" t="s">
        <v>82</v>
      </c>
      <c r="AV1092" s="13" t="s">
        <v>88</v>
      </c>
      <c r="AW1092" s="13" t="s">
        <v>36</v>
      </c>
      <c r="AX1092" s="13" t="s">
        <v>78</v>
      </c>
      <c r="AY1092" s="232" t="s">
        <v>158</v>
      </c>
    </row>
    <row r="1093" spans="2:65" s="1" customFormat="1" ht="16.5" customHeight="1">
      <c r="B1093" s="202"/>
      <c r="C1093" s="239" t="s">
        <v>1188</v>
      </c>
      <c r="D1093" s="239" t="s">
        <v>245</v>
      </c>
      <c r="E1093" s="240" t="s">
        <v>1189</v>
      </c>
      <c r="F1093" s="241" t="s">
        <v>1190</v>
      </c>
      <c r="G1093" s="242" t="s">
        <v>163</v>
      </c>
      <c r="H1093" s="243">
        <v>215.544</v>
      </c>
      <c r="I1093" s="244"/>
      <c r="J1093" s="245">
        <f>ROUND(I1093*H1093,2)</f>
        <v>0</v>
      </c>
      <c r="K1093" s="241" t="s">
        <v>5</v>
      </c>
      <c r="L1093" s="246"/>
      <c r="M1093" s="247" t="s">
        <v>5</v>
      </c>
      <c r="N1093" s="248" t="s">
        <v>44</v>
      </c>
      <c r="O1093" s="48"/>
      <c r="P1093" s="212">
        <f>O1093*H1093</f>
        <v>0</v>
      </c>
      <c r="Q1093" s="212">
        <v>0</v>
      </c>
      <c r="R1093" s="212">
        <f>Q1093*H1093</f>
        <v>0</v>
      </c>
      <c r="S1093" s="212">
        <v>0</v>
      </c>
      <c r="T1093" s="213">
        <f>S1093*H1093</f>
        <v>0</v>
      </c>
      <c r="AR1093" s="25" t="s">
        <v>409</v>
      </c>
      <c r="AT1093" s="25" t="s">
        <v>245</v>
      </c>
      <c r="AU1093" s="25" t="s">
        <v>82</v>
      </c>
      <c r="AY1093" s="25" t="s">
        <v>158</v>
      </c>
      <c r="BE1093" s="214">
        <f>IF(N1093="základní",J1093,0)</f>
        <v>0</v>
      </c>
      <c r="BF1093" s="214">
        <f>IF(N1093="snížená",J1093,0)</f>
        <v>0</v>
      </c>
      <c r="BG1093" s="214">
        <f>IF(N1093="zákl. přenesená",J1093,0)</f>
        <v>0</v>
      </c>
      <c r="BH1093" s="214">
        <f>IF(N1093="sníž. přenesená",J1093,0)</f>
        <v>0</v>
      </c>
      <c r="BI1093" s="214">
        <f>IF(N1093="nulová",J1093,0)</f>
        <v>0</v>
      </c>
      <c r="BJ1093" s="25" t="s">
        <v>78</v>
      </c>
      <c r="BK1093" s="214">
        <f>ROUND(I1093*H1093,2)</f>
        <v>0</v>
      </c>
      <c r="BL1093" s="25" t="s">
        <v>255</v>
      </c>
      <c r="BM1093" s="25" t="s">
        <v>1191</v>
      </c>
    </row>
    <row r="1094" spans="2:51" s="12" customFormat="1" ht="13.5">
      <c r="B1094" s="223"/>
      <c r="D1094" s="216" t="s">
        <v>166</v>
      </c>
      <c r="E1094" s="224" t="s">
        <v>5</v>
      </c>
      <c r="F1094" s="225" t="s">
        <v>1192</v>
      </c>
      <c r="H1094" s="226">
        <v>215.544</v>
      </c>
      <c r="I1094" s="227"/>
      <c r="L1094" s="223"/>
      <c r="M1094" s="228"/>
      <c r="N1094" s="229"/>
      <c r="O1094" s="229"/>
      <c r="P1094" s="229"/>
      <c r="Q1094" s="229"/>
      <c r="R1094" s="229"/>
      <c r="S1094" s="229"/>
      <c r="T1094" s="230"/>
      <c r="AT1094" s="224" t="s">
        <v>166</v>
      </c>
      <c r="AU1094" s="224" t="s">
        <v>82</v>
      </c>
      <c r="AV1094" s="12" t="s">
        <v>82</v>
      </c>
      <c r="AW1094" s="12" t="s">
        <v>36</v>
      </c>
      <c r="AX1094" s="12" t="s">
        <v>73</v>
      </c>
      <c r="AY1094" s="224" t="s">
        <v>158</v>
      </c>
    </row>
    <row r="1095" spans="2:51" s="13" customFormat="1" ht="13.5">
      <c r="B1095" s="231"/>
      <c r="D1095" s="216" t="s">
        <v>166</v>
      </c>
      <c r="E1095" s="232" t="s">
        <v>5</v>
      </c>
      <c r="F1095" s="233" t="s">
        <v>169</v>
      </c>
      <c r="H1095" s="234">
        <v>215.544</v>
      </c>
      <c r="I1095" s="235"/>
      <c r="L1095" s="231"/>
      <c r="M1095" s="236"/>
      <c r="N1095" s="237"/>
      <c r="O1095" s="237"/>
      <c r="P1095" s="237"/>
      <c r="Q1095" s="237"/>
      <c r="R1095" s="237"/>
      <c r="S1095" s="237"/>
      <c r="T1095" s="238"/>
      <c r="AT1095" s="232" t="s">
        <v>166</v>
      </c>
      <c r="AU1095" s="232" t="s">
        <v>82</v>
      </c>
      <c r="AV1095" s="13" t="s">
        <v>88</v>
      </c>
      <c r="AW1095" s="13" t="s">
        <v>36</v>
      </c>
      <c r="AX1095" s="13" t="s">
        <v>78</v>
      </c>
      <c r="AY1095" s="232" t="s">
        <v>158</v>
      </c>
    </row>
    <row r="1096" spans="2:65" s="1" customFormat="1" ht="25.5" customHeight="1">
      <c r="B1096" s="202"/>
      <c r="C1096" s="203" t="s">
        <v>1193</v>
      </c>
      <c r="D1096" s="203" t="s">
        <v>160</v>
      </c>
      <c r="E1096" s="204" t="s">
        <v>1194</v>
      </c>
      <c r="F1096" s="205" t="s">
        <v>1195</v>
      </c>
      <c r="G1096" s="206" t="s">
        <v>163</v>
      </c>
      <c r="H1096" s="207">
        <v>12.98</v>
      </c>
      <c r="I1096" s="208"/>
      <c r="J1096" s="209">
        <f>ROUND(I1096*H1096,2)</f>
        <v>0</v>
      </c>
      <c r="K1096" s="205" t="s">
        <v>5</v>
      </c>
      <c r="L1096" s="47"/>
      <c r="M1096" s="210" t="s">
        <v>5</v>
      </c>
      <c r="N1096" s="211" t="s">
        <v>44</v>
      </c>
      <c r="O1096" s="48"/>
      <c r="P1096" s="212">
        <f>O1096*H1096</f>
        <v>0</v>
      </c>
      <c r="Q1096" s="212">
        <v>0</v>
      </c>
      <c r="R1096" s="212">
        <f>Q1096*H1096</f>
        <v>0</v>
      </c>
      <c r="S1096" s="212">
        <v>0</v>
      </c>
      <c r="T1096" s="213">
        <f>S1096*H1096</f>
        <v>0</v>
      </c>
      <c r="AR1096" s="25" t="s">
        <v>255</v>
      </c>
      <c r="AT1096" s="25" t="s">
        <v>160</v>
      </c>
      <c r="AU1096" s="25" t="s">
        <v>82</v>
      </c>
      <c r="AY1096" s="25" t="s">
        <v>158</v>
      </c>
      <c r="BE1096" s="214">
        <f>IF(N1096="základní",J1096,0)</f>
        <v>0</v>
      </c>
      <c r="BF1096" s="214">
        <f>IF(N1096="snížená",J1096,0)</f>
        <v>0</v>
      </c>
      <c r="BG1096" s="214">
        <f>IF(N1096="zákl. přenesená",J1096,0)</f>
        <v>0</v>
      </c>
      <c r="BH1096" s="214">
        <f>IF(N1096="sníž. přenesená",J1096,0)</f>
        <v>0</v>
      </c>
      <c r="BI1096" s="214">
        <f>IF(N1096="nulová",J1096,0)</f>
        <v>0</v>
      </c>
      <c r="BJ1096" s="25" t="s">
        <v>78</v>
      </c>
      <c r="BK1096" s="214">
        <f>ROUND(I1096*H1096,2)</f>
        <v>0</v>
      </c>
      <c r="BL1096" s="25" t="s">
        <v>255</v>
      </c>
      <c r="BM1096" s="25" t="s">
        <v>1196</v>
      </c>
    </row>
    <row r="1097" spans="2:51" s="11" customFormat="1" ht="13.5">
      <c r="B1097" s="215"/>
      <c r="D1097" s="216" t="s">
        <v>166</v>
      </c>
      <c r="E1097" s="217" t="s">
        <v>5</v>
      </c>
      <c r="F1097" s="218" t="s">
        <v>1197</v>
      </c>
      <c r="H1097" s="217" t="s">
        <v>5</v>
      </c>
      <c r="I1097" s="219"/>
      <c r="L1097" s="215"/>
      <c r="M1097" s="220"/>
      <c r="N1097" s="221"/>
      <c r="O1097" s="221"/>
      <c r="P1097" s="221"/>
      <c r="Q1097" s="221"/>
      <c r="R1097" s="221"/>
      <c r="S1097" s="221"/>
      <c r="T1097" s="222"/>
      <c r="AT1097" s="217" t="s">
        <v>166</v>
      </c>
      <c r="AU1097" s="217" t="s">
        <v>82</v>
      </c>
      <c r="AV1097" s="11" t="s">
        <v>78</v>
      </c>
      <c r="AW1097" s="11" t="s">
        <v>36</v>
      </c>
      <c r="AX1097" s="11" t="s">
        <v>73</v>
      </c>
      <c r="AY1097" s="217" t="s">
        <v>158</v>
      </c>
    </row>
    <row r="1098" spans="2:51" s="12" customFormat="1" ht="13.5">
      <c r="B1098" s="223"/>
      <c r="D1098" s="216" t="s">
        <v>166</v>
      </c>
      <c r="E1098" s="224" t="s">
        <v>5</v>
      </c>
      <c r="F1098" s="225" t="s">
        <v>1198</v>
      </c>
      <c r="H1098" s="226">
        <v>12.98</v>
      </c>
      <c r="I1098" s="227"/>
      <c r="L1098" s="223"/>
      <c r="M1098" s="228"/>
      <c r="N1098" s="229"/>
      <c r="O1098" s="229"/>
      <c r="P1098" s="229"/>
      <c r="Q1098" s="229"/>
      <c r="R1098" s="229"/>
      <c r="S1098" s="229"/>
      <c r="T1098" s="230"/>
      <c r="AT1098" s="224" t="s">
        <v>166</v>
      </c>
      <c r="AU1098" s="224" t="s">
        <v>82</v>
      </c>
      <c r="AV1098" s="12" t="s">
        <v>82</v>
      </c>
      <c r="AW1098" s="12" t="s">
        <v>36</v>
      </c>
      <c r="AX1098" s="12" t="s">
        <v>73</v>
      </c>
      <c r="AY1098" s="224" t="s">
        <v>158</v>
      </c>
    </row>
    <row r="1099" spans="2:51" s="13" customFormat="1" ht="13.5">
      <c r="B1099" s="231"/>
      <c r="D1099" s="216" t="s">
        <v>166</v>
      </c>
      <c r="E1099" s="232" t="s">
        <v>5</v>
      </c>
      <c r="F1099" s="233" t="s">
        <v>169</v>
      </c>
      <c r="H1099" s="234">
        <v>12.98</v>
      </c>
      <c r="I1099" s="235"/>
      <c r="L1099" s="231"/>
      <c r="M1099" s="236"/>
      <c r="N1099" s="237"/>
      <c r="O1099" s="237"/>
      <c r="P1099" s="237"/>
      <c r="Q1099" s="237"/>
      <c r="R1099" s="237"/>
      <c r="S1099" s="237"/>
      <c r="T1099" s="238"/>
      <c r="AT1099" s="232" t="s">
        <v>166</v>
      </c>
      <c r="AU1099" s="232" t="s">
        <v>82</v>
      </c>
      <c r="AV1099" s="13" t="s">
        <v>88</v>
      </c>
      <c r="AW1099" s="13" t="s">
        <v>36</v>
      </c>
      <c r="AX1099" s="13" t="s">
        <v>78</v>
      </c>
      <c r="AY1099" s="232" t="s">
        <v>158</v>
      </c>
    </row>
    <row r="1100" spans="2:65" s="1" customFormat="1" ht="16.5" customHeight="1">
      <c r="B1100" s="202"/>
      <c r="C1100" s="239" t="s">
        <v>1199</v>
      </c>
      <c r="D1100" s="239" t="s">
        <v>245</v>
      </c>
      <c r="E1100" s="240" t="s">
        <v>1200</v>
      </c>
      <c r="F1100" s="241" t="s">
        <v>1201</v>
      </c>
      <c r="G1100" s="242" t="s">
        <v>163</v>
      </c>
      <c r="H1100" s="243">
        <v>13.629</v>
      </c>
      <c r="I1100" s="244"/>
      <c r="J1100" s="245">
        <f>ROUND(I1100*H1100,2)</f>
        <v>0</v>
      </c>
      <c r="K1100" s="241" t="s">
        <v>5</v>
      </c>
      <c r="L1100" s="246"/>
      <c r="M1100" s="247" t="s">
        <v>5</v>
      </c>
      <c r="N1100" s="248" t="s">
        <v>44</v>
      </c>
      <c r="O1100" s="48"/>
      <c r="P1100" s="212">
        <f>O1100*H1100</f>
        <v>0</v>
      </c>
      <c r="Q1100" s="212">
        <v>0</v>
      </c>
      <c r="R1100" s="212">
        <f>Q1100*H1100</f>
        <v>0</v>
      </c>
      <c r="S1100" s="212">
        <v>0</v>
      </c>
      <c r="T1100" s="213">
        <f>S1100*H1100</f>
        <v>0</v>
      </c>
      <c r="AR1100" s="25" t="s">
        <v>409</v>
      </c>
      <c r="AT1100" s="25" t="s">
        <v>245</v>
      </c>
      <c r="AU1100" s="25" t="s">
        <v>82</v>
      </c>
      <c r="AY1100" s="25" t="s">
        <v>158</v>
      </c>
      <c r="BE1100" s="214">
        <f>IF(N1100="základní",J1100,0)</f>
        <v>0</v>
      </c>
      <c r="BF1100" s="214">
        <f>IF(N1100="snížená",J1100,0)</f>
        <v>0</v>
      </c>
      <c r="BG1100" s="214">
        <f>IF(N1100="zákl. přenesená",J1100,0)</f>
        <v>0</v>
      </c>
      <c r="BH1100" s="214">
        <f>IF(N1100="sníž. přenesená",J1100,0)</f>
        <v>0</v>
      </c>
      <c r="BI1100" s="214">
        <f>IF(N1100="nulová",J1100,0)</f>
        <v>0</v>
      </c>
      <c r="BJ1100" s="25" t="s">
        <v>78</v>
      </c>
      <c r="BK1100" s="214">
        <f>ROUND(I1100*H1100,2)</f>
        <v>0</v>
      </c>
      <c r="BL1100" s="25" t="s">
        <v>255</v>
      </c>
      <c r="BM1100" s="25" t="s">
        <v>1202</v>
      </c>
    </row>
    <row r="1101" spans="2:51" s="12" customFormat="1" ht="13.5">
      <c r="B1101" s="223"/>
      <c r="D1101" s="216" t="s">
        <v>166</v>
      </c>
      <c r="E1101" s="224" t="s">
        <v>5</v>
      </c>
      <c r="F1101" s="225" t="s">
        <v>1203</v>
      </c>
      <c r="H1101" s="226">
        <v>13.629</v>
      </c>
      <c r="I1101" s="227"/>
      <c r="L1101" s="223"/>
      <c r="M1101" s="228"/>
      <c r="N1101" s="229"/>
      <c r="O1101" s="229"/>
      <c r="P1101" s="229"/>
      <c r="Q1101" s="229"/>
      <c r="R1101" s="229"/>
      <c r="S1101" s="229"/>
      <c r="T1101" s="230"/>
      <c r="AT1101" s="224" t="s">
        <v>166</v>
      </c>
      <c r="AU1101" s="224" t="s">
        <v>82</v>
      </c>
      <c r="AV1101" s="12" t="s">
        <v>82</v>
      </c>
      <c r="AW1101" s="12" t="s">
        <v>36</v>
      </c>
      <c r="AX1101" s="12" t="s">
        <v>73</v>
      </c>
      <c r="AY1101" s="224" t="s">
        <v>158</v>
      </c>
    </row>
    <row r="1102" spans="2:51" s="13" customFormat="1" ht="13.5">
      <c r="B1102" s="231"/>
      <c r="D1102" s="216" t="s">
        <v>166</v>
      </c>
      <c r="E1102" s="232" t="s">
        <v>5</v>
      </c>
      <c r="F1102" s="233" t="s">
        <v>169</v>
      </c>
      <c r="H1102" s="234">
        <v>13.629</v>
      </c>
      <c r="I1102" s="235"/>
      <c r="L1102" s="231"/>
      <c r="M1102" s="236"/>
      <c r="N1102" s="237"/>
      <c r="O1102" s="237"/>
      <c r="P1102" s="237"/>
      <c r="Q1102" s="237"/>
      <c r="R1102" s="237"/>
      <c r="S1102" s="237"/>
      <c r="T1102" s="238"/>
      <c r="AT1102" s="232" t="s">
        <v>166</v>
      </c>
      <c r="AU1102" s="232" t="s">
        <v>82</v>
      </c>
      <c r="AV1102" s="13" t="s">
        <v>88</v>
      </c>
      <c r="AW1102" s="13" t="s">
        <v>36</v>
      </c>
      <c r="AX1102" s="13" t="s">
        <v>78</v>
      </c>
      <c r="AY1102" s="232" t="s">
        <v>158</v>
      </c>
    </row>
    <row r="1103" spans="2:65" s="1" customFormat="1" ht="25.5" customHeight="1">
      <c r="B1103" s="202"/>
      <c r="C1103" s="203" t="s">
        <v>1204</v>
      </c>
      <c r="D1103" s="203" t="s">
        <v>160</v>
      </c>
      <c r="E1103" s="204" t="s">
        <v>1205</v>
      </c>
      <c r="F1103" s="205" t="s">
        <v>1206</v>
      </c>
      <c r="G1103" s="206" t="s">
        <v>163</v>
      </c>
      <c r="H1103" s="207">
        <v>2807.5</v>
      </c>
      <c r="I1103" s="208"/>
      <c r="J1103" s="209">
        <f>ROUND(I1103*H1103,2)</f>
        <v>0</v>
      </c>
      <c r="K1103" s="205" t="s">
        <v>172</v>
      </c>
      <c r="L1103" s="47"/>
      <c r="M1103" s="210" t="s">
        <v>5</v>
      </c>
      <c r="N1103" s="211" t="s">
        <v>44</v>
      </c>
      <c r="O1103" s="48"/>
      <c r="P1103" s="212">
        <f>O1103*H1103</f>
        <v>0</v>
      </c>
      <c r="Q1103" s="212">
        <v>0.00058</v>
      </c>
      <c r="R1103" s="212">
        <f>Q1103*H1103</f>
        <v>1.62835</v>
      </c>
      <c r="S1103" s="212">
        <v>0</v>
      </c>
      <c r="T1103" s="213">
        <f>S1103*H1103</f>
        <v>0</v>
      </c>
      <c r="AR1103" s="25" t="s">
        <v>255</v>
      </c>
      <c r="AT1103" s="25" t="s">
        <v>160</v>
      </c>
      <c r="AU1103" s="25" t="s">
        <v>82</v>
      </c>
      <c r="AY1103" s="25" t="s">
        <v>158</v>
      </c>
      <c r="BE1103" s="214">
        <f>IF(N1103="základní",J1103,0)</f>
        <v>0</v>
      </c>
      <c r="BF1103" s="214">
        <f>IF(N1103="snížená",J1103,0)</f>
        <v>0</v>
      </c>
      <c r="BG1103" s="214">
        <f>IF(N1103="zákl. přenesená",J1103,0)</f>
        <v>0</v>
      </c>
      <c r="BH1103" s="214">
        <f>IF(N1103="sníž. přenesená",J1103,0)</f>
        <v>0</v>
      </c>
      <c r="BI1103" s="214">
        <f>IF(N1103="nulová",J1103,0)</f>
        <v>0</v>
      </c>
      <c r="BJ1103" s="25" t="s">
        <v>78</v>
      </c>
      <c r="BK1103" s="214">
        <f>ROUND(I1103*H1103,2)</f>
        <v>0</v>
      </c>
      <c r="BL1103" s="25" t="s">
        <v>255</v>
      </c>
      <c r="BM1103" s="25" t="s">
        <v>1207</v>
      </c>
    </row>
    <row r="1104" spans="2:51" s="11" customFormat="1" ht="13.5">
      <c r="B1104" s="215"/>
      <c r="D1104" s="216" t="s">
        <v>166</v>
      </c>
      <c r="E1104" s="217" t="s">
        <v>5</v>
      </c>
      <c r="F1104" s="218" t="s">
        <v>1208</v>
      </c>
      <c r="H1104" s="217" t="s">
        <v>5</v>
      </c>
      <c r="I1104" s="219"/>
      <c r="L1104" s="215"/>
      <c r="M1104" s="220"/>
      <c r="N1104" s="221"/>
      <c r="O1104" s="221"/>
      <c r="P1104" s="221"/>
      <c r="Q1104" s="221"/>
      <c r="R1104" s="221"/>
      <c r="S1104" s="221"/>
      <c r="T1104" s="222"/>
      <c r="AT1104" s="217" t="s">
        <v>166</v>
      </c>
      <c r="AU1104" s="217" t="s">
        <v>82</v>
      </c>
      <c r="AV1104" s="11" t="s">
        <v>78</v>
      </c>
      <c r="AW1104" s="11" t="s">
        <v>36</v>
      </c>
      <c r="AX1104" s="11" t="s">
        <v>73</v>
      </c>
      <c r="AY1104" s="217" t="s">
        <v>158</v>
      </c>
    </row>
    <row r="1105" spans="2:51" s="11" customFormat="1" ht="13.5">
      <c r="B1105" s="215"/>
      <c r="D1105" s="216" t="s">
        <v>166</v>
      </c>
      <c r="E1105" s="217" t="s">
        <v>5</v>
      </c>
      <c r="F1105" s="218" t="s">
        <v>795</v>
      </c>
      <c r="H1105" s="217" t="s">
        <v>5</v>
      </c>
      <c r="I1105" s="219"/>
      <c r="L1105" s="215"/>
      <c r="M1105" s="220"/>
      <c r="N1105" s="221"/>
      <c r="O1105" s="221"/>
      <c r="P1105" s="221"/>
      <c r="Q1105" s="221"/>
      <c r="R1105" s="221"/>
      <c r="S1105" s="221"/>
      <c r="T1105" s="222"/>
      <c r="AT1105" s="217" t="s">
        <v>166</v>
      </c>
      <c r="AU1105" s="217" t="s">
        <v>82</v>
      </c>
      <c r="AV1105" s="11" t="s">
        <v>78</v>
      </c>
      <c r="AW1105" s="11" t="s">
        <v>36</v>
      </c>
      <c r="AX1105" s="11" t="s">
        <v>73</v>
      </c>
      <c r="AY1105" s="217" t="s">
        <v>158</v>
      </c>
    </row>
    <row r="1106" spans="2:51" s="12" customFormat="1" ht="13.5">
      <c r="B1106" s="223"/>
      <c r="D1106" s="216" t="s">
        <v>166</v>
      </c>
      <c r="E1106" s="224" t="s">
        <v>5</v>
      </c>
      <c r="F1106" s="225" t="s">
        <v>1209</v>
      </c>
      <c r="H1106" s="226">
        <v>788</v>
      </c>
      <c r="I1106" s="227"/>
      <c r="L1106" s="223"/>
      <c r="M1106" s="228"/>
      <c r="N1106" s="229"/>
      <c r="O1106" s="229"/>
      <c r="P1106" s="229"/>
      <c r="Q1106" s="229"/>
      <c r="R1106" s="229"/>
      <c r="S1106" s="229"/>
      <c r="T1106" s="230"/>
      <c r="AT1106" s="224" t="s">
        <v>166</v>
      </c>
      <c r="AU1106" s="224" t="s">
        <v>82</v>
      </c>
      <c r="AV1106" s="12" t="s">
        <v>82</v>
      </c>
      <c r="AW1106" s="12" t="s">
        <v>36</v>
      </c>
      <c r="AX1106" s="12" t="s">
        <v>73</v>
      </c>
      <c r="AY1106" s="224" t="s">
        <v>158</v>
      </c>
    </row>
    <row r="1107" spans="2:51" s="11" customFormat="1" ht="13.5">
      <c r="B1107" s="215"/>
      <c r="D1107" s="216" t="s">
        <v>166</v>
      </c>
      <c r="E1107" s="217" t="s">
        <v>5</v>
      </c>
      <c r="F1107" s="218" t="s">
        <v>274</v>
      </c>
      <c r="H1107" s="217" t="s">
        <v>5</v>
      </c>
      <c r="I1107" s="219"/>
      <c r="L1107" s="215"/>
      <c r="M1107" s="220"/>
      <c r="N1107" s="221"/>
      <c r="O1107" s="221"/>
      <c r="P1107" s="221"/>
      <c r="Q1107" s="221"/>
      <c r="R1107" s="221"/>
      <c r="S1107" s="221"/>
      <c r="T1107" s="222"/>
      <c r="AT1107" s="217" t="s">
        <v>166</v>
      </c>
      <c r="AU1107" s="217" t="s">
        <v>82</v>
      </c>
      <c r="AV1107" s="11" t="s">
        <v>78</v>
      </c>
      <c r="AW1107" s="11" t="s">
        <v>36</v>
      </c>
      <c r="AX1107" s="11" t="s">
        <v>73</v>
      </c>
      <c r="AY1107" s="217" t="s">
        <v>158</v>
      </c>
    </row>
    <row r="1108" spans="2:51" s="12" customFormat="1" ht="13.5">
      <c r="B1108" s="223"/>
      <c r="D1108" s="216" t="s">
        <v>166</v>
      </c>
      <c r="E1108" s="224" t="s">
        <v>5</v>
      </c>
      <c r="F1108" s="225" t="s">
        <v>1210</v>
      </c>
      <c r="H1108" s="226">
        <v>256</v>
      </c>
      <c r="I1108" s="227"/>
      <c r="L1108" s="223"/>
      <c r="M1108" s="228"/>
      <c r="N1108" s="229"/>
      <c r="O1108" s="229"/>
      <c r="P1108" s="229"/>
      <c r="Q1108" s="229"/>
      <c r="R1108" s="229"/>
      <c r="S1108" s="229"/>
      <c r="T1108" s="230"/>
      <c r="AT1108" s="224" t="s">
        <v>166</v>
      </c>
      <c r="AU1108" s="224" t="s">
        <v>82</v>
      </c>
      <c r="AV1108" s="12" t="s">
        <v>82</v>
      </c>
      <c r="AW1108" s="12" t="s">
        <v>36</v>
      </c>
      <c r="AX1108" s="12" t="s">
        <v>73</v>
      </c>
      <c r="AY1108" s="224" t="s">
        <v>158</v>
      </c>
    </row>
    <row r="1109" spans="2:51" s="11" customFormat="1" ht="13.5">
      <c r="B1109" s="215"/>
      <c r="D1109" s="216" t="s">
        <v>166</v>
      </c>
      <c r="E1109" s="217" t="s">
        <v>5</v>
      </c>
      <c r="F1109" s="218" t="s">
        <v>269</v>
      </c>
      <c r="H1109" s="217" t="s">
        <v>5</v>
      </c>
      <c r="I1109" s="219"/>
      <c r="L1109" s="215"/>
      <c r="M1109" s="220"/>
      <c r="N1109" s="221"/>
      <c r="O1109" s="221"/>
      <c r="P1109" s="221"/>
      <c r="Q1109" s="221"/>
      <c r="R1109" s="221"/>
      <c r="S1109" s="221"/>
      <c r="T1109" s="222"/>
      <c r="AT1109" s="217" t="s">
        <v>166</v>
      </c>
      <c r="AU1109" s="217" t="s">
        <v>82</v>
      </c>
      <c r="AV1109" s="11" t="s">
        <v>78</v>
      </c>
      <c r="AW1109" s="11" t="s">
        <v>36</v>
      </c>
      <c r="AX1109" s="11" t="s">
        <v>73</v>
      </c>
      <c r="AY1109" s="217" t="s">
        <v>158</v>
      </c>
    </row>
    <row r="1110" spans="2:51" s="12" customFormat="1" ht="13.5">
      <c r="B1110" s="223"/>
      <c r="D1110" s="216" t="s">
        <v>166</v>
      </c>
      <c r="E1110" s="224" t="s">
        <v>5</v>
      </c>
      <c r="F1110" s="225" t="s">
        <v>1211</v>
      </c>
      <c r="H1110" s="226">
        <v>218</v>
      </c>
      <c r="I1110" s="227"/>
      <c r="L1110" s="223"/>
      <c r="M1110" s="228"/>
      <c r="N1110" s="229"/>
      <c r="O1110" s="229"/>
      <c r="P1110" s="229"/>
      <c r="Q1110" s="229"/>
      <c r="R1110" s="229"/>
      <c r="S1110" s="229"/>
      <c r="T1110" s="230"/>
      <c r="AT1110" s="224" t="s">
        <v>166</v>
      </c>
      <c r="AU1110" s="224" t="s">
        <v>82</v>
      </c>
      <c r="AV1110" s="12" t="s">
        <v>82</v>
      </c>
      <c r="AW1110" s="12" t="s">
        <v>36</v>
      </c>
      <c r="AX1110" s="12" t="s">
        <v>73</v>
      </c>
      <c r="AY1110" s="224" t="s">
        <v>158</v>
      </c>
    </row>
    <row r="1111" spans="2:51" s="12" customFormat="1" ht="13.5">
      <c r="B1111" s="223"/>
      <c r="D1111" s="216" t="s">
        <v>166</v>
      </c>
      <c r="E1111" s="224" t="s">
        <v>5</v>
      </c>
      <c r="F1111" s="225" t="s">
        <v>1212</v>
      </c>
      <c r="H1111" s="226">
        <v>406</v>
      </c>
      <c r="I1111" s="227"/>
      <c r="L1111" s="223"/>
      <c r="M1111" s="228"/>
      <c r="N1111" s="229"/>
      <c r="O1111" s="229"/>
      <c r="P1111" s="229"/>
      <c r="Q1111" s="229"/>
      <c r="R1111" s="229"/>
      <c r="S1111" s="229"/>
      <c r="T1111" s="230"/>
      <c r="AT1111" s="224" t="s">
        <v>166</v>
      </c>
      <c r="AU1111" s="224" t="s">
        <v>82</v>
      </c>
      <c r="AV1111" s="12" t="s">
        <v>82</v>
      </c>
      <c r="AW1111" s="12" t="s">
        <v>36</v>
      </c>
      <c r="AX1111" s="12" t="s">
        <v>73</v>
      </c>
      <c r="AY1111" s="224" t="s">
        <v>158</v>
      </c>
    </row>
    <row r="1112" spans="2:51" s="12" customFormat="1" ht="13.5">
      <c r="B1112" s="223"/>
      <c r="D1112" s="216" t="s">
        <v>166</v>
      </c>
      <c r="E1112" s="224" t="s">
        <v>5</v>
      </c>
      <c r="F1112" s="225" t="s">
        <v>1213</v>
      </c>
      <c r="H1112" s="226">
        <v>-46.5</v>
      </c>
      <c r="I1112" s="227"/>
      <c r="L1112" s="223"/>
      <c r="M1112" s="228"/>
      <c r="N1112" s="229"/>
      <c r="O1112" s="229"/>
      <c r="P1112" s="229"/>
      <c r="Q1112" s="229"/>
      <c r="R1112" s="229"/>
      <c r="S1112" s="229"/>
      <c r="T1112" s="230"/>
      <c r="AT1112" s="224" t="s">
        <v>166</v>
      </c>
      <c r="AU1112" s="224" t="s">
        <v>82</v>
      </c>
      <c r="AV1112" s="12" t="s">
        <v>82</v>
      </c>
      <c r="AW1112" s="12" t="s">
        <v>36</v>
      </c>
      <c r="AX1112" s="12" t="s">
        <v>73</v>
      </c>
      <c r="AY1112" s="224" t="s">
        <v>158</v>
      </c>
    </row>
    <row r="1113" spans="2:51" s="11" customFormat="1" ht="13.5">
      <c r="B1113" s="215"/>
      <c r="D1113" s="216" t="s">
        <v>166</v>
      </c>
      <c r="E1113" s="217" t="s">
        <v>5</v>
      </c>
      <c r="F1113" s="218" t="s">
        <v>1102</v>
      </c>
      <c r="H1113" s="217" t="s">
        <v>5</v>
      </c>
      <c r="I1113" s="219"/>
      <c r="L1113" s="215"/>
      <c r="M1113" s="220"/>
      <c r="N1113" s="221"/>
      <c r="O1113" s="221"/>
      <c r="P1113" s="221"/>
      <c r="Q1113" s="221"/>
      <c r="R1113" s="221"/>
      <c r="S1113" s="221"/>
      <c r="T1113" s="222"/>
      <c r="AT1113" s="217" t="s">
        <v>166</v>
      </c>
      <c r="AU1113" s="217" t="s">
        <v>82</v>
      </c>
      <c r="AV1113" s="11" t="s">
        <v>78</v>
      </c>
      <c r="AW1113" s="11" t="s">
        <v>36</v>
      </c>
      <c r="AX1113" s="11" t="s">
        <v>73</v>
      </c>
      <c r="AY1113" s="217" t="s">
        <v>158</v>
      </c>
    </row>
    <row r="1114" spans="2:51" s="12" customFormat="1" ht="13.5">
      <c r="B1114" s="223"/>
      <c r="D1114" s="216" t="s">
        <v>166</v>
      </c>
      <c r="E1114" s="224" t="s">
        <v>5</v>
      </c>
      <c r="F1114" s="225" t="s">
        <v>1214</v>
      </c>
      <c r="H1114" s="226">
        <v>1186</v>
      </c>
      <c r="I1114" s="227"/>
      <c r="L1114" s="223"/>
      <c r="M1114" s="228"/>
      <c r="N1114" s="229"/>
      <c r="O1114" s="229"/>
      <c r="P1114" s="229"/>
      <c r="Q1114" s="229"/>
      <c r="R1114" s="229"/>
      <c r="S1114" s="229"/>
      <c r="T1114" s="230"/>
      <c r="AT1114" s="224" t="s">
        <v>166</v>
      </c>
      <c r="AU1114" s="224" t="s">
        <v>82</v>
      </c>
      <c r="AV1114" s="12" t="s">
        <v>82</v>
      </c>
      <c r="AW1114" s="12" t="s">
        <v>36</v>
      </c>
      <c r="AX1114" s="12" t="s">
        <v>73</v>
      </c>
      <c r="AY1114" s="224" t="s">
        <v>158</v>
      </c>
    </row>
    <row r="1115" spans="2:51" s="13" customFormat="1" ht="13.5">
      <c r="B1115" s="231"/>
      <c r="D1115" s="216" t="s">
        <v>166</v>
      </c>
      <c r="E1115" s="232" t="s">
        <v>5</v>
      </c>
      <c r="F1115" s="233" t="s">
        <v>169</v>
      </c>
      <c r="H1115" s="234">
        <v>2807.5</v>
      </c>
      <c r="I1115" s="235"/>
      <c r="L1115" s="231"/>
      <c r="M1115" s="236"/>
      <c r="N1115" s="237"/>
      <c r="O1115" s="237"/>
      <c r="P1115" s="237"/>
      <c r="Q1115" s="237"/>
      <c r="R1115" s="237"/>
      <c r="S1115" s="237"/>
      <c r="T1115" s="238"/>
      <c r="AT1115" s="232" t="s">
        <v>166</v>
      </c>
      <c r="AU1115" s="232" t="s">
        <v>82</v>
      </c>
      <c r="AV1115" s="13" t="s">
        <v>88</v>
      </c>
      <c r="AW1115" s="13" t="s">
        <v>36</v>
      </c>
      <c r="AX1115" s="13" t="s">
        <v>78</v>
      </c>
      <c r="AY1115" s="232" t="s">
        <v>158</v>
      </c>
    </row>
    <row r="1116" spans="2:65" s="1" customFormat="1" ht="16.5" customHeight="1">
      <c r="B1116" s="202"/>
      <c r="C1116" s="239" t="s">
        <v>1215</v>
      </c>
      <c r="D1116" s="239" t="s">
        <v>245</v>
      </c>
      <c r="E1116" s="240" t="s">
        <v>1216</v>
      </c>
      <c r="F1116" s="241" t="s">
        <v>1217</v>
      </c>
      <c r="G1116" s="242" t="s">
        <v>163</v>
      </c>
      <c r="H1116" s="243">
        <v>429.548</v>
      </c>
      <c r="I1116" s="244"/>
      <c r="J1116" s="245">
        <f>ROUND(I1116*H1116,2)</f>
        <v>0</v>
      </c>
      <c r="K1116" s="241" t="s">
        <v>5</v>
      </c>
      <c r="L1116" s="246"/>
      <c r="M1116" s="247" t="s">
        <v>5</v>
      </c>
      <c r="N1116" s="248" t="s">
        <v>44</v>
      </c>
      <c r="O1116" s="48"/>
      <c r="P1116" s="212">
        <f>O1116*H1116</f>
        <v>0</v>
      </c>
      <c r="Q1116" s="212">
        <v>0.00272</v>
      </c>
      <c r="R1116" s="212">
        <f>Q1116*H1116</f>
        <v>1.16837056</v>
      </c>
      <c r="S1116" s="212">
        <v>0</v>
      </c>
      <c r="T1116" s="213">
        <f>S1116*H1116</f>
        <v>0</v>
      </c>
      <c r="AR1116" s="25" t="s">
        <v>409</v>
      </c>
      <c r="AT1116" s="25" t="s">
        <v>245</v>
      </c>
      <c r="AU1116" s="25" t="s">
        <v>82</v>
      </c>
      <c r="AY1116" s="25" t="s">
        <v>158</v>
      </c>
      <c r="BE1116" s="214">
        <f>IF(N1116="základní",J1116,0)</f>
        <v>0</v>
      </c>
      <c r="BF1116" s="214">
        <f>IF(N1116="snížená",J1116,0)</f>
        <v>0</v>
      </c>
      <c r="BG1116" s="214">
        <f>IF(N1116="zákl. přenesená",J1116,0)</f>
        <v>0</v>
      </c>
      <c r="BH1116" s="214">
        <f>IF(N1116="sníž. přenesená",J1116,0)</f>
        <v>0</v>
      </c>
      <c r="BI1116" s="214">
        <f>IF(N1116="nulová",J1116,0)</f>
        <v>0</v>
      </c>
      <c r="BJ1116" s="25" t="s">
        <v>78</v>
      </c>
      <c r="BK1116" s="214">
        <f>ROUND(I1116*H1116,2)</f>
        <v>0</v>
      </c>
      <c r="BL1116" s="25" t="s">
        <v>255</v>
      </c>
      <c r="BM1116" s="25" t="s">
        <v>1218</v>
      </c>
    </row>
    <row r="1117" spans="2:51" s="11" customFormat="1" ht="13.5">
      <c r="B1117" s="215"/>
      <c r="D1117" s="216" t="s">
        <v>166</v>
      </c>
      <c r="E1117" s="217" t="s">
        <v>5</v>
      </c>
      <c r="F1117" s="218" t="s">
        <v>795</v>
      </c>
      <c r="H1117" s="217" t="s">
        <v>5</v>
      </c>
      <c r="I1117" s="219"/>
      <c r="L1117" s="215"/>
      <c r="M1117" s="220"/>
      <c r="N1117" s="221"/>
      <c r="O1117" s="221"/>
      <c r="P1117" s="221"/>
      <c r="Q1117" s="221"/>
      <c r="R1117" s="221"/>
      <c r="S1117" s="221"/>
      <c r="T1117" s="222"/>
      <c r="AT1117" s="217" t="s">
        <v>166</v>
      </c>
      <c r="AU1117" s="217" t="s">
        <v>82</v>
      </c>
      <c r="AV1117" s="11" t="s">
        <v>78</v>
      </c>
      <c r="AW1117" s="11" t="s">
        <v>36</v>
      </c>
      <c r="AX1117" s="11" t="s">
        <v>73</v>
      </c>
      <c r="AY1117" s="217" t="s">
        <v>158</v>
      </c>
    </row>
    <row r="1118" spans="2:51" s="12" customFormat="1" ht="13.5">
      <c r="B1118" s="223"/>
      <c r="D1118" s="216" t="s">
        <v>166</v>
      </c>
      <c r="E1118" s="224" t="s">
        <v>5</v>
      </c>
      <c r="F1118" s="225" t="s">
        <v>1219</v>
      </c>
      <c r="H1118" s="226">
        <v>118.2</v>
      </c>
      <c r="I1118" s="227"/>
      <c r="L1118" s="223"/>
      <c r="M1118" s="228"/>
      <c r="N1118" s="229"/>
      <c r="O1118" s="229"/>
      <c r="P1118" s="229"/>
      <c r="Q1118" s="229"/>
      <c r="R1118" s="229"/>
      <c r="S1118" s="229"/>
      <c r="T1118" s="230"/>
      <c r="AT1118" s="224" t="s">
        <v>166</v>
      </c>
      <c r="AU1118" s="224" t="s">
        <v>82</v>
      </c>
      <c r="AV1118" s="12" t="s">
        <v>82</v>
      </c>
      <c r="AW1118" s="12" t="s">
        <v>36</v>
      </c>
      <c r="AX1118" s="12" t="s">
        <v>73</v>
      </c>
      <c r="AY1118" s="224" t="s">
        <v>158</v>
      </c>
    </row>
    <row r="1119" spans="2:51" s="11" customFormat="1" ht="13.5">
      <c r="B1119" s="215"/>
      <c r="D1119" s="216" t="s">
        <v>166</v>
      </c>
      <c r="E1119" s="217" t="s">
        <v>5</v>
      </c>
      <c r="F1119" s="218" t="s">
        <v>274</v>
      </c>
      <c r="H1119" s="217" t="s">
        <v>5</v>
      </c>
      <c r="I1119" s="219"/>
      <c r="L1119" s="215"/>
      <c r="M1119" s="220"/>
      <c r="N1119" s="221"/>
      <c r="O1119" s="221"/>
      <c r="P1119" s="221"/>
      <c r="Q1119" s="221"/>
      <c r="R1119" s="221"/>
      <c r="S1119" s="221"/>
      <c r="T1119" s="222"/>
      <c r="AT1119" s="217" t="s">
        <v>166</v>
      </c>
      <c r="AU1119" s="217" t="s">
        <v>82</v>
      </c>
      <c r="AV1119" s="11" t="s">
        <v>78</v>
      </c>
      <c r="AW1119" s="11" t="s">
        <v>36</v>
      </c>
      <c r="AX1119" s="11" t="s">
        <v>73</v>
      </c>
      <c r="AY1119" s="217" t="s">
        <v>158</v>
      </c>
    </row>
    <row r="1120" spans="2:51" s="12" customFormat="1" ht="13.5">
      <c r="B1120" s="223"/>
      <c r="D1120" s="216" t="s">
        <v>166</v>
      </c>
      <c r="E1120" s="224" t="s">
        <v>5</v>
      </c>
      <c r="F1120" s="225" t="s">
        <v>1220</v>
      </c>
      <c r="H1120" s="226">
        <v>38.4</v>
      </c>
      <c r="I1120" s="227"/>
      <c r="L1120" s="223"/>
      <c r="M1120" s="228"/>
      <c r="N1120" s="229"/>
      <c r="O1120" s="229"/>
      <c r="P1120" s="229"/>
      <c r="Q1120" s="229"/>
      <c r="R1120" s="229"/>
      <c r="S1120" s="229"/>
      <c r="T1120" s="230"/>
      <c r="AT1120" s="224" t="s">
        <v>166</v>
      </c>
      <c r="AU1120" s="224" t="s">
        <v>82</v>
      </c>
      <c r="AV1120" s="12" t="s">
        <v>82</v>
      </c>
      <c r="AW1120" s="12" t="s">
        <v>36</v>
      </c>
      <c r="AX1120" s="12" t="s">
        <v>73</v>
      </c>
      <c r="AY1120" s="224" t="s">
        <v>158</v>
      </c>
    </row>
    <row r="1121" spans="2:51" s="11" customFormat="1" ht="13.5">
      <c r="B1121" s="215"/>
      <c r="D1121" s="216" t="s">
        <v>166</v>
      </c>
      <c r="E1121" s="217" t="s">
        <v>5</v>
      </c>
      <c r="F1121" s="218" t="s">
        <v>269</v>
      </c>
      <c r="H1121" s="217" t="s">
        <v>5</v>
      </c>
      <c r="I1121" s="219"/>
      <c r="L1121" s="215"/>
      <c r="M1121" s="220"/>
      <c r="N1121" s="221"/>
      <c r="O1121" s="221"/>
      <c r="P1121" s="221"/>
      <c r="Q1121" s="221"/>
      <c r="R1121" s="221"/>
      <c r="S1121" s="221"/>
      <c r="T1121" s="222"/>
      <c r="AT1121" s="217" t="s">
        <v>166</v>
      </c>
      <c r="AU1121" s="217" t="s">
        <v>82</v>
      </c>
      <c r="AV1121" s="11" t="s">
        <v>78</v>
      </c>
      <c r="AW1121" s="11" t="s">
        <v>36</v>
      </c>
      <c r="AX1121" s="11" t="s">
        <v>73</v>
      </c>
      <c r="AY1121" s="217" t="s">
        <v>158</v>
      </c>
    </row>
    <row r="1122" spans="2:51" s="12" customFormat="1" ht="13.5">
      <c r="B1122" s="223"/>
      <c r="D1122" s="216" t="s">
        <v>166</v>
      </c>
      <c r="E1122" s="224" t="s">
        <v>5</v>
      </c>
      <c r="F1122" s="225" t="s">
        <v>1221</v>
      </c>
      <c r="H1122" s="226">
        <v>32.7</v>
      </c>
      <c r="I1122" s="227"/>
      <c r="L1122" s="223"/>
      <c r="M1122" s="228"/>
      <c r="N1122" s="229"/>
      <c r="O1122" s="229"/>
      <c r="P1122" s="229"/>
      <c r="Q1122" s="229"/>
      <c r="R1122" s="229"/>
      <c r="S1122" s="229"/>
      <c r="T1122" s="230"/>
      <c r="AT1122" s="224" t="s">
        <v>166</v>
      </c>
      <c r="AU1122" s="224" t="s">
        <v>82</v>
      </c>
      <c r="AV1122" s="12" t="s">
        <v>82</v>
      </c>
      <c r="AW1122" s="12" t="s">
        <v>36</v>
      </c>
      <c r="AX1122" s="12" t="s">
        <v>73</v>
      </c>
      <c r="AY1122" s="224" t="s">
        <v>158</v>
      </c>
    </row>
    <row r="1123" spans="2:51" s="12" customFormat="1" ht="13.5">
      <c r="B1123" s="223"/>
      <c r="D1123" s="216" t="s">
        <v>166</v>
      </c>
      <c r="E1123" s="224" t="s">
        <v>5</v>
      </c>
      <c r="F1123" s="225" t="s">
        <v>1222</v>
      </c>
      <c r="H1123" s="226">
        <v>60.9</v>
      </c>
      <c r="I1123" s="227"/>
      <c r="L1123" s="223"/>
      <c r="M1123" s="228"/>
      <c r="N1123" s="229"/>
      <c r="O1123" s="229"/>
      <c r="P1123" s="229"/>
      <c r="Q1123" s="229"/>
      <c r="R1123" s="229"/>
      <c r="S1123" s="229"/>
      <c r="T1123" s="230"/>
      <c r="AT1123" s="224" t="s">
        <v>166</v>
      </c>
      <c r="AU1123" s="224" t="s">
        <v>82</v>
      </c>
      <c r="AV1123" s="12" t="s">
        <v>82</v>
      </c>
      <c r="AW1123" s="12" t="s">
        <v>36</v>
      </c>
      <c r="AX1123" s="12" t="s">
        <v>73</v>
      </c>
      <c r="AY1123" s="224" t="s">
        <v>158</v>
      </c>
    </row>
    <row r="1124" spans="2:51" s="12" customFormat="1" ht="13.5">
      <c r="B1124" s="223"/>
      <c r="D1124" s="216" t="s">
        <v>166</v>
      </c>
      <c r="E1124" s="224" t="s">
        <v>5</v>
      </c>
      <c r="F1124" s="225" t="s">
        <v>1223</v>
      </c>
      <c r="H1124" s="226">
        <v>-6.975</v>
      </c>
      <c r="I1124" s="227"/>
      <c r="L1124" s="223"/>
      <c r="M1124" s="228"/>
      <c r="N1124" s="229"/>
      <c r="O1124" s="229"/>
      <c r="P1124" s="229"/>
      <c r="Q1124" s="229"/>
      <c r="R1124" s="229"/>
      <c r="S1124" s="229"/>
      <c r="T1124" s="230"/>
      <c r="AT1124" s="224" t="s">
        <v>166</v>
      </c>
      <c r="AU1124" s="224" t="s">
        <v>82</v>
      </c>
      <c r="AV1124" s="12" t="s">
        <v>82</v>
      </c>
      <c r="AW1124" s="12" t="s">
        <v>36</v>
      </c>
      <c r="AX1124" s="12" t="s">
        <v>73</v>
      </c>
      <c r="AY1124" s="224" t="s">
        <v>158</v>
      </c>
    </row>
    <row r="1125" spans="2:51" s="11" customFormat="1" ht="13.5">
      <c r="B1125" s="215"/>
      <c r="D1125" s="216" t="s">
        <v>166</v>
      </c>
      <c r="E1125" s="217" t="s">
        <v>5</v>
      </c>
      <c r="F1125" s="218" t="s">
        <v>1102</v>
      </c>
      <c r="H1125" s="217" t="s">
        <v>5</v>
      </c>
      <c r="I1125" s="219"/>
      <c r="L1125" s="215"/>
      <c r="M1125" s="220"/>
      <c r="N1125" s="221"/>
      <c r="O1125" s="221"/>
      <c r="P1125" s="221"/>
      <c r="Q1125" s="221"/>
      <c r="R1125" s="221"/>
      <c r="S1125" s="221"/>
      <c r="T1125" s="222"/>
      <c r="AT1125" s="217" t="s">
        <v>166</v>
      </c>
      <c r="AU1125" s="217" t="s">
        <v>82</v>
      </c>
      <c r="AV1125" s="11" t="s">
        <v>78</v>
      </c>
      <c r="AW1125" s="11" t="s">
        <v>36</v>
      </c>
      <c r="AX1125" s="11" t="s">
        <v>73</v>
      </c>
      <c r="AY1125" s="217" t="s">
        <v>158</v>
      </c>
    </row>
    <row r="1126" spans="2:51" s="12" customFormat="1" ht="13.5">
      <c r="B1126" s="223"/>
      <c r="D1126" s="216" t="s">
        <v>166</v>
      </c>
      <c r="E1126" s="224" t="s">
        <v>5</v>
      </c>
      <c r="F1126" s="225" t="s">
        <v>1224</v>
      </c>
      <c r="H1126" s="226">
        <v>177.9</v>
      </c>
      <c r="I1126" s="227"/>
      <c r="L1126" s="223"/>
      <c r="M1126" s="228"/>
      <c r="N1126" s="229"/>
      <c r="O1126" s="229"/>
      <c r="P1126" s="229"/>
      <c r="Q1126" s="229"/>
      <c r="R1126" s="229"/>
      <c r="S1126" s="229"/>
      <c r="T1126" s="230"/>
      <c r="AT1126" s="224" t="s">
        <v>166</v>
      </c>
      <c r="AU1126" s="224" t="s">
        <v>82</v>
      </c>
      <c r="AV1126" s="12" t="s">
        <v>82</v>
      </c>
      <c r="AW1126" s="12" t="s">
        <v>36</v>
      </c>
      <c r="AX1126" s="12" t="s">
        <v>73</v>
      </c>
      <c r="AY1126" s="224" t="s">
        <v>158</v>
      </c>
    </row>
    <row r="1127" spans="2:51" s="13" customFormat="1" ht="13.5">
      <c r="B1127" s="231"/>
      <c r="D1127" s="216" t="s">
        <v>166</v>
      </c>
      <c r="E1127" s="232" t="s">
        <v>5</v>
      </c>
      <c r="F1127" s="233" t="s">
        <v>169</v>
      </c>
      <c r="H1127" s="234">
        <v>421.125</v>
      </c>
      <c r="I1127" s="235"/>
      <c r="L1127" s="231"/>
      <c r="M1127" s="236"/>
      <c r="N1127" s="237"/>
      <c r="O1127" s="237"/>
      <c r="P1127" s="237"/>
      <c r="Q1127" s="237"/>
      <c r="R1127" s="237"/>
      <c r="S1127" s="237"/>
      <c r="T1127" s="238"/>
      <c r="AT1127" s="232" t="s">
        <v>166</v>
      </c>
      <c r="AU1127" s="232" t="s">
        <v>82</v>
      </c>
      <c r="AV1127" s="13" t="s">
        <v>88</v>
      </c>
      <c r="AW1127" s="13" t="s">
        <v>36</v>
      </c>
      <c r="AX1127" s="13" t="s">
        <v>73</v>
      </c>
      <c r="AY1127" s="232" t="s">
        <v>158</v>
      </c>
    </row>
    <row r="1128" spans="2:51" s="12" customFormat="1" ht="13.5">
      <c r="B1128" s="223"/>
      <c r="D1128" s="216" t="s">
        <v>166</v>
      </c>
      <c r="E1128" s="224" t="s">
        <v>5</v>
      </c>
      <c r="F1128" s="225" t="s">
        <v>1225</v>
      </c>
      <c r="H1128" s="226">
        <v>429.548</v>
      </c>
      <c r="I1128" s="227"/>
      <c r="L1128" s="223"/>
      <c r="M1128" s="228"/>
      <c r="N1128" s="229"/>
      <c r="O1128" s="229"/>
      <c r="P1128" s="229"/>
      <c r="Q1128" s="229"/>
      <c r="R1128" s="229"/>
      <c r="S1128" s="229"/>
      <c r="T1128" s="230"/>
      <c r="AT1128" s="224" t="s">
        <v>166</v>
      </c>
      <c r="AU1128" s="224" t="s">
        <v>82</v>
      </c>
      <c r="AV1128" s="12" t="s">
        <v>82</v>
      </c>
      <c r="AW1128" s="12" t="s">
        <v>36</v>
      </c>
      <c r="AX1128" s="12" t="s">
        <v>73</v>
      </c>
      <c r="AY1128" s="224" t="s">
        <v>158</v>
      </c>
    </row>
    <row r="1129" spans="2:51" s="13" customFormat="1" ht="13.5">
      <c r="B1129" s="231"/>
      <c r="D1129" s="216" t="s">
        <v>166</v>
      </c>
      <c r="E1129" s="232" t="s">
        <v>5</v>
      </c>
      <c r="F1129" s="233" t="s">
        <v>169</v>
      </c>
      <c r="H1129" s="234">
        <v>429.548</v>
      </c>
      <c r="I1129" s="235"/>
      <c r="L1129" s="231"/>
      <c r="M1129" s="236"/>
      <c r="N1129" s="237"/>
      <c r="O1129" s="237"/>
      <c r="P1129" s="237"/>
      <c r="Q1129" s="237"/>
      <c r="R1129" s="237"/>
      <c r="S1129" s="237"/>
      <c r="T1129" s="238"/>
      <c r="AT1129" s="232" t="s">
        <v>166</v>
      </c>
      <c r="AU1129" s="232" t="s">
        <v>82</v>
      </c>
      <c r="AV1129" s="13" t="s">
        <v>88</v>
      </c>
      <c r="AW1129" s="13" t="s">
        <v>36</v>
      </c>
      <c r="AX1129" s="13" t="s">
        <v>78</v>
      </c>
      <c r="AY1129" s="232" t="s">
        <v>158</v>
      </c>
    </row>
    <row r="1130" spans="2:65" s="1" customFormat="1" ht="16.5" customHeight="1">
      <c r="B1130" s="202"/>
      <c r="C1130" s="203" t="s">
        <v>1226</v>
      </c>
      <c r="D1130" s="203" t="s">
        <v>160</v>
      </c>
      <c r="E1130" s="204" t="s">
        <v>1227</v>
      </c>
      <c r="F1130" s="205" t="s">
        <v>1228</v>
      </c>
      <c r="G1130" s="206" t="s">
        <v>304</v>
      </c>
      <c r="H1130" s="207">
        <v>516.8</v>
      </c>
      <c r="I1130" s="208"/>
      <c r="J1130" s="209">
        <f>ROUND(I1130*H1130,2)</f>
        <v>0</v>
      </c>
      <c r="K1130" s="205" t="s">
        <v>164</v>
      </c>
      <c r="L1130" s="47"/>
      <c r="M1130" s="210" t="s">
        <v>5</v>
      </c>
      <c r="N1130" s="211" t="s">
        <v>44</v>
      </c>
      <c r="O1130" s="48"/>
      <c r="P1130" s="212">
        <f>O1130*H1130</f>
        <v>0</v>
      </c>
      <c r="Q1130" s="212">
        <v>0</v>
      </c>
      <c r="R1130" s="212">
        <f>Q1130*H1130</f>
        <v>0</v>
      </c>
      <c r="S1130" s="212">
        <v>0</v>
      </c>
      <c r="T1130" s="213">
        <f>S1130*H1130</f>
        <v>0</v>
      </c>
      <c r="AR1130" s="25" t="s">
        <v>255</v>
      </c>
      <c r="AT1130" s="25" t="s">
        <v>160</v>
      </c>
      <c r="AU1130" s="25" t="s">
        <v>82</v>
      </c>
      <c r="AY1130" s="25" t="s">
        <v>158</v>
      </c>
      <c r="BE1130" s="214">
        <f>IF(N1130="základní",J1130,0)</f>
        <v>0</v>
      </c>
      <c r="BF1130" s="214">
        <f>IF(N1130="snížená",J1130,0)</f>
        <v>0</v>
      </c>
      <c r="BG1130" s="214">
        <f>IF(N1130="zákl. přenesená",J1130,0)</f>
        <v>0</v>
      </c>
      <c r="BH1130" s="214">
        <f>IF(N1130="sníž. přenesená",J1130,0)</f>
        <v>0</v>
      </c>
      <c r="BI1130" s="214">
        <f>IF(N1130="nulová",J1130,0)</f>
        <v>0</v>
      </c>
      <c r="BJ1130" s="25" t="s">
        <v>78</v>
      </c>
      <c r="BK1130" s="214">
        <f>ROUND(I1130*H1130,2)</f>
        <v>0</v>
      </c>
      <c r="BL1130" s="25" t="s">
        <v>255</v>
      </c>
      <c r="BM1130" s="25" t="s">
        <v>1229</v>
      </c>
    </row>
    <row r="1131" spans="2:51" s="11" customFormat="1" ht="13.5">
      <c r="B1131" s="215"/>
      <c r="D1131" s="216" t="s">
        <v>166</v>
      </c>
      <c r="E1131" s="217" t="s">
        <v>5</v>
      </c>
      <c r="F1131" s="218" t="s">
        <v>1230</v>
      </c>
      <c r="H1131" s="217" t="s">
        <v>5</v>
      </c>
      <c r="I1131" s="219"/>
      <c r="L1131" s="215"/>
      <c r="M1131" s="220"/>
      <c r="N1131" s="221"/>
      <c r="O1131" s="221"/>
      <c r="P1131" s="221"/>
      <c r="Q1131" s="221"/>
      <c r="R1131" s="221"/>
      <c r="S1131" s="221"/>
      <c r="T1131" s="222"/>
      <c r="AT1131" s="217" t="s">
        <v>166</v>
      </c>
      <c r="AU1131" s="217" t="s">
        <v>82</v>
      </c>
      <c r="AV1131" s="11" t="s">
        <v>78</v>
      </c>
      <c r="AW1131" s="11" t="s">
        <v>36</v>
      </c>
      <c r="AX1131" s="11" t="s">
        <v>73</v>
      </c>
      <c r="AY1131" s="217" t="s">
        <v>158</v>
      </c>
    </row>
    <row r="1132" spans="2:51" s="11" customFormat="1" ht="13.5">
      <c r="B1132" s="215"/>
      <c r="D1132" s="216" t="s">
        <v>166</v>
      </c>
      <c r="E1132" s="217" t="s">
        <v>5</v>
      </c>
      <c r="F1132" s="218" t="s">
        <v>795</v>
      </c>
      <c r="H1132" s="217" t="s">
        <v>5</v>
      </c>
      <c r="I1132" s="219"/>
      <c r="L1132" s="215"/>
      <c r="M1132" s="220"/>
      <c r="N1132" s="221"/>
      <c r="O1132" s="221"/>
      <c r="P1132" s="221"/>
      <c r="Q1132" s="221"/>
      <c r="R1132" s="221"/>
      <c r="S1132" s="221"/>
      <c r="T1132" s="222"/>
      <c r="AT1132" s="217" t="s">
        <v>166</v>
      </c>
      <c r="AU1132" s="217" t="s">
        <v>82</v>
      </c>
      <c r="AV1132" s="11" t="s">
        <v>78</v>
      </c>
      <c r="AW1132" s="11" t="s">
        <v>36</v>
      </c>
      <c r="AX1132" s="11" t="s">
        <v>73</v>
      </c>
      <c r="AY1132" s="217" t="s">
        <v>158</v>
      </c>
    </row>
    <row r="1133" spans="2:51" s="12" customFormat="1" ht="13.5">
      <c r="B1133" s="223"/>
      <c r="D1133" s="216" t="s">
        <v>166</v>
      </c>
      <c r="E1133" s="224" t="s">
        <v>5</v>
      </c>
      <c r="F1133" s="225" t="s">
        <v>1231</v>
      </c>
      <c r="H1133" s="226">
        <v>125</v>
      </c>
      <c r="I1133" s="227"/>
      <c r="L1133" s="223"/>
      <c r="M1133" s="228"/>
      <c r="N1133" s="229"/>
      <c r="O1133" s="229"/>
      <c r="P1133" s="229"/>
      <c r="Q1133" s="229"/>
      <c r="R1133" s="229"/>
      <c r="S1133" s="229"/>
      <c r="T1133" s="230"/>
      <c r="AT1133" s="224" t="s">
        <v>166</v>
      </c>
      <c r="AU1133" s="224" t="s">
        <v>82</v>
      </c>
      <c r="AV1133" s="12" t="s">
        <v>82</v>
      </c>
      <c r="AW1133" s="12" t="s">
        <v>36</v>
      </c>
      <c r="AX1133" s="12" t="s">
        <v>73</v>
      </c>
      <c r="AY1133" s="224" t="s">
        <v>158</v>
      </c>
    </row>
    <row r="1134" spans="2:51" s="11" customFormat="1" ht="13.5">
      <c r="B1134" s="215"/>
      <c r="D1134" s="216" t="s">
        <v>166</v>
      </c>
      <c r="E1134" s="217" t="s">
        <v>5</v>
      </c>
      <c r="F1134" s="218" t="s">
        <v>274</v>
      </c>
      <c r="H1134" s="217" t="s">
        <v>5</v>
      </c>
      <c r="I1134" s="219"/>
      <c r="L1134" s="215"/>
      <c r="M1134" s="220"/>
      <c r="N1134" s="221"/>
      <c r="O1134" s="221"/>
      <c r="P1134" s="221"/>
      <c r="Q1134" s="221"/>
      <c r="R1134" s="221"/>
      <c r="S1134" s="221"/>
      <c r="T1134" s="222"/>
      <c r="AT1134" s="217" t="s">
        <v>166</v>
      </c>
      <c r="AU1134" s="217" t="s">
        <v>82</v>
      </c>
      <c r="AV1134" s="11" t="s">
        <v>78</v>
      </c>
      <c r="AW1134" s="11" t="s">
        <v>36</v>
      </c>
      <c r="AX1134" s="11" t="s">
        <v>73</v>
      </c>
      <c r="AY1134" s="217" t="s">
        <v>158</v>
      </c>
    </row>
    <row r="1135" spans="2:51" s="12" customFormat="1" ht="13.5">
      <c r="B1135" s="223"/>
      <c r="D1135" s="216" t="s">
        <v>166</v>
      </c>
      <c r="E1135" s="224" t="s">
        <v>5</v>
      </c>
      <c r="F1135" s="225" t="s">
        <v>1232</v>
      </c>
      <c r="H1135" s="226">
        <v>46</v>
      </c>
      <c r="I1135" s="227"/>
      <c r="L1135" s="223"/>
      <c r="M1135" s="228"/>
      <c r="N1135" s="229"/>
      <c r="O1135" s="229"/>
      <c r="P1135" s="229"/>
      <c r="Q1135" s="229"/>
      <c r="R1135" s="229"/>
      <c r="S1135" s="229"/>
      <c r="T1135" s="230"/>
      <c r="AT1135" s="224" t="s">
        <v>166</v>
      </c>
      <c r="AU1135" s="224" t="s">
        <v>82</v>
      </c>
      <c r="AV1135" s="12" t="s">
        <v>82</v>
      </c>
      <c r="AW1135" s="12" t="s">
        <v>36</v>
      </c>
      <c r="AX1135" s="12" t="s">
        <v>73</v>
      </c>
      <c r="AY1135" s="224" t="s">
        <v>158</v>
      </c>
    </row>
    <row r="1136" spans="2:51" s="11" customFormat="1" ht="13.5">
      <c r="B1136" s="215"/>
      <c r="D1136" s="216" t="s">
        <v>166</v>
      </c>
      <c r="E1136" s="217" t="s">
        <v>5</v>
      </c>
      <c r="F1136" s="218" t="s">
        <v>269</v>
      </c>
      <c r="H1136" s="217" t="s">
        <v>5</v>
      </c>
      <c r="I1136" s="219"/>
      <c r="L1136" s="215"/>
      <c r="M1136" s="220"/>
      <c r="N1136" s="221"/>
      <c r="O1136" s="221"/>
      <c r="P1136" s="221"/>
      <c r="Q1136" s="221"/>
      <c r="R1136" s="221"/>
      <c r="S1136" s="221"/>
      <c r="T1136" s="222"/>
      <c r="AT1136" s="217" t="s">
        <v>166</v>
      </c>
      <c r="AU1136" s="217" t="s">
        <v>82</v>
      </c>
      <c r="AV1136" s="11" t="s">
        <v>78</v>
      </c>
      <c r="AW1136" s="11" t="s">
        <v>36</v>
      </c>
      <c r="AX1136" s="11" t="s">
        <v>73</v>
      </c>
      <c r="AY1136" s="217" t="s">
        <v>158</v>
      </c>
    </row>
    <row r="1137" spans="2:51" s="12" customFormat="1" ht="13.5">
      <c r="B1137" s="223"/>
      <c r="D1137" s="216" t="s">
        <v>166</v>
      </c>
      <c r="E1137" s="224" t="s">
        <v>5</v>
      </c>
      <c r="F1137" s="225" t="s">
        <v>1233</v>
      </c>
      <c r="H1137" s="226">
        <v>82</v>
      </c>
      <c r="I1137" s="227"/>
      <c r="L1137" s="223"/>
      <c r="M1137" s="228"/>
      <c r="N1137" s="229"/>
      <c r="O1137" s="229"/>
      <c r="P1137" s="229"/>
      <c r="Q1137" s="229"/>
      <c r="R1137" s="229"/>
      <c r="S1137" s="229"/>
      <c r="T1137" s="230"/>
      <c r="AT1137" s="224" t="s">
        <v>166</v>
      </c>
      <c r="AU1137" s="224" t="s">
        <v>82</v>
      </c>
      <c r="AV1137" s="12" t="s">
        <v>82</v>
      </c>
      <c r="AW1137" s="12" t="s">
        <v>36</v>
      </c>
      <c r="AX1137" s="12" t="s">
        <v>73</v>
      </c>
      <c r="AY1137" s="224" t="s">
        <v>158</v>
      </c>
    </row>
    <row r="1138" spans="2:51" s="12" customFormat="1" ht="13.5">
      <c r="B1138" s="223"/>
      <c r="D1138" s="216" t="s">
        <v>166</v>
      </c>
      <c r="E1138" s="224" t="s">
        <v>5</v>
      </c>
      <c r="F1138" s="225" t="s">
        <v>73</v>
      </c>
      <c r="H1138" s="226">
        <v>0</v>
      </c>
      <c r="I1138" s="227"/>
      <c r="L1138" s="223"/>
      <c r="M1138" s="228"/>
      <c r="N1138" s="229"/>
      <c r="O1138" s="229"/>
      <c r="P1138" s="229"/>
      <c r="Q1138" s="229"/>
      <c r="R1138" s="229"/>
      <c r="S1138" s="229"/>
      <c r="T1138" s="230"/>
      <c r="AT1138" s="224" t="s">
        <v>166</v>
      </c>
      <c r="AU1138" s="224" t="s">
        <v>82</v>
      </c>
      <c r="AV1138" s="12" t="s">
        <v>82</v>
      </c>
      <c r="AW1138" s="12" t="s">
        <v>36</v>
      </c>
      <c r="AX1138" s="12" t="s">
        <v>73</v>
      </c>
      <c r="AY1138" s="224" t="s">
        <v>158</v>
      </c>
    </row>
    <row r="1139" spans="2:51" s="11" customFormat="1" ht="13.5">
      <c r="B1139" s="215"/>
      <c r="D1139" s="216" t="s">
        <v>166</v>
      </c>
      <c r="E1139" s="217" t="s">
        <v>5</v>
      </c>
      <c r="F1139" s="218" t="s">
        <v>1102</v>
      </c>
      <c r="H1139" s="217" t="s">
        <v>5</v>
      </c>
      <c r="I1139" s="219"/>
      <c r="L1139" s="215"/>
      <c r="M1139" s="220"/>
      <c r="N1139" s="221"/>
      <c r="O1139" s="221"/>
      <c r="P1139" s="221"/>
      <c r="Q1139" s="221"/>
      <c r="R1139" s="221"/>
      <c r="S1139" s="221"/>
      <c r="T1139" s="222"/>
      <c r="AT1139" s="217" t="s">
        <v>166</v>
      </c>
      <c r="AU1139" s="217" t="s">
        <v>82</v>
      </c>
      <c r="AV1139" s="11" t="s">
        <v>78</v>
      </c>
      <c r="AW1139" s="11" t="s">
        <v>36</v>
      </c>
      <c r="AX1139" s="11" t="s">
        <v>73</v>
      </c>
      <c r="AY1139" s="217" t="s">
        <v>158</v>
      </c>
    </row>
    <row r="1140" spans="2:51" s="12" customFormat="1" ht="13.5">
      <c r="B1140" s="223"/>
      <c r="D1140" s="216" t="s">
        <v>166</v>
      </c>
      <c r="E1140" s="224" t="s">
        <v>5</v>
      </c>
      <c r="F1140" s="225" t="s">
        <v>1234</v>
      </c>
      <c r="H1140" s="226">
        <v>152</v>
      </c>
      <c r="I1140" s="227"/>
      <c r="L1140" s="223"/>
      <c r="M1140" s="228"/>
      <c r="N1140" s="229"/>
      <c r="O1140" s="229"/>
      <c r="P1140" s="229"/>
      <c r="Q1140" s="229"/>
      <c r="R1140" s="229"/>
      <c r="S1140" s="229"/>
      <c r="T1140" s="230"/>
      <c r="AT1140" s="224" t="s">
        <v>166</v>
      </c>
      <c r="AU1140" s="224" t="s">
        <v>82</v>
      </c>
      <c r="AV1140" s="12" t="s">
        <v>82</v>
      </c>
      <c r="AW1140" s="12" t="s">
        <v>36</v>
      </c>
      <c r="AX1140" s="12" t="s">
        <v>73</v>
      </c>
      <c r="AY1140" s="224" t="s">
        <v>158</v>
      </c>
    </row>
    <row r="1141" spans="2:51" s="11" customFormat="1" ht="13.5">
      <c r="B1141" s="215"/>
      <c r="D1141" s="216" t="s">
        <v>166</v>
      </c>
      <c r="E1141" s="217" t="s">
        <v>5</v>
      </c>
      <c r="F1141" s="218" t="s">
        <v>1235</v>
      </c>
      <c r="H1141" s="217" t="s">
        <v>5</v>
      </c>
      <c r="I1141" s="219"/>
      <c r="L1141" s="215"/>
      <c r="M1141" s="220"/>
      <c r="N1141" s="221"/>
      <c r="O1141" s="221"/>
      <c r="P1141" s="221"/>
      <c r="Q1141" s="221"/>
      <c r="R1141" s="221"/>
      <c r="S1141" s="221"/>
      <c r="T1141" s="222"/>
      <c r="AT1141" s="217" t="s">
        <v>166</v>
      </c>
      <c r="AU1141" s="217" t="s">
        <v>82</v>
      </c>
      <c r="AV1141" s="11" t="s">
        <v>78</v>
      </c>
      <c r="AW1141" s="11" t="s">
        <v>36</v>
      </c>
      <c r="AX1141" s="11" t="s">
        <v>73</v>
      </c>
      <c r="AY1141" s="217" t="s">
        <v>158</v>
      </c>
    </row>
    <row r="1142" spans="2:51" s="12" customFormat="1" ht="13.5">
      <c r="B1142" s="223"/>
      <c r="D1142" s="216" t="s">
        <v>166</v>
      </c>
      <c r="E1142" s="224" t="s">
        <v>5</v>
      </c>
      <c r="F1142" s="225" t="s">
        <v>1236</v>
      </c>
      <c r="H1142" s="226">
        <v>111.8</v>
      </c>
      <c r="I1142" s="227"/>
      <c r="L1142" s="223"/>
      <c r="M1142" s="228"/>
      <c r="N1142" s="229"/>
      <c r="O1142" s="229"/>
      <c r="P1142" s="229"/>
      <c r="Q1142" s="229"/>
      <c r="R1142" s="229"/>
      <c r="S1142" s="229"/>
      <c r="T1142" s="230"/>
      <c r="AT1142" s="224" t="s">
        <v>166</v>
      </c>
      <c r="AU1142" s="224" t="s">
        <v>82</v>
      </c>
      <c r="AV1142" s="12" t="s">
        <v>82</v>
      </c>
      <c r="AW1142" s="12" t="s">
        <v>36</v>
      </c>
      <c r="AX1142" s="12" t="s">
        <v>73</v>
      </c>
      <c r="AY1142" s="224" t="s">
        <v>158</v>
      </c>
    </row>
    <row r="1143" spans="2:51" s="12" customFormat="1" ht="13.5">
      <c r="B1143" s="223"/>
      <c r="D1143" s="216" t="s">
        <v>166</v>
      </c>
      <c r="E1143" s="224" t="s">
        <v>5</v>
      </c>
      <c r="F1143" s="225" t="s">
        <v>5</v>
      </c>
      <c r="H1143" s="226">
        <v>0</v>
      </c>
      <c r="I1143" s="227"/>
      <c r="L1143" s="223"/>
      <c r="M1143" s="228"/>
      <c r="N1143" s="229"/>
      <c r="O1143" s="229"/>
      <c r="P1143" s="229"/>
      <c r="Q1143" s="229"/>
      <c r="R1143" s="229"/>
      <c r="S1143" s="229"/>
      <c r="T1143" s="230"/>
      <c r="AT1143" s="224" t="s">
        <v>166</v>
      </c>
      <c r="AU1143" s="224" t="s">
        <v>82</v>
      </c>
      <c r="AV1143" s="12" t="s">
        <v>82</v>
      </c>
      <c r="AW1143" s="12" t="s">
        <v>6</v>
      </c>
      <c r="AX1143" s="12" t="s">
        <v>73</v>
      </c>
      <c r="AY1143" s="224" t="s">
        <v>158</v>
      </c>
    </row>
    <row r="1144" spans="2:51" s="13" customFormat="1" ht="13.5">
      <c r="B1144" s="231"/>
      <c r="D1144" s="216" t="s">
        <v>166</v>
      </c>
      <c r="E1144" s="232" t="s">
        <v>5</v>
      </c>
      <c r="F1144" s="233" t="s">
        <v>169</v>
      </c>
      <c r="H1144" s="234">
        <v>516.8</v>
      </c>
      <c r="I1144" s="235"/>
      <c r="L1144" s="231"/>
      <c r="M1144" s="236"/>
      <c r="N1144" s="237"/>
      <c r="O1144" s="237"/>
      <c r="P1144" s="237"/>
      <c r="Q1144" s="237"/>
      <c r="R1144" s="237"/>
      <c r="S1144" s="237"/>
      <c r="T1144" s="238"/>
      <c r="AT1144" s="232" t="s">
        <v>166</v>
      </c>
      <c r="AU1144" s="232" t="s">
        <v>82</v>
      </c>
      <c r="AV1144" s="13" t="s">
        <v>88</v>
      </c>
      <c r="AW1144" s="13" t="s">
        <v>36</v>
      </c>
      <c r="AX1144" s="13" t="s">
        <v>78</v>
      </c>
      <c r="AY1144" s="232" t="s">
        <v>158</v>
      </c>
    </row>
    <row r="1145" spans="2:65" s="1" customFormat="1" ht="16.5" customHeight="1">
      <c r="B1145" s="202"/>
      <c r="C1145" s="239" t="s">
        <v>1237</v>
      </c>
      <c r="D1145" s="239" t="s">
        <v>245</v>
      </c>
      <c r="E1145" s="240" t="s">
        <v>1238</v>
      </c>
      <c r="F1145" s="241" t="s">
        <v>1239</v>
      </c>
      <c r="G1145" s="242" t="s">
        <v>853</v>
      </c>
      <c r="H1145" s="243">
        <v>518</v>
      </c>
      <c r="I1145" s="244"/>
      <c r="J1145" s="245">
        <f>ROUND(I1145*H1145,2)</f>
        <v>0</v>
      </c>
      <c r="K1145" s="241" t="s">
        <v>5</v>
      </c>
      <c r="L1145" s="246"/>
      <c r="M1145" s="247" t="s">
        <v>5</v>
      </c>
      <c r="N1145" s="248" t="s">
        <v>44</v>
      </c>
      <c r="O1145" s="48"/>
      <c r="P1145" s="212">
        <f>O1145*H1145</f>
        <v>0</v>
      </c>
      <c r="Q1145" s="212">
        <v>0</v>
      </c>
      <c r="R1145" s="212">
        <f>Q1145*H1145</f>
        <v>0</v>
      </c>
      <c r="S1145" s="212">
        <v>0</v>
      </c>
      <c r="T1145" s="213">
        <f>S1145*H1145</f>
        <v>0</v>
      </c>
      <c r="AR1145" s="25" t="s">
        <v>409</v>
      </c>
      <c r="AT1145" s="25" t="s">
        <v>245</v>
      </c>
      <c r="AU1145" s="25" t="s">
        <v>82</v>
      </c>
      <c r="AY1145" s="25" t="s">
        <v>158</v>
      </c>
      <c r="BE1145" s="214">
        <f>IF(N1145="základní",J1145,0)</f>
        <v>0</v>
      </c>
      <c r="BF1145" s="214">
        <f>IF(N1145="snížená",J1145,0)</f>
        <v>0</v>
      </c>
      <c r="BG1145" s="214">
        <f>IF(N1145="zákl. přenesená",J1145,0)</f>
        <v>0</v>
      </c>
      <c r="BH1145" s="214">
        <f>IF(N1145="sníž. přenesená",J1145,0)</f>
        <v>0</v>
      </c>
      <c r="BI1145" s="214">
        <f>IF(N1145="nulová",J1145,0)</f>
        <v>0</v>
      </c>
      <c r="BJ1145" s="25" t="s">
        <v>78</v>
      </c>
      <c r="BK1145" s="214">
        <f>ROUND(I1145*H1145,2)</f>
        <v>0</v>
      </c>
      <c r="BL1145" s="25" t="s">
        <v>255</v>
      </c>
      <c r="BM1145" s="25" t="s">
        <v>1240</v>
      </c>
    </row>
    <row r="1146" spans="2:51" s="12" customFormat="1" ht="13.5">
      <c r="B1146" s="223"/>
      <c r="D1146" s="216" t="s">
        <v>166</v>
      </c>
      <c r="E1146" s="224" t="s">
        <v>5</v>
      </c>
      <c r="F1146" s="225" t="s">
        <v>1241</v>
      </c>
      <c r="H1146" s="226">
        <v>518</v>
      </c>
      <c r="I1146" s="227"/>
      <c r="L1146" s="223"/>
      <c r="M1146" s="228"/>
      <c r="N1146" s="229"/>
      <c r="O1146" s="229"/>
      <c r="P1146" s="229"/>
      <c r="Q1146" s="229"/>
      <c r="R1146" s="229"/>
      <c r="S1146" s="229"/>
      <c r="T1146" s="230"/>
      <c r="AT1146" s="224" t="s">
        <v>166</v>
      </c>
      <c r="AU1146" s="224" t="s">
        <v>82</v>
      </c>
      <c r="AV1146" s="12" t="s">
        <v>82</v>
      </c>
      <c r="AW1146" s="12" t="s">
        <v>36</v>
      </c>
      <c r="AX1146" s="12" t="s">
        <v>73</v>
      </c>
      <c r="AY1146" s="224" t="s">
        <v>158</v>
      </c>
    </row>
    <row r="1147" spans="2:51" s="13" customFormat="1" ht="13.5">
      <c r="B1147" s="231"/>
      <c r="D1147" s="216" t="s">
        <v>166</v>
      </c>
      <c r="E1147" s="232" t="s">
        <v>5</v>
      </c>
      <c r="F1147" s="233" t="s">
        <v>169</v>
      </c>
      <c r="H1147" s="234">
        <v>518</v>
      </c>
      <c r="I1147" s="235"/>
      <c r="L1147" s="231"/>
      <c r="M1147" s="236"/>
      <c r="N1147" s="237"/>
      <c r="O1147" s="237"/>
      <c r="P1147" s="237"/>
      <c r="Q1147" s="237"/>
      <c r="R1147" s="237"/>
      <c r="S1147" s="237"/>
      <c r="T1147" s="238"/>
      <c r="AT1147" s="232" t="s">
        <v>166</v>
      </c>
      <c r="AU1147" s="232" t="s">
        <v>82</v>
      </c>
      <c r="AV1147" s="13" t="s">
        <v>88</v>
      </c>
      <c r="AW1147" s="13" t="s">
        <v>36</v>
      </c>
      <c r="AX1147" s="13" t="s">
        <v>78</v>
      </c>
      <c r="AY1147" s="232" t="s">
        <v>158</v>
      </c>
    </row>
    <row r="1148" spans="2:65" s="1" customFormat="1" ht="38.25" customHeight="1">
      <c r="B1148" s="202"/>
      <c r="C1148" s="203" t="s">
        <v>1242</v>
      </c>
      <c r="D1148" s="203" t="s">
        <v>160</v>
      </c>
      <c r="E1148" s="204" t="s">
        <v>1243</v>
      </c>
      <c r="F1148" s="205" t="s">
        <v>1244</v>
      </c>
      <c r="G1148" s="206" t="s">
        <v>163</v>
      </c>
      <c r="H1148" s="207">
        <v>260</v>
      </c>
      <c r="I1148" s="208"/>
      <c r="J1148" s="209">
        <f>ROUND(I1148*H1148,2)</f>
        <v>0</v>
      </c>
      <c r="K1148" s="205" t="s">
        <v>5</v>
      </c>
      <c r="L1148" s="47"/>
      <c r="M1148" s="210" t="s">
        <v>5</v>
      </c>
      <c r="N1148" s="211" t="s">
        <v>44</v>
      </c>
      <c r="O1148" s="48"/>
      <c r="P1148" s="212">
        <f>O1148*H1148</f>
        <v>0</v>
      </c>
      <c r="Q1148" s="212">
        <v>0</v>
      </c>
      <c r="R1148" s="212">
        <f>Q1148*H1148</f>
        <v>0</v>
      </c>
      <c r="S1148" s="212">
        <v>0</v>
      </c>
      <c r="T1148" s="213">
        <f>S1148*H1148</f>
        <v>0</v>
      </c>
      <c r="AR1148" s="25" t="s">
        <v>255</v>
      </c>
      <c r="AT1148" s="25" t="s">
        <v>160</v>
      </c>
      <c r="AU1148" s="25" t="s">
        <v>82</v>
      </c>
      <c r="AY1148" s="25" t="s">
        <v>158</v>
      </c>
      <c r="BE1148" s="214">
        <f>IF(N1148="základní",J1148,0)</f>
        <v>0</v>
      </c>
      <c r="BF1148" s="214">
        <f>IF(N1148="snížená",J1148,0)</f>
        <v>0</v>
      </c>
      <c r="BG1148" s="214">
        <f>IF(N1148="zákl. přenesená",J1148,0)</f>
        <v>0</v>
      </c>
      <c r="BH1148" s="214">
        <f>IF(N1148="sníž. přenesená",J1148,0)</f>
        <v>0</v>
      </c>
      <c r="BI1148" s="214">
        <f>IF(N1148="nulová",J1148,0)</f>
        <v>0</v>
      </c>
      <c r="BJ1148" s="25" t="s">
        <v>78</v>
      </c>
      <c r="BK1148" s="214">
        <f>ROUND(I1148*H1148,2)</f>
        <v>0</v>
      </c>
      <c r="BL1148" s="25" t="s">
        <v>255</v>
      </c>
      <c r="BM1148" s="25" t="s">
        <v>1245</v>
      </c>
    </row>
    <row r="1149" spans="2:51" s="11" customFormat="1" ht="13.5">
      <c r="B1149" s="215"/>
      <c r="D1149" s="216" t="s">
        <v>166</v>
      </c>
      <c r="E1149" s="217" t="s">
        <v>5</v>
      </c>
      <c r="F1149" s="218" t="s">
        <v>918</v>
      </c>
      <c r="H1149" s="217" t="s">
        <v>5</v>
      </c>
      <c r="I1149" s="219"/>
      <c r="L1149" s="215"/>
      <c r="M1149" s="220"/>
      <c r="N1149" s="221"/>
      <c r="O1149" s="221"/>
      <c r="P1149" s="221"/>
      <c r="Q1149" s="221"/>
      <c r="R1149" s="221"/>
      <c r="S1149" s="221"/>
      <c r="T1149" s="222"/>
      <c r="AT1149" s="217" t="s">
        <v>166</v>
      </c>
      <c r="AU1149" s="217" t="s">
        <v>82</v>
      </c>
      <c r="AV1149" s="11" t="s">
        <v>78</v>
      </c>
      <c r="AW1149" s="11" t="s">
        <v>36</v>
      </c>
      <c r="AX1149" s="11" t="s">
        <v>73</v>
      </c>
      <c r="AY1149" s="217" t="s">
        <v>158</v>
      </c>
    </row>
    <row r="1150" spans="2:51" s="12" customFormat="1" ht="13.5">
      <c r="B1150" s="223"/>
      <c r="D1150" s="216" t="s">
        <v>166</v>
      </c>
      <c r="E1150" s="224" t="s">
        <v>5</v>
      </c>
      <c r="F1150" s="225" t="s">
        <v>930</v>
      </c>
      <c r="H1150" s="226">
        <v>260</v>
      </c>
      <c r="I1150" s="227"/>
      <c r="L1150" s="223"/>
      <c r="M1150" s="228"/>
      <c r="N1150" s="229"/>
      <c r="O1150" s="229"/>
      <c r="P1150" s="229"/>
      <c r="Q1150" s="229"/>
      <c r="R1150" s="229"/>
      <c r="S1150" s="229"/>
      <c r="T1150" s="230"/>
      <c r="AT1150" s="224" t="s">
        <v>166</v>
      </c>
      <c r="AU1150" s="224" t="s">
        <v>82</v>
      </c>
      <c r="AV1150" s="12" t="s">
        <v>82</v>
      </c>
      <c r="AW1150" s="12" t="s">
        <v>36</v>
      </c>
      <c r="AX1150" s="12" t="s">
        <v>73</v>
      </c>
      <c r="AY1150" s="224" t="s">
        <v>158</v>
      </c>
    </row>
    <row r="1151" spans="2:51" s="13" customFormat="1" ht="13.5">
      <c r="B1151" s="231"/>
      <c r="D1151" s="216" t="s">
        <v>166</v>
      </c>
      <c r="E1151" s="232" t="s">
        <v>5</v>
      </c>
      <c r="F1151" s="233" t="s">
        <v>169</v>
      </c>
      <c r="H1151" s="234">
        <v>260</v>
      </c>
      <c r="I1151" s="235"/>
      <c r="L1151" s="231"/>
      <c r="M1151" s="236"/>
      <c r="N1151" s="237"/>
      <c r="O1151" s="237"/>
      <c r="P1151" s="237"/>
      <c r="Q1151" s="237"/>
      <c r="R1151" s="237"/>
      <c r="S1151" s="237"/>
      <c r="T1151" s="238"/>
      <c r="AT1151" s="232" t="s">
        <v>166</v>
      </c>
      <c r="AU1151" s="232" t="s">
        <v>82</v>
      </c>
      <c r="AV1151" s="13" t="s">
        <v>88</v>
      </c>
      <c r="AW1151" s="13" t="s">
        <v>36</v>
      </c>
      <c r="AX1151" s="13" t="s">
        <v>78</v>
      </c>
      <c r="AY1151" s="232" t="s">
        <v>158</v>
      </c>
    </row>
    <row r="1152" spans="2:65" s="1" customFormat="1" ht="25.5" customHeight="1">
      <c r="B1152" s="202"/>
      <c r="C1152" s="203" t="s">
        <v>1246</v>
      </c>
      <c r="D1152" s="203" t="s">
        <v>160</v>
      </c>
      <c r="E1152" s="204" t="s">
        <v>1247</v>
      </c>
      <c r="F1152" s="205" t="s">
        <v>1248</v>
      </c>
      <c r="G1152" s="206" t="s">
        <v>163</v>
      </c>
      <c r="H1152" s="207">
        <v>1894.23</v>
      </c>
      <c r="I1152" s="208"/>
      <c r="J1152" s="209">
        <f>ROUND(I1152*H1152,2)</f>
        <v>0</v>
      </c>
      <c r="K1152" s="205" t="s">
        <v>5</v>
      </c>
      <c r="L1152" s="47"/>
      <c r="M1152" s="210" t="s">
        <v>5</v>
      </c>
      <c r="N1152" s="211" t="s">
        <v>44</v>
      </c>
      <c r="O1152" s="48"/>
      <c r="P1152" s="212">
        <f>O1152*H1152</f>
        <v>0</v>
      </c>
      <c r="Q1152" s="212">
        <v>0</v>
      </c>
      <c r="R1152" s="212">
        <f>Q1152*H1152</f>
        <v>0</v>
      </c>
      <c r="S1152" s="212">
        <v>0</v>
      </c>
      <c r="T1152" s="213">
        <f>S1152*H1152</f>
        <v>0</v>
      </c>
      <c r="AR1152" s="25" t="s">
        <v>255</v>
      </c>
      <c r="AT1152" s="25" t="s">
        <v>160</v>
      </c>
      <c r="AU1152" s="25" t="s">
        <v>82</v>
      </c>
      <c r="AY1152" s="25" t="s">
        <v>158</v>
      </c>
      <c r="BE1152" s="214">
        <f>IF(N1152="základní",J1152,0)</f>
        <v>0</v>
      </c>
      <c r="BF1152" s="214">
        <f>IF(N1152="snížená",J1152,0)</f>
        <v>0</v>
      </c>
      <c r="BG1152" s="214">
        <f>IF(N1152="zákl. přenesená",J1152,0)</f>
        <v>0</v>
      </c>
      <c r="BH1152" s="214">
        <f>IF(N1152="sníž. přenesená",J1152,0)</f>
        <v>0</v>
      </c>
      <c r="BI1152" s="214">
        <f>IF(N1152="nulová",J1152,0)</f>
        <v>0</v>
      </c>
      <c r="BJ1152" s="25" t="s">
        <v>78</v>
      </c>
      <c r="BK1152" s="214">
        <f>ROUND(I1152*H1152,2)</f>
        <v>0</v>
      </c>
      <c r="BL1152" s="25" t="s">
        <v>255</v>
      </c>
      <c r="BM1152" s="25" t="s">
        <v>1249</v>
      </c>
    </row>
    <row r="1153" spans="2:51" s="11" customFormat="1" ht="13.5">
      <c r="B1153" s="215"/>
      <c r="D1153" s="216" t="s">
        <v>166</v>
      </c>
      <c r="E1153" s="217" t="s">
        <v>5</v>
      </c>
      <c r="F1153" s="218" t="s">
        <v>795</v>
      </c>
      <c r="H1153" s="217" t="s">
        <v>5</v>
      </c>
      <c r="I1153" s="219"/>
      <c r="L1153" s="215"/>
      <c r="M1153" s="220"/>
      <c r="N1153" s="221"/>
      <c r="O1153" s="221"/>
      <c r="P1153" s="221"/>
      <c r="Q1153" s="221"/>
      <c r="R1153" s="221"/>
      <c r="S1153" s="221"/>
      <c r="T1153" s="222"/>
      <c r="AT1153" s="217" t="s">
        <v>166</v>
      </c>
      <c r="AU1153" s="217" t="s">
        <v>82</v>
      </c>
      <c r="AV1153" s="11" t="s">
        <v>78</v>
      </c>
      <c r="AW1153" s="11" t="s">
        <v>36</v>
      </c>
      <c r="AX1153" s="11" t="s">
        <v>73</v>
      </c>
      <c r="AY1153" s="217" t="s">
        <v>158</v>
      </c>
    </row>
    <row r="1154" spans="2:51" s="12" customFormat="1" ht="13.5">
      <c r="B1154" s="223"/>
      <c r="D1154" s="216" t="s">
        <v>166</v>
      </c>
      <c r="E1154" s="224" t="s">
        <v>5</v>
      </c>
      <c r="F1154" s="225" t="s">
        <v>1099</v>
      </c>
      <c r="H1154" s="226">
        <v>394</v>
      </c>
      <c r="I1154" s="227"/>
      <c r="L1154" s="223"/>
      <c r="M1154" s="228"/>
      <c r="N1154" s="229"/>
      <c r="O1154" s="229"/>
      <c r="P1154" s="229"/>
      <c r="Q1154" s="229"/>
      <c r="R1154" s="229"/>
      <c r="S1154" s="229"/>
      <c r="T1154" s="230"/>
      <c r="AT1154" s="224" t="s">
        <v>166</v>
      </c>
      <c r="AU1154" s="224" t="s">
        <v>82</v>
      </c>
      <c r="AV1154" s="12" t="s">
        <v>82</v>
      </c>
      <c r="AW1154" s="12" t="s">
        <v>36</v>
      </c>
      <c r="AX1154" s="12" t="s">
        <v>73</v>
      </c>
      <c r="AY1154" s="224" t="s">
        <v>158</v>
      </c>
    </row>
    <row r="1155" spans="2:51" s="11" customFormat="1" ht="13.5">
      <c r="B1155" s="215"/>
      <c r="D1155" s="216" t="s">
        <v>166</v>
      </c>
      <c r="E1155" s="217" t="s">
        <v>5</v>
      </c>
      <c r="F1155" s="218" t="s">
        <v>274</v>
      </c>
      <c r="H1155" s="217" t="s">
        <v>5</v>
      </c>
      <c r="I1155" s="219"/>
      <c r="L1155" s="215"/>
      <c r="M1155" s="220"/>
      <c r="N1155" s="221"/>
      <c r="O1155" s="221"/>
      <c r="P1155" s="221"/>
      <c r="Q1155" s="221"/>
      <c r="R1155" s="221"/>
      <c r="S1155" s="221"/>
      <c r="T1155" s="222"/>
      <c r="AT1155" s="217" t="s">
        <v>166</v>
      </c>
      <c r="AU1155" s="217" t="s">
        <v>82</v>
      </c>
      <c r="AV1155" s="11" t="s">
        <v>78</v>
      </c>
      <c r="AW1155" s="11" t="s">
        <v>36</v>
      </c>
      <c r="AX1155" s="11" t="s">
        <v>73</v>
      </c>
      <c r="AY1155" s="217" t="s">
        <v>158</v>
      </c>
    </row>
    <row r="1156" spans="2:51" s="12" customFormat="1" ht="13.5">
      <c r="B1156" s="223"/>
      <c r="D1156" s="216" t="s">
        <v>166</v>
      </c>
      <c r="E1156" s="224" t="s">
        <v>5</v>
      </c>
      <c r="F1156" s="225" t="s">
        <v>1250</v>
      </c>
      <c r="H1156" s="226">
        <v>154</v>
      </c>
      <c r="I1156" s="227"/>
      <c r="L1156" s="223"/>
      <c r="M1156" s="228"/>
      <c r="N1156" s="229"/>
      <c r="O1156" s="229"/>
      <c r="P1156" s="229"/>
      <c r="Q1156" s="229"/>
      <c r="R1156" s="229"/>
      <c r="S1156" s="229"/>
      <c r="T1156" s="230"/>
      <c r="AT1156" s="224" t="s">
        <v>166</v>
      </c>
      <c r="AU1156" s="224" t="s">
        <v>82</v>
      </c>
      <c r="AV1156" s="12" t="s">
        <v>82</v>
      </c>
      <c r="AW1156" s="12" t="s">
        <v>36</v>
      </c>
      <c r="AX1156" s="12" t="s">
        <v>73</v>
      </c>
      <c r="AY1156" s="224" t="s">
        <v>158</v>
      </c>
    </row>
    <row r="1157" spans="2:51" s="11" customFormat="1" ht="13.5">
      <c r="B1157" s="215"/>
      <c r="D1157" s="216" t="s">
        <v>166</v>
      </c>
      <c r="E1157" s="217" t="s">
        <v>5</v>
      </c>
      <c r="F1157" s="218" t="s">
        <v>269</v>
      </c>
      <c r="H1157" s="217" t="s">
        <v>5</v>
      </c>
      <c r="I1157" s="219"/>
      <c r="L1157" s="215"/>
      <c r="M1157" s="220"/>
      <c r="N1157" s="221"/>
      <c r="O1157" s="221"/>
      <c r="P1157" s="221"/>
      <c r="Q1157" s="221"/>
      <c r="R1157" s="221"/>
      <c r="S1157" s="221"/>
      <c r="T1157" s="222"/>
      <c r="AT1157" s="217" t="s">
        <v>166</v>
      </c>
      <c r="AU1157" s="217" t="s">
        <v>82</v>
      </c>
      <c r="AV1157" s="11" t="s">
        <v>78</v>
      </c>
      <c r="AW1157" s="11" t="s">
        <v>36</v>
      </c>
      <c r="AX1157" s="11" t="s">
        <v>73</v>
      </c>
      <c r="AY1157" s="217" t="s">
        <v>158</v>
      </c>
    </row>
    <row r="1158" spans="2:51" s="12" customFormat="1" ht="13.5">
      <c r="B1158" s="223"/>
      <c r="D1158" s="216" t="s">
        <v>166</v>
      </c>
      <c r="E1158" s="224" t="s">
        <v>5</v>
      </c>
      <c r="F1158" s="225" t="s">
        <v>1100</v>
      </c>
      <c r="H1158" s="226">
        <v>109</v>
      </c>
      <c r="I1158" s="227"/>
      <c r="L1158" s="223"/>
      <c r="M1158" s="228"/>
      <c r="N1158" s="229"/>
      <c r="O1158" s="229"/>
      <c r="P1158" s="229"/>
      <c r="Q1158" s="229"/>
      <c r="R1158" s="229"/>
      <c r="S1158" s="229"/>
      <c r="T1158" s="230"/>
      <c r="AT1158" s="224" t="s">
        <v>166</v>
      </c>
      <c r="AU1158" s="224" t="s">
        <v>82</v>
      </c>
      <c r="AV1158" s="12" t="s">
        <v>82</v>
      </c>
      <c r="AW1158" s="12" t="s">
        <v>36</v>
      </c>
      <c r="AX1158" s="12" t="s">
        <v>73</v>
      </c>
      <c r="AY1158" s="224" t="s">
        <v>158</v>
      </c>
    </row>
    <row r="1159" spans="2:51" s="12" customFormat="1" ht="13.5">
      <c r="B1159" s="223"/>
      <c r="D1159" s="216" t="s">
        <v>166</v>
      </c>
      <c r="E1159" s="224" t="s">
        <v>5</v>
      </c>
      <c r="F1159" s="225" t="s">
        <v>1101</v>
      </c>
      <c r="H1159" s="226">
        <v>203</v>
      </c>
      <c r="I1159" s="227"/>
      <c r="L1159" s="223"/>
      <c r="M1159" s="228"/>
      <c r="N1159" s="229"/>
      <c r="O1159" s="229"/>
      <c r="P1159" s="229"/>
      <c r="Q1159" s="229"/>
      <c r="R1159" s="229"/>
      <c r="S1159" s="229"/>
      <c r="T1159" s="230"/>
      <c r="AT1159" s="224" t="s">
        <v>166</v>
      </c>
      <c r="AU1159" s="224" t="s">
        <v>82</v>
      </c>
      <c r="AV1159" s="12" t="s">
        <v>82</v>
      </c>
      <c r="AW1159" s="12" t="s">
        <v>36</v>
      </c>
      <c r="AX1159" s="12" t="s">
        <v>73</v>
      </c>
      <c r="AY1159" s="224" t="s">
        <v>158</v>
      </c>
    </row>
    <row r="1160" spans="2:51" s="11" customFormat="1" ht="13.5">
      <c r="B1160" s="215"/>
      <c r="D1160" s="216" t="s">
        <v>166</v>
      </c>
      <c r="E1160" s="217" t="s">
        <v>5</v>
      </c>
      <c r="F1160" s="218" t="s">
        <v>1102</v>
      </c>
      <c r="H1160" s="217" t="s">
        <v>5</v>
      </c>
      <c r="I1160" s="219"/>
      <c r="L1160" s="215"/>
      <c r="M1160" s="220"/>
      <c r="N1160" s="221"/>
      <c r="O1160" s="221"/>
      <c r="P1160" s="221"/>
      <c r="Q1160" s="221"/>
      <c r="R1160" s="221"/>
      <c r="S1160" s="221"/>
      <c r="T1160" s="222"/>
      <c r="AT1160" s="217" t="s">
        <v>166</v>
      </c>
      <c r="AU1160" s="217" t="s">
        <v>82</v>
      </c>
      <c r="AV1160" s="11" t="s">
        <v>78</v>
      </c>
      <c r="AW1160" s="11" t="s">
        <v>36</v>
      </c>
      <c r="AX1160" s="11" t="s">
        <v>73</v>
      </c>
      <c r="AY1160" s="217" t="s">
        <v>158</v>
      </c>
    </row>
    <row r="1161" spans="2:51" s="12" customFormat="1" ht="13.5">
      <c r="B1161" s="223"/>
      <c r="D1161" s="216" t="s">
        <v>166</v>
      </c>
      <c r="E1161" s="224" t="s">
        <v>5</v>
      </c>
      <c r="F1161" s="225" t="s">
        <v>1103</v>
      </c>
      <c r="H1161" s="226">
        <v>593</v>
      </c>
      <c r="I1161" s="227"/>
      <c r="L1161" s="223"/>
      <c r="M1161" s="228"/>
      <c r="N1161" s="229"/>
      <c r="O1161" s="229"/>
      <c r="P1161" s="229"/>
      <c r="Q1161" s="229"/>
      <c r="R1161" s="229"/>
      <c r="S1161" s="229"/>
      <c r="T1161" s="230"/>
      <c r="AT1161" s="224" t="s">
        <v>166</v>
      </c>
      <c r="AU1161" s="224" t="s">
        <v>82</v>
      </c>
      <c r="AV1161" s="12" t="s">
        <v>82</v>
      </c>
      <c r="AW1161" s="12" t="s">
        <v>36</v>
      </c>
      <c r="AX1161" s="12" t="s">
        <v>73</v>
      </c>
      <c r="AY1161" s="224" t="s">
        <v>158</v>
      </c>
    </row>
    <row r="1162" spans="2:51" s="11" customFormat="1" ht="13.5">
      <c r="B1162" s="215"/>
      <c r="D1162" s="216" t="s">
        <v>166</v>
      </c>
      <c r="E1162" s="217" t="s">
        <v>5</v>
      </c>
      <c r="F1162" s="218" t="s">
        <v>1166</v>
      </c>
      <c r="H1162" s="217" t="s">
        <v>5</v>
      </c>
      <c r="I1162" s="219"/>
      <c r="L1162" s="215"/>
      <c r="M1162" s="220"/>
      <c r="N1162" s="221"/>
      <c r="O1162" s="221"/>
      <c r="P1162" s="221"/>
      <c r="Q1162" s="221"/>
      <c r="R1162" s="221"/>
      <c r="S1162" s="221"/>
      <c r="T1162" s="222"/>
      <c r="AT1162" s="217" t="s">
        <v>166</v>
      </c>
      <c r="AU1162" s="217" t="s">
        <v>82</v>
      </c>
      <c r="AV1162" s="11" t="s">
        <v>78</v>
      </c>
      <c r="AW1162" s="11" t="s">
        <v>36</v>
      </c>
      <c r="AX1162" s="11" t="s">
        <v>73</v>
      </c>
      <c r="AY1162" s="217" t="s">
        <v>158</v>
      </c>
    </row>
    <row r="1163" spans="2:51" s="12" customFormat="1" ht="13.5">
      <c r="B1163" s="223"/>
      <c r="D1163" s="216" t="s">
        <v>166</v>
      </c>
      <c r="E1163" s="224" t="s">
        <v>5</v>
      </c>
      <c r="F1163" s="225" t="s">
        <v>1251</v>
      </c>
      <c r="H1163" s="226">
        <v>441.23</v>
      </c>
      <c r="I1163" s="227"/>
      <c r="L1163" s="223"/>
      <c r="M1163" s="228"/>
      <c r="N1163" s="229"/>
      <c r="O1163" s="229"/>
      <c r="P1163" s="229"/>
      <c r="Q1163" s="229"/>
      <c r="R1163" s="229"/>
      <c r="S1163" s="229"/>
      <c r="T1163" s="230"/>
      <c r="AT1163" s="224" t="s">
        <v>166</v>
      </c>
      <c r="AU1163" s="224" t="s">
        <v>82</v>
      </c>
      <c r="AV1163" s="12" t="s">
        <v>82</v>
      </c>
      <c r="AW1163" s="12" t="s">
        <v>36</v>
      </c>
      <c r="AX1163" s="12" t="s">
        <v>73</v>
      </c>
      <c r="AY1163" s="224" t="s">
        <v>158</v>
      </c>
    </row>
    <row r="1164" spans="2:51" s="13" customFormat="1" ht="13.5">
      <c r="B1164" s="231"/>
      <c r="D1164" s="216" t="s">
        <v>166</v>
      </c>
      <c r="E1164" s="232" t="s">
        <v>5</v>
      </c>
      <c r="F1164" s="233" t="s">
        <v>169</v>
      </c>
      <c r="H1164" s="234">
        <v>1894.23</v>
      </c>
      <c r="I1164" s="235"/>
      <c r="L1164" s="231"/>
      <c r="M1164" s="236"/>
      <c r="N1164" s="237"/>
      <c r="O1164" s="237"/>
      <c r="P1164" s="237"/>
      <c r="Q1164" s="237"/>
      <c r="R1164" s="237"/>
      <c r="S1164" s="237"/>
      <c r="T1164" s="238"/>
      <c r="AT1164" s="232" t="s">
        <v>166</v>
      </c>
      <c r="AU1164" s="232" t="s">
        <v>82</v>
      </c>
      <c r="AV1164" s="13" t="s">
        <v>88</v>
      </c>
      <c r="AW1164" s="13" t="s">
        <v>36</v>
      </c>
      <c r="AX1164" s="13" t="s">
        <v>78</v>
      </c>
      <c r="AY1164" s="232" t="s">
        <v>158</v>
      </c>
    </row>
    <row r="1165" spans="2:65" s="1" customFormat="1" ht="16.5" customHeight="1">
      <c r="B1165" s="202"/>
      <c r="C1165" s="203" t="s">
        <v>1252</v>
      </c>
      <c r="D1165" s="203" t="s">
        <v>160</v>
      </c>
      <c r="E1165" s="204" t="s">
        <v>1253</v>
      </c>
      <c r="F1165" s="205" t="s">
        <v>1254</v>
      </c>
      <c r="G1165" s="206" t="s">
        <v>163</v>
      </c>
      <c r="H1165" s="207">
        <v>23.25</v>
      </c>
      <c r="I1165" s="208"/>
      <c r="J1165" s="209">
        <f>ROUND(I1165*H1165,2)</f>
        <v>0</v>
      </c>
      <c r="K1165" s="205" t="s">
        <v>5</v>
      </c>
      <c r="L1165" s="47"/>
      <c r="M1165" s="210" t="s">
        <v>5</v>
      </c>
      <c r="N1165" s="211" t="s">
        <v>44</v>
      </c>
      <c r="O1165" s="48"/>
      <c r="P1165" s="212">
        <f>O1165*H1165</f>
        <v>0</v>
      </c>
      <c r="Q1165" s="212">
        <v>0</v>
      </c>
      <c r="R1165" s="212">
        <f>Q1165*H1165</f>
        <v>0</v>
      </c>
      <c r="S1165" s="212">
        <v>0</v>
      </c>
      <c r="T1165" s="213">
        <f>S1165*H1165</f>
        <v>0</v>
      </c>
      <c r="AR1165" s="25" t="s">
        <v>255</v>
      </c>
      <c r="AT1165" s="25" t="s">
        <v>160</v>
      </c>
      <c r="AU1165" s="25" t="s">
        <v>82</v>
      </c>
      <c r="AY1165" s="25" t="s">
        <v>158</v>
      </c>
      <c r="BE1165" s="214">
        <f>IF(N1165="základní",J1165,0)</f>
        <v>0</v>
      </c>
      <c r="BF1165" s="214">
        <f>IF(N1165="snížená",J1165,0)</f>
        <v>0</v>
      </c>
      <c r="BG1165" s="214">
        <f>IF(N1165="zákl. přenesená",J1165,0)</f>
        <v>0</v>
      </c>
      <c r="BH1165" s="214">
        <f>IF(N1165="sníž. přenesená",J1165,0)</f>
        <v>0</v>
      </c>
      <c r="BI1165" s="214">
        <f>IF(N1165="nulová",J1165,0)</f>
        <v>0</v>
      </c>
      <c r="BJ1165" s="25" t="s">
        <v>78</v>
      </c>
      <c r="BK1165" s="214">
        <f>ROUND(I1165*H1165,2)</f>
        <v>0</v>
      </c>
      <c r="BL1165" s="25" t="s">
        <v>255</v>
      </c>
      <c r="BM1165" s="25" t="s">
        <v>1255</v>
      </c>
    </row>
    <row r="1166" spans="2:51" s="11" customFormat="1" ht="13.5">
      <c r="B1166" s="215"/>
      <c r="D1166" s="216" t="s">
        <v>166</v>
      </c>
      <c r="E1166" s="217" t="s">
        <v>5</v>
      </c>
      <c r="F1166" s="218" t="s">
        <v>1089</v>
      </c>
      <c r="H1166" s="217" t="s">
        <v>5</v>
      </c>
      <c r="I1166" s="219"/>
      <c r="L1166" s="215"/>
      <c r="M1166" s="220"/>
      <c r="N1166" s="221"/>
      <c r="O1166" s="221"/>
      <c r="P1166" s="221"/>
      <c r="Q1166" s="221"/>
      <c r="R1166" s="221"/>
      <c r="S1166" s="221"/>
      <c r="T1166" s="222"/>
      <c r="AT1166" s="217" t="s">
        <v>166</v>
      </c>
      <c r="AU1166" s="217" t="s">
        <v>82</v>
      </c>
      <c r="AV1166" s="11" t="s">
        <v>78</v>
      </c>
      <c r="AW1166" s="11" t="s">
        <v>36</v>
      </c>
      <c r="AX1166" s="11" t="s">
        <v>73</v>
      </c>
      <c r="AY1166" s="217" t="s">
        <v>158</v>
      </c>
    </row>
    <row r="1167" spans="2:51" s="12" customFormat="1" ht="13.5">
      <c r="B1167" s="223"/>
      <c r="D1167" s="216" t="s">
        <v>166</v>
      </c>
      <c r="E1167" s="224" t="s">
        <v>5</v>
      </c>
      <c r="F1167" s="225" t="s">
        <v>1090</v>
      </c>
      <c r="H1167" s="226">
        <v>23.25</v>
      </c>
      <c r="I1167" s="227"/>
      <c r="L1167" s="223"/>
      <c r="M1167" s="228"/>
      <c r="N1167" s="229"/>
      <c r="O1167" s="229"/>
      <c r="P1167" s="229"/>
      <c r="Q1167" s="229"/>
      <c r="R1167" s="229"/>
      <c r="S1167" s="229"/>
      <c r="T1167" s="230"/>
      <c r="AT1167" s="224" t="s">
        <v>166</v>
      </c>
      <c r="AU1167" s="224" t="s">
        <v>82</v>
      </c>
      <c r="AV1167" s="12" t="s">
        <v>82</v>
      </c>
      <c r="AW1167" s="12" t="s">
        <v>36</v>
      </c>
      <c r="AX1167" s="12" t="s">
        <v>73</v>
      </c>
      <c r="AY1167" s="224" t="s">
        <v>158</v>
      </c>
    </row>
    <row r="1168" spans="2:51" s="13" customFormat="1" ht="13.5">
      <c r="B1168" s="231"/>
      <c r="D1168" s="216" t="s">
        <v>166</v>
      </c>
      <c r="E1168" s="232" t="s">
        <v>5</v>
      </c>
      <c r="F1168" s="233" t="s">
        <v>169</v>
      </c>
      <c r="H1168" s="234">
        <v>23.25</v>
      </c>
      <c r="I1168" s="235"/>
      <c r="L1168" s="231"/>
      <c r="M1168" s="236"/>
      <c r="N1168" s="237"/>
      <c r="O1168" s="237"/>
      <c r="P1168" s="237"/>
      <c r="Q1168" s="237"/>
      <c r="R1168" s="237"/>
      <c r="S1168" s="237"/>
      <c r="T1168" s="238"/>
      <c r="AT1168" s="232" t="s">
        <v>166</v>
      </c>
      <c r="AU1168" s="232" t="s">
        <v>82</v>
      </c>
      <c r="AV1168" s="13" t="s">
        <v>88</v>
      </c>
      <c r="AW1168" s="13" t="s">
        <v>36</v>
      </c>
      <c r="AX1168" s="13" t="s">
        <v>78</v>
      </c>
      <c r="AY1168" s="232" t="s">
        <v>158</v>
      </c>
    </row>
    <row r="1169" spans="2:65" s="1" customFormat="1" ht="38.25" customHeight="1">
      <c r="B1169" s="202"/>
      <c r="C1169" s="203" t="s">
        <v>1256</v>
      </c>
      <c r="D1169" s="203" t="s">
        <v>160</v>
      </c>
      <c r="E1169" s="204" t="s">
        <v>1257</v>
      </c>
      <c r="F1169" s="205" t="s">
        <v>1258</v>
      </c>
      <c r="G1169" s="206" t="s">
        <v>279</v>
      </c>
      <c r="H1169" s="207">
        <v>24.223</v>
      </c>
      <c r="I1169" s="208"/>
      <c r="J1169" s="209">
        <f>ROUND(I1169*H1169,2)</f>
        <v>0</v>
      </c>
      <c r="K1169" s="205" t="s">
        <v>164</v>
      </c>
      <c r="L1169" s="47"/>
      <c r="M1169" s="210" t="s">
        <v>5</v>
      </c>
      <c r="N1169" s="211" t="s">
        <v>44</v>
      </c>
      <c r="O1169" s="48"/>
      <c r="P1169" s="212">
        <f>O1169*H1169</f>
        <v>0</v>
      </c>
      <c r="Q1169" s="212">
        <v>0</v>
      </c>
      <c r="R1169" s="212">
        <f>Q1169*H1169</f>
        <v>0</v>
      </c>
      <c r="S1169" s="212">
        <v>0</v>
      </c>
      <c r="T1169" s="213">
        <f>S1169*H1169</f>
        <v>0</v>
      </c>
      <c r="AR1169" s="25" t="s">
        <v>255</v>
      </c>
      <c r="AT1169" s="25" t="s">
        <v>160</v>
      </c>
      <c r="AU1169" s="25" t="s">
        <v>82</v>
      </c>
      <c r="AY1169" s="25" t="s">
        <v>158</v>
      </c>
      <c r="BE1169" s="214">
        <f>IF(N1169="základní",J1169,0)</f>
        <v>0</v>
      </c>
      <c r="BF1169" s="214">
        <f>IF(N1169="snížená",J1169,0)</f>
        <v>0</v>
      </c>
      <c r="BG1169" s="214">
        <f>IF(N1169="zákl. přenesená",J1169,0)</f>
        <v>0</v>
      </c>
      <c r="BH1169" s="214">
        <f>IF(N1169="sníž. přenesená",J1169,0)</f>
        <v>0</v>
      </c>
      <c r="BI1169" s="214">
        <f>IF(N1169="nulová",J1169,0)</f>
        <v>0</v>
      </c>
      <c r="BJ1169" s="25" t="s">
        <v>78</v>
      </c>
      <c r="BK1169" s="214">
        <f>ROUND(I1169*H1169,2)</f>
        <v>0</v>
      </c>
      <c r="BL1169" s="25" t="s">
        <v>255</v>
      </c>
      <c r="BM1169" s="25" t="s">
        <v>1259</v>
      </c>
    </row>
    <row r="1170" spans="2:63" s="10" customFormat="1" ht="29.85" customHeight="1">
      <c r="B1170" s="189"/>
      <c r="D1170" s="190" t="s">
        <v>72</v>
      </c>
      <c r="E1170" s="200" t="s">
        <v>1260</v>
      </c>
      <c r="F1170" s="200" t="s">
        <v>1261</v>
      </c>
      <c r="I1170" s="192"/>
      <c r="J1170" s="201">
        <f>BK1170</f>
        <v>0</v>
      </c>
      <c r="L1170" s="189"/>
      <c r="M1170" s="194"/>
      <c r="N1170" s="195"/>
      <c r="O1170" s="195"/>
      <c r="P1170" s="196">
        <f>SUM(P1171:P1191)</f>
        <v>0</v>
      </c>
      <c r="Q1170" s="195"/>
      <c r="R1170" s="196">
        <f>SUM(R1171:R1191)</f>
        <v>0</v>
      </c>
      <c r="S1170" s="195"/>
      <c r="T1170" s="197">
        <f>SUM(T1171:T1191)</f>
        <v>0</v>
      </c>
      <c r="AR1170" s="190" t="s">
        <v>82</v>
      </c>
      <c r="AT1170" s="198" t="s">
        <v>72</v>
      </c>
      <c r="AU1170" s="198" t="s">
        <v>78</v>
      </c>
      <c r="AY1170" s="190" t="s">
        <v>158</v>
      </c>
      <c r="BK1170" s="199">
        <f>SUM(BK1171:BK1191)</f>
        <v>0</v>
      </c>
    </row>
    <row r="1171" spans="2:65" s="1" customFormat="1" ht="280.5" customHeight="1">
      <c r="B1171" s="202"/>
      <c r="C1171" s="203" t="s">
        <v>1262</v>
      </c>
      <c r="D1171" s="203" t="s">
        <v>160</v>
      </c>
      <c r="E1171" s="204" t="s">
        <v>1263</v>
      </c>
      <c r="F1171" s="205" t="s">
        <v>1264</v>
      </c>
      <c r="G1171" s="206" t="s">
        <v>853</v>
      </c>
      <c r="H1171" s="207">
        <v>13</v>
      </c>
      <c r="I1171" s="208"/>
      <c r="J1171" s="209">
        <f>ROUND(I1171*H1171,2)</f>
        <v>0</v>
      </c>
      <c r="K1171" s="205" t="s">
        <v>5</v>
      </c>
      <c r="L1171" s="47"/>
      <c r="M1171" s="210" t="s">
        <v>5</v>
      </c>
      <c r="N1171" s="211" t="s">
        <v>44</v>
      </c>
      <c r="O1171" s="48"/>
      <c r="P1171" s="212">
        <f>O1171*H1171</f>
        <v>0</v>
      </c>
      <c r="Q1171" s="212">
        <v>0</v>
      </c>
      <c r="R1171" s="212">
        <f>Q1171*H1171</f>
        <v>0</v>
      </c>
      <c r="S1171" s="212">
        <v>0</v>
      </c>
      <c r="T1171" s="213">
        <f>S1171*H1171</f>
        <v>0</v>
      </c>
      <c r="AR1171" s="25" t="s">
        <v>255</v>
      </c>
      <c r="AT1171" s="25" t="s">
        <v>160</v>
      </c>
      <c r="AU1171" s="25" t="s">
        <v>82</v>
      </c>
      <c r="AY1171" s="25" t="s">
        <v>158</v>
      </c>
      <c r="BE1171" s="214">
        <f>IF(N1171="základní",J1171,0)</f>
        <v>0</v>
      </c>
      <c r="BF1171" s="214">
        <f>IF(N1171="snížená",J1171,0)</f>
        <v>0</v>
      </c>
      <c r="BG1171" s="214">
        <f>IF(N1171="zákl. přenesená",J1171,0)</f>
        <v>0</v>
      </c>
      <c r="BH1171" s="214">
        <f>IF(N1171="sníž. přenesená",J1171,0)</f>
        <v>0</v>
      </c>
      <c r="BI1171" s="214">
        <f>IF(N1171="nulová",J1171,0)</f>
        <v>0</v>
      </c>
      <c r="BJ1171" s="25" t="s">
        <v>78</v>
      </c>
      <c r="BK1171" s="214">
        <f>ROUND(I1171*H1171,2)</f>
        <v>0</v>
      </c>
      <c r="BL1171" s="25" t="s">
        <v>255</v>
      </c>
      <c r="BM1171" s="25" t="s">
        <v>1265</v>
      </c>
    </row>
    <row r="1172" spans="2:51" s="11" customFormat="1" ht="13.5">
      <c r="B1172" s="215"/>
      <c r="D1172" s="216" t="s">
        <v>166</v>
      </c>
      <c r="E1172" s="217" t="s">
        <v>5</v>
      </c>
      <c r="F1172" s="218" t="s">
        <v>1266</v>
      </c>
      <c r="H1172" s="217" t="s">
        <v>5</v>
      </c>
      <c r="I1172" s="219"/>
      <c r="L1172" s="215"/>
      <c r="M1172" s="220"/>
      <c r="N1172" s="221"/>
      <c r="O1172" s="221"/>
      <c r="P1172" s="221"/>
      <c r="Q1172" s="221"/>
      <c r="R1172" s="221"/>
      <c r="S1172" s="221"/>
      <c r="T1172" s="222"/>
      <c r="AT1172" s="217" t="s">
        <v>166</v>
      </c>
      <c r="AU1172" s="217" t="s">
        <v>82</v>
      </c>
      <c r="AV1172" s="11" t="s">
        <v>78</v>
      </c>
      <c r="AW1172" s="11" t="s">
        <v>36</v>
      </c>
      <c r="AX1172" s="11" t="s">
        <v>73</v>
      </c>
      <c r="AY1172" s="217" t="s">
        <v>158</v>
      </c>
    </row>
    <row r="1173" spans="2:51" s="12" customFormat="1" ht="13.5">
      <c r="B1173" s="223"/>
      <c r="D1173" s="216" t="s">
        <v>166</v>
      </c>
      <c r="E1173" s="224" t="s">
        <v>5</v>
      </c>
      <c r="F1173" s="225" t="s">
        <v>237</v>
      </c>
      <c r="H1173" s="226">
        <v>13</v>
      </c>
      <c r="I1173" s="227"/>
      <c r="L1173" s="223"/>
      <c r="M1173" s="228"/>
      <c r="N1173" s="229"/>
      <c r="O1173" s="229"/>
      <c r="P1173" s="229"/>
      <c r="Q1173" s="229"/>
      <c r="R1173" s="229"/>
      <c r="S1173" s="229"/>
      <c r="T1173" s="230"/>
      <c r="AT1173" s="224" t="s">
        <v>166</v>
      </c>
      <c r="AU1173" s="224" t="s">
        <v>82</v>
      </c>
      <c r="AV1173" s="12" t="s">
        <v>82</v>
      </c>
      <c r="AW1173" s="12" t="s">
        <v>36</v>
      </c>
      <c r="AX1173" s="12" t="s">
        <v>73</v>
      </c>
      <c r="AY1173" s="224" t="s">
        <v>158</v>
      </c>
    </row>
    <row r="1174" spans="2:51" s="13" customFormat="1" ht="13.5">
      <c r="B1174" s="231"/>
      <c r="D1174" s="216" t="s">
        <v>166</v>
      </c>
      <c r="E1174" s="232" t="s">
        <v>5</v>
      </c>
      <c r="F1174" s="233" t="s">
        <v>169</v>
      </c>
      <c r="H1174" s="234">
        <v>13</v>
      </c>
      <c r="I1174" s="235"/>
      <c r="L1174" s="231"/>
      <c r="M1174" s="236"/>
      <c r="N1174" s="237"/>
      <c r="O1174" s="237"/>
      <c r="P1174" s="237"/>
      <c r="Q1174" s="237"/>
      <c r="R1174" s="237"/>
      <c r="S1174" s="237"/>
      <c r="T1174" s="238"/>
      <c r="AT1174" s="232" t="s">
        <v>166</v>
      </c>
      <c r="AU1174" s="232" t="s">
        <v>82</v>
      </c>
      <c r="AV1174" s="13" t="s">
        <v>88</v>
      </c>
      <c r="AW1174" s="13" t="s">
        <v>36</v>
      </c>
      <c r="AX1174" s="13" t="s">
        <v>78</v>
      </c>
      <c r="AY1174" s="232" t="s">
        <v>158</v>
      </c>
    </row>
    <row r="1175" spans="2:65" s="1" customFormat="1" ht="357" customHeight="1">
      <c r="B1175" s="202"/>
      <c r="C1175" s="203" t="s">
        <v>1267</v>
      </c>
      <c r="D1175" s="203" t="s">
        <v>160</v>
      </c>
      <c r="E1175" s="204" t="s">
        <v>1268</v>
      </c>
      <c r="F1175" s="205" t="s">
        <v>1269</v>
      </c>
      <c r="G1175" s="206" t="s">
        <v>853</v>
      </c>
      <c r="H1175" s="207">
        <v>12</v>
      </c>
      <c r="I1175" s="208"/>
      <c r="J1175" s="209">
        <f>ROUND(I1175*H1175,2)</f>
        <v>0</v>
      </c>
      <c r="K1175" s="205" t="s">
        <v>5</v>
      </c>
      <c r="L1175" s="47"/>
      <c r="M1175" s="210" t="s">
        <v>5</v>
      </c>
      <c r="N1175" s="211" t="s">
        <v>44</v>
      </c>
      <c r="O1175" s="48"/>
      <c r="P1175" s="212">
        <f>O1175*H1175</f>
        <v>0</v>
      </c>
      <c r="Q1175" s="212">
        <v>0</v>
      </c>
      <c r="R1175" s="212">
        <f>Q1175*H1175</f>
        <v>0</v>
      </c>
      <c r="S1175" s="212">
        <v>0</v>
      </c>
      <c r="T1175" s="213">
        <f>S1175*H1175</f>
        <v>0</v>
      </c>
      <c r="AR1175" s="25" t="s">
        <v>255</v>
      </c>
      <c r="AT1175" s="25" t="s">
        <v>160</v>
      </c>
      <c r="AU1175" s="25" t="s">
        <v>82</v>
      </c>
      <c r="AY1175" s="25" t="s">
        <v>158</v>
      </c>
      <c r="BE1175" s="214">
        <f>IF(N1175="základní",J1175,0)</f>
        <v>0</v>
      </c>
      <c r="BF1175" s="214">
        <f>IF(N1175="snížená",J1175,0)</f>
        <v>0</v>
      </c>
      <c r="BG1175" s="214">
        <f>IF(N1175="zákl. přenesená",J1175,0)</f>
        <v>0</v>
      </c>
      <c r="BH1175" s="214">
        <f>IF(N1175="sníž. přenesená",J1175,0)</f>
        <v>0</v>
      </c>
      <c r="BI1175" s="214">
        <f>IF(N1175="nulová",J1175,0)</f>
        <v>0</v>
      </c>
      <c r="BJ1175" s="25" t="s">
        <v>78</v>
      </c>
      <c r="BK1175" s="214">
        <f>ROUND(I1175*H1175,2)</f>
        <v>0</v>
      </c>
      <c r="BL1175" s="25" t="s">
        <v>255</v>
      </c>
      <c r="BM1175" s="25" t="s">
        <v>1270</v>
      </c>
    </row>
    <row r="1176" spans="2:51" s="11" customFormat="1" ht="13.5">
      <c r="B1176" s="215"/>
      <c r="D1176" s="216" t="s">
        <v>166</v>
      </c>
      <c r="E1176" s="217" t="s">
        <v>5</v>
      </c>
      <c r="F1176" s="218" t="s">
        <v>1271</v>
      </c>
      <c r="H1176" s="217" t="s">
        <v>5</v>
      </c>
      <c r="I1176" s="219"/>
      <c r="L1176" s="215"/>
      <c r="M1176" s="220"/>
      <c r="N1176" s="221"/>
      <c r="O1176" s="221"/>
      <c r="P1176" s="221"/>
      <c r="Q1176" s="221"/>
      <c r="R1176" s="221"/>
      <c r="S1176" s="221"/>
      <c r="T1176" s="222"/>
      <c r="AT1176" s="217" t="s">
        <v>166</v>
      </c>
      <c r="AU1176" s="217" t="s">
        <v>82</v>
      </c>
      <c r="AV1176" s="11" t="s">
        <v>78</v>
      </c>
      <c r="AW1176" s="11" t="s">
        <v>36</v>
      </c>
      <c r="AX1176" s="11" t="s">
        <v>73</v>
      </c>
      <c r="AY1176" s="217" t="s">
        <v>158</v>
      </c>
    </row>
    <row r="1177" spans="2:51" s="12" customFormat="1" ht="13.5">
      <c r="B1177" s="223"/>
      <c r="D1177" s="216" t="s">
        <v>166</v>
      </c>
      <c r="E1177" s="224" t="s">
        <v>5</v>
      </c>
      <c r="F1177" s="225" t="s">
        <v>229</v>
      </c>
      <c r="H1177" s="226">
        <v>12</v>
      </c>
      <c r="I1177" s="227"/>
      <c r="L1177" s="223"/>
      <c r="M1177" s="228"/>
      <c r="N1177" s="229"/>
      <c r="O1177" s="229"/>
      <c r="P1177" s="229"/>
      <c r="Q1177" s="229"/>
      <c r="R1177" s="229"/>
      <c r="S1177" s="229"/>
      <c r="T1177" s="230"/>
      <c r="AT1177" s="224" t="s">
        <v>166</v>
      </c>
      <c r="AU1177" s="224" t="s">
        <v>82</v>
      </c>
      <c r="AV1177" s="12" t="s">
        <v>82</v>
      </c>
      <c r="AW1177" s="12" t="s">
        <v>36</v>
      </c>
      <c r="AX1177" s="12" t="s">
        <v>73</v>
      </c>
      <c r="AY1177" s="224" t="s">
        <v>158</v>
      </c>
    </row>
    <row r="1178" spans="2:51" s="13" customFormat="1" ht="13.5">
      <c r="B1178" s="231"/>
      <c r="D1178" s="216" t="s">
        <v>166</v>
      </c>
      <c r="E1178" s="232" t="s">
        <v>5</v>
      </c>
      <c r="F1178" s="233" t="s">
        <v>169</v>
      </c>
      <c r="H1178" s="234">
        <v>12</v>
      </c>
      <c r="I1178" s="235"/>
      <c r="L1178" s="231"/>
      <c r="M1178" s="236"/>
      <c r="N1178" s="237"/>
      <c r="O1178" s="237"/>
      <c r="P1178" s="237"/>
      <c r="Q1178" s="237"/>
      <c r="R1178" s="237"/>
      <c r="S1178" s="237"/>
      <c r="T1178" s="238"/>
      <c r="AT1178" s="232" t="s">
        <v>166</v>
      </c>
      <c r="AU1178" s="232" t="s">
        <v>82</v>
      </c>
      <c r="AV1178" s="13" t="s">
        <v>88</v>
      </c>
      <c r="AW1178" s="13" t="s">
        <v>36</v>
      </c>
      <c r="AX1178" s="13" t="s">
        <v>78</v>
      </c>
      <c r="AY1178" s="232" t="s">
        <v>158</v>
      </c>
    </row>
    <row r="1179" spans="2:65" s="1" customFormat="1" ht="16.5" customHeight="1">
      <c r="B1179" s="202"/>
      <c r="C1179" s="203" t="s">
        <v>1272</v>
      </c>
      <c r="D1179" s="203" t="s">
        <v>160</v>
      </c>
      <c r="E1179" s="204" t="s">
        <v>1273</v>
      </c>
      <c r="F1179" s="205" t="s">
        <v>1274</v>
      </c>
      <c r="G1179" s="206" t="s">
        <v>853</v>
      </c>
      <c r="H1179" s="207">
        <v>13</v>
      </c>
      <c r="I1179" s="208"/>
      <c r="J1179" s="209">
        <f>ROUND(I1179*H1179,2)</f>
        <v>0</v>
      </c>
      <c r="K1179" s="205" t="s">
        <v>5</v>
      </c>
      <c r="L1179" s="47"/>
      <c r="M1179" s="210" t="s">
        <v>5</v>
      </c>
      <c r="N1179" s="211" t="s">
        <v>44</v>
      </c>
      <c r="O1179" s="48"/>
      <c r="P1179" s="212">
        <f>O1179*H1179</f>
        <v>0</v>
      </c>
      <c r="Q1179" s="212">
        <v>0</v>
      </c>
      <c r="R1179" s="212">
        <f>Q1179*H1179</f>
        <v>0</v>
      </c>
      <c r="S1179" s="212">
        <v>0</v>
      </c>
      <c r="T1179" s="213">
        <f>S1179*H1179</f>
        <v>0</v>
      </c>
      <c r="AR1179" s="25" t="s">
        <v>255</v>
      </c>
      <c r="AT1179" s="25" t="s">
        <v>160</v>
      </c>
      <c r="AU1179" s="25" t="s">
        <v>82</v>
      </c>
      <c r="AY1179" s="25" t="s">
        <v>158</v>
      </c>
      <c r="BE1179" s="214">
        <f>IF(N1179="základní",J1179,0)</f>
        <v>0</v>
      </c>
      <c r="BF1179" s="214">
        <f>IF(N1179="snížená",J1179,0)</f>
        <v>0</v>
      </c>
      <c r="BG1179" s="214">
        <f>IF(N1179="zákl. přenesená",J1179,0)</f>
        <v>0</v>
      </c>
      <c r="BH1179" s="214">
        <f>IF(N1179="sníž. přenesená",J1179,0)</f>
        <v>0</v>
      </c>
      <c r="BI1179" s="214">
        <f>IF(N1179="nulová",J1179,0)</f>
        <v>0</v>
      </c>
      <c r="BJ1179" s="25" t="s">
        <v>78</v>
      </c>
      <c r="BK1179" s="214">
        <f>ROUND(I1179*H1179,2)</f>
        <v>0</v>
      </c>
      <c r="BL1179" s="25" t="s">
        <v>255</v>
      </c>
      <c r="BM1179" s="25" t="s">
        <v>1275</v>
      </c>
    </row>
    <row r="1180" spans="2:51" s="11" customFormat="1" ht="13.5">
      <c r="B1180" s="215"/>
      <c r="D1180" s="216" t="s">
        <v>166</v>
      </c>
      <c r="E1180" s="217" t="s">
        <v>5</v>
      </c>
      <c r="F1180" s="218" t="s">
        <v>1276</v>
      </c>
      <c r="H1180" s="217" t="s">
        <v>5</v>
      </c>
      <c r="I1180" s="219"/>
      <c r="L1180" s="215"/>
      <c r="M1180" s="220"/>
      <c r="N1180" s="221"/>
      <c r="O1180" s="221"/>
      <c r="P1180" s="221"/>
      <c r="Q1180" s="221"/>
      <c r="R1180" s="221"/>
      <c r="S1180" s="221"/>
      <c r="T1180" s="222"/>
      <c r="AT1180" s="217" t="s">
        <v>166</v>
      </c>
      <c r="AU1180" s="217" t="s">
        <v>82</v>
      </c>
      <c r="AV1180" s="11" t="s">
        <v>78</v>
      </c>
      <c r="AW1180" s="11" t="s">
        <v>36</v>
      </c>
      <c r="AX1180" s="11" t="s">
        <v>73</v>
      </c>
      <c r="AY1180" s="217" t="s">
        <v>158</v>
      </c>
    </row>
    <row r="1181" spans="2:51" s="11" customFormat="1" ht="13.5">
      <c r="B1181" s="215"/>
      <c r="D1181" s="216" t="s">
        <v>166</v>
      </c>
      <c r="E1181" s="217" t="s">
        <v>5</v>
      </c>
      <c r="F1181" s="218" t="s">
        <v>855</v>
      </c>
      <c r="H1181" s="217" t="s">
        <v>5</v>
      </c>
      <c r="I1181" s="219"/>
      <c r="L1181" s="215"/>
      <c r="M1181" s="220"/>
      <c r="N1181" s="221"/>
      <c r="O1181" s="221"/>
      <c r="P1181" s="221"/>
      <c r="Q1181" s="221"/>
      <c r="R1181" s="221"/>
      <c r="S1181" s="221"/>
      <c r="T1181" s="222"/>
      <c r="AT1181" s="217" t="s">
        <v>166</v>
      </c>
      <c r="AU1181" s="217" t="s">
        <v>82</v>
      </c>
      <c r="AV1181" s="11" t="s">
        <v>78</v>
      </c>
      <c r="AW1181" s="11" t="s">
        <v>36</v>
      </c>
      <c r="AX1181" s="11" t="s">
        <v>73</v>
      </c>
      <c r="AY1181" s="217" t="s">
        <v>158</v>
      </c>
    </row>
    <row r="1182" spans="2:51" s="12" customFormat="1" ht="13.5">
      <c r="B1182" s="223"/>
      <c r="D1182" s="216" t="s">
        <v>166</v>
      </c>
      <c r="E1182" s="224" t="s">
        <v>5</v>
      </c>
      <c r="F1182" s="225" t="s">
        <v>1277</v>
      </c>
      <c r="H1182" s="226">
        <v>7</v>
      </c>
      <c r="I1182" s="227"/>
      <c r="L1182" s="223"/>
      <c r="M1182" s="228"/>
      <c r="N1182" s="229"/>
      <c r="O1182" s="229"/>
      <c r="P1182" s="229"/>
      <c r="Q1182" s="229"/>
      <c r="R1182" s="229"/>
      <c r="S1182" s="229"/>
      <c r="T1182" s="230"/>
      <c r="AT1182" s="224" t="s">
        <v>166</v>
      </c>
      <c r="AU1182" s="224" t="s">
        <v>82</v>
      </c>
      <c r="AV1182" s="12" t="s">
        <v>82</v>
      </c>
      <c r="AW1182" s="12" t="s">
        <v>36</v>
      </c>
      <c r="AX1182" s="12" t="s">
        <v>73</v>
      </c>
      <c r="AY1182" s="224" t="s">
        <v>158</v>
      </c>
    </row>
    <row r="1183" spans="2:51" s="11" customFormat="1" ht="13.5">
      <c r="B1183" s="215"/>
      <c r="D1183" s="216" t="s">
        <v>166</v>
      </c>
      <c r="E1183" s="217" t="s">
        <v>5</v>
      </c>
      <c r="F1183" s="218" t="s">
        <v>856</v>
      </c>
      <c r="H1183" s="217" t="s">
        <v>5</v>
      </c>
      <c r="I1183" s="219"/>
      <c r="L1183" s="215"/>
      <c r="M1183" s="220"/>
      <c r="N1183" s="221"/>
      <c r="O1183" s="221"/>
      <c r="P1183" s="221"/>
      <c r="Q1183" s="221"/>
      <c r="R1183" s="221"/>
      <c r="S1183" s="221"/>
      <c r="T1183" s="222"/>
      <c r="AT1183" s="217" t="s">
        <v>166</v>
      </c>
      <c r="AU1183" s="217" t="s">
        <v>82</v>
      </c>
      <c r="AV1183" s="11" t="s">
        <v>78</v>
      </c>
      <c r="AW1183" s="11" t="s">
        <v>36</v>
      </c>
      <c r="AX1183" s="11" t="s">
        <v>73</v>
      </c>
      <c r="AY1183" s="217" t="s">
        <v>158</v>
      </c>
    </row>
    <row r="1184" spans="2:51" s="12" customFormat="1" ht="13.5">
      <c r="B1184" s="223"/>
      <c r="D1184" s="216" t="s">
        <v>166</v>
      </c>
      <c r="E1184" s="224" t="s">
        <v>5</v>
      </c>
      <c r="F1184" s="225" t="s">
        <v>1278</v>
      </c>
      <c r="H1184" s="226">
        <v>6</v>
      </c>
      <c r="I1184" s="227"/>
      <c r="L1184" s="223"/>
      <c r="M1184" s="228"/>
      <c r="N1184" s="229"/>
      <c r="O1184" s="229"/>
      <c r="P1184" s="229"/>
      <c r="Q1184" s="229"/>
      <c r="R1184" s="229"/>
      <c r="S1184" s="229"/>
      <c r="T1184" s="230"/>
      <c r="AT1184" s="224" t="s">
        <v>166</v>
      </c>
      <c r="AU1184" s="224" t="s">
        <v>82</v>
      </c>
      <c r="AV1184" s="12" t="s">
        <v>82</v>
      </c>
      <c r="AW1184" s="12" t="s">
        <v>36</v>
      </c>
      <c r="AX1184" s="12" t="s">
        <v>73</v>
      </c>
      <c r="AY1184" s="224" t="s">
        <v>158</v>
      </c>
    </row>
    <row r="1185" spans="2:51" s="13" customFormat="1" ht="13.5">
      <c r="B1185" s="231"/>
      <c r="D1185" s="216" t="s">
        <v>166</v>
      </c>
      <c r="E1185" s="232" t="s">
        <v>5</v>
      </c>
      <c r="F1185" s="233" t="s">
        <v>169</v>
      </c>
      <c r="H1185" s="234">
        <v>13</v>
      </c>
      <c r="I1185" s="235"/>
      <c r="L1185" s="231"/>
      <c r="M1185" s="236"/>
      <c r="N1185" s="237"/>
      <c r="O1185" s="237"/>
      <c r="P1185" s="237"/>
      <c r="Q1185" s="237"/>
      <c r="R1185" s="237"/>
      <c r="S1185" s="237"/>
      <c r="T1185" s="238"/>
      <c r="AT1185" s="232" t="s">
        <v>166</v>
      </c>
      <c r="AU1185" s="232" t="s">
        <v>82</v>
      </c>
      <c r="AV1185" s="13" t="s">
        <v>88</v>
      </c>
      <c r="AW1185" s="13" t="s">
        <v>36</v>
      </c>
      <c r="AX1185" s="13" t="s">
        <v>78</v>
      </c>
      <c r="AY1185" s="232" t="s">
        <v>158</v>
      </c>
    </row>
    <row r="1186" spans="2:65" s="1" customFormat="1" ht="16.5" customHeight="1">
      <c r="B1186" s="202"/>
      <c r="C1186" s="203" t="s">
        <v>1279</v>
      </c>
      <c r="D1186" s="203" t="s">
        <v>160</v>
      </c>
      <c r="E1186" s="204" t="s">
        <v>1280</v>
      </c>
      <c r="F1186" s="205" t="s">
        <v>1281</v>
      </c>
      <c r="G1186" s="206" t="s">
        <v>853</v>
      </c>
      <c r="H1186" s="207">
        <v>14</v>
      </c>
      <c r="I1186" s="208"/>
      <c r="J1186" s="209">
        <f>ROUND(I1186*H1186,2)</f>
        <v>0</v>
      </c>
      <c r="K1186" s="205" t="s">
        <v>5</v>
      </c>
      <c r="L1186" s="47"/>
      <c r="M1186" s="210" t="s">
        <v>5</v>
      </c>
      <c r="N1186" s="211" t="s">
        <v>44</v>
      </c>
      <c r="O1186" s="48"/>
      <c r="P1186" s="212">
        <f>O1186*H1186</f>
        <v>0</v>
      </c>
      <c r="Q1186" s="212">
        <v>0</v>
      </c>
      <c r="R1186" s="212">
        <f>Q1186*H1186</f>
        <v>0</v>
      </c>
      <c r="S1186" s="212">
        <v>0</v>
      </c>
      <c r="T1186" s="213">
        <f>S1186*H1186</f>
        <v>0</v>
      </c>
      <c r="AR1186" s="25" t="s">
        <v>255</v>
      </c>
      <c r="AT1186" s="25" t="s">
        <v>160</v>
      </c>
      <c r="AU1186" s="25" t="s">
        <v>82</v>
      </c>
      <c r="AY1186" s="25" t="s">
        <v>158</v>
      </c>
      <c r="BE1186" s="214">
        <f>IF(N1186="základní",J1186,0)</f>
        <v>0</v>
      </c>
      <c r="BF1186" s="214">
        <f>IF(N1186="snížená",J1186,0)</f>
        <v>0</v>
      </c>
      <c r="BG1186" s="214">
        <f>IF(N1186="zákl. přenesená",J1186,0)</f>
        <v>0</v>
      </c>
      <c r="BH1186" s="214">
        <f>IF(N1186="sníž. přenesená",J1186,0)</f>
        <v>0</v>
      </c>
      <c r="BI1186" s="214">
        <f>IF(N1186="nulová",J1186,0)</f>
        <v>0</v>
      </c>
      <c r="BJ1186" s="25" t="s">
        <v>78</v>
      </c>
      <c r="BK1186" s="214">
        <f>ROUND(I1186*H1186,2)</f>
        <v>0</v>
      </c>
      <c r="BL1186" s="25" t="s">
        <v>255</v>
      </c>
      <c r="BM1186" s="25" t="s">
        <v>1282</v>
      </c>
    </row>
    <row r="1187" spans="2:51" s="11" customFormat="1" ht="13.5">
      <c r="B1187" s="215"/>
      <c r="D1187" s="216" t="s">
        <v>166</v>
      </c>
      <c r="E1187" s="217" t="s">
        <v>5</v>
      </c>
      <c r="F1187" s="218" t="s">
        <v>855</v>
      </c>
      <c r="H1187" s="217" t="s">
        <v>5</v>
      </c>
      <c r="I1187" s="219"/>
      <c r="L1187" s="215"/>
      <c r="M1187" s="220"/>
      <c r="N1187" s="221"/>
      <c r="O1187" s="221"/>
      <c r="P1187" s="221"/>
      <c r="Q1187" s="221"/>
      <c r="R1187" s="221"/>
      <c r="S1187" s="221"/>
      <c r="T1187" s="222"/>
      <c r="AT1187" s="217" t="s">
        <v>166</v>
      </c>
      <c r="AU1187" s="217" t="s">
        <v>82</v>
      </c>
      <c r="AV1187" s="11" t="s">
        <v>78</v>
      </c>
      <c r="AW1187" s="11" t="s">
        <v>36</v>
      </c>
      <c r="AX1187" s="11" t="s">
        <v>73</v>
      </c>
      <c r="AY1187" s="217" t="s">
        <v>158</v>
      </c>
    </row>
    <row r="1188" spans="2:51" s="12" customFormat="1" ht="13.5">
      <c r="B1188" s="223"/>
      <c r="D1188" s="216" t="s">
        <v>166</v>
      </c>
      <c r="E1188" s="224" t="s">
        <v>5</v>
      </c>
      <c r="F1188" s="225" t="s">
        <v>223</v>
      </c>
      <c r="H1188" s="226">
        <v>11</v>
      </c>
      <c r="I1188" s="227"/>
      <c r="L1188" s="223"/>
      <c r="M1188" s="228"/>
      <c r="N1188" s="229"/>
      <c r="O1188" s="229"/>
      <c r="P1188" s="229"/>
      <c r="Q1188" s="229"/>
      <c r="R1188" s="229"/>
      <c r="S1188" s="229"/>
      <c r="T1188" s="230"/>
      <c r="AT1188" s="224" t="s">
        <v>166</v>
      </c>
      <c r="AU1188" s="224" t="s">
        <v>82</v>
      </c>
      <c r="AV1188" s="12" t="s">
        <v>82</v>
      </c>
      <c r="AW1188" s="12" t="s">
        <v>36</v>
      </c>
      <c r="AX1188" s="12" t="s">
        <v>73</v>
      </c>
      <c r="AY1188" s="224" t="s">
        <v>158</v>
      </c>
    </row>
    <row r="1189" spans="2:51" s="11" customFormat="1" ht="13.5">
      <c r="B1189" s="215"/>
      <c r="D1189" s="216" t="s">
        <v>166</v>
      </c>
      <c r="E1189" s="217" t="s">
        <v>5</v>
      </c>
      <c r="F1189" s="218" t="s">
        <v>856</v>
      </c>
      <c r="H1189" s="217" t="s">
        <v>5</v>
      </c>
      <c r="I1189" s="219"/>
      <c r="L1189" s="215"/>
      <c r="M1189" s="220"/>
      <c r="N1189" s="221"/>
      <c r="O1189" s="221"/>
      <c r="P1189" s="221"/>
      <c r="Q1189" s="221"/>
      <c r="R1189" s="221"/>
      <c r="S1189" s="221"/>
      <c r="T1189" s="222"/>
      <c r="AT1189" s="217" t="s">
        <v>166</v>
      </c>
      <c r="AU1189" s="217" t="s">
        <v>82</v>
      </c>
      <c r="AV1189" s="11" t="s">
        <v>78</v>
      </c>
      <c r="AW1189" s="11" t="s">
        <v>36</v>
      </c>
      <c r="AX1189" s="11" t="s">
        <v>73</v>
      </c>
      <c r="AY1189" s="217" t="s">
        <v>158</v>
      </c>
    </row>
    <row r="1190" spans="2:51" s="12" customFormat="1" ht="13.5">
      <c r="B1190" s="223"/>
      <c r="D1190" s="216" t="s">
        <v>166</v>
      </c>
      <c r="E1190" s="224" t="s">
        <v>5</v>
      </c>
      <c r="F1190" s="225" t="s">
        <v>1283</v>
      </c>
      <c r="H1190" s="226">
        <v>3</v>
      </c>
      <c r="I1190" s="227"/>
      <c r="L1190" s="223"/>
      <c r="M1190" s="228"/>
      <c r="N1190" s="229"/>
      <c r="O1190" s="229"/>
      <c r="P1190" s="229"/>
      <c r="Q1190" s="229"/>
      <c r="R1190" s="229"/>
      <c r="S1190" s="229"/>
      <c r="T1190" s="230"/>
      <c r="AT1190" s="224" t="s">
        <v>166</v>
      </c>
      <c r="AU1190" s="224" t="s">
        <v>82</v>
      </c>
      <c r="AV1190" s="12" t="s">
        <v>82</v>
      </c>
      <c r="AW1190" s="12" t="s">
        <v>36</v>
      </c>
      <c r="AX1190" s="12" t="s">
        <v>73</v>
      </c>
      <c r="AY1190" s="224" t="s">
        <v>158</v>
      </c>
    </row>
    <row r="1191" spans="2:51" s="13" customFormat="1" ht="13.5">
      <c r="B1191" s="231"/>
      <c r="D1191" s="216" t="s">
        <v>166</v>
      </c>
      <c r="E1191" s="232" t="s">
        <v>5</v>
      </c>
      <c r="F1191" s="233" t="s">
        <v>169</v>
      </c>
      <c r="H1191" s="234">
        <v>14</v>
      </c>
      <c r="I1191" s="235"/>
      <c r="L1191" s="231"/>
      <c r="M1191" s="236"/>
      <c r="N1191" s="237"/>
      <c r="O1191" s="237"/>
      <c r="P1191" s="237"/>
      <c r="Q1191" s="237"/>
      <c r="R1191" s="237"/>
      <c r="S1191" s="237"/>
      <c r="T1191" s="238"/>
      <c r="AT1191" s="232" t="s">
        <v>166</v>
      </c>
      <c r="AU1191" s="232" t="s">
        <v>82</v>
      </c>
      <c r="AV1191" s="13" t="s">
        <v>88</v>
      </c>
      <c r="AW1191" s="13" t="s">
        <v>36</v>
      </c>
      <c r="AX1191" s="13" t="s">
        <v>78</v>
      </c>
      <c r="AY1191" s="232" t="s">
        <v>158</v>
      </c>
    </row>
    <row r="1192" spans="2:63" s="10" customFormat="1" ht="29.85" customHeight="1">
      <c r="B1192" s="189"/>
      <c r="D1192" s="190" t="s">
        <v>72</v>
      </c>
      <c r="E1192" s="200" t="s">
        <v>1284</v>
      </c>
      <c r="F1192" s="200" t="s">
        <v>92</v>
      </c>
      <c r="I1192" s="192"/>
      <c r="J1192" s="201">
        <f>BK1192</f>
        <v>0</v>
      </c>
      <c r="L1192" s="189"/>
      <c r="M1192" s="194"/>
      <c r="N1192" s="195"/>
      <c r="O1192" s="195"/>
      <c r="P1192" s="196">
        <f>SUM(P1193:P1195)</f>
        <v>0</v>
      </c>
      <c r="Q1192" s="195"/>
      <c r="R1192" s="196">
        <f>SUM(R1193:R1195)</f>
        <v>0</v>
      </c>
      <c r="S1192" s="195"/>
      <c r="T1192" s="197">
        <f>SUM(T1193:T1195)</f>
        <v>0</v>
      </c>
      <c r="AR1192" s="190" t="s">
        <v>82</v>
      </c>
      <c r="AT1192" s="198" t="s">
        <v>72</v>
      </c>
      <c r="AU1192" s="198" t="s">
        <v>78</v>
      </c>
      <c r="AY1192" s="190" t="s">
        <v>158</v>
      </c>
      <c r="BK1192" s="199">
        <f>SUM(BK1193:BK1195)</f>
        <v>0</v>
      </c>
    </row>
    <row r="1193" spans="2:65" s="1" customFormat="1" ht="318.75" customHeight="1">
      <c r="B1193" s="202"/>
      <c r="C1193" s="203" t="s">
        <v>1285</v>
      </c>
      <c r="D1193" s="203" t="s">
        <v>160</v>
      </c>
      <c r="E1193" s="204" t="s">
        <v>1286</v>
      </c>
      <c r="F1193" s="205" t="s">
        <v>1287</v>
      </c>
      <c r="G1193" s="206" t="s">
        <v>853</v>
      </c>
      <c r="H1193" s="207">
        <v>7</v>
      </c>
      <c r="I1193" s="208"/>
      <c r="J1193" s="209">
        <f>ROUND(I1193*H1193,2)</f>
        <v>0</v>
      </c>
      <c r="K1193" s="205" t="s">
        <v>5</v>
      </c>
      <c r="L1193" s="47"/>
      <c r="M1193" s="210" t="s">
        <v>5</v>
      </c>
      <c r="N1193" s="211" t="s">
        <v>44</v>
      </c>
      <c r="O1193" s="48"/>
      <c r="P1193" s="212">
        <f>O1193*H1193</f>
        <v>0</v>
      </c>
      <c r="Q1193" s="212">
        <v>0</v>
      </c>
      <c r="R1193" s="212">
        <f>Q1193*H1193</f>
        <v>0</v>
      </c>
      <c r="S1193" s="212">
        <v>0</v>
      </c>
      <c r="T1193" s="213">
        <f>S1193*H1193</f>
        <v>0</v>
      </c>
      <c r="AR1193" s="25" t="s">
        <v>255</v>
      </c>
      <c r="AT1193" s="25" t="s">
        <v>160</v>
      </c>
      <c r="AU1193" s="25" t="s">
        <v>82</v>
      </c>
      <c r="AY1193" s="25" t="s">
        <v>158</v>
      </c>
      <c r="BE1193" s="214">
        <f>IF(N1193="základní",J1193,0)</f>
        <v>0</v>
      </c>
      <c r="BF1193" s="214">
        <f>IF(N1193="snížená",J1193,0)</f>
        <v>0</v>
      </c>
      <c r="BG1193" s="214">
        <f>IF(N1193="zákl. přenesená",J1193,0)</f>
        <v>0</v>
      </c>
      <c r="BH1193" s="214">
        <f>IF(N1193="sníž. přenesená",J1193,0)</f>
        <v>0</v>
      </c>
      <c r="BI1193" s="214">
        <f>IF(N1193="nulová",J1193,0)</f>
        <v>0</v>
      </c>
      <c r="BJ1193" s="25" t="s">
        <v>78</v>
      </c>
      <c r="BK1193" s="214">
        <f>ROUND(I1193*H1193,2)</f>
        <v>0</v>
      </c>
      <c r="BL1193" s="25" t="s">
        <v>255</v>
      </c>
      <c r="BM1193" s="25" t="s">
        <v>1288</v>
      </c>
    </row>
    <row r="1194" spans="2:51" s="12" customFormat="1" ht="13.5">
      <c r="B1194" s="223"/>
      <c r="D1194" s="216" t="s">
        <v>166</v>
      </c>
      <c r="E1194" s="224" t="s">
        <v>5</v>
      </c>
      <c r="F1194" s="225" t="s">
        <v>200</v>
      </c>
      <c r="H1194" s="226">
        <v>7</v>
      </c>
      <c r="I1194" s="227"/>
      <c r="L1194" s="223"/>
      <c r="M1194" s="228"/>
      <c r="N1194" s="229"/>
      <c r="O1194" s="229"/>
      <c r="P1194" s="229"/>
      <c r="Q1194" s="229"/>
      <c r="R1194" s="229"/>
      <c r="S1194" s="229"/>
      <c r="T1194" s="230"/>
      <c r="AT1194" s="224" t="s">
        <v>166</v>
      </c>
      <c r="AU1194" s="224" t="s">
        <v>82</v>
      </c>
      <c r="AV1194" s="12" t="s">
        <v>82</v>
      </c>
      <c r="AW1194" s="12" t="s">
        <v>36</v>
      </c>
      <c r="AX1194" s="12" t="s">
        <v>73</v>
      </c>
      <c r="AY1194" s="224" t="s">
        <v>158</v>
      </c>
    </row>
    <row r="1195" spans="2:51" s="13" customFormat="1" ht="13.5">
      <c r="B1195" s="231"/>
      <c r="D1195" s="216" t="s">
        <v>166</v>
      </c>
      <c r="E1195" s="232" t="s">
        <v>5</v>
      </c>
      <c r="F1195" s="233" t="s">
        <v>169</v>
      </c>
      <c r="H1195" s="234">
        <v>7</v>
      </c>
      <c r="I1195" s="235"/>
      <c r="L1195" s="231"/>
      <c r="M1195" s="236"/>
      <c r="N1195" s="237"/>
      <c r="O1195" s="237"/>
      <c r="P1195" s="237"/>
      <c r="Q1195" s="237"/>
      <c r="R1195" s="237"/>
      <c r="S1195" s="237"/>
      <c r="T1195" s="238"/>
      <c r="AT1195" s="232" t="s">
        <v>166</v>
      </c>
      <c r="AU1195" s="232" t="s">
        <v>82</v>
      </c>
      <c r="AV1195" s="13" t="s">
        <v>88</v>
      </c>
      <c r="AW1195" s="13" t="s">
        <v>36</v>
      </c>
      <c r="AX1195" s="13" t="s">
        <v>78</v>
      </c>
      <c r="AY1195" s="232" t="s">
        <v>158</v>
      </c>
    </row>
    <row r="1196" spans="2:63" s="10" customFormat="1" ht="29.85" customHeight="1">
      <c r="B1196" s="189"/>
      <c r="D1196" s="190" t="s">
        <v>72</v>
      </c>
      <c r="E1196" s="200" t="s">
        <v>1289</v>
      </c>
      <c r="F1196" s="200" t="s">
        <v>1290</v>
      </c>
      <c r="I1196" s="192"/>
      <c r="J1196" s="201">
        <f>BK1196</f>
        <v>0</v>
      </c>
      <c r="L1196" s="189"/>
      <c r="M1196" s="194"/>
      <c r="N1196" s="195"/>
      <c r="O1196" s="195"/>
      <c r="P1196" s="196">
        <f>SUM(P1197:P1200)</f>
        <v>0</v>
      </c>
      <c r="Q1196" s="195"/>
      <c r="R1196" s="196">
        <f>SUM(R1197:R1200)</f>
        <v>0</v>
      </c>
      <c r="S1196" s="195"/>
      <c r="T1196" s="197">
        <f>SUM(T1197:T1200)</f>
        <v>0</v>
      </c>
      <c r="AR1196" s="190" t="s">
        <v>82</v>
      </c>
      <c r="AT1196" s="198" t="s">
        <v>72</v>
      </c>
      <c r="AU1196" s="198" t="s">
        <v>78</v>
      </c>
      <c r="AY1196" s="190" t="s">
        <v>158</v>
      </c>
      <c r="BK1196" s="199">
        <f>SUM(BK1197:BK1200)</f>
        <v>0</v>
      </c>
    </row>
    <row r="1197" spans="2:65" s="1" customFormat="1" ht="16.5" customHeight="1">
      <c r="B1197" s="202"/>
      <c r="C1197" s="203" t="s">
        <v>1291</v>
      </c>
      <c r="D1197" s="203" t="s">
        <v>160</v>
      </c>
      <c r="E1197" s="204" t="s">
        <v>1292</v>
      </c>
      <c r="F1197" s="205" t="s">
        <v>1293</v>
      </c>
      <c r="G1197" s="206" t="s">
        <v>853</v>
      </c>
      <c r="H1197" s="207">
        <v>2</v>
      </c>
      <c r="I1197" s="208"/>
      <c r="J1197" s="209">
        <f>ROUND(I1197*H1197,2)</f>
        <v>0</v>
      </c>
      <c r="K1197" s="205" t="s">
        <v>5</v>
      </c>
      <c r="L1197" s="47"/>
      <c r="M1197" s="210" t="s">
        <v>5</v>
      </c>
      <c r="N1197" s="211" t="s">
        <v>44</v>
      </c>
      <c r="O1197" s="48"/>
      <c r="P1197" s="212">
        <f>O1197*H1197</f>
        <v>0</v>
      </c>
      <c r="Q1197" s="212">
        <v>0</v>
      </c>
      <c r="R1197" s="212">
        <f>Q1197*H1197</f>
        <v>0</v>
      </c>
      <c r="S1197" s="212">
        <v>0</v>
      </c>
      <c r="T1197" s="213">
        <f>S1197*H1197</f>
        <v>0</v>
      </c>
      <c r="AR1197" s="25" t="s">
        <v>255</v>
      </c>
      <c r="AT1197" s="25" t="s">
        <v>160</v>
      </c>
      <c r="AU1197" s="25" t="s">
        <v>82</v>
      </c>
      <c r="AY1197" s="25" t="s">
        <v>158</v>
      </c>
      <c r="BE1197" s="214">
        <f>IF(N1197="základní",J1197,0)</f>
        <v>0</v>
      </c>
      <c r="BF1197" s="214">
        <f>IF(N1197="snížená",J1197,0)</f>
        <v>0</v>
      </c>
      <c r="BG1197" s="214">
        <f>IF(N1197="zákl. přenesená",J1197,0)</f>
        <v>0</v>
      </c>
      <c r="BH1197" s="214">
        <f>IF(N1197="sníž. přenesená",J1197,0)</f>
        <v>0</v>
      </c>
      <c r="BI1197" s="214">
        <f>IF(N1197="nulová",J1197,0)</f>
        <v>0</v>
      </c>
      <c r="BJ1197" s="25" t="s">
        <v>78</v>
      </c>
      <c r="BK1197" s="214">
        <f>ROUND(I1197*H1197,2)</f>
        <v>0</v>
      </c>
      <c r="BL1197" s="25" t="s">
        <v>255</v>
      </c>
      <c r="BM1197" s="25" t="s">
        <v>1294</v>
      </c>
    </row>
    <row r="1198" spans="2:51" s="11" customFormat="1" ht="13.5">
      <c r="B1198" s="215"/>
      <c r="D1198" s="216" t="s">
        <v>166</v>
      </c>
      <c r="E1198" s="217" t="s">
        <v>5</v>
      </c>
      <c r="F1198" s="218" t="s">
        <v>1295</v>
      </c>
      <c r="H1198" s="217" t="s">
        <v>5</v>
      </c>
      <c r="I1198" s="219"/>
      <c r="L1198" s="215"/>
      <c r="M1198" s="220"/>
      <c r="N1198" s="221"/>
      <c r="O1198" s="221"/>
      <c r="P1198" s="221"/>
      <c r="Q1198" s="221"/>
      <c r="R1198" s="221"/>
      <c r="S1198" s="221"/>
      <c r="T1198" s="222"/>
      <c r="AT1198" s="217" t="s">
        <v>166</v>
      </c>
      <c r="AU1198" s="217" t="s">
        <v>82</v>
      </c>
      <c r="AV1198" s="11" t="s">
        <v>78</v>
      </c>
      <c r="AW1198" s="11" t="s">
        <v>36</v>
      </c>
      <c r="AX1198" s="11" t="s">
        <v>73</v>
      </c>
      <c r="AY1198" s="217" t="s">
        <v>158</v>
      </c>
    </row>
    <row r="1199" spans="2:51" s="12" customFormat="1" ht="13.5">
      <c r="B1199" s="223"/>
      <c r="D1199" s="216" t="s">
        <v>166</v>
      </c>
      <c r="E1199" s="224" t="s">
        <v>5</v>
      </c>
      <c r="F1199" s="225" t="s">
        <v>82</v>
      </c>
      <c r="H1199" s="226">
        <v>2</v>
      </c>
      <c r="I1199" s="227"/>
      <c r="L1199" s="223"/>
      <c r="M1199" s="228"/>
      <c r="N1199" s="229"/>
      <c r="O1199" s="229"/>
      <c r="P1199" s="229"/>
      <c r="Q1199" s="229"/>
      <c r="R1199" s="229"/>
      <c r="S1199" s="229"/>
      <c r="T1199" s="230"/>
      <c r="AT1199" s="224" t="s">
        <v>166</v>
      </c>
      <c r="AU1199" s="224" t="s">
        <v>82</v>
      </c>
      <c r="AV1199" s="12" t="s">
        <v>82</v>
      </c>
      <c r="AW1199" s="12" t="s">
        <v>36</v>
      </c>
      <c r="AX1199" s="12" t="s">
        <v>73</v>
      </c>
      <c r="AY1199" s="224" t="s">
        <v>158</v>
      </c>
    </row>
    <row r="1200" spans="2:51" s="13" customFormat="1" ht="13.5">
      <c r="B1200" s="231"/>
      <c r="D1200" s="216" t="s">
        <v>166</v>
      </c>
      <c r="E1200" s="232" t="s">
        <v>5</v>
      </c>
      <c r="F1200" s="233" t="s">
        <v>169</v>
      </c>
      <c r="H1200" s="234">
        <v>2</v>
      </c>
      <c r="I1200" s="235"/>
      <c r="L1200" s="231"/>
      <c r="M1200" s="236"/>
      <c r="N1200" s="237"/>
      <c r="O1200" s="237"/>
      <c r="P1200" s="237"/>
      <c r="Q1200" s="237"/>
      <c r="R1200" s="237"/>
      <c r="S1200" s="237"/>
      <c r="T1200" s="238"/>
      <c r="AT1200" s="232" t="s">
        <v>166</v>
      </c>
      <c r="AU1200" s="232" t="s">
        <v>82</v>
      </c>
      <c r="AV1200" s="13" t="s">
        <v>88</v>
      </c>
      <c r="AW1200" s="13" t="s">
        <v>36</v>
      </c>
      <c r="AX1200" s="13" t="s">
        <v>78</v>
      </c>
      <c r="AY1200" s="232" t="s">
        <v>158</v>
      </c>
    </row>
    <row r="1201" spans="2:63" s="10" customFormat="1" ht="29.85" customHeight="1">
      <c r="B1201" s="189"/>
      <c r="D1201" s="190" t="s">
        <v>72</v>
      </c>
      <c r="E1201" s="200" t="s">
        <v>1296</v>
      </c>
      <c r="F1201" s="200" t="s">
        <v>1297</v>
      </c>
      <c r="I1201" s="192"/>
      <c r="J1201" s="201">
        <f>BK1201</f>
        <v>0</v>
      </c>
      <c r="L1201" s="189"/>
      <c r="M1201" s="194"/>
      <c r="N1201" s="195"/>
      <c r="O1201" s="195"/>
      <c r="P1201" s="196">
        <f>SUM(P1202:P1206)</f>
        <v>0</v>
      </c>
      <c r="Q1201" s="195"/>
      <c r="R1201" s="196">
        <f>SUM(R1202:R1206)</f>
        <v>0</v>
      </c>
      <c r="S1201" s="195"/>
      <c r="T1201" s="197">
        <f>SUM(T1202:T1206)</f>
        <v>0</v>
      </c>
      <c r="AR1201" s="190" t="s">
        <v>82</v>
      </c>
      <c r="AT1201" s="198" t="s">
        <v>72</v>
      </c>
      <c r="AU1201" s="198" t="s">
        <v>78</v>
      </c>
      <c r="AY1201" s="190" t="s">
        <v>158</v>
      </c>
      <c r="BK1201" s="199">
        <f>SUM(BK1202:BK1206)</f>
        <v>0</v>
      </c>
    </row>
    <row r="1202" spans="2:65" s="1" customFormat="1" ht="25.5" customHeight="1">
      <c r="B1202" s="202"/>
      <c r="C1202" s="203" t="s">
        <v>1298</v>
      </c>
      <c r="D1202" s="203" t="s">
        <v>160</v>
      </c>
      <c r="E1202" s="204" t="s">
        <v>1299</v>
      </c>
      <c r="F1202" s="205" t="s">
        <v>1300</v>
      </c>
      <c r="G1202" s="206" t="s">
        <v>163</v>
      </c>
      <c r="H1202" s="207">
        <v>23.25</v>
      </c>
      <c r="I1202" s="208"/>
      <c r="J1202" s="209">
        <f>ROUND(I1202*H1202,2)</f>
        <v>0</v>
      </c>
      <c r="K1202" s="205" t="s">
        <v>5</v>
      </c>
      <c r="L1202" s="47"/>
      <c r="M1202" s="210" t="s">
        <v>5</v>
      </c>
      <c r="N1202" s="211" t="s">
        <v>44</v>
      </c>
      <c r="O1202" s="48"/>
      <c r="P1202" s="212">
        <f>O1202*H1202</f>
        <v>0</v>
      </c>
      <c r="Q1202" s="212">
        <v>0</v>
      </c>
      <c r="R1202" s="212">
        <f>Q1202*H1202</f>
        <v>0</v>
      </c>
      <c r="S1202" s="212">
        <v>0</v>
      </c>
      <c r="T1202" s="213">
        <f>S1202*H1202</f>
        <v>0</v>
      </c>
      <c r="AR1202" s="25" t="s">
        <v>255</v>
      </c>
      <c r="AT1202" s="25" t="s">
        <v>160</v>
      </c>
      <c r="AU1202" s="25" t="s">
        <v>82</v>
      </c>
      <c r="AY1202" s="25" t="s">
        <v>158</v>
      </c>
      <c r="BE1202" s="214">
        <f>IF(N1202="základní",J1202,0)</f>
        <v>0</v>
      </c>
      <c r="BF1202" s="214">
        <f>IF(N1202="snížená",J1202,0)</f>
        <v>0</v>
      </c>
      <c r="BG1202" s="214">
        <f>IF(N1202="zákl. přenesená",J1202,0)</f>
        <v>0</v>
      </c>
      <c r="BH1202" s="214">
        <f>IF(N1202="sníž. přenesená",J1202,0)</f>
        <v>0</v>
      </c>
      <c r="BI1202" s="214">
        <f>IF(N1202="nulová",J1202,0)</f>
        <v>0</v>
      </c>
      <c r="BJ1202" s="25" t="s">
        <v>78</v>
      </c>
      <c r="BK1202" s="214">
        <f>ROUND(I1202*H1202,2)</f>
        <v>0</v>
      </c>
      <c r="BL1202" s="25" t="s">
        <v>255</v>
      </c>
      <c r="BM1202" s="25" t="s">
        <v>1301</v>
      </c>
    </row>
    <row r="1203" spans="2:51" s="11" customFormat="1" ht="13.5">
      <c r="B1203" s="215"/>
      <c r="D1203" s="216" t="s">
        <v>166</v>
      </c>
      <c r="E1203" s="217" t="s">
        <v>5</v>
      </c>
      <c r="F1203" s="218" t="s">
        <v>1089</v>
      </c>
      <c r="H1203" s="217" t="s">
        <v>5</v>
      </c>
      <c r="I1203" s="219"/>
      <c r="L1203" s="215"/>
      <c r="M1203" s="220"/>
      <c r="N1203" s="221"/>
      <c r="O1203" s="221"/>
      <c r="P1203" s="221"/>
      <c r="Q1203" s="221"/>
      <c r="R1203" s="221"/>
      <c r="S1203" s="221"/>
      <c r="T1203" s="222"/>
      <c r="AT1203" s="217" t="s">
        <v>166</v>
      </c>
      <c r="AU1203" s="217" t="s">
        <v>82</v>
      </c>
      <c r="AV1203" s="11" t="s">
        <v>78</v>
      </c>
      <c r="AW1203" s="11" t="s">
        <v>36</v>
      </c>
      <c r="AX1203" s="11" t="s">
        <v>73</v>
      </c>
      <c r="AY1203" s="217" t="s">
        <v>158</v>
      </c>
    </row>
    <row r="1204" spans="2:51" s="12" customFormat="1" ht="13.5">
      <c r="B1204" s="223"/>
      <c r="D1204" s="216" t="s">
        <v>166</v>
      </c>
      <c r="E1204" s="224" t="s">
        <v>5</v>
      </c>
      <c r="F1204" s="225" t="s">
        <v>1090</v>
      </c>
      <c r="H1204" s="226">
        <v>23.25</v>
      </c>
      <c r="I1204" s="227"/>
      <c r="L1204" s="223"/>
      <c r="M1204" s="228"/>
      <c r="N1204" s="229"/>
      <c r="O1204" s="229"/>
      <c r="P1204" s="229"/>
      <c r="Q1204" s="229"/>
      <c r="R1204" s="229"/>
      <c r="S1204" s="229"/>
      <c r="T1204" s="230"/>
      <c r="AT1204" s="224" t="s">
        <v>166</v>
      </c>
      <c r="AU1204" s="224" t="s">
        <v>82</v>
      </c>
      <c r="AV1204" s="12" t="s">
        <v>82</v>
      </c>
      <c r="AW1204" s="12" t="s">
        <v>36</v>
      </c>
      <c r="AX1204" s="12" t="s">
        <v>73</v>
      </c>
      <c r="AY1204" s="224" t="s">
        <v>158</v>
      </c>
    </row>
    <row r="1205" spans="2:51" s="13" customFormat="1" ht="13.5">
      <c r="B1205" s="231"/>
      <c r="D1205" s="216" t="s">
        <v>166</v>
      </c>
      <c r="E1205" s="232" t="s">
        <v>5</v>
      </c>
      <c r="F1205" s="233" t="s">
        <v>169</v>
      </c>
      <c r="H1205" s="234">
        <v>23.25</v>
      </c>
      <c r="I1205" s="235"/>
      <c r="L1205" s="231"/>
      <c r="M1205" s="236"/>
      <c r="N1205" s="237"/>
      <c r="O1205" s="237"/>
      <c r="P1205" s="237"/>
      <c r="Q1205" s="237"/>
      <c r="R1205" s="237"/>
      <c r="S1205" s="237"/>
      <c r="T1205" s="238"/>
      <c r="AT1205" s="232" t="s">
        <v>166</v>
      </c>
      <c r="AU1205" s="232" t="s">
        <v>82</v>
      </c>
      <c r="AV1205" s="13" t="s">
        <v>88</v>
      </c>
      <c r="AW1205" s="13" t="s">
        <v>36</v>
      </c>
      <c r="AX1205" s="13" t="s">
        <v>78</v>
      </c>
      <c r="AY1205" s="232" t="s">
        <v>158</v>
      </c>
    </row>
    <row r="1206" spans="2:65" s="1" customFormat="1" ht="38.25" customHeight="1">
      <c r="B1206" s="202"/>
      <c r="C1206" s="203" t="s">
        <v>1302</v>
      </c>
      <c r="D1206" s="203" t="s">
        <v>160</v>
      </c>
      <c r="E1206" s="204" t="s">
        <v>1303</v>
      </c>
      <c r="F1206" s="205" t="s">
        <v>1304</v>
      </c>
      <c r="G1206" s="206" t="s">
        <v>1305</v>
      </c>
      <c r="H1206" s="257"/>
      <c r="I1206" s="208"/>
      <c r="J1206" s="209">
        <f>ROUND(I1206*H1206,2)</f>
        <v>0</v>
      </c>
      <c r="K1206" s="205" t="s">
        <v>164</v>
      </c>
      <c r="L1206" s="47"/>
      <c r="M1206" s="210" t="s">
        <v>5</v>
      </c>
      <c r="N1206" s="211" t="s">
        <v>44</v>
      </c>
      <c r="O1206" s="48"/>
      <c r="P1206" s="212">
        <f>O1206*H1206</f>
        <v>0</v>
      </c>
      <c r="Q1206" s="212">
        <v>0</v>
      </c>
      <c r="R1206" s="212">
        <f>Q1206*H1206</f>
        <v>0</v>
      </c>
      <c r="S1206" s="212">
        <v>0</v>
      </c>
      <c r="T1206" s="213">
        <f>S1206*H1206</f>
        <v>0</v>
      </c>
      <c r="AR1206" s="25" t="s">
        <v>255</v>
      </c>
      <c r="AT1206" s="25" t="s">
        <v>160</v>
      </c>
      <c r="AU1206" s="25" t="s">
        <v>82</v>
      </c>
      <c r="AY1206" s="25" t="s">
        <v>158</v>
      </c>
      <c r="BE1206" s="214">
        <f>IF(N1206="základní",J1206,0)</f>
        <v>0</v>
      </c>
      <c r="BF1206" s="214">
        <f>IF(N1206="snížená",J1206,0)</f>
        <v>0</v>
      </c>
      <c r="BG1206" s="214">
        <f>IF(N1206="zákl. přenesená",J1206,0)</f>
        <v>0</v>
      </c>
      <c r="BH1206" s="214">
        <f>IF(N1206="sníž. přenesená",J1206,0)</f>
        <v>0</v>
      </c>
      <c r="BI1206" s="214">
        <f>IF(N1206="nulová",J1206,0)</f>
        <v>0</v>
      </c>
      <c r="BJ1206" s="25" t="s">
        <v>78</v>
      </c>
      <c r="BK1206" s="214">
        <f>ROUND(I1206*H1206,2)</f>
        <v>0</v>
      </c>
      <c r="BL1206" s="25" t="s">
        <v>255</v>
      </c>
      <c r="BM1206" s="25" t="s">
        <v>1306</v>
      </c>
    </row>
    <row r="1207" spans="2:63" s="10" customFormat="1" ht="29.85" customHeight="1">
      <c r="B1207" s="189"/>
      <c r="D1207" s="190" t="s">
        <v>72</v>
      </c>
      <c r="E1207" s="200" t="s">
        <v>1307</v>
      </c>
      <c r="F1207" s="200" t="s">
        <v>1308</v>
      </c>
      <c r="I1207" s="192"/>
      <c r="J1207" s="201">
        <f>BK1207</f>
        <v>0</v>
      </c>
      <c r="L1207" s="189"/>
      <c r="M1207" s="194"/>
      <c r="N1207" s="195"/>
      <c r="O1207" s="195"/>
      <c r="P1207" s="196">
        <f>SUM(P1208:P1280)</f>
        <v>0</v>
      </c>
      <c r="Q1207" s="195"/>
      <c r="R1207" s="196">
        <f>SUM(R1208:R1280)</f>
        <v>0</v>
      </c>
      <c r="S1207" s="195"/>
      <c r="T1207" s="197">
        <f>SUM(T1208:T1280)</f>
        <v>0</v>
      </c>
      <c r="AR1207" s="190" t="s">
        <v>82</v>
      </c>
      <c r="AT1207" s="198" t="s">
        <v>72</v>
      </c>
      <c r="AU1207" s="198" t="s">
        <v>78</v>
      </c>
      <c r="AY1207" s="190" t="s">
        <v>158</v>
      </c>
      <c r="BK1207" s="199">
        <f>SUM(BK1208:BK1280)</f>
        <v>0</v>
      </c>
    </row>
    <row r="1208" spans="2:65" s="1" customFormat="1" ht="25.5" customHeight="1">
      <c r="B1208" s="202"/>
      <c r="C1208" s="203" t="s">
        <v>1309</v>
      </c>
      <c r="D1208" s="203" t="s">
        <v>160</v>
      </c>
      <c r="E1208" s="204" t="s">
        <v>1310</v>
      </c>
      <c r="F1208" s="205" t="s">
        <v>1311</v>
      </c>
      <c r="G1208" s="206" t="s">
        <v>304</v>
      </c>
      <c r="H1208" s="207">
        <v>443.3</v>
      </c>
      <c r="I1208" s="208"/>
      <c r="J1208" s="209">
        <f>ROUND(I1208*H1208,2)</f>
        <v>0</v>
      </c>
      <c r="K1208" s="205" t="s">
        <v>164</v>
      </c>
      <c r="L1208" s="47"/>
      <c r="M1208" s="210" t="s">
        <v>5</v>
      </c>
      <c r="N1208" s="211" t="s">
        <v>44</v>
      </c>
      <c r="O1208" s="48"/>
      <c r="P1208" s="212">
        <f>O1208*H1208</f>
        <v>0</v>
      </c>
      <c r="Q1208" s="212">
        <v>0</v>
      </c>
      <c r="R1208" s="212">
        <f>Q1208*H1208</f>
        <v>0</v>
      </c>
      <c r="S1208" s="212">
        <v>0</v>
      </c>
      <c r="T1208" s="213">
        <f>S1208*H1208</f>
        <v>0</v>
      </c>
      <c r="AR1208" s="25" t="s">
        <v>255</v>
      </c>
      <c r="AT1208" s="25" t="s">
        <v>160</v>
      </c>
      <c r="AU1208" s="25" t="s">
        <v>82</v>
      </c>
      <c r="AY1208" s="25" t="s">
        <v>158</v>
      </c>
      <c r="BE1208" s="214">
        <f>IF(N1208="základní",J1208,0)</f>
        <v>0</v>
      </c>
      <c r="BF1208" s="214">
        <f>IF(N1208="snížená",J1208,0)</f>
        <v>0</v>
      </c>
      <c r="BG1208" s="214">
        <f>IF(N1208="zákl. přenesená",J1208,0)</f>
        <v>0</v>
      </c>
      <c r="BH1208" s="214">
        <f>IF(N1208="sníž. přenesená",J1208,0)</f>
        <v>0</v>
      </c>
      <c r="BI1208" s="214">
        <f>IF(N1208="nulová",J1208,0)</f>
        <v>0</v>
      </c>
      <c r="BJ1208" s="25" t="s">
        <v>78</v>
      </c>
      <c r="BK1208" s="214">
        <f>ROUND(I1208*H1208,2)</f>
        <v>0</v>
      </c>
      <c r="BL1208" s="25" t="s">
        <v>255</v>
      </c>
      <c r="BM1208" s="25" t="s">
        <v>1312</v>
      </c>
    </row>
    <row r="1209" spans="2:51" s="11" customFormat="1" ht="13.5">
      <c r="B1209" s="215"/>
      <c r="D1209" s="216" t="s">
        <v>166</v>
      </c>
      <c r="E1209" s="217" t="s">
        <v>5</v>
      </c>
      <c r="F1209" s="218" t="s">
        <v>855</v>
      </c>
      <c r="H1209" s="217" t="s">
        <v>5</v>
      </c>
      <c r="I1209" s="219"/>
      <c r="L1209" s="215"/>
      <c r="M1209" s="220"/>
      <c r="N1209" s="221"/>
      <c r="O1209" s="221"/>
      <c r="P1209" s="221"/>
      <c r="Q1209" s="221"/>
      <c r="R1209" s="221"/>
      <c r="S1209" s="221"/>
      <c r="T1209" s="222"/>
      <c r="AT1209" s="217" t="s">
        <v>166</v>
      </c>
      <c r="AU1209" s="217" t="s">
        <v>82</v>
      </c>
      <c r="AV1209" s="11" t="s">
        <v>78</v>
      </c>
      <c r="AW1209" s="11" t="s">
        <v>36</v>
      </c>
      <c r="AX1209" s="11" t="s">
        <v>73</v>
      </c>
      <c r="AY1209" s="217" t="s">
        <v>158</v>
      </c>
    </row>
    <row r="1210" spans="2:51" s="12" customFormat="1" ht="13.5">
      <c r="B1210" s="223"/>
      <c r="D1210" s="216" t="s">
        <v>166</v>
      </c>
      <c r="E1210" s="224" t="s">
        <v>5</v>
      </c>
      <c r="F1210" s="225" t="s">
        <v>1313</v>
      </c>
      <c r="H1210" s="226">
        <v>241.6</v>
      </c>
      <c r="I1210" s="227"/>
      <c r="L1210" s="223"/>
      <c r="M1210" s="228"/>
      <c r="N1210" s="229"/>
      <c r="O1210" s="229"/>
      <c r="P1210" s="229"/>
      <c r="Q1210" s="229"/>
      <c r="R1210" s="229"/>
      <c r="S1210" s="229"/>
      <c r="T1210" s="230"/>
      <c r="AT1210" s="224" t="s">
        <v>166</v>
      </c>
      <c r="AU1210" s="224" t="s">
        <v>82</v>
      </c>
      <c r="AV1210" s="12" t="s">
        <v>82</v>
      </c>
      <c r="AW1210" s="12" t="s">
        <v>36</v>
      </c>
      <c r="AX1210" s="12" t="s">
        <v>73</v>
      </c>
      <c r="AY1210" s="224" t="s">
        <v>158</v>
      </c>
    </row>
    <row r="1211" spans="2:51" s="11" customFormat="1" ht="13.5">
      <c r="B1211" s="215"/>
      <c r="D1211" s="216" t="s">
        <v>166</v>
      </c>
      <c r="E1211" s="217" t="s">
        <v>5</v>
      </c>
      <c r="F1211" s="218" t="s">
        <v>856</v>
      </c>
      <c r="H1211" s="217" t="s">
        <v>5</v>
      </c>
      <c r="I1211" s="219"/>
      <c r="L1211" s="215"/>
      <c r="M1211" s="220"/>
      <c r="N1211" s="221"/>
      <c r="O1211" s="221"/>
      <c r="P1211" s="221"/>
      <c r="Q1211" s="221"/>
      <c r="R1211" s="221"/>
      <c r="S1211" s="221"/>
      <c r="T1211" s="222"/>
      <c r="AT1211" s="217" t="s">
        <v>166</v>
      </c>
      <c r="AU1211" s="217" t="s">
        <v>82</v>
      </c>
      <c r="AV1211" s="11" t="s">
        <v>78</v>
      </c>
      <c r="AW1211" s="11" t="s">
        <v>36</v>
      </c>
      <c r="AX1211" s="11" t="s">
        <v>73</v>
      </c>
      <c r="AY1211" s="217" t="s">
        <v>158</v>
      </c>
    </row>
    <row r="1212" spans="2:51" s="12" customFormat="1" ht="13.5">
      <c r="B1212" s="223"/>
      <c r="D1212" s="216" t="s">
        <v>166</v>
      </c>
      <c r="E1212" s="224" t="s">
        <v>5</v>
      </c>
      <c r="F1212" s="225" t="s">
        <v>1314</v>
      </c>
      <c r="H1212" s="226">
        <v>201.7</v>
      </c>
      <c r="I1212" s="227"/>
      <c r="L1212" s="223"/>
      <c r="M1212" s="228"/>
      <c r="N1212" s="229"/>
      <c r="O1212" s="229"/>
      <c r="P1212" s="229"/>
      <c r="Q1212" s="229"/>
      <c r="R1212" s="229"/>
      <c r="S1212" s="229"/>
      <c r="T1212" s="230"/>
      <c r="AT1212" s="224" t="s">
        <v>166</v>
      </c>
      <c r="AU1212" s="224" t="s">
        <v>82</v>
      </c>
      <c r="AV1212" s="12" t="s">
        <v>82</v>
      </c>
      <c r="AW1212" s="12" t="s">
        <v>36</v>
      </c>
      <c r="AX1212" s="12" t="s">
        <v>73</v>
      </c>
      <c r="AY1212" s="224" t="s">
        <v>158</v>
      </c>
    </row>
    <row r="1213" spans="2:51" s="13" customFormat="1" ht="13.5">
      <c r="B1213" s="231"/>
      <c r="D1213" s="216" t="s">
        <v>166</v>
      </c>
      <c r="E1213" s="232" t="s">
        <v>5</v>
      </c>
      <c r="F1213" s="233" t="s">
        <v>169</v>
      </c>
      <c r="H1213" s="234">
        <v>443.3</v>
      </c>
      <c r="I1213" s="235"/>
      <c r="L1213" s="231"/>
      <c r="M1213" s="236"/>
      <c r="N1213" s="237"/>
      <c r="O1213" s="237"/>
      <c r="P1213" s="237"/>
      <c r="Q1213" s="237"/>
      <c r="R1213" s="237"/>
      <c r="S1213" s="237"/>
      <c r="T1213" s="238"/>
      <c r="AT1213" s="232" t="s">
        <v>166</v>
      </c>
      <c r="AU1213" s="232" t="s">
        <v>82</v>
      </c>
      <c r="AV1213" s="13" t="s">
        <v>88</v>
      </c>
      <c r="AW1213" s="13" t="s">
        <v>36</v>
      </c>
      <c r="AX1213" s="13" t="s">
        <v>78</v>
      </c>
      <c r="AY1213" s="232" t="s">
        <v>158</v>
      </c>
    </row>
    <row r="1214" spans="2:65" s="1" customFormat="1" ht="16.5" customHeight="1">
      <c r="B1214" s="202"/>
      <c r="C1214" s="203" t="s">
        <v>1315</v>
      </c>
      <c r="D1214" s="203" t="s">
        <v>160</v>
      </c>
      <c r="E1214" s="204" t="s">
        <v>1316</v>
      </c>
      <c r="F1214" s="205" t="s">
        <v>1317</v>
      </c>
      <c r="G1214" s="206" t="s">
        <v>304</v>
      </c>
      <c r="H1214" s="207">
        <v>692.6</v>
      </c>
      <c r="I1214" s="208"/>
      <c r="J1214" s="209">
        <f>ROUND(I1214*H1214,2)</f>
        <v>0</v>
      </c>
      <c r="K1214" s="205" t="s">
        <v>164</v>
      </c>
      <c r="L1214" s="47"/>
      <c r="M1214" s="210" t="s">
        <v>5</v>
      </c>
      <c r="N1214" s="211" t="s">
        <v>44</v>
      </c>
      <c r="O1214" s="48"/>
      <c r="P1214" s="212">
        <f>O1214*H1214</f>
        <v>0</v>
      </c>
      <c r="Q1214" s="212">
        <v>0</v>
      </c>
      <c r="R1214" s="212">
        <f>Q1214*H1214</f>
        <v>0</v>
      </c>
      <c r="S1214" s="212">
        <v>0</v>
      </c>
      <c r="T1214" s="213">
        <f>S1214*H1214</f>
        <v>0</v>
      </c>
      <c r="AR1214" s="25" t="s">
        <v>255</v>
      </c>
      <c r="AT1214" s="25" t="s">
        <v>160</v>
      </c>
      <c r="AU1214" s="25" t="s">
        <v>82</v>
      </c>
      <c r="AY1214" s="25" t="s">
        <v>158</v>
      </c>
      <c r="BE1214" s="214">
        <f>IF(N1214="základní",J1214,0)</f>
        <v>0</v>
      </c>
      <c r="BF1214" s="214">
        <f>IF(N1214="snížená",J1214,0)</f>
        <v>0</v>
      </c>
      <c r="BG1214" s="214">
        <f>IF(N1214="zákl. přenesená",J1214,0)</f>
        <v>0</v>
      </c>
      <c r="BH1214" s="214">
        <f>IF(N1214="sníž. přenesená",J1214,0)</f>
        <v>0</v>
      </c>
      <c r="BI1214" s="214">
        <f>IF(N1214="nulová",J1214,0)</f>
        <v>0</v>
      </c>
      <c r="BJ1214" s="25" t="s">
        <v>78</v>
      </c>
      <c r="BK1214" s="214">
        <f>ROUND(I1214*H1214,2)</f>
        <v>0</v>
      </c>
      <c r="BL1214" s="25" t="s">
        <v>255</v>
      </c>
      <c r="BM1214" s="25" t="s">
        <v>1318</v>
      </c>
    </row>
    <row r="1215" spans="2:51" s="11" customFormat="1" ht="13.5">
      <c r="B1215" s="215"/>
      <c r="D1215" s="216" t="s">
        <v>166</v>
      </c>
      <c r="E1215" s="217" t="s">
        <v>5</v>
      </c>
      <c r="F1215" s="218" t="s">
        <v>287</v>
      </c>
      <c r="H1215" s="217" t="s">
        <v>5</v>
      </c>
      <c r="I1215" s="219"/>
      <c r="L1215" s="215"/>
      <c r="M1215" s="220"/>
      <c r="N1215" s="221"/>
      <c r="O1215" s="221"/>
      <c r="P1215" s="221"/>
      <c r="Q1215" s="221"/>
      <c r="R1215" s="221"/>
      <c r="S1215" s="221"/>
      <c r="T1215" s="222"/>
      <c r="AT1215" s="217" t="s">
        <v>166</v>
      </c>
      <c r="AU1215" s="217" t="s">
        <v>82</v>
      </c>
      <c r="AV1215" s="11" t="s">
        <v>78</v>
      </c>
      <c r="AW1215" s="11" t="s">
        <v>36</v>
      </c>
      <c r="AX1215" s="11" t="s">
        <v>73</v>
      </c>
      <c r="AY1215" s="217" t="s">
        <v>158</v>
      </c>
    </row>
    <row r="1216" spans="2:51" s="12" customFormat="1" ht="13.5">
      <c r="B1216" s="223"/>
      <c r="D1216" s="216" t="s">
        <v>166</v>
      </c>
      <c r="E1216" s="224" t="s">
        <v>5</v>
      </c>
      <c r="F1216" s="225" t="s">
        <v>1319</v>
      </c>
      <c r="H1216" s="226">
        <v>111</v>
      </c>
      <c r="I1216" s="227"/>
      <c r="L1216" s="223"/>
      <c r="M1216" s="228"/>
      <c r="N1216" s="229"/>
      <c r="O1216" s="229"/>
      <c r="P1216" s="229"/>
      <c r="Q1216" s="229"/>
      <c r="R1216" s="229"/>
      <c r="S1216" s="229"/>
      <c r="T1216" s="230"/>
      <c r="AT1216" s="224" t="s">
        <v>166</v>
      </c>
      <c r="AU1216" s="224" t="s">
        <v>82</v>
      </c>
      <c r="AV1216" s="12" t="s">
        <v>82</v>
      </c>
      <c r="AW1216" s="12" t="s">
        <v>36</v>
      </c>
      <c r="AX1216" s="12" t="s">
        <v>73</v>
      </c>
      <c r="AY1216" s="224" t="s">
        <v>158</v>
      </c>
    </row>
    <row r="1217" spans="2:51" s="11" customFormat="1" ht="13.5">
      <c r="B1217" s="215"/>
      <c r="D1217" s="216" t="s">
        <v>166</v>
      </c>
      <c r="E1217" s="217" t="s">
        <v>5</v>
      </c>
      <c r="F1217" s="218" t="s">
        <v>680</v>
      </c>
      <c r="H1217" s="217" t="s">
        <v>5</v>
      </c>
      <c r="I1217" s="219"/>
      <c r="L1217" s="215"/>
      <c r="M1217" s="220"/>
      <c r="N1217" s="221"/>
      <c r="O1217" s="221"/>
      <c r="P1217" s="221"/>
      <c r="Q1217" s="221"/>
      <c r="R1217" s="221"/>
      <c r="S1217" s="221"/>
      <c r="T1217" s="222"/>
      <c r="AT1217" s="217" t="s">
        <v>166</v>
      </c>
      <c r="AU1217" s="217" t="s">
        <v>82</v>
      </c>
      <c r="AV1217" s="11" t="s">
        <v>78</v>
      </c>
      <c r="AW1217" s="11" t="s">
        <v>36</v>
      </c>
      <c r="AX1217" s="11" t="s">
        <v>73</v>
      </c>
      <c r="AY1217" s="217" t="s">
        <v>158</v>
      </c>
    </row>
    <row r="1218" spans="2:51" s="12" customFormat="1" ht="13.5">
      <c r="B1218" s="223"/>
      <c r="D1218" s="216" t="s">
        <v>166</v>
      </c>
      <c r="E1218" s="224" t="s">
        <v>5</v>
      </c>
      <c r="F1218" s="225" t="s">
        <v>1320</v>
      </c>
      <c r="H1218" s="226">
        <v>112.5</v>
      </c>
      <c r="I1218" s="227"/>
      <c r="L1218" s="223"/>
      <c r="M1218" s="228"/>
      <c r="N1218" s="229"/>
      <c r="O1218" s="229"/>
      <c r="P1218" s="229"/>
      <c r="Q1218" s="229"/>
      <c r="R1218" s="229"/>
      <c r="S1218" s="229"/>
      <c r="T1218" s="230"/>
      <c r="AT1218" s="224" t="s">
        <v>166</v>
      </c>
      <c r="AU1218" s="224" t="s">
        <v>82</v>
      </c>
      <c r="AV1218" s="12" t="s">
        <v>82</v>
      </c>
      <c r="AW1218" s="12" t="s">
        <v>36</v>
      </c>
      <c r="AX1218" s="12" t="s">
        <v>73</v>
      </c>
      <c r="AY1218" s="224" t="s">
        <v>158</v>
      </c>
    </row>
    <row r="1219" spans="2:51" s="11" customFormat="1" ht="13.5">
      <c r="B1219" s="215"/>
      <c r="D1219" s="216" t="s">
        <v>166</v>
      </c>
      <c r="E1219" s="217" t="s">
        <v>5</v>
      </c>
      <c r="F1219" s="218" t="s">
        <v>684</v>
      </c>
      <c r="H1219" s="217" t="s">
        <v>5</v>
      </c>
      <c r="I1219" s="219"/>
      <c r="L1219" s="215"/>
      <c r="M1219" s="220"/>
      <c r="N1219" s="221"/>
      <c r="O1219" s="221"/>
      <c r="P1219" s="221"/>
      <c r="Q1219" s="221"/>
      <c r="R1219" s="221"/>
      <c r="S1219" s="221"/>
      <c r="T1219" s="222"/>
      <c r="AT1219" s="217" t="s">
        <v>166</v>
      </c>
      <c r="AU1219" s="217" t="s">
        <v>82</v>
      </c>
      <c r="AV1219" s="11" t="s">
        <v>78</v>
      </c>
      <c r="AW1219" s="11" t="s">
        <v>36</v>
      </c>
      <c r="AX1219" s="11" t="s">
        <v>73</v>
      </c>
      <c r="AY1219" s="217" t="s">
        <v>158</v>
      </c>
    </row>
    <row r="1220" spans="2:51" s="12" customFormat="1" ht="13.5">
      <c r="B1220" s="223"/>
      <c r="D1220" s="216" t="s">
        <v>166</v>
      </c>
      <c r="E1220" s="224" t="s">
        <v>5</v>
      </c>
      <c r="F1220" s="225" t="s">
        <v>1321</v>
      </c>
      <c r="H1220" s="226">
        <v>231.6</v>
      </c>
      <c r="I1220" s="227"/>
      <c r="L1220" s="223"/>
      <c r="M1220" s="228"/>
      <c r="N1220" s="229"/>
      <c r="O1220" s="229"/>
      <c r="P1220" s="229"/>
      <c r="Q1220" s="229"/>
      <c r="R1220" s="229"/>
      <c r="S1220" s="229"/>
      <c r="T1220" s="230"/>
      <c r="AT1220" s="224" t="s">
        <v>166</v>
      </c>
      <c r="AU1220" s="224" t="s">
        <v>82</v>
      </c>
      <c r="AV1220" s="12" t="s">
        <v>82</v>
      </c>
      <c r="AW1220" s="12" t="s">
        <v>36</v>
      </c>
      <c r="AX1220" s="12" t="s">
        <v>73</v>
      </c>
      <c r="AY1220" s="224" t="s">
        <v>158</v>
      </c>
    </row>
    <row r="1221" spans="2:51" s="11" customFormat="1" ht="13.5">
      <c r="B1221" s="215"/>
      <c r="D1221" s="216" t="s">
        <v>166</v>
      </c>
      <c r="E1221" s="217" t="s">
        <v>5</v>
      </c>
      <c r="F1221" s="218" t="s">
        <v>687</v>
      </c>
      <c r="H1221" s="217" t="s">
        <v>5</v>
      </c>
      <c r="I1221" s="219"/>
      <c r="L1221" s="215"/>
      <c r="M1221" s="220"/>
      <c r="N1221" s="221"/>
      <c r="O1221" s="221"/>
      <c r="P1221" s="221"/>
      <c r="Q1221" s="221"/>
      <c r="R1221" s="221"/>
      <c r="S1221" s="221"/>
      <c r="T1221" s="222"/>
      <c r="AT1221" s="217" t="s">
        <v>166</v>
      </c>
      <c r="AU1221" s="217" t="s">
        <v>82</v>
      </c>
      <c r="AV1221" s="11" t="s">
        <v>78</v>
      </c>
      <c r="AW1221" s="11" t="s">
        <v>36</v>
      </c>
      <c r="AX1221" s="11" t="s">
        <v>73</v>
      </c>
      <c r="AY1221" s="217" t="s">
        <v>158</v>
      </c>
    </row>
    <row r="1222" spans="2:51" s="12" customFormat="1" ht="13.5">
      <c r="B1222" s="223"/>
      <c r="D1222" s="216" t="s">
        <v>166</v>
      </c>
      <c r="E1222" s="224" t="s">
        <v>5</v>
      </c>
      <c r="F1222" s="225" t="s">
        <v>1322</v>
      </c>
      <c r="H1222" s="226">
        <v>237.5</v>
      </c>
      <c r="I1222" s="227"/>
      <c r="L1222" s="223"/>
      <c r="M1222" s="228"/>
      <c r="N1222" s="229"/>
      <c r="O1222" s="229"/>
      <c r="P1222" s="229"/>
      <c r="Q1222" s="229"/>
      <c r="R1222" s="229"/>
      <c r="S1222" s="229"/>
      <c r="T1222" s="230"/>
      <c r="AT1222" s="224" t="s">
        <v>166</v>
      </c>
      <c r="AU1222" s="224" t="s">
        <v>82</v>
      </c>
      <c r="AV1222" s="12" t="s">
        <v>82</v>
      </c>
      <c r="AW1222" s="12" t="s">
        <v>36</v>
      </c>
      <c r="AX1222" s="12" t="s">
        <v>73</v>
      </c>
      <c r="AY1222" s="224" t="s">
        <v>158</v>
      </c>
    </row>
    <row r="1223" spans="2:51" s="13" customFormat="1" ht="13.5">
      <c r="B1223" s="231"/>
      <c r="D1223" s="216" t="s">
        <v>166</v>
      </c>
      <c r="E1223" s="232" t="s">
        <v>5</v>
      </c>
      <c r="F1223" s="233" t="s">
        <v>169</v>
      </c>
      <c r="H1223" s="234">
        <v>692.6</v>
      </c>
      <c r="I1223" s="235"/>
      <c r="L1223" s="231"/>
      <c r="M1223" s="236"/>
      <c r="N1223" s="237"/>
      <c r="O1223" s="237"/>
      <c r="P1223" s="237"/>
      <c r="Q1223" s="237"/>
      <c r="R1223" s="237"/>
      <c r="S1223" s="237"/>
      <c r="T1223" s="238"/>
      <c r="AT1223" s="232" t="s">
        <v>166</v>
      </c>
      <c r="AU1223" s="232" t="s">
        <v>82</v>
      </c>
      <c r="AV1223" s="13" t="s">
        <v>88</v>
      </c>
      <c r="AW1223" s="13" t="s">
        <v>36</v>
      </c>
      <c r="AX1223" s="13" t="s">
        <v>78</v>
      </c>
      <c r="AY1223" s="232" t="s">
        <v>158</v>
      </c>
    </row>
    <row r="1224" spans="2:65" s="1" customFormat="1" ht="16.5" customHeight="1">
      <c r="B1224" s="202"/>
      <c r="C1224" s="203" t="s">
        <v>1323</v>
      </c>
      <c r="D1224" s="203" t="s">
        <v>160</v>
      </c>
      <c r="E1224" s="204" t="s">
        <v>1324</v>
      </c>
      <c r="F1224" s="205" t="s">
        <v>1325</v>
      </c>
      <c r="G1224" s="206" t="s">
        <v>304</v>
      </c>
      <c r="H1224" s="207">
        <v>37</v>
      </c>
      <c r="I1224" s="208"/>
      <c r="J1224" s="209">
        <f>ROUND(I1224*H1224,2)</f>
        <v>0</v>
      </c>
      <c r="K1224" s="205" t="s">
        <v>164</v>
      </c>
      <c r="L1224" s="47"/>
      <c r="M1224" s="210" t="s">
        <v>5</v>
      </c>
      <c r="N1224" s="211" t="s">
        <v>44</v>
      </c>
      <c r="O1224" s="48"/>
      <c r="P1224" s="212">
        <f>O1224*H1224</f>
        <v>0</v>
      </c>
      <c r="Q1224" s="212">
        <v>0</v>
      </c>
      <c r="R1224" s="212">
        <f>Q1224*H1224</f>
        <v>0</v>
      </c>
      <c r="S1224" s="212">
        <v>0</v>
      </c>
      <c r="T1224" s="213">
        <f>S1224*H1224</f>
        <v>0</v>
      </c>
      <c r="AR1224" s="25" t="s">
        <v>255</v>
      </c>
      <c r="AT1224" s="25" t="s">
        <v>160</v>
      </c>
      <c r="AU1224" s="25" t="s">
        <v>82</v>
      </c>
      <c r="AY1224" s="25" t="s">
        <v>158</v>
      </c>
      <c r="BE1224" s="214">
        <f>IF(N1224="základní",J1224,0)</f>
        <v>0</v>
      </c>
      <c r="BF1224" s="214">
        <f>IF(N1224="snížená",J1224,0)</f>
        <v>0</v>
      </c>
      <c r="BG1224" s="214">
        <f>IF(N1224="zákl. přenesená",J1224,0)</f>
        <v>0</v>
      </c>
      <c r="BH1224" s="214">
        <f>IF(N1224="sníž. přenesená",J1224,0)</f>
        <v>0</v>
      </c>
      <c r="BI1224" s="214">
        <f>IF(N1224="nulová",J1224,0)</f>
        <v>0</v>
      </c>
      <c r="BJ1224" s="25" t="s">
        <v>78</v>
      </c>
      <c r="BK1224" s="214">
        <f>ROUND(I1224*H1224,2)</f>
        <v>0</v>
      </c>
      <c r="BL1224" s="25" t="s">
        <v>255</v>
      </c>
      <c r="BM1224" s="25" t="s">
        <v>1326</v>
      </c>
    </row>
    <row r="1225" spans="2:51" s="11" customFormat="1" ht="13.5">
      <c r="B1225" s="215"/>
      <c r="D1225" s="216" t="s">
        <v>166</v>
      </c>
      <c r="E1225" s="217" t="s">
        <v>5</v>
      </c>
      <c r="F1225" s="218" t="s">
        <v>1327</v>
      </c>
      <c r="H1225" s="217" t="s">
        <v>5</v>
      </c>
      <c r="I1225" s="219"/>
      <c r="L1225" s="215"/>
      <c r="M1225" s="220"/>
      <c r="N1225" s="221"/>
      <c r="O1225" s="221"/>
      <c r="P1225" s="221"/>
      <c r="Q1225" s="221"/>
      <c r="R1225" s="221"/>
      <c r="S1225" s="221"/>
      <c r="T1225" s="222"/>
      <c r="AT1225" s="217" t="s">
        <v>166</v>
      </c>
      <c r="AU1225" s="217" t="s">
        <v>82</v>
      </c>
      <c r="AV1225" s="11" t="s">
        <v>78</v>
      </c>
      <c r="AW1225" s="11" t="s">
        <v>36</v>
      </c>
      <c r="AX1225" s="11" t="s">
        <v>73</v>
      </c>
      <c r="AY1225" s="217" t="s">
        <v>158</v>
      </c>
    </row>
    <row r="1226" spans="2:51" s="12" customFormat="1" ht="13.5">
      <c r="B1226" s="223"/>
      <c r="D1226" s="216" t="s">
        <v>166</v>
      </c>
      <c r="E1226" s="224" t="s">
        <v>5</v>
      </c>
      <c r="F1226" s="225" t="s">
        <v>1328</v>
      </c>
      <c r="H1226" s="226">
        <v>37</v>
      </c>
      <c r="I1226" s="227"/>
      <c r="L1226" s="223"/>
      <c r="M1226" s="228"/>
      <c r="N1226" s="229"/>
      <c r="O1226" s="229"/>
      <c r="P1226" s="229"/>
      <c r="Q1226" s="229"/>
      <c r="R1226" s="229"/>
      <c r="S1226" s="229"/>
      <c r="T1226" s="230"/>
      <c r="AT1226" s="224" t="s">
        <v>166</v>
      </c>
      <c r="AU1226" s="224" t="s">
        <v>82</v>
      </c>
      <c r="AV1226" s="12" t="s">
        <v>82</v>
      </c>
      <c r="AW1226" s="12" t="s">
        <v>36</v>
      </c>
      <c r="AX1226" s="12" t="s">
        <v>73</v>
      </c>
      <c r="AY1226" s="224" t="s">
        <v>158</v>
      </c>
    </row>
    <row r="1227" spans="2:51" s="13" customFormat="1" ht="13.5">
      <c r="B1227" s="231"/>
      <c r="D1227" s="216" t="s">
        <v>166</v>
      </c>
      <c r="E1227" s="232" t="s">
        <v>5</v>
      </c>
      <c r="F1227" s="233" t="s">
        <v>169</v>
      </c>
      <c r="H1227" s="234">
        <v>37</v>
      </c>
      <c r="I1227" s="235"/>
      <c r="L1227" s="231"/>
      <c r="M1227" s="236"/>
      <c r="N1227" s="237"/>
      <c r="O1227" s="237"/>
      <c r="P1227" s="237"/>
      <c r="Q1227" s="237"/>
      <c r="R1227" s="237"/>
      <c r="S1227" s="237"/>
      <c r="T1227" s="238"/>
      <c r="AT1227" s="232" t="s">
        <v>166</v>
      </c>
      <c r="AU1227" s="232" t="s">
        <v>82</v>
      </c>
      <c r="AV1227" s="13" t="s">
        <v>88</v>
      </c>
      <c r="AW1227" s="13" t="s">
        <v>36</v>
      </c>
      <c r="AX1227" s="13" t="s">
        <v>78</v>
      </c>
      <c r="AY1227" s="232" t="s">
        <v>158</v>
      </c>
    </row>
    <row r="1228" spans="2:65" s="1" customFormat="1" ht="16.5" customHeight="1">
      <c r="B1228" s="202"/>
      <c r="C1228" s="203" t="s">
        <v>1329</v>
      </c>
      <c r="D1228" s="203" t="s">
        <v>160</v>
      </c>
      <c r="E1228" s="204" t="s">
        <v>1330</v>
      </c>
      <c r="F1228" s="205" t="s">
        <v>1331</v>
      </c>
      <c r="G1228" s="206" t="s">
        <v>304</v>
      </c>
      <c r="H1228" s="207">
        <v>12</v>
      </c>
      <c r="I1228" s="208"/>
      <c r="J1228" s="209">
        <f>ROUND(I1228*H1228,2)</f>
        <v>0</v>
      </c>
      <c r="K1228" s="205" t="s">
        <v>164</v>
      </c>
      <c r="L1228" s="47"/>
      <c r="M1228" s="210" t="s">
        <v>5</v>
      </c>
      <c r="N1228" s="211" t="s">
        <v>44</v>
      </c>
      <c r="O1228" s="48"/>
      <c r="P1228" s="212">
        <f>O1228*H1228</f>
        <v>0</v>
      </c>
      <c r="Q1228" s="212">
        <v>0</v>
      </c>
      <c r="R1228" s="212">
        <f>Q1228*H1228</f>
        <v>0</v>
      </c>
      <c r="S1228" s="212">
        <v>0</v>
      </c>
      <c r="T1228" s="213">
        <f>S1228*H1228</f>
        <v>0</v>
      </c>
      <c r="AR1228" s="25" t="s">
        <v>255</v>
      </c>
      <c r="AT1228" s="25" t="s">
        <v>160</v>
      </c>
      <c r="AU1228" s="25" t="s">
        <v>82</v>
      </c>
      <c r="AY1228" s="25" t="s">
        <v>158</v>
      </c>
      <c r="BE1228" s="214">
        <f>IF(N1228="základní",J1228,0)</f>
        <v>0</v>
      </c>
      <c r="BF1228" s="214">
        <f>IF(N1228="snížená",J1228,0)</f>
        <v>0</v>
      </c>
      <c r="BG1228" s="214">
        <f>IF(N1228="zákl. přenesená",J1228,0)</f>
        <v>0</v>
      </c>
      <c r="BH1228" s="214">
        <f>IF(N1228="sníž. přenesená",J1228,0)</f>
        <v>0</v>
      </c>
      <c r="BI1228" s="214">
        <f>IF(N1228="nulová",J1228,0)</f>
        <v>0</v>
      </c>
      <c r="BJ1228" s="25" t="s">
        <v>78</v>
      </c>
      <c r="BK1228" s="214">
        <f>ROUND(I1228*H1228,2)</f>
        <v>0</v>
      </c>
      <c r="BL1228" s="25" t="s">
        <v>255</v>
      </c>
      <c r="BM1228" s="25" t="s">
        <v>1332</v>
      </c>
    </row>
    <row r="1229" spans="2:51" s="11" customFormat="1" ht="13.5">
      <c r="B1229" s="215"/>
      <c r="D1229" s="216" t="s">
        <v>166</v>
      </c>
      <c r="E1229" s="217" t="s">
        <v>5</v>
      </c>
      <c r="F1229" s="218" t="s">
        <v>1327</v>
      </c>
      <c r="H1229" s="217" t="s">
        <v>5</v>
      </c>
      <c r="I1229" s="219"/>
      <c r="L1229" s="215"/>
      <c r="M1229" s="220"/>
      <c r="N1229" s="221"/>
      <c r="O1229" s="221"/>
      <c r="P1229" s="221"/>
      <c r="Q1229" s="221"/>
      <c r="R1229" s="221"/>
      <c r="S1229" s="221"/>
      <c r="T1229" s="222"/>
      <c r="AT1229" s="217" t="s">
        <v>166</v>
      </c>
      <c r="AU1229" s="217" t="s">
        <v>82</v>
      </c>
      <c r="AV1229" s="11" t="s">
        <v>78</v>
      </c>
      <c r="AW1229" s="11" t="s">
        <v>36</v>
      </c>
      <c r="AX1229" s="11" t="s">
        <v>73</v>
      </c>
      <c r="AY1229" s="217" t="s">
        <v>158</v>
      </c>
    </row>
    <row r="1230" spans="2:51" s="12" customFormat="1" ht="13.5">
      <c r="B1230" s="223"/>
      <c r="D1230" s="216" t="s">
        <v>166</v>
      </c>
      <c r="E1230" s="224" t="s">
        <v>5</v>
      </c>
      <c r="F1230" s="225" t="s">
        <v>729</v>
      </c>
      <c r="H1230" s="226">
        <v>12</v>
      </c>
      <c r="I1230" s="227"/>
      <c r="L1230" s="223"/>
      <c r="M1230" s="228"/>
      <c r="N1230" s="229"/>
      <c r="O1230" s="229"/>
      <c r="P1230" s="229"/>
      <c r="Q1230" s="229"/>
      <c r="R1230" s="229"/>
      <c r="S1230" s="229"/>
      <c r="T1230" s="230"/>
      <c r="AT1230" s="224" t="s">
        <v>166</v>
      </c>
      <c r="AU1230" s="224" t="s">
        <v>82</v>
      </c>
      <c r="AV1230" s="12" t="s">
        <v>82</v>
      </c>
      <c r="AW1230" s="12" t="s">
        <v>36</v>
      </c>
      <c r="AX1230" s="12" t="s">
        <v>73</v>
      </c>
      <c r="AY1230" s="224" t="s">
        <v>158</v>
      </c>
    </row>
    <row r="1231" spans="2:51" s="13" customFormat="1" ht="13.5">
      <c r="B1231" s="231"/>
      <c r="D1231" s="216" t="s">
        <v>166</v>
      </c>
      <c r="E1231" s="232" t="s">
        <v>5</v>
      </c>
      <c r="F1231" s="233" t="s">
        <v>169</v>
      </c>
      <c r="H1231" s="234">
        <v>12</v>
      </c>
      <c r="I1231" s="235"/>
      <c r="L1231" s="231"/>
      <c r="M1231" s="236"/>
      <c r="N1231" s="237"/>
      <c r="O1231" s="237"/>
      <c r="P1231" s="237"/>
      <c r="Q1231" s="237"/>
      <c r="R1231" s="237"/>
      <c r="S1231" s="237"/>
      <c r="T1231" s="238"/>
      <c r="AT1231" s="232" t="s">
        <v>166</v>
      </c>
      <c r="AU1231" s="232" t="s">
        <v>82</v>
      </c>
      <c r="AV1231" s="13" t="s">
        <v>88</v>
      </c>
      <c r="AW1231" s="13" t="s">
        <v>36</v>
      </c>
      <c r="AX1231" s="13" t="s">
        <v>78</v>
      </c>
      <c r="AY1231" s="232" t="s">
        <v>158</v>
      </c>
    </row>
    <row r="1232" spans="2:65" s="1" customFormat="1" ht="16.5" customHeight="1">
      <c r="B1232" s="202"/>
      <c r="C1232" s="203" t="s">
        <v>1333</v>
      </c>
      <c r="D1232" s="203" t="s">
        <v>160</v>
      </c>
      <c r="E1232" s="204" t="s">
        <v>1334</v>
      </c>
      <c r="F1232" s="205" t="s">
        <v>1335</v>
      </c>
      <c r="G1232" s="206" t="s">
        <v>853</v>
      </c>
      <c r="H1232" s="207">
        <v>1</v>
      </c>
      <c r="I1232" s="208"/>
      <c r="J1232" s="209">
        <f>ROUND(I1232*H1232,2)</f>
        <v>0</v>
      </c>
      <c r="K1232" s="205" t="s">
        <v>5</v>
      </c>
      <c r="L1232" s="47"/>
      <c r="M1232" s="210" t="s">
        <v>5</v>
      </c>
      <c r="N1232" s="211" t="s">
        <v>44</v>
      </c>
      <c r="O1232" s="48"/>
      <c r="P1232" s="212">
        <f>O1232*H1232</f>
        <v>0</v>
      </c>
      <c r="Q1232" s="212">
        <v>0</v>
      </c>
      <c r="R1232" s="212">
        <f>Q1232*H1232</f>
        <v>0</v>
      </c>
      <c r="S1232" s="212">
        <v>0</v>
      </c>
      <c r="T1232" s="213">
        <f>S1232*H1232</f>
        <v>0</v>
      </c>
      <c r="AR1232" s="25" t="s">
        <v>255</v>
      </c>
      <c r="AT1232" s="25" t="s">
        <v>160</v>
      </c>
      <c r="AU1232" s="25" t="s">
        <v>82</v>
      </c>
      <c r="AY1232" s="25" t="s">
        <v>158</v>
      </c>
      <c r="BE1232" s="214">
        <f>IF(N1232="základní",J1232,0)</f>
        <v>0</v>
      </c>
      <c r="BF1232" s="214">
        <f>IF(N1232="snížená",J1232,0)</f>
        <v>0</v>
      </c>
      <c r="BG1232" s="214">
        <f>IF(N1232="zákl. přenesená",J1232,0)</f>
        <v>0</v>
      </c>
      <c r="BH1232" s="214">
        <f>IF(N1232="sníž. přenesená",J1232,0)</f>
        <v>0</v>
      </c>
      <c r="BI1232" s="214">
        <f>IF(N1232="nulová",J1232,0)</f>
        <v>0</v>
      </c>
      <c r="BJ1232" s="25" t="s">
        <v>78</v>
      </c>
      <c r="BK1232" s="214">
        <f>ROUND(I1232*H1232,2)</f>
        <v>0</v>
      </c>
      <c r="BL1232" s="25" t="s">
        <v>255</v>
      </c>
      <c r="BM1232" s="25" t="s">
        <v>1336</v>
      </c>
    </row>
    <row r="1233" spans="2:51" s="11" customFormat="1" ht="13.5">
      <c r="B1233" s="215"/>
      <c r="D1233" s="216" t="s">
        <v>166</v>
      </c>
      <c r="E1233" s="217" t="s">
        <v>5</v>
      </c>
      <c r="F1233" s="218" t="s">
        <v>855</v>
      </c>
      <c r="H1233" s="217" t="s">
        <v>5</v>
      </c>
      <c r="I1233" s="219"/>
      <c r="L1233" s="215"/>
      <c r="M1233" s="220"/>
      <c r="N1233" s="221"/>
      <c r="O1233" s="221"/>
      <c r="P1233" s="221"/>
      <c r="Q1233" s="221"/>
      <c r="R1233" s="221"/>
      <c r="S1233" s="221"/>
      <c r="T1233" s="222"/>
      <c r="AT1233" s="217" t="s">
        <v>166</v>
      </c>
      <c r="AU1233" s="217" t="s">
        <v>82</v>
      </c>
      <c r="AV1233" s="11" t="s">
        <v>78</v>
      </c>
      <c r="AW1233" s="11" t="s">
        <v>36</v>
      </c>
      <c r="AX1233" s="11" t="s">
        <v>73</v>
      </c>
      <c r="AY1233" s="217" t="s">
        <v>158</v>
      </c>
    </row>
    <row r="1234" spans="2:51" s="12" customFormat="1" ht="13.5">
      <c r="B1234" s="223"/>
      <c r="D1234" s="216" t="s">
        <v>166</v>
      </c>
      <c r="E1234" s="224" t="s">
        <v>5</v>
      </c>
      <c r="F1234" s="225" t="s">
        <v>78</v>
      </c>
      <c r="H1234" s="226">
        <v>1</v>
      </c>
      <c r="I1234" s="227"/>
      <c r="L1234" s="223"/>
      <c r="M1234" s="228"/>
      <c r="N1234" s="229"/>
      <c r="O1234" s="229"/>
      <c r="P1234" s="229"/>
      <c r="Q1234" s="229"/>
      <c r="R1234" s="229"/>
      <c r="S1234" s="229"/>
      <c r="T1234" s="230"/>
      <c r="AT1234" s="224" t="s">
        <v>166</v>
      </c>
      <c r="AU1234" s="224" t="s">
        <v>82</v>
      </c>
      <c r="AV1234" s="12" t="s">
        <v>82</v>
      </c>
      <c r="AW1234" s="12" t="s">
        <v>36</v>
      </c>
      <c r="AX1234" s="12" t="s">
        <v>73</v>
      </c>
      <c r="AY1234" s="224" t="s">
        <v>158</v>
      </c>
    </row>
    <row r="1235" spans="2:51" s="13" customFormat="1" ht="13.5">
      <c r="B1235" s="231"/>
      <c r="D1235" s="216" t="s">
        <v>166</v>
      </c>
      <c r="E1235" s="232" t="s">
        <v>5</v>
      </c>
      <c r="F1235" s="233" t="s">
        <v>169</v>
      </c>
      <c r="H1235" s="234">
        <v>1</v>
      </c>
      <c r="I1235" s="235"/>
      <c r="L1235" s="231"/>
      <c r="M1235" s="236"/>
      <c r="N1235" s="237"/>
      <c r="O1235" s="237"/>
      <c r="P1235" s="237"/>
      <c r="Q1235" s="237"/>
      <c r="R1235" s="237"/>
      <c r="S1235" s="237"/>
      <c r="T1235" s="238"/>
      <c r="AT1235" s="232" t="s">
        <v>166</v>
      </c>
      <c r="AU1235" s="232" t="s">
        <v>82</v>
      </c>
      <c r="AV1235" s="13" t="s">
        <v>88</v>
      </c>
      <c r="AW1235" s="13" t="s">
        <v>36</v>
      </c>
      <c r="AX1235" s="13" t="s">
        <v>78</v>
      </c>
      <c r="AY1235" s="232" t="s">
        <v>158</v>
      </c>
    </row>
    <row r="1236" spans="2:65" s="1" customFormat="1" ht="357" customHeight="1">
      <c r="B1236" s="202"/>
      <c r="C1236" s="203" t="s">
        <v>1337</v>
      </c>
      <c r="D1236" s="203" t="s">
        <v>160</v>
      </c>
      <c r="E1236" s="204" t="s">
        <v>1338</v>
      </c>
      <c r="F1236" s="205" t="s">
        <v>1339</v>
      </c>
      <c r="G1236" s="206" t="s">
        <v>304</v>
      </c>
      <c r="H1236" s="207">
        <v>328.7</v>
      </c>
      <c r="I1236" s="208"/>
      <c r="J1236" s="209">
        <f>ROUND(I1236*H1236,2)</f>
        <v>0</v>
      </c>
      <c r="K1236" s="205" t="s">
        <v>5</v>
      </c>
      <c r="L1236" s="47"/>
      <c r="M1236" s="210" t="s">
        <v>5</v>
      </c>
      <c r="N1236" s="211" t="s">
        <v>44</v>
      </c>
      <c r="O1236" s="48"/>
      <c r="P1236" s="212">
        <f>O1236*H1236</f>
        <v>0</v>
      </c>
      <c r="Q1236" s="212">
        <v>0</v>
      </c>
      <c r="R1236" s="212">
        <f>Q1236*H1236</f>
        <v>0</v>
      </c>
      <c r="S1236" s="212">
        <v>0</v>
      </c>
      <c r="T1236" s="213">
        <f>S1236*H1236</f>
        <v>0</v>
      </c>
      <c r="AR1236" s="25" t="s">
        <v>255</v>
      </c>
      <c r="AT1236" s="25" t="s">
        <v>160</v>
      </c>
      <c r="AU1236" s="25" t="s">
        <v>82</v>
      </c>
      <c r="AY1236" s="25" t="s">
        <v>158</v>
      </c>
      <c r="BE1236" s="214">
        <f>IF(N1236="základní",J1236,0)</f>
        <v>0</v>
      </c>
      <c r="BF1236" s="214">
        <f>IF(N1236="snížená",J1236,0)</f>
        <v>0</v>
      </c>
      <c r="BG1236" s="214">
        <f>IF(N1236="zákl. přenesená",J1236,0)</f>
        <v>0</v>
      </c>
      <c r="BH1236" s="214">
        <f>IF(N1236="sníž. přenesená",J1236,0)</f>
        <v>0</v>
      </c>
      <c r="BI1236" s="214">
        <f>IF(N1236="nulová",J1236,0)</f>
        <v>0</v>
      </c>
      <c r="BJ1236" s="25" t="s">
        <v>78</v>
      </c>
      <c r="BK1236" s="214">
        <f>ROUND(I1236*H1236,2)</f>
        <v>0</v>
      </c>
      <c r="BL1236" s="25" t="s">
        <v>255</v>
      </c>
      <c r="BM1236" s="25" t="s">
        <v>1340</v>
      </c>
    </row>
    <row r="1237" spans="2:51" s="11" customFormat="1" ht="13.5">
      <c r="B1237" s="215"/>
      <c r="D1237" s="216" t="s">
        <v>166</v>
      </c>
      <c r="E1237" s="217" t="s">
        <v>5</v>
      </c>
      <c r="F1237" s="218" t="s">
        <v>1341</v>
      </c>
      <c r="H1237" s="217" t="s">
        <v>5</v>
      </c>
      <c r="I1237" s="219"/>
      <c r="L1237" s="215"/>
      <c r="M1237" s="220"/>
      <c r="N1237" s="221"/>
      <c r="O1237" s="221"/>
      <c r="P1237" s="221"/>
      <c r="Q1237" s="221"/>
      <c r="R1237" s="221"/>
      <c r="S1237" s="221"/>
      <c r="T1237" s="222"/>
      <c r="AT1237" s="217" t="s">
        <v>166</v>
      </c>
      <c r="AU1237" s="217" t="s">
        <v>82</v>
      </c>
      <c r="AV1237" s="11" t="s">
        <v>78</v>
      </c>
      <c r="AW1237" s="11" t="s">
        <v>36</v>
      </c>
      <c r="AX1237" s="11" t="s">
        <v>73</v>
      </c>
      <c r="AY1237" s="217" t="s">
        <v>158</v>
      </c>
    </row>
    <row r="1238" spans="2:51" s="12" customFormat="1" ht="13.5">
      <c r="B1238" s="223"/>
      <c r="D1238" s="216" t="s">
        <v>166</v>
      </c>
      <c r="E1238" s="224" t="s">
        <v>5</v>
      </c>
      <c r="F1238" s="225" t="s">
        <v>1342</v>
      </c>
      <c r="H1238" s="226">
        <v>328.7</v>
      </c>
      <c r="I1238" s="227"/>
      <c r="L1238" s="223"/>
      <c r="M1238" s="228"/>
      <c r="N1238" s="229"/>
      <c r="O1238" s="229"/>
      <c r="P1238" s="229"/>
      <c r="Q1238" s="229"/>
      <c r="R1238" s="229"/>
      <c r="S1238" s="229"/>
      <c r="T1238" s="230"/>
      <c r="AT1238" s="224" t="s">
        <v>166</v>
      </c>
      <c r="AU1238" s="224" t="s">
        <v>82</v>
      </c>
      <c r="AV1238" s="12" t="s">
        <v>82</v>
      </c>
      <c r="AW1238" s="12" t="s">
        <v>36</v>
      </c>
      <c r="AX1238" s="12" t="s">
        <v>73</v>
      </c>
      <c r="AY1238" s="224" t="s">
        <v>158</v>
      </c>
    </row>
    <row r="1239" spans="2:51" s="13" customFormat="1" ht="13.5">
      <c r="B1239" s="231"/>
      <c r="D1239" s="216" t="s">
        <v>166</v>
      </c>
      <c r="E1239" s="232" t="s">
        <v>5</v>
      </c>
      <c r="F1239" s="233" t="s">
        <v>169</v>
      </c>
      <c r="H1239" s="234">
        <v>328.7</v>
      </c>
      <c r="I1239" s="235"/>
      <c r="L1239" s="231"/>
      <c r="M1239" s="236"/>
      <c r="N1239" s="237"/>
      <c r="O1239" s="237"/>
      <c r="P1239" s="237"/>
      <c r="Q1239" s="237"/>
      <c r="R1239" s="237"/>
      <c r="S1239" s="237"/>
      <c r="T1239" s="238"/>
      <c r="AT1239" s="232" t="s">
        <v>166</v>
      </c>
      <c r="AU1239" s="232" t="s">
        <v>82</v>
      </c>
      <c r="AV1239" s="13" t="s">
        <v>88</v>
      </c>
      <c r="AW1239" s="13" t="s">
        <v>36</v>
      </c>
      <c r="AX1239" s="13" t="s">
        <v>78</v>
      </c>
      <c r="AY1239" s="232" t="s">
        <v>158</v>
      </c>
    </row>
    <row r="1240" spans="2:65" s="1" customFormat="1" ht="331.5" customHeight="1">
      <c r="B1240" s="202"/>
      <c r="C1240" s="203" t="s">
        <v>1343</v>
      </c>
      <c r="D1240" s="203" t="s">
        <v>160</v>
      </c>
      <c r="E1240" s="204" t="s">
        <v>1344</v>
      </c>
      <c r="F1240" s="205" t="s">
        <v>1345</v>
      </c>
      <c r="G1240" s="206" t="s">
        <v>304</v>
      </c>
      <c r="H1240" s="207">
        <v>47.5</v>
      </c>
      <c r="I1240" s="208"/>
      <c r="J1240" s="209">
        <f>ROUND(I1240*H1240,2)</f>
        <v>0</v>
      </c>
      <c r="K1240" s="205" t="s">
        <v>5</v>
      </c>
      <c r="L1240" s="47"/>
      <c r="M1240" s="210" t="s">
        <v>5</v>
      </c>
      <c r="N1240" s="211" t="s">
        <v>44</v>
      </c>
      <c r="O1240" s="48"/>
      <c r="P1240" s="212">
        <f>O1240*H1240</f>
        <v>0</v>
      </c>
      <c r="Q1240" s="212">
        <v>0</v>
      </c>
      <c r="R1240" s="212">
        <f>Q1240*H1240</f>
        <v>0</v>
      </c>
      <c r="S1240" s="212">
        <v>0</v>
      </c>
      <c r="T1240" s="213">
        <f>S1240*H1240</f>
        <v>0</v>
      </c>
      <c r="AR1240" s="25" t="s">
        <v>255</v>
      </c>
      <c r="AT1240" s="25" t="s">
        <v>160</v>
      </c>
      <c r="AU1240" s="25" t="s">
        <v>82</v>
      </c>
      <c r="AY1240" s="25" t="s">
        <v>158</v>
      </c>
      <c r="BE1240" s="214">
        <f>IF(N1240="základní",J1240,0)</f>
        <v>0</v>
      </c>
      <c r="BF1240" s="214">
        <f>IF(N1240="snížená",J1240,0)</f>
        <v>0</v>
      </c>
      <c r="BG1240" s="214">
        <f>IF(N1240="zákl. přenesená",J1240,0)</f>
        <v>0</v>
      </c>
      <c r="BH1240" s="214">
        <f>IF(N1240="sníž. přenesená",J1240,0)</f>
        <v>0</v>
      </c>
      <c r="BI1240" s="214">
        <f>IF(N1240="nulová",J1240,0)</f>
        <v>0</v>
      </c>
      <c r="BJ1240" s="25" t="s">
        <v>78</v>
      </c>
      <c r="BK1240" s="214">
        <f>ROUND(I1240*H1240,2)</f>
        <v>0</v>
      </c>
      <c r="BL1240" s="25" t="s">
        <v>255</v>
      </c>
      <c r="BM1240" s="25" t="s">
        <v>1346</v>
      </c>
    </row>
    <row r="1241" spans="2:51" s="11" customFormat="1" ht="13.5">
      <c r="B1241" s="215"/>
      <c r="D1241" s="216" t="s">
        <v>166</v>
      </c>
      <c r="E1241" s="217" t="s">
        <v>5</v>
      </c>
      <c r="F1241" s="218" t="s">
        <v>1347</v>
      </c>
      <c r="H1241" s="217" t="s">
        <v>5</v>
      </c>
      <c r="I1241" s="219"/>
      <c r="L1241" s="215"/>
      <c r="M1241" s="220"/>
      <c r="N1241" s="221"/>
      <c r="O1241" s="221"/>
      <c r="P1241" s="221"/>
      <c r="Q1241" s="221"/>
      <c r="R1241" s="221"/>
      <c r="S1241" s="221"/>
      <c r="T1241" s="222"/>
      <c r="AT1241" s="217" t="s">
        <v>166</v>
      </c>
      <c r="AU1241" s="217" t="s">
        <v>82</v>
      </c>
      <c r="AV1241" s="11" t="s">
        <v>78</v>
      </c>
      <c r="AW1241" s="11" t="s">
        <v>36</v>
      </c>
      <c r="AX1241" s="11" t="s">
        <v>73</v>
      </c>
      <c r="AY1241" s="217" t="s">
        <v>158</v>
      </c>
    </row>
    <row r="1242" spans="2:51" s="12" customFormat="1" ht="13.5">
      <c r="B1242" s="223"/>
      <c r="D1242" s="216" t="s">
        <v>166</v>
      </c>
      <c r="E1242" s="224" t="s">
        <v>5</v>
      </c>
      <c r="F1242" s="225" t="s">
        <v>1348</v>
      </c>
      <c r="H1242" s="226">
        <v>47.5</v>
      </c>
      <c r="I1242" s="227"/>
      <c r="L1242" s="223"/>
      <c r="M1242" s="228"/>
      <c r="N1242" s="229"/>
      <c r="O1242" s="229"/>
      <c r="P1242" s="229"/>
      <c r="Q1242" s="229"/>
      <c r="R1242" s="229"/>
      <c r="S1242" s="229"/>
      <c r="T1242" s="230"/>
      <c r="AT1242" s="224" t="s">
        <v>166</v>
      </c>
      <c r="AU1242" s="224" t="s">
        <v>82</v>
      </c>
      <c r="AV1242" s="12" t="s">
        <v>82</v>
      </c>
      <c r="AW1242" s="12" t="s">
        <v>36</v>
      </c>
      <c r="AX1242" s="12" t="s">
        <v>73</v>
      </c>
      <c r="AY1242" s="224" t="s">
        <v>158</v>
      </c>
    </row>
    <row r="1243" spans="2:51" s="13" customFormat="1" ht="13.5">
      <c r="B1243" s="231"/>
      <c r="D1243" s="216" t="s">
        <v>166</v>
      </c>
      <c r="E1243" s="232" t="s">
        <v>5</v>
      </c>
      <c r="F1243" s="233" t="s">
        <v>169</v>
      </c>
      <c r="H1243" s="234">
        <v>47.5</v>
      </c>
      <c r="I1243" s="235"/>
      <c r="L1243" s="231"/>
      <c r="M1243" s="236"/>
      <c r="N1243" s="237"/>
      <c r="O1243" s="237"/>
      <c r="P1243" s="237"/>
      <c r="Q1243" s="237"/>
      <c r="R1243" s="237"/>
      <c r="S1243" s="237"/>
      <c r="T1243" s="238"/>
      <c r="AT1243" s="232" t="s">
        <v>166</v>
      </c>
      <c r="AU1243" s="232" t="s">
        <v>82</v>
      </c>
      <c r="AV1243" s="13" t="s">
        <v>88</v>
      </c>
      <c r="AW1243" s="13" t="s">
        <v>36</v>
      </c>
      <c r="AX1243" s="13" t="s">
        <v>78</v>
      </c>
      <c r="AY1243" s="232" t="s">
        <v>158</v>
      </c>
    </row>
    <row r="1244" spans="2:65" s="1" customFormat="1" ht="331.5" customHeight="1">
      <c r="B1244" s="202"/>
      <c r="C1244" s="203" t="s">
        <v>1349</v>
      </c>
      <c r="D1244" s="203" t="s">
        <v>160</v>
      </c>
      <c r="E1244" s="204" t="s">
        <v>1350</v>
      </c>
      <c r="F1244" s="205" t="s">
        <v>1351</v>
      </c>
      <c r="G1244" s="206" t="s">
        <v>304</v>
      </c>
      <c r="H1244" s="207">
        <v>711.5</v>
      </c>
      <c r="I1244" s="208"/>
      <c r="J1244" s="209">
        <f>ROUND(I1244*H1244,2)</f>
        <v>0</v>
      </c>
      <c r="K1244" s="205" t="s">
        <v>5</v>
      </c>
      <c r="L1244" s="47"/>
      <c r="M1244" s="210" t="s">
        <v>5</v>
      </c>
      <c r="N1244" s="211" t="s">
        <v>44</v>
      </c>
      <c r="O1244" s="48"/>
      <c r="P1244" s="212">
        <f>O1244*H1244</f>
        <v>0</v>
      </c>
      <c r="Q1244" s="212">
        <v>0</v>
      </c>
      <c r="R1244" s="212">
        <f>Q1244*H1244</f>
        <v>0</v>
      </c>
      <c r="S1244" s="212">
        <v>0</v>
      </c>
      <c r="T1244" s="213">
        <f>S1244*H1244</f>
        <v>0</v>
      </c>
      <c r="AR1244" s="25" t="s">
        <v>255</v>
      </c>
      <c r="AT1244" s="25" t="s">
        <v>160</v>
      </c>
      <c r="AU1244" s="25" t="s">
        <v>82</v>
      </c>
      <c r="AY1244" s="25" t="s">
        <v>158</v>
      </c>
      <c r="BE1244" s="214">
        <f>IF(N1244="základní",J1244,0)</f>
        <v>0</v>
      </c>
      <c r="BF1244" s="214">
        <f>IF(N1244="snížená",J1244,0)</f>
        <v>0</v>
      </c>
      <c r="BG1244" s="214">
        <f>IF(N1244="zákl. přenesená",J1244,0)</f>
        <v>0</v>
      </c>
      <c r="BH1244" s="214">
        <f>IF(N1244="sníž. přenesená",J1244,0)</f>
        <v>0</v>
      </c>
      <c r="BI1244" s="214">
        <f>IF(N1244="nulová",J1244,0)</f>
        <v>0</v>
      </c>
      <c r="BJ1244" s="25" t="s">
        <v>78</v>
      </c>
      <c r="BK1244" s="214">
        <f>ROUND(I1244*H1244,2)</f>
        <v>0</v>
      </c>
      <c r="BL1244" s="25" t="s">
        <v>255</v>
      </c>
      <c r="BM1244" s="25" t="s">
        <v>1352</v>
      </c>
    </row>
    <row r="1245" spans="2:51" s="11" customFormat="1" ht="13.5">
      <c r="B1245" s="215"/>
      <c r="D1245" s="216" t="s">
        <v>166</v>
      </c>
      <c r="E1245" s="217" t="s">
        <v>5</v>
      </c>
      <c r="F1245" s="218" t="s">
        <v>636</v>
      </c>
      <c r="H1245" s="217" t="s">
        <v>5</v>
      </c>
      <c r="I1245" s="219"/>
      <c r="L1245" s="215"/>
      <c r="M1245" s="220"/>
      <c r="N1245" s="221"/>
      <c r="O1245" s="221"/>
      <c r="P1245" s="221"/>
      <c r="Q1245" s="221"/>
      <c r="R1245" s="221"/>
      <c r="S1245" s="221"/>
      <c r="T1245" s="222"/>
      <c r="AT1245" s="217" t="s">
        <v>166</v>
      </c>
      <c r="AU1245" s="217" t="s">
        <v>82</v>
      </c>
      <c r="AV1245" s="11" t="s">
        <v>78</v>
      </c>
      <c r="AW1245" s="11" t="s">
        <v>36</v>
      </c>
      <c r="AX1245" s="11" t="s">
        <v>73</v>
      </c>
      <c r="AY1245" s="217" t="s">
        <v>158</v>
      </c>
    </row>
    <row r="1246" spans="2:51" s="12" customFormat="1" ht="13.5">
      <c r="B1246" s="223"/>
      <c r="D1246" s="216" t="s">
        <v>166</v>
      </c>
      <c r="E1246" s="224" t="s">
        <v>5</v>
      </c>
      <c r="F1246" s="225" t="s">
        <v>637</v>
      </c>
      <c r="H1246" s="226">
        <v>711.5</v>
      </c>
      <c r="I1246" s="227"/>
      <c r="L1246" s="223"/>
      <c r="M1246" s="228"/>
      <c r="N1246" s="229"/>
      <c r="O1246" s="229"/>
      <c r="P1246" s="229"/>
      <c r="Q1246" s="229"/>
      <c r="R1246" s="229"/>
      <c r="S1246" s="229"/>
      <c r="T1246" s="230"/>
      <c r="AT1246" s="224" t="s">
        <v>166</v>
      </c>
      <c r="AU1246" s="224" t="s">
        <v>82</v>
      </c>
      <c r="AV1246" s="12" t="s">
        <v>82</v>
      </c>
      <c r="AW1246" s="12" t="s">
        <v>36</v>
      </c>
      <c r="AX1246" s="12" t="s">
        <v>73</v>
      </c>
      <c r="AY1246" s="224" t="s">
        <v>158</v>
      </c>
    </row>
    <row r="1247" spans="2:51" s="13" customFormat="1" ht="13.5">
      <c r="B1247" s="231"/>
      <c r="D1247" s="216" t="s">
        <v>166</v>
      </c>
      <c r="E1247" s="232" t="s">
        <v>5</v>
      </c>
      <c r="F1247" s="233" t="s">
        <v>169</v>
      </c>
      <c r="H1247" s="234">
        <v>711.5</v>
      </c>
      <c r="I1247" s="235"/>
      <c r="L1247" s="231"/>
      <c r="M1247" s="236"/>
      <c r="N1247" s="237"/>
      <c r="O1247" s="237"/>
      <c r="P1247" s="237"/>
      <c r="Q1247" s="237"/>
      <c r="R1247" s="237"/>
      <c r="S1247" s="237"/>
      <c r="T1247" s="238"/>
      <c r="AT1247" s="232" t="s">
        <v>166</v>
      </c>
      <c r="AU1247" s="232" t="s">
        <v>82</v>
      </c>
      <c r="AV1247" s="13" t="s">
        <v>88</v>
      </c>
      <c r="AW1247" s="13" t="s">
        <v>36</v>
      </c>
      <c r="AX1247" s="13" t="s">
        <v>78</v>
      </c>
      <c r="AY1247" s="232" t="s">
        <v>158</v>
      </c>
    </row>
    <row r="1248" spans="2:65" s="1" customFormat="1" ht="331.5" customHeight="1">
      <c r="B1248" s="202"/>
      <c r="C1248" s="203" t="s">
        <v>1353</v>
      </c>
      <c r="D1248" s="203" t="s">
        <v>160</v>
      </c>
      <c r="E1248" s="204" t="s">
        <v>1354</v>
      </c>
      <c r="F1248" s="205" t="s">
        <v>1355</v>
      </c>
      <c r="G1248" s="206" t="s">
        <v>304</v>
      </c>
      <c r="H1248" s="207">
        <v>30.8</v>
      </c>
      <c r="I1248" s="208"/>
      <c r="J1248" s="209">
        <f>ROUND(I1248*H1248,2)</f>
        <v>0</v>
      </c>
      <c r="K1248" s="205" t="s">
        <v>5</v>
      </c>
      <c r="L1248" s="47"/>
      <c r="M1248" s="210" t="s">
        <v>5</v>
      </c>
      <c r="N1248" s="211" t="s">
        <v>44</v>
      </c>
      <c r="O1248" s="48"/>
      <c r="P1248" s="212">
        <f>O1248*H1248</f>
        <v>0</v>
      </c>
      <c r="Q1248" s="212">
        <v>0</v>
      </c>
      <c r="R1248" s="212">
        <f>Q1248*H1248</f>
        <v>0</v>
      </c>
      <c r="S1248" s="212">
        <v>0</v>
      </c>
      <c r="T1248" s="213">
        <f>S1248*H1248</f>
        <v>0</v>
      </c>
      <c r="AR1248" s="25" t="s">
        <v>255</v>
      </c>
      <c r="AT1248" s="25" t="s">
        <v>160</v>
      </c>
      <c r="AU1248" s="25" t="s">
        <v>82</v>
      </c>
      <c r="AY1248" s="25" t="s">
        <v>158</v>
      </c>
      <c r="BE1248" s="214">
        <f>IF(N1248="základní",J1248,0)</f>
        <v>0</v>
      </c>
      <c r="BF1248" s="214">
        <f>IF(N1248="snížená",J1248,0)</f>
        <v>0</v>
      </c>
      <c r="BG1248" s="214">
        <f>IF(N1248="zákl. přenesená",J1248,0)</f>
        <v>0</v>
      </c>
      <c r="BH1248" s="214">
        <f>IF(N1248="sníž. přenesená",J1248,0)</f>
        <v>0</v>
      </c>
      <c r="BI1248" s="214">
        <f>IF(N1248="nulová",J1248,0)</f>
        <v>0</v>
      </c>
      <c r="BJ1248" s="25" t="s">
        <v>78</v>
      </c>
      <c r="BK1248" s="214">
        <f>ROUND(I1248*H1248,2)</f>
        <v>0</v>
      </c>
      <c r="BL1248" s="25" t="s">
        <v>255</v>
      </c>
      <c r="BM1248" s="25" t="s">
        <v>1356</v>
      </c>
    </row>
    <row r="1249" spans="2:51" s="11" customFormat="1" ht="13.5">
      <c r="B1249" s="215"/>
      <c r="D1249" s="216" t="s">
        <v>166</v>
      </c>
      <c r="E1249" s="217" t="s">
        <v>5</v>
      </c>
      <c r="F1249" s="218" t="s">
        <v>1357</v>
      </c>
      <c r="H1249" s="217" t="s">
        <v>5</v>
      </c>
      <c r="I1249" s="219"/>
      <c r="L1249" s="215"/>
      <c r="M1249" s="220"/>
      <c r="N1249" s="221"/>
      <c r="O1249" s="221"/>
      <c r="P1249" s="221"/>
      <c r="Q1249" s="221"/>
      <c r="R1249" s="221"/>
      <c r="S1249" s="221"/>
      <c r="T1249" s="222"/>
      <c r="AT1249" s="217" t="s">
        <v>166</v>
      </c>
      <c r="AU1249" s="217" t="s">
        <v>82</v>
      </c>
      <c r="AV1249" s="11" t="s">
        <v>78</v>
      </c>
      <c r="AW1249" s="11" t="s">
        <v>36</v>
      </c>
      <c r="AX1249" s="11" t="s">
        <v>73</v>
      </c>
      <c r="AY1249" s="217" t="s">
        <v>158</v>
      </c>
    </row>
    <row r="1250" spans="2:51" s="12" customFormat="1" ht="13.5">
      <c r="B1250" s="223"/>
      <c r="D1250" s="216" t="s">
        <v>166</v>
      </c>
      <c r="E1250" s="224" t="s">
        <v>5</v>
      </c>
      <c r="F1250" s="225" t="s">
        <v>1358</v>
      </c>
      <c r="H1250" s="226">
        <v>30.8</v>
      </c>
      <c r="I1250" s="227"/>
      <c r="L1250" s="223"/>
      <c r="M1250" s="228"/>
      <c r="N1250" s="229"/>
      <c r="O1250" s="229"/>
      <c r="P1250" s="229"/>
      <c r="Q1250" s="229"/>
      <c r="R1250" s="229"/>
      <c r="S1250" s="229"/>
      <c r="T1250" s="230"/>
      <c r="AT1250" s="224" t="s">
        <v>166</v>
      </c>
      <c r="AU1250" s="224" t="s">
        <v>82</v>
      </c>
      <c r="AV1250" s="12" t="s">
        <v>82</v>
      </c>
      <c r="AW1250" s="12" t="s">
        <v>36</v>
      </c>
      <c r="AX1250" s="12" t="s">
        <v>73</v>
      </c>
      <c r="AY1250" s="224" t="s">
        <v>158</v>
      </c>
    </row>
    <row r="1251" spans="2:51" s="13" customFormat="1" ht="13.5">
      <c r="B1251" s="231"/>
      <c r="D1251" s="216" t="s">
        <v>166</v>
      </c>
      <c r="E1251" s="232" t="s">
        <v>5</v>
      </c>
      <c r="F1251" s="233" t="s">
        <v>169</v>
      </c>
      <c r="H1251" s="234">
        <v>30.8</v>
      </c>
      <c r="I1251" s="235"/>
      <c r="L1251" s="231"/>
      <c r="M1251" s="236"/>
      <c r="N1251" s="237"/>
      <c r="O1251" s="237"/>
      <c r="P1251" s="237"/>
      <c r="Q1251" s="237"/>
      <c r="R1251" s="237"/>
      <c r="S1251" s="237"/>
      <c r="T1251" s="238"/>
      <c r="AT1251" s="232" t="s">
        <v>166</v>
      </c>
      <c r="AU1251" s="232" t="s">
        <v>82</v>
      </c>
      <c r="AV1251" s="13" t="s">
        <v>88</v>
      </c>
      <c r="AW1251" s="13" t="s">
        <v>36</v>
      </c>
      <c r="AX1251" s="13" t="s">
        <v>78</v>
      </c>
      <c r="AY1251" s="232" t="s">
        <v>158</v>
      </c>
    </row>
    <row r="1252" spans="2:65" s="1" customFormat="1" ht="408" customHeight="1">
      <c r="B1252" s="202"/>
      <c r="C1252" s="203" t="s">
        <v>1359</v>
      </c>
      <c r="D1252" s="203" t="s">
        <v>160</v>
      </c>
      <c r="E1252" s="204" t="s">
        <v>1360</v>
      </c>
      <c r="F1252" s="258" t="s">
        <v>1361</v>
      </c>
      <c r="G1252" s="206" t="s">
        <v>304</v>
      </c>
      <c r="H1252" s="207">
        <v>4.5</v>
      </c>
      <c r="I1252" s="208"/>
      <c r="J1252" s="209">
        <f>ROUND(I1252*H1252,2)</f>
        <v>0</v>
      </c>
      <c r="K1252" s="205" t="s">
        <v>5</v>
      </c>
      <c r="L1252" s="47"/>
      <c r="M1252" s="210" t="s">
        <v>5</v>
      </c>
      <c r="N1252" s="211" t="s">
        <v>44</v>
      </c>
      <c r="O1252" s="48"/>
      <c r="P1252" s="212">
        <f>O1252*H1252</f>
        <v>0</v>
      </c>
      <c r="Q1252" s="212">
        <v>0</v>
      </c>
      <c r="R1252" s="212">
        <f>Q1252*H1252</f>
        <v>0</v>
      </c>
      <c r="S1252" s="212">
        <v>0</v>
      </c>
      <c r="T1252" s="213">
        <f>S1252*H1252</f>
        <v>0</v>
      </c>
      <c r="AR1252" s="25" t="s">
        <v>255</v>
      </c>
      <c r="AT1252" s="25" t="s">
        <v>160</v>
      </c>
      <c r="AU1252" s="25" t="s">
        <v>82</v>
      </c>
      <c r="AY1252" s="25" t="s">
        <v>158</v>
      </c>
      <c r="BE1252" s="214">
        <f>IF(N1252="základní",J1252,0)</f>
        <v>0</v>
      </c>
      <c r="BF1252" s="214">
        <f>IF(N1252="snížená",J1252,0)</f>
        <v>0</v>
      </c>
      <c r="BG1252" s="214">
        <f>IF(N1252="zákl. přenesená",J1252,0)</f>
        <v>0</v>
      </c>
      <c r="BH1252" s="214">
        <f>IF(N1252="sníž. přenesená",J1252,0)</f>
        <v>0</v>
      </c>
      <c r="BI1252" s="214">
        <f>IF(N1252="nulová",J1252,0)</f>
        <v>0</v>
      </c>
      <c r="BJ1252" s="25" t="s">
        <v>78</v>
      </c>
      <c r="BK1252" s="214">
        <f>ROUND(I1252*H1252,2)</f>
        <v>0</v>
      </c>
      <c r="BL1252" s="25" t="s">
        <v>255</v>
      </c>
      <c r="BM1252" s="25" t="s">
        <v>1362</v>
      </c>
    </row>
    <row r="1253" spans="2:51" s="11" customFormat="1" ht="13.5">
      <c r="B1253" s="215"/>
      <c r="D1253" s="216" t="s">
        <v>166</v>
      </c>
      <c r="E1253" s="217" t="s">
        <v>5</v>
      </c>
      <c r="F1253" s="218" t="s">
        <v>1363</v>
      </c>
      <c r="H1253" s="217" t="s">
        <v>5</v>
      </c>
      <c r="I1253" s="219"/>
      <c r="L1253" s="215"/>
      <c r="M1253" s="220"/>
      <c r="N1253" s="221"/>
      <c r="O1253" s="221"/>
      <c r="P1253" s="221"/>
      <c r="Q1253" s="221"/>
      <c r="R1253" s="221"/>
      <c r="S1253" s="221"/>
      <c r="T1253" s="222"/>
      <c r="AT1253" s="217" t="s">
        <v>166</v>
      </c>
      <c r="AU1253" s="217" t="s">
        <v>82</v>
      </c>
      <c r="AV1253" s="11" t="s">
        <v>78</v>
      </c>
      <c r="AW1253" s="11" t="s">
        <v>36</v>
      </c>
      <c r="AX1253" s="11" t="s">
        <v>73</v>
      </c>
      <c r="AY1253" s="217" t="s">
        <v>158</v>
      </c>
    </row>
    <row r="1254" spans="2:51" s="12" customFormat="1" ht="13.5">
      <c r="B1254" s="223"/>
      <c r="D1254" s="216" t="s">
        <v>166</v>
      </c>
      <c r="E1254" s="224" t="s">
        <v>5</v>
      </c>
      <c r="F1254" s="225" t="s">
        <v>973</v>
      </c>
      <c r="H1254" s="226">
        <v>4.5</v>
      </c>
      <c r="I1254" s="227"/>
      <c r="L1254" s="223"/>
      <c r="M1254" s="228"/>
      <c r="N1254" s="229"/>
      <c r="O1254" s="229"/>
      <c r="P1254" s="229"/>
      <c r="Q1254" s="229"/>
      <c r="R1254" s="229"/>
      <c r="S1254" s="229"/>
      <c r="T1254" s="230"/>
      <c r="AT1254" s="224" t="s">
        <v>166</v>
      </c>
      <c r="AU1254" s="224" t="s">
        <v>82</v>
      </c>
      <c r="AV1254" s="12" t="s">
        <v>82</v>
      </c>
      <c r="AW1254" s="12" t="s">
        <v>36</v>
      </c>
      <c r="AX1254" s="12" t="s">
        <v>73</v>
      </c>
      <c r="AY1254" s="224" t="s">
        <v>158</v>
      </c>
    </row>
    <row r="1255" spans="2:51" s="13" customFormat="1" ht="13.5">
      <c r="B1255" s="231"/>
      <c r="D1255" s="216" t="s">
        <v>166</v>
      </c>
      <c r="E1255" s="232" t="s">
        <v>5</v>
      </c>
      <c r="F1255" s="233" t="s">
        <v>169</v>
      </c>
      <c r="H1255" s="234">
        <v>4.5</v>
      </c>
      <c r="I1255" s="235"/>
      <c r="L1255" s="231"/>
      <c r="M1255" s="236"/>
      <c r="N1255" s="237"/>
      <c r="O1255" s="237"/>
      <c r="P1255" s="237"/>
      <c r="Q1255" s="237"/>
      <c r="R1255" s="237"/>
      <c r="S1255" s="237"/>
      <c r="T1255" s="238"/>
      <c r="AT1255" s="232" t="s">
        <v>166</v>
      </c>
      <c r="AU1255" s="232" t="s">
        <v>82</v>
      </c>
      <c r="AV1255" s="13" t="s">
        <v>88</v>
      </c>
      <c r="AW1255" s="13" t="s">
        <v>36</v>
      </c>
      <c r="AX1255" s="13" t="s">
        <v>78</v>
      </c>
      <c r="AY1255" s="232" t="s">
        <v>158</v>
      </c>
    </row>
    <row r="1256" spans="2:65" s="1" customFormat="1" ht="306" customHeight="1">
      <c r="B1256" s="202"/>
      <c r="C1256" s="203" t="s">
        <v>1364</v>
      </c>
      <c r="D1256" s="203" t="s">
        <v>160</v>
      </c>
      <c r="E1256" s="204" t="s">
        <v>1365</v>
      </c>
      <c r="F1256" s="205" t="s">
        <v>1366</v>
      </c>
      <c r="G1256" s="206" t="s">
        <v>853</v>
      </c>
      <c r="H1256" s="207">
        <v>1</v>
      </c>
      <c r="I1256" s="208"/>
      <c r="J1256" s="209">
        <f>ROUND(I1256*H1256,2)</f>
        <v>0</v>
      </c>
      <c r="K1256" s="205" t="s">
        <v>5</v>
      </c>
      <c r="L1256" s="47"/>
      <c r="M1256" s="210" t="s">
        <v>5</v>
      </c>
      <c r="N1256" s="211" t="s">
        <v>44</v>
      </c>
      <c r="O1256" s="48"/>
      <c r="P1256" s="212">
        <f>O1256*H1256</f>
        <v>0</v>
      </c>
      <c r="Q1256" s="212">
        <v>0</v>
      </c>
      <c r="R1256" s="212">
        <f>Q1256*H1256</f>
        <v>0</v>
      </c>
      <c r="S1256" s="212">
        <v>0</v>
      </c>
      <c r="T1256" s="213">
        <f>S1256*H1256</f>
        <v>0</v>
      </c>
      <c r="AR1256" s="25" t="s">
        <v>255</v>
      </c>
      <c r="AT1256" s="25" t="s">
        <v>160</v>
      </c>
      <c r="AU1256" s="25" t="s">
        <v>82</v>
      </c>
      <c r="AY1256" s="25" t="s">
        <v>158</v>
      </c>
      <c r="BE1256" s="214">
        <f>IF(N1256="základní",J1256,0)</f>
        <v>0</v>
      </c>
      <c r="BF1256" s="214">
        <f>IF(N1256="snížená",J1256,0)</f>
        <v>0</v>
      </c>
      <c r="BG1256" s="214">
        <f>IF(N1256="zákl. přenesená",J1256,0)</f>
        <v>0</v>
      </c>
      <c r="BH1256" s="214">
        <f>IF(N1256="sníž. přenesená",J1256,0)</f>
        <v>0</v>
      </c>
      <c r="BI1256" s="214">
        <f>IF(N1256="nulová",J1256,0)</f>
        <v>0</v>
      </c>
      <c r="BJ1256" s="25" t="s">
        <v>78</v>
      </c>
      <c r="BK1256" s="214">
        <f>ROUND(I1256*H1256,2)</f>
        <v>0</v>
      </c>
      <c r="BL1256" s="25" t="s">
        <v>255</v>
      </c>
      <c r="BM1256" s="25" t="s">
        <v>1367</v>
      </c>
    </row>
    <row r="1257" spans="2:51" s="11" customFormat="1" ht="13.5">
      <c r="B1257" s="215"/>
      <c r="D1257" s="216" t="s">
        <v>166</v>
      </c>
      <c r="E1257" s="217" t="s">
        <v>5</v>
      </c>
      <c r="F1257" s="218" t="s">
        <v>1368</v>
      </c>
      <c r="H1257" s="217" t="s">
        <v>5</v>
      </c>
      <c r="I1257" s="219"/>
      <c r="L1257" s="215"/>
      <c r="M1257" s="220"/>
      <c r="N1257" s="221"/>
      <c r="O1257" s="221"/>
      <c r="P1257" s="221"/>
      <c r="Q1257" s="221"/>
      <c r="R1257" s="221"/>
      <c r="S1257" s="221"/>
      <c r="T1257" s="222"/>
      <c r="AT1257" s="217" t="s">
        <v>166</v>
      </c>
      <c r="AU1257" s="217" t="s">
        <v>82</v>
      </c>
      <c r="AV1257" s="11" t="s">
        <v>78</v>
      </c>
      <c r="AW1257" s="11" t="s">
        <v>36</v>
      </c>
      <c r="AX1257" s="11" t="s">
        <v>73</v>
      </c>
      <c r="AY1257" s="217" t="s">
        <v>158</v>
      </c>
    </row>
    <row r="1258" spans="2:51" s="12" customFormat="1" ht="13.5">
      <c r="B1258" s="223"/>
      <c r="D1258" s="216" t="s">
        <v>166</v>
      </c>
      <c r="E1258" s="224" t="s">
        <v>5</v>
      </c>
      <c r="F1258" s="225" t="s">
        <v>78</v>
      </c>
      <c r="H1258" s="226">
        <v>1</v>
      </c>
      <c r="I1258" s="227"/>
      <c r="L1258" s="223"/>
      <c r="M1258" s="228"/>
      <c r="N1258" s="229"/>
      <c r="O1258" s="229"/>
      <c r="P1258" s="229"/>
      <c r="Q1258" s="229"/>
      <c r="R1258" s="229"/>
      <c r="S1258" s="229"/>
      <c r="T1258" s="230"/>
      <c r="AT1258" s="224" t="s">
        <v>166</v>
      </c>
      <c r="AU1258" s="224" t="s">
        <v>82</v>
      </c>
      <c r="AV1258" s="12" t="s">
        <v>82</v>
      </c>
      <c r="AW1258" s="12" t="s">
        <v>36</v>
      </c>
      <c r="AX1258" s="12" t="s">
        <v>73</v>
      </c>
      <c r="AY1258" s="224" t="s">
        <v>158</v>
      </c>
    </row>
    <row r="1259" spans="2:51" s="13" customFormat="1" ht="13.5">
      <c r="B1259" s="231"/>
      <c r="D1259" s="216" t="s">
        <v>166</v>
      </c>
      <c r="E1259" s="232" t="s">
        <v>5</v>
      </c>
      <c r="F1259" s="233" t="s">
        <v>169</v>
      </c>
      <c r="H1259" s="234">
        <v>1</v>
      </c>
      <c r="I1259" s="235"/>
      <c r="L1259" s="231"/>
      <c r="M1259" s="236"/>
      <c r="N1259" s="237"/>
      <c r="O1259" s="237"/>
      <c r="P1259" s="237"/>
      <c r="Q1259" s="237"/>
      <c r="R1259" s="237"/>
      <c r="S1259" s="237"/>
      <c r="T1259" s="238"/>
      <c r="AT1259" s="232" t="s">
        <v>166</v>
      </c>
      <c r="AU1259" s="232" t="s">
        <v>82</v>
      </c>
      <c r="AV1259" s="13" t="s">
        <v>88</v>
      </c>
      <c r="AW1259" s="13" t="s">
        <v>36</v>
      </c>
      <c r="AX1259" s="13" t="s">
        <v>78</v>
      </c>
      <c r="AY1259" s="232" t="s">
        <v>158</v>
      </c>
    </row>
    <row r="1260" spans="2:65" s="1" customFormat="1" ht="280.5" customHeight="1">
      <c r="B1260" s="202"/>
      <c r="C1260" s="203" t="s">
        <v>1369</v>
      </c>
      <c r="D1260" s="203" t="s">
        <v>160</v>
      </c>
      <c r="E1260" s="204" t="s">
        <v>1370</v>
      </c>
      <c r="F1260" s="205" t="s">
        <v>1371</v>
      </c>
      <c r="G1260" s="206" t="s">
        <v>304</v>
      </c>
      <c r="H1260" s="207">
        <v>293.6</v>
      </c>
      <c r="I1260" s="208"/>
      <c r="J1260" s="209">
        <f>ROUND(I1260*H1260,2)</f>
        <v>0</v>
      </c>
      <c r="K1260" s="205" t="s">
        <v>5</v>
      </c>
      <c r="L1260" s="47"/>
      <c r="M1260" s="210" t="s">
        <v>5</v>
      </c>
      <c r="N1260" s="211" t="s">
        <v>44</v>
      </c>
      <c r="O1260" s="48"/>
      <c r="P1260" s="212">
        <f>O1260*H1260</f>
        <v>0</v>
      </c>
      <c r="Q1260" s="212">
        <v>0</v>
      </c>
      <c r="R1260" s="212">
        <f>Q1260*H1260</f>
        <v>0</v>
      </c>
      <c r="S1260" s="212">
        <v>0</v>
      </c>
      <c r="T1260" s="213">
        <f>S1260*H1260</f>
        <v>0</v>
      </c>
      <c r="AR1260" s="25" t="s">
        <v>255</v>
      </c>
      <c r="AT1260" s="25" t="s">
        <v>160</v>
      </c>
      <c r="AU1260" s="25" t="s">
        <v>82</v>
      </c>
      <c r="AY1260" s="25" t="s">
        <v>158</v>
      </c>
      <c r="BE1260" s="214">
        <f>IF(N1260="základní",J1260,0)</f>
        <v>0</v>
      </c>
      <c r="BF1260" s="214">
        <f>IF(N1260="snížená",J1260,0)</f>
        <v>0</v>
      </c>
      <c r="BG1260" s="214">
        <f>IF(N1260="zákl. přenesená",J1260,0)</f>
        <v>0</v>
      </c>
      <c r="BH1260" s="214">
        <f>IF(N1260="sníž. přenesená",J1260,0)</f>
        <v>0</v>
      </c>
      <c r="BI1260" s="214">
        <f>IF(N1260="nulová",J1260,0)</f>
        <v>0</v>
      </c>
      <c r="BJ1260" s="25" t="s">
        <v>78</v>
      </c>
      <c r="BK1260" s="214">
        <f>ROUND(I1260*H1260,2)</f>
        <v>0</v>
      </c>
      <c r="BL1260" s="25" t="s">
        <v>255</v>
      </c>
      <c r="BM1260" s="25" t="s">
        <v>1372</v>
      </c>
    </row>
    <row r="1261" spans="2:51" s="11" customFormat="1" ht="13.5">
      <c r="B1261" s="215"/>
      <c r="D1261" s="216" t="s">
        <v>166</v>
      </c>
      <c r="E1261" s="217" t="s">
        <v>5</v>
      </c>
      <c r="F1261" s="218" t="s">
        <v>1373</v>
      </c>
      <c r="H1261" s="217" t="s">
        <v>5</v>
      </c>
      <c r="I1261" s="219"/>
      <c r="L1261" s="215"/>
      <c r="M1261" s="220"/>
      <c r="N1261" s="221"/>
      <c r="O1261" s="221"/>
      <c r="P1261" s="221"/>
      <c r="Q1261" s="221"/>
      <c r="R1261" s="221"/>
      <c r="S1261" s="221"/>
      <c r="T1261" s="222"/>
      <c r="AT1261" s="217" t="s">
        <v>166</v>
      </c>
      <c r="AU1261" s="217" t="s">
        <v>82</v>
      </c>
      <c r="AV1261" s="11" t="s">
        <v>78</v>
      </c>
      <c r="AW1261" s="11" t="s">
        <v>36</v>
      </c>
      <c r="AX1261" s="11" t="s">
        <v>73</v>
      </c>
      <c r="AY1261" s="217" t="s">
        <v>158</v>
      </c>
    </row>
    <row r="1262" spans="2:51" s="12" customFormat="1" ht="13.5">
      <c r="B1262" s="223"/>
      <c r="D1262" s="216" t="s">
        <v>166</v>
      </c>
      <c r="E1262" s="224" t="s">
        <v>5</v>
      </c>
      <c r="F1262" s="225" t="s">
        <v>1374</v>
      </c>
      <c r="H1262" s="226">
        <v>293.6</v>
      </c>
      <c r="I1262" s="227"/>
      <c r="L1262" s="223"/>
      <c r="M1262" s="228"/>
      <c r="N1262" s="229"/>
      <c r="O1262" s="229"/>
      <c r="P1262" s="229"/>
      <c r="Q1262" s="229"/>
      <c r="R1262" s="229"/>
      <c r="S1262" s="229"/>
      <c r="T1262" s="230"/>
      <c r="AT1262" s="224" t="s">
        <v>166</v>
      </c>
      <c r="AU1262" s="224" t="s">
        <v>82</v>
      </c>
      <c r="AV1262" s="12" t="s">
        <v>82</v>
      </c>
      <c r="AW1262" s="12" t="s">
        <v>36</v>
      </c>
      <c r="AX1262" s="12" t="s">
        <v>73</v>
      </c>
      <c r="AY1262" s="224" t="s">
        <v>158</v>
      </c>
    </row>
    <row r="1263" spans="2:51" s="13" customFormat="1" ht="13.5">
      <c r="B1263" s="231"/>
      <c r="D1263" s="216" t="s">
        <v>166</v>
      </c>
      <c r="E1263" s="232" t="s">
        <v>5</v>
      </c>
      <c r="F1263" s="233" t="s">
        <v>169</v>
      </c>
      <c r="H1263" s="234">
        <v>293.6</v>
      </c>
      <c r="I1263" s="235"/>
      <c r="L1263" s="231"/>
      <c r="M1263" s="236"/>
      <c r="N1263" s="237"/>
      <c r="O1263" s="237"/>
      <c r="P1263" s="237"/>
      <c r="Q1263" s="237"/>
      <c r="R1263" s="237"/>
      <c r="S1263" s="237"/>
      <c r="T1263" s="238"/>
      <c r="AT1263" s="232" t="s">
        <v>166</v>
      </c>
      <c r="AU1263" s="232" t="s">
        <v>82</v>
      </c>
      <c r="AV1263" s="13" t="s">
        <v>88</v>
      </c>
      <c r="AW1263" s="13" t="s">
        <v>36</v>
      </c>
      <c r="AX1263" s="13" t="s">
        <v>78</v>
      </c>
      <c r="AY1263" s="232" t="s">
        <v>158</v>
      </c>
    </row>
    <row r="1264" spans="2:65" s="1" customFormat="1" ht="344.25" customHeight="1">
      <c r="B1264" s="202"/>
      <c r="C1264" s="203" t="s">
        <v>1375</v>
      </c>
      <c r="D1264" s="203" t="s">
        <v>160</v>
      </c>
      <c r="E1264" s="204" t="s">
        <v>1376</v>
      </c>
      <c r="F1264" s="205" t="s">
        <v>1377</v>
      </c>
      <c r="G1264" s="206" t="s">
        <v>304</v>
      </c>
      <c r="H1264" s="207">
        <v>12.1</v>
      </c>
      <c r="I1264" s="208"/>
      <c r="J1264" s="209">
        <f>ROUND(I1264*H1264,2)</f>
        <v>0</v>
      </c>
      <c r="K1264" s="205" t="s">
        <v>5</v>
      </c>
      <c r="L1264" s="47"/>
      <c r="M1264" s="210" t="s">
        <v>5</v>
      </c>
      <c r="N1264" s="211" t="s">
        <v>44</v>
      </c>
      <c r="O1264" s="48"/>
      <c r="P1264" s="212">
        <f>O1264*H1264</f>
        <v>0</v>
      </c>
      <c r="Q1264" s="212">
        <v>0</v>
      </c>
      <c r="R1264" s="212">
        <f>Q1264*H1264</f>
        <v>0</v>
      </c>
      <c r="S1264" s="212">
        <v>0</v>
      </c>
      <c r="T1264" s="213">
        <f>S1264*H1264</f>
        <v>0</v>
      </c>
      <c r="AR1264" s="25" t="s">
        <v>255</v>
      </c>
      <c r="AT1264" s="25" t="s">
        <v>160</v>
      </c>
      <c r="AU1264" s="25" t="s">
        <v>82</v>
      </c>
      <c r="AY1264" s="25" t="s">
        <v>158</v>
      </c>
      <c r="BE1264" s="214">
        <f>IF(N1264="základní",J1264,0)</f>
        <v>0</v>
      </c>
      <c r="BF1264" s="214">
        <f>IF(N1264="snížená",J1264,0)</f>
        <v>0</v>
      </c>
      <c r="BG1264" s="214">
        <f>IF(N1264="zákl. přenesená",J1264,0)</f>
        <v>0</v>
      </c>
      <c r="BH1264" s="214">
        <f>IF(N1264="sníž. přenesená",J1264,0)</f>
        <v>0</v>
      </c>
      <c r="BI1264" s="214">
        <f>IF(N1264="nulová",J1264,0)</f>
        <v>0</v>
      </c>
      <c r="BJ1264" s="25" t="s">
        <v>78</v>
      </c>
      <c r="BK1264" s="214">
        <f>ROUND(I1264*H1264,2)</f>
        <v>0</v>
      </c>
      <c r="BL1264" s="25" t="s">
        <v>255</v>
      </c>
      <c r="BM1264" s="25" t="s">
        <v>1378</v>
      </c>
    </row>
    <row r="1265" spans="2:51" s="11" customFormat="1" ht="13.5">
      <c r="B1265" s="215"/>
      <c r="D1265" s="216" t="s">
        <v>166</v>
      </c>
      <c r="E1265" s="217" t="s">
        <v>5</v>
      </c>
      <c r="F1265" s="218" t="s">
        <v>1379</v>
      </c>
      <c r="H1265" s="217" t="s">
        <v>5</v>
      </c>
      <c r="I1265" s="219"/>
      <c r="L1265" s="215"/>
      <c r="M1265" s="220"/>
      <c r="N1265" s="221"/>
      <c r="O1265" s="221"/>
      <c r="P1265" s="221"/>
      <c r="Q1265" s="221"/>
      <c r="R1265" s="221"/>
      <c r="S1265" s="221"/>
      <c r="T1265" s="222"/>
      <c r="AT1265" s="217" t="s">
        <v>166</v>
      </c>
      <c r="AU1265" s="217" t="s">
        <v>82</v>
      </c>
      <c r="AV1265" s="11" t="s">
        <v>78</v>
      </c>
      <c r="AW1265" s="11" t="s">
        <v>36</v>
      </c>
      <c r="AX1265" s="11" t="s">
        <v>73</v>
      </c>
      <c r="AY1265" s="217" t="s">
        <v>158</v>
      </c>
    </row>
    <row r="1266" spans="2:51" s="12" customFormat="1" ht="13.5">
      <c r="B1266" s="223"/>
      <c r="D1266" s="216" t="s">
        <v>166</v>
      </c>
      <c r="E1266" s="224" t="s">
        <v>5</v>
      </c>
      <c r="F1266" s="225" t="s">
        <v>1380</v>
      </c>
      <c r="H1266" s="226">
        <v>12.1</v>
      </c>
      <c r="I1266" s="227"/>
      <c r="L1266" s="223"/>
      <c r="M1266" s="228"/>
      <c r="N1266" s="229"/>
      <c r="O1266" s="229"/>
      <c r="P1266" s="229"/>
      <c r="Q1266" s="229"/>
      <c r="R1266" s="229"/>
      <c r="S1266" s="229"/>
      <c r="T1266" s="230"/>
      <c r="AT1266" s="224" t="s">
        <v>166</v>
      </c>
      <c r="AU1266" s="224" t="s">
        <v>82</v>
      </c>
      <c r="AV1266" s="12" t="s">
        <v>82</v>
      </c>
      <c r="AW1266" s="12" t="s">
        <v>36</v>
      </c>
      <c r="AX1266" s="12" t="s">
        <v>73</v>
      </c>
      <c r="AY1266" s="224" t="s">
        <v>158</v>
      </c>
    </row>
    <row r="1267" spans="2:51" s="13" customFormat="1" ht="13.5">
      <c r="B1267" s="231"/>
      <c r="D1267" s="216" t="s">
        <v>166</v>
      </c>
      <c r="E1267" s="232" t="s">
        <v>5</v>
      </c>
      <c r="F1267" s="233" t="s">
        <v>169</v>
      </c>
      <c r="H1267" s="234">
        <v>12.1</v>
      </c>
      <c r="I1267" s="235"/>
      <c r="L1267" s="231"/>
      <c r="M1267" s="236"/>
      <c r="N1267" s="237"/>
      <c r="O1267" s="237"/>
      <c r="P1267" s="237"/>
      <c r="Q1267" s="237"/>
      <c r="R1267" s="237"/>
      <c r="S1267" s="237"/>
      <c r="T1267" s="238"/>
      <c r="AT1267" s="232" t="s">
        <v>166</v>
      </c>
      <c r="AU1267" s="232" t="s">
        <v>82</v>
      </c>
      <c r="AV1267" s="13" t="s">
        <v>88</v>
      </c>
      <c r="AW1267" s="13" t="s">
        <v>36</v>
      </c>
      <c r="AX1267" s="13" t="s">
        <v>78</v>
      </c>
      <c r="AY1267" s="232" t="s">
        <v>158</v>
      </c>
    </row>
    <row r="1268" spans="2:65" s="1" customFormat="1" ht="331.5" customHeight="1">
      <c r="B1268" s="202"/>
      <c r="C1268" s="203" t="s">
        <v>1381</v>
      </c>
      <c r="D1268" s="203" t="s">
        <v>160</v>
      </c>
      <c r="E1268" s="204" t="s">
        <v>1382</v>
      </c>
      <c r="F1268" s="205" t="s">
        <v>1383</v>
      </c>
      <c r="G1268" s="206" t="s">
        <v>304</v>
      </c>
      <c r="H1268" s="207">
        <v>28</v>
      </c>
      <c r="I1268" s="208"/>
      <c r="J1268" s="209">
        <f>ROUND(I1268*H1268,2)</f>
        <v>0</v>
      </c>
      <c r="K1268" s="205" t="s">
        <v>5</v>
      </c>
      <c r="L1268" s="47"/>
      <c r="M1268" s="210" t="s">
        <v>5</v>
      </c>
      <c r="N1268" s="211" t="s">
        <v>44</v>
      </c>
      <c r="O1268" s="48"/>
      <c r="P1268" s="212">
        <f>O1268*H1268</f>
        <v>0</v>
      </c>
      <c r="Q1268" s="212">
        <v>0</v>
      </c>
      <c r="R1268" s="212">
        <f>Q1268*H1268</f>
        <v>0</v>
      </c>
      <c r="S1268" s="212">
        <v>0</v>
      </c>
      <c r="T1268" s="213">
        <f>S1268*H1268</f>
        <v>0</v>
      </c>
      <c r="AR1268" s="25" t="s">
        <v>255</v>
      </c>
      <c r="AT1268" s="25" t="s">
        <v>160</v>
      </c>
      <c r="AU1268" s="25" t="s">
        <v>82</v>
      </c>
      <c r="AY1268" s="25" t="s">
        <v>158</v>
      </c>
      <c r="BE1268" s="214">
        <f>IF(N1268="základní",J1268,0)</f>
        <v>0</v>
      </c>
      <c r="BF1268" s="214">
        <f>IF(N1268="snížená",J1268,0)</f>
        <v>0</v>
      </c>
      <c r="BG1268" s="214">
        <f>IF(N1268="zákl. přenesená",J1268,0)</f>
        <v>0</v>
      </c>
      <c r="BH1268" s="214">
        <f>IF(N1268="sníž. přenesená",J1268,0)</f>
        <v>0</v>
      </c>
      <c r="BI1268" s="214">
        <f>IF(N1268="nulová",J1268,0)</f>
        <v>0</v>
      </c>
      <c r="BJ1268" s="25" t="s">
        <v>78</v>
      </c>
      <c r="BK1268" s="214">
        <f>ROUND(I1268*H1268,2)</f>
        <v>0</v>
      </c>
      <c r="BL1268" s="25" t="s">
        <v>255</v>
      </c>
      <c r="BM1268" s="25" t="s">
        <v>1384</v>
      </c>
    </row>
    <row r="1269" spans="2:51" s="11" customFormat="1" ht="13.5">
      <c r="B1269" s="215"/>
      <c r="D1269" s="216" t="s">
        <v>166</v>
      </c>
      <c r="E1269" s="217" t="s">
        <v>5</v>
      </c>
      <c r="F1269" s="218" t="s">
        <v>1385</v>
      </c>
      <c r="H1269" s="217" t="s">
        <v>5</v>
      </c>
      <c r="I1269" s="219"/>
      <c r="L1269" s="215"/>
      <c r="M1269" s="220"/>
      <c r="N1269" s="221"/>
      <c r="O1269" s="221"/>
      <c r="P1269" s="221"/>
      <c r="Q1269" s="221"/>
      <c r="R1269" s="221"/>
      <c r="S1269" s="221"/>
      <c r="T1269" s="222"/>
      <c r="AT1269" s="217" t="s">
        <v>166</v>
      </c>
      <c r="AU1269" s="217" t="s">
        <v>82</v>
      </c>
      <c r="AV1269" s="11" t="s">
        <v>78</v>
      </c>
      <c r="AW1269" s="11" t="s">
        <v>36</v>
      </c>
      <c r="AX1269" s="11" t="s">
        <v>73</v>
      </c>
      <c r="AY1269" s="217" t="s">
        <v>158</v>
      </c>
    </row>
    <row r="1270" spans="2:51" s="12" customFormat="1" ht="13.5">
      <c r="B1270" s="223"/>
      <c r="D1270" s="216" t="s">
        <v>166</v>
      </c>
      <c r="E1270" s="224" t="s">
        <v>5</v>
      </c>
      <c r="F1270" s="225" t="s">
        <v>1386</v>
      </c>
      <c r="H1270" s="226">
        <v>28</v>
      </c>
      <c r="I1270" s="227"/>
      <c r="L1270" s="223"/>
      <c r="M1270" s="228"/>
      <c r="N1270" s="229"/>
      <c r="O1270" s="229"/>
      <c r="P1270" s="229"/>
      <c r="Q1270" s="229"/>
      <c r="R1270" s="229"/>
      <c r="S1270" s="229"/>
      <c r="T1270" s="230"/>
      <c r="AT1270" s="224" t="s">
        <v>166</v>
      </c>
      <c r="AU1270" s="224" t="s">
        <v>82</v>
      </c>
      <c r="AV1270" s="12" t="s">
        <v>82</v>
      </c>
      <c r="AW1270" s="12" t="s">
        <v>36</v>
      </c>
      <c r="AX1270" s="12" t="s">
        <v>73</v>
      </c>
      <c r="AY1270" s="224" t="s">
        <v>158</v>
      </c>
    </row>
    <row r="1271" spans="2:51" s="13" customFormat="1" ht="13.5">
      <c r="B1271" s="231"/>
      <c r="D1271" s="216" t="s">
        <v>166</v>
      </c>
      <c r="E1271" s="232" t="s">
        <v>5</v>
      </c>
      <c r="F1271" s="233" t="s">
        <v>169</v>
      </c>
      <c r="H1271" s="234">
        <v>28</v>
      </c>
      <c r="I1271" s="235"/>
      <c r="L1271" s="231"/>
      <c r="M1271" s="236"/>
      <c r="N1271" s="237"/>
      <c r="O1271" s="237"/>
      <c r="P1271" s="237"/>
      <c r="Q1271" s="237"/>
      <c r="R1271" s="237"/>
      <c r="S1271" s="237"/>
      <c r="T1271" s="238"/>
      <c r="AT1271" s="232" t="s">
        <v>166</v>
      </c>
      <c r="AU1271" s="232" t="s">
        <v>82</v>
      </c>
      <c r="AV1271" s="13" t="s">
        <v>88</v>
      </c>
      <c r="AW1271" s="13" t="s">
        <v>36</v>
      </c>
      <c r="AX1271" s="13" t="s">
        <v>78</v>
      </c>
      <c r="AY1271" s="232" t="s">
        <v>158</v>
      </c>
    </row>
    <row r="1272" spans="2:65" s="1" customFormat="1" ht="382.5" customHeight="1">
      <c r="B1272" s="202"/>
      <c r="C1272" s="203" t="s">
        <v>1387</v>
      </c>
      <c r="D1272" s="203" t="s">
        <v>160</v>
      </c>
      <c r="E1272" s="204" t="s">
        <v>1388</v>
      </c>
      <c r="F1272" s="205" t="s">
        <v>1389</v>
      </c>
      <c r="G1272" s="206" t="s">
        <v>304</v>
      </c>
      <c r="H1272" s="207">
        <v>2.2</v>
      </c>
      <c r="I1272" s="208"/>
      <c r="J1272" s="209">
        <f>ROUND(I1272*H1272,2)</f>
        <v>0</v>
      </c>
      <c r="K1272" s="205" t="s">
        <v>5</v>
      </c>
      <c r="L1272" s="47"/>
      <c r="M1272" s="210" t="s">
        <v>5</v>
      </c>
      <c r="N1272" s="211" t="s">
        <v>44</v>
      </c>
      <c r="O1272" s="48"/>
      <c r="P1272" s="212">
        <f>O1272*H1272</f>
        <v>0</v>
      </c>
      <c r="Q1272" s="212">
        <v>0</v>
      </c>
      <c r="R1272" s="212">
        <f>Q1272*H1272</f>
        <v>0</v>
      </c>
      <c r="S1272" s="212">
        <v>0</v>
      </c>
      <c r="T1272" s="213">
        <f>S1272*H1272</f>
        <v>0</v>
      </c>
      <c r="AR1272" s="25" t="s">
        <v>255</v>
      </c>
      <c r="AT1272" s="25" t="s">
        <v>160</v>
      </c>
      <c r="AU1272" s="25" t="s">
        <v>82</v>
      </c>
      <c r="AY1272" s="25" t="s">
        <v>158</v>
      </c>
      <c r="BE1272" s="214">
        <f>IF(N1272="základní",J1272,0)</f>
        <v>0</v>
      </c>
      <c r="BF1272" s="214">
        <f>IF(N1272="snížená",J1272,0)</f>
        <v>0</v>
      </c>
      <c r="BG1272" s="214">
        <f>IF(N1272="zákl. přenesená",J1272,0)</f>
        <v>0</v>
      </c>
      <c r="BH1272" s="214">
        <f>IF(N1272="sníž. přenesená",J1272,0)</f>
        <v>0</v>
      </c>
      <c r="BI1272" s="214">
        <f>IF(N1272="nulová",J1272,0)</f>
        <v>0</v>
      </c>
      <c r="BJ1272" s="25" t="s">
        <v>78</v>
      </c>
      <c r="BK1272" s="214">
        <f>ROUND(I1272*H1272,2)</f>
        <v>0</v>
      </c>
      <c r="BL1272" s="25" t="s">
        <v>255</v>
      </c>
      <c r="BM1272" s="25" t="s">
        <v>1390</v>
      </c>
    </row>
    <row r="1273" spans="2:51" s="11" customFormat="1" ht="13.5">
      <c r="B1273" s="215"/>
      <c r="D1273" s="216" t="s">
        <v>166</v>
      </c>
      <c r="E1273" s="217" t="s">
        <v>5</v>
      </c>
      <c r="F1273" s="218" t="s">
        <v>1391</v>
      </c>
      <c r="H1273" s="217" t="s">
        <v>5</v>
      </c>
      <c r="I1273" s="219"/>
      <c r="L1273" s="215"/>
      <c r="M1273" s="220"/>
      <c r="N1273" s="221"/>
      <c r="O1273" s="221"/>
      <c r="P1273" s="221"/>
      <c r="Q1273" s="221"/>
      <c r="R1273" s="221"/>
      <c r="S1273" s="221"/>
      <c r="T1273" s="222"/>
      <c r="AT1273" s="217" t="s">
        <v>166</v>
      </c>
      <c r="AU1273" s="217" t="s">
        <v>82</v>
      </c>
      <c r="AV1273" s="11" t="s">
        <v>78</v>
      </c>
      <c r="AW1273" s="11" t="s">
        <v>36</v>
      </c>
      <c r="AX1273" s="11" t="s">
        <v>73</v>
      </c>
      <c r="AY1273" s="217" t="s">
        <v>158</v>
      </c>
    </row>
    <row r="1274" spans="2:51" s="12" customFormat="1" ht="13.5">
      <c r="B1274" s="223"/>
      <c r="D1274" s="216" t="s">
        <v>166</v>
      </c>
      <c r="E1274" s="224" t="s">
        <v>5</v>
      </c>
      <c r="F1274" s="225" t="s">
        <v>951</v>
      </c>
      <c r="H1274" s="226">
        <v>2.2</v>
      </c>
      <c r="I1274" s="227"/>
      <c r="L1274" s="223"/>
      <c r="M1274" s="228"/>
      <c r="N1274" s="229"/>
      <c r="O1274" s="229"/>
      <c r="P1274" s="229"/>
      <c r="Q1274" s="229"/>
      <c r="R1274" s="229"/>
      <c r="S1274" s="229"/>
      <c r="T1274" s="230"/>
      <c r="AT1274" s="224" t="s">
        <v>166</v>
      </c>
      <c r="AU1274" s="224" t="s">
        <v>82</v>
      </c>
      <c r="AV1274" s="12" t="s">
        <v>82</v>
      </c>
      <c r="AW1274" s="12" t="s">
        <v>36</v>
      </c>
      <c r="AX1274" s="12" t="s">
        <v>73</v>
      </c>
      <c r="AY1274" s="224" t="s">
        <v>158</v>
      </c>
    </row>
    <row r="1275" spans="2:51" s="13" customFormat="1" ht="13.5">
      <c r="B1275" s="231"/>
      <c r="D1275" s="216" t="s">
        <v>166</v>
      </c>
      <c r="E1275" s="232" t="s">
        <v>5</v>
      </c>
      <c r="F1275" s="233" t="s">
        <v>169</v>
      </c>
      <c r="H1275" s="234">
        <v>2.2</v>
      </c>
      <c r="I1275" s="235"/>
      <c r="L1275" s="231"/>
      <c r="M1275" s="236"/>
      <c r="N1275" s="237"/>
      <c r="O1275" s="237"/>
      <c r="P1275" s="237"/>
      <c r="Q1275" s="237"/>
      <c r="R1275" s="237"/>
      <c r="S1275" s="237"/>
      <c r="T1275" s="238"/>
      <c r="AT1275" s="232" t="s">
        <v>166</v>
      </c>
      <c r="AU1275" s="232" t="s">
        <v>82</v>
      </c>
      <c r="AV1275" s="13" t="s">
        <v>88</v>
      </c>
      <c r="AW1275" s="13" t="s">
        <v>36</v>
      </c>
      <c r="AX1275" s="13" t="s">
        <v>78</v>
      </c>
      <c r="AY1275" s="232" t="s">
        <v>158</v>
      </c>
    </row>
    <row r="1276" spans="2:65" s="1" customFormat="1" ht="16.5" customHeight="1">
      <c r="B1276" s="202"/>
      <c r="C1276" s="203" t="s">
        <v>1392</v>
      </c>
      <c r="D1276" s="203" t="s">
        <v>160</v>
      </c>
      <c r="E1276" s="204" t="s">
        <v>1393</v>
      </c>
      <c r="F1276" s="205" t="s">
        <v>1394</v>
      </c>
      <c r="G1276" s="206" t="s">
        <v>304</v>
      </c>
      <c r="H1276" s="207">
        <v>31</v>
      </c>
      <c r="I1276" s="208"/>
      <c r="J1276" s="209">
        <f>ROUND(I1276*H1276,2)</f>
        <v>0</v>
      </c>
      <c r="K1276" s="205" t="s">
        <v>5</v>
      </c>
      <c r="L1276" s="47"/>
      <c r="M1276" s="210" t="s">
        <v>5</v>
      </c>
      <c r="N1276" s="211" t="s">
        <v>44</v>
      </c>
      <c r="O1276" s="48"/>
      <c r="P1276" s="212">
        <f>O1276*H1276</f>
        <v>0</v>
      </c>
      <c r="Q1276" s="212">
        <v>0</v>
      </c>
      <c r="R1276" s="212">
        <f>Q1276*H1276</f>
        <v>0</v>
      </c>
      <c r="S1276" s="212">
        <v>0</v>
      </c>
      <c r="T1276" s="213">
        <f>S1276*H1276</f>
        <v>0</v>
      </c>
      <c r="AR1276" s="25" t="s">
        <v>255</v>
      </c>
      <c r="AT1276" s="25" t="s">
        <v>160</v>
      </c>
      <c r="AU1276" s="25" t="s">
        <v>82</v>
      </c>
      <c r="AY1276" s="25" t="s">
        <v>158</v>
      </c>
      <c r="BE1276" s="214">
        <f>IF(N1276="základní",J1276,0)</f>
        <v>0</v>
      </c>
      <c r="BF1276" s="214">
        <f>IF(N1276="snížená",J1276,0)</f>
        <v>0</v>
      </c>
      <c r="BG1276" s="214">
        <f>IF(N1276="zákl. přenesená",J1276,0)</f>
        <v>0</v>
      </c>
      <c r="BH1276" s="214">
        <f>IF(N1276="sníž. přenesená",J1276,0)</f>
        <v>0</v>
      </c>
      <c r="BI1276" s="214">
        <f>IF(N1276="nulová",J1276,0)</f>
        <v>0</v>
      </c>
      <c r="BJ1276" s="25" t="s">
        <v>78</v>
      </c>
      <c r="BK1276" s="214">
        <f>ROUND(I1276*H1276,2)</f>
        <v>0</v>
      </c>
      <c r="BL1276" s="25" t="s">
        <v>255</v>
      </c>
      <c r="BM1276" s="25" t="s">
        <v>1395</v>
      </c>
    </row>
    <row r="1277" spans="2:51" s="11" customFormat="1" ht="13.5">
      <c r="B1277" s="215"/>
      <c r="D1277" s="216" t="s">
        <v>166</v>
      </c>
      <c r="E1277" s="217" t="s">
        <v>5</v>
      </c>
      <c r="F1277" s="218" t="s">
        <v>1089</v>
      </c>
      <c r="H1277" s="217" t="s">
        <v>5</v>
      </c>
      <c r="I1277" s="219"/>
      <c r="L1277" s="215"/>
      <c r="M1277" s="220"/>
      <c r="N1277" s="221"/>
      <c r="O1277" s="221"/>
      <c r="P1277" s="221"/>
      <c r="Q1277" s="221"/>
      <c r="R1277" s="221"/>
      <c r="S1277" s="221"/>
      <c r="T1277" s="222"/>
      <c r="AT1277" s="217" t="s">
        <v>166</v>
      </c>
      <c r="AU1277" s="217" t="s">
        <v>82</v>
      </c>
      <c r="AV1277" s="11" t="s">
        <v>78</v>
      </c>
      <c r="AW1277" s="11" t="s">
        <v>36</v>
      </c>
      <c r="AX1277" s="11" t="s">
        <v>73</v>
      </c>
      <c r="AY1277" s="217" t="s">
        <v>158</v>
      </c>
    </row>
    <row r="1278" spans="2:51" s="12" customFormat="1" ht="13.5">
      <c r="B1278" s="223"/>
      <c r="D1278" s="216" t="s">
        <v>166</v>
      </c>
      <c r="E1278" s="224" t="s">
        <v>5</v>
      </c>
      <c r="F1278" s="225" t="s">
        <v>1396</v>
      </c>
      <c r="H1278" s="226">
        <v>31</v>
      </c>
      <c r="I1278" s="227"/>
      <c r="L1278" s="223"/>
      <c r="M1278" s="228"/>
      <c r="N1278" s="229"/>
      <c r="O1278" s="229"/>
      <c r="P1278" s="229"/>
      <c r="Q1278" s="229"/>
      <c r="R1278" s="229"/>
      <c r="S1278" s="229"/>
      <c r="T1278" s="230"/>
      <c r="AT1278" s="224" t="s">
        <v>166</v>
      </c>
      <c r="AU1278" s="224" t="s">
        <v>82</v>
      </c>
      <c r="AV1278" s="12" t="s">
        <v>82</v>
      </c>
      <c r="AW1278" s="12" t="s">
        <v>36</v>
      </c>
      <c r="AX1278" s="12" t="s">
        <v>73</v>
      </c>
      <c r="AY1278" s="224" t="s">
        <v>158</v>
      </c>
    </row>
    <row r="1279" spans="2:51" s="13" customFormat="1" ht="13.5">
      <c r="B1279" s="231"/>
      <c r="D1279" s="216" t="s">
        <v>166</v>
      </c>
      <c r="E1279" s="232" t="s">
        <v>5</v>
      </c>
      <c r="F1279" s="233" t="s">
        <v>169</v>
      </c>
      <c r="H1279" s="234">
        <v>31</v>
      </c>
      <c r="I1279" s="235"/>
      <c r="L1279" s="231"/>
      <c r="M1279" s="236"/>
      <c r="N1279" s="237"/>
      <c r="O1279" s="237"/>
      <c r="P1279" s="237"/>
      <c r="Q1279" s="237"/>
      <c r="R1279" s="237"/>
      <c r="S1279" s="237"/>
      <c r="T1279" s="238"/>
      <c r="AT1279" s="232" t="s">
        <v>166</v>
      </c>
      <c r="AU1279" s="232" t="s">
        <v>82</v>
      </c>
      <c r="AV1279" s="13" t="s">
        <v>88</v>
      </c>
      <c r="AW1279" s="13" t="s">
        <v>36</v>
      </c>
      <c r="AX1279" s="13" t="s">
        <v>78</v>
      </c>
      <c r="AY1279" s="232" t="s">
        <v>158</v>
      </c>
    </row>
    <row r="1280" spans="2:65" s="1" customFormat="1" ht="38.25" customHeight="1">
      <c r="B1280" s="202"/>
      <c r="C1280" s="203" t="s">
        <v>1397</v>
      </c>
      <c r="D1280" s="203" t="s">
        <v>160</v>
      </c>
      <c r="E1280" s="204" t="s">
        <v>1398</v>
      </c>
      <c r="F1280" s="205" t="s">
        <v>1399</v>
      </c>
      <c r="G1280" s="206" t="s">
        <v>1305</v>
      </c>
      <c r="H1280" s="257"/>
      <c r="I1280" s="208"/>
      <c r="J1280" s="209">
        <f>ROUND(I1280*H1280,2)</f>
        <v>0</v>
      </c>
      <c r="K1280" s="205" t="s">
        <v>164</v>
      </c>
      <c r="L1280" s="47"/>
      <c r="M1280" s="210" t="s">
        <v>5</v>
      </c>
      <c r="N1280" s="211" t="s">
        <v>44</v>
      </c>
      <c r="O1280" s="48"/>
      <c r="P1280" s="212">
        <f>O1280*H1280</f>
        <v>0</v>
      </c>
      <c r="Q1280" s="212">
        <v>0</v>
      </c>
      <c r="R1280" s="212">
        <f>Q1280*H1280</f>
        <v>0</v>
      </c>
      <c r="S1280" s="212">
        <v>0</v>
      </c>
      <c r="T1280" s="213">
        <f>S1280*H1280</f>
        <v>0</v>
      </c>
      <c r="AR1280" s="25" t="s">
        <v>255</v>
      </c>
      <c r="AT1280" s="25" t="s">
        <v>160</v>
      </c>
      <c r="AU1280" s="25" t="s">
        <v>82</v>
      </c>
      <c r="AY1280" s="25" t="s">
        <v>158</v>
      </c>
      <c r="BE1280" s="214">
        <f>IF(N1280="základní",J1280,0)</f>
        <v>0</v>
      </c>
      <c r="BF1280" s="214">
        <f>IF(N1280="snížená",J1280,0)</f>
        <v>0</v>
      </c>
      <c r="BG1280" s="214">
        <f>IF(N1280="zákl. přenesená",J1280,0)</f>
        <v>0</v>
      </c>
      <c r="BH1280" s="214">
        <f>IF(N1280="sníž. přenesená",J1280,0)</f>
        <v>0</v>
      </c>
      <c r="BI1280" s="214">
        <f>IF(N1280="nulová",J1280,0)</f>
        <v>0</v>
      </c>
      <c r="BJ1280" s="25" t="s">
        <v>78</v>
      </c>
      <c r="BK1280" s="214">
        <f>ROUND(I1280*H1280,2)</f>
        <v>0</v>
      </c>
      <c r="BL1280" s="25" t="s">
        <v>255</v>
      </c>
      <c r="BM1280" s="25" t="s">
        <v>1400</v>
      </c>
    </row>
    <row r="1281" spans="2:63" s="10" customFormat="1" ht="29.85" customHeight="1">
      <c r="B1281" s="189"/>
      <c r="D1281" s="190" t="s">
        <v>72</v>
      </c>
      <c r="E1281" s="200" t="s">
        <v>1401</v>
      </c>
      <c r="F1281" s="200" t="s">
        <v>1402</v>
      </c>
      <c r="I1281" s="192"/>
      <c r="J1281" s="201">
        <f>BK1281</f>
        <v>0</v>
      </c>
      <c r="L1281" s="189"/>
      <c r="M1281" s="194"/>
      <c r="N1281" s="195"/>
      <c r="O1281" s="195"/>
      <c r="P1281" s="196">
        <f>SUM(P1282:P1291)</f>
        <v>0</v>
      </c>
      <c r="Q1281" s="195"/>
      <c r="R1281" s="196">
        <f>SUM(R1282:R1291)</f>
        <v>0</v>
      </c>
      <c r="S1281" s="195"/>
      <c r="T1281" s="197">
        <f>SUM(T1282:T1291)</f>
        <v>0</v>
      </c>
      <c r="AR1281" s="190" t="s">
        <v>82</v>
      </c>
      <c r="AT1281" s="198" t="s">
        <v>72</v>
      </c>
      <c r="AU1281" s="198" t="s">
        <v>78</v>
      </c>
      <c r="AY1281" s="190" t="s">
        <v>158</v>
      </c>
      <c r="BK1281" s="199">
        <f>SUM(BK1282:BK1291)</f>
        <v>0</v>
      </c>
    </row>
    <row r="1282" spans="2:65" s="1" customFormat="1" ht="16.5" customHeight="1">
      <c r="B1282" s="202"/>
      <c r="C1282" s="203" t="s">
        <v>1403</v>
      </c>
      <c r="D1282" s="203" t="s">
        <v>160</v>
      </c>
      <c r="E1282" s="204" t="s">
        <v>1404</v>
      </c>
      <c r="F1282" s="205" t="s">
        <v>1405</v>
      </c>
      <c r="G1282" s="206" t="s">
        <v>163</v>
      </c>
      <c r="H1282" s="207">
        <v>303.6</v>
      </c>
      <c r="I1282" s="208"/>
      <c r="J1282" s="209">
        <f>ROUND(I1282*H1282,2)</f>
        <v>0</v>
      </c>
      <c r="K1282" s="205" t="s">
        <v>5</v>
      </c>
      <c r="L1282" s="47"/>
      <c r="M1282" s="210" t="s">
        <v>5</v>
      </c>
      <c r="N1282" s="211" t="s">
        <v>44</v>
      </c>
      <c r="O1282" s="48"/>
      <c r="P1282" s="212">
        <f>O1282*H1282</f>
        <v>0</v>
      </c>
      <c r="Q1282" s="212">
        <v>0</v>
      </c>
      <c r="R1282" s="212">
        <f>Q1282*H1282</f>
        <v>0</v>
      </c>
      <c r="S1282" s="212">
        <v>0</v>
      </c>
      <c r="T1282" s="213">
        <f>S1282*H1282</f>
        <v>0</v>
      </c>
      <c r="AR1282" s="25" t="s">
        <v>255</v>
      </c>
      <c r="AT1282" s="25" t="s">
        <v>160</v>
      </c>
      <c r="AU1282" s="25" t="s">
        <v>82</v>
      </c>
      <c r="AY1282" s="25" t="s">
        <v>158</v>
      </c>
      <c r="BE1282" s="214">
        <f>IF(N1282="základní",J1282,0)</f>
        <v>0</v>
      </c>
      <c r="BF1282" s="214">
        <f>IF(N1282="snížená",J1282,0)</f>
        <v>0</v>
      </c>
      <c r="BG1282" s="214">
        <f>IF(N1282="zákl. přenesená",J1282,0)</f>
        <v>0</v>
      </c>
      <c r="BH1282" s="214">
        <f>IF(N1282="sníž. přenesená",J1282,0)</f>
        <v>0</v>
      </c>
      <c r="BI1282" s="214">
        <f>IF(N1282="nulová",J1282,0)</f>
        <v>0</v>
      </c>
      <c r="BJ1282" s="25" t="s">
        <v>78</v>
      </c>
      <c r="BK1282" s="214">
        <f>ROUND(I1282*H1282,2)</f>
        <v>0</v>
      </c>
      <c r="BL1282" s="25" t="s">
        <v>255</v>
      </c>
      <c r="BM1282" s="25" t="s">
        <v>1406</v>
      </c>
    </row>
    <row r="1283" spans="2:51" s="11" customFormat="1" ht="13.5">
      <c r="B1283" s="215"/>
      <c r="D1283" s="216" t="s">
        <v>166</v>
      </c>
      <c r="E1283" s="217" t="s">
        <v>5</v>
      </c>
      <c r="F1283" s="218" t="s">
        <v>794</v>
      </c>
      <c r="H1283" s="217" t="s">
        <v>5</v>
      </c>
      <c r="I1283" s="219"/>
      <c r="L1283" s="215"/>
      <c r="M1283" s="220"/>
      <c r="N1283" s="221"/>
      <c r="O1283" s="221"/>
      <c r="P1283" s="221"/>
      <c r="Q1283" s="221"/>
      <c r="R1283" s="221"/>
      <c r="S1283" s="221"/>
      <c r="T1283" s="222"/>
      <c r="AT1283" s="217" t="s">
        <v>166</v>
      </c>
      <c r="AU1283" s="217" t="s">
        <v>82</v>
      </c>
      <c r="AV1283" s="11" t="s">
        <v>78</v>
      </c>
      <c r="AW1283" s="11" t="s">
        <v>36</v>
      </c>
      <c r="AX1283" s="11" t="s">
        <v>73</v>
      </c>
      <c r="AY1283" s="217" t="s">
        <v>158</v>
      </c>
    </row>
    <row r="1284" spans="2:51" s="11" customFormat="1" ht="13.5">
      <c r="B1284" s="215"/>
      <c r="D1284" s="216" t="s">
        <v>166</v>
      </c>
      <c r="E1284" s="217" t="s">
        <v>5</v>
      </c>
      <c r="F1284" s="218" t="s">
        <v>795</v>
      </c>
      <c r="H1284" s="217" t="s">
        <v>5</v>
      </c>
      <c r="I1284" s="219"/>
      <c r="L1284" s="215"/>
      <c r="M1284" s="220"/>
      <c r="N1284" s="221"/>
      <c r="O1284" s="221"/>
      <c r="P1284" s="221"/>
      <c r="Q1284" s="221"/>
      <c r="R1284" s="221"/>
      <c r="S1284" s="221"/>
      <c r="T1284" s="222"/>
      <c r="AT1284" s="217" t="s">
        <v>166</v>
      </c>
      <c r="AU1284" s="217" t="s">
        <v>82</v>
      </c>
      <c r="AV1284" s="11" t="s">
        <v>78</v>
      </c>
      <c r="AW1284" s="11" t="s">
        <v>36</v>
      </c>
      <c r="AX1284" s="11" t="s">
        <v>73</v>
      </c>
      <c r="AY1284" s="217" t="s">
        <v>158</v>
      </c>
    </row>
    <row r="1285" spans="2:51" s="12" customFormat="1" ht="13.5">
      <c r="B1285" s="223"/>
      <c r="D1285" s="216" t="s">
        <v>166</v>
      </c>
      <c r="E1285" s="224" t="s">
        <v>5</v>
      </c>
      <c r="F1285" s="225" t="s">
        <v>1407</v>
      </c>
      <c r="H1285" s="226">
        <v>74.4</v>
      </c>
      <c r="I1285" s="227"/>
      <c r="L1285" s="223"/>
      <c r="M1285" s="228"/>
      <c r="N1285" s="229"/>
      <c r="O1285" s="229"/>
      <c r="P1285" s="229"/>
      <c r="Q1285" s="229"/>
      <c r="R1285" s="229"/>
      <c r="S1285" s="229"/>
      <c r="T1285" s="230"/>
      <c r="AT1285" s="224" t="s">
        <v>166</v>
      </c>
      <c r="AU1285" s="224" t="s">
        <v>82</v>
      </c>
      <c r="AV1285" s="12" t="s">
        <v>82</v>
      </c>
      <c r="AW1285" s="12" t="s">
        <v>36</v>
      </c>
      <c r="AX1285" s="12" t="s">
        <v>73</v>
      </c>
      <c r="AY1285" s="224" t="s">
        <v>158</v>
      </c>
    </row>
    <row r="1286" spans="2:51" s="11" customFormat="1" ht="13.5">
      <c r="B1286" s="215"/>
      <c r="D1286" s="216" t="s">
        <v>166</v>
      </c>
      <c r="E1286" s="217" t="s">
        <v>5</v>
      </c>
      <c r="F1286" s="218" t="s">
        <v>274</v>
      </c>
      <c r="H1286" s="217" t="s">
        <v>5</v>
      </c>
      <c r="I1286" s="219"/>
      <c r="L1286" s="215"/>
      <c r="M1286" s="220"/>
      <c r="N1286" s="221"/>
      <c r="O1286" s="221"/>
      <c r="P1286" s="221"/>
      <c r="Q1286" s="221"/>
      <c r="R1286" s="221"/>
      <c r="S1286" s="221"/>
      <c r="T1286" s="222"/>
      <c r="AT1286" s="217" t="s">
        <v>166</v>
      </c>
      <c r="AU1286" s="217" t="s">
        <v>82</v>
      </c>
      <c r="AV1286" s="11" t="s">
        <v>78</v>
      </c>
      <c r="AW1286" s="11" t="s">
        <v>36</v>
      </c>
      <c r="AX1286" s="11" t="s">
        <v>73</v>
      </c>
      <c r="AY1286" s="217" t="s">
        <v>158</v>
      </c>
    </row>
    <row r="1287" spans="2:51" s="12" customFormat="1" ht="13.5">
      <c r="B1287" s="223"/>
      <c r="D1287" s="216" t="s">
        <v>166</v>
      </c>
      <c r="E1287" s="224" t="s">
        <v>5</v>
      </c>
      <c r="F1287" s="225" t="s">
        <v>1408</v>
      </c>
      <c r="H1287" s="226">
        <v>153.6</v>
      </c>
      <c r="I1287" s="227"/>
      <c r="L1287" s="223"/>
      <c r="M1287" s="228"/>
      <c r="N1287" s="229"/>
      <c r="O1287" s="229"/>
      <c r="P1287" s="229"/>
      <c r="Q1287" s="229"/>
      <c r="R1287" s="229"/>
      <c r="S1287" s="229"/>
      <c r="T1287" s="230"/>
      <c r="AT1287" s="224" t="s">
        <v>166</v>
      </c>
      <c r="AU1287" s="224" t="s">
        <v>82</v>
      </c>
      <c r="AV1287" s="12" t="s">
        <v>82</v>
      </c>
      <c r="AW1287" s="12" t="s">
        <v>36</v>
      </c>
      <c r="AX1287" s="12" t="s">
        <v>73</v>
      </c>
      <c r="AY1287" s="224" t="s">
        <v>158</v>
      </c>
    </row>
    <row r="1288" spans="2:51" s="11" customFormat="1" ht="13.5">
      <c r="B1288" s="215"/>
      <c r="D1288" s="216" t="s">
        <v>166</v>
      </c>
      <c r="E1288" s="217" t="s">
        <v>5</v>
      </c>
      <c r="F1288" s="218" t="s">
        <v>269</v>
      </c>
      <c r="H1288" s="217" t="s">
        <v>5</v>
      </c>
      <c r="I1288" s="219"/>
      <c r="L1288" s="215"/>
      <c r="M1288" s="220"/>
      <c r="N1288" s="221"/>
      <c r="O1288" s="221"/>
      <c r="P1288" s="221"/>
      <c r="Q1288" s="221"/>
      <c r="R1288" s="221"/>
      <c r="S1288" s="221"/>
      <c r="T1288" s="222"/>
      <c r="AT1288" s="217" t="s">
        <v>166</v>
      </c>
      <c r="AU1288" s="217" t="s">
        <v>82</v>
      </c>
      <c r="AV1288" s="11" t="s">
        <v>78</v>
      </c>
      <c r="AW1288" s="11" t="s">
        <v>36</v>
      </c>
      <c r="AX1288" s="11" t="s">
        <v>73</v>
      </c>
      <c r="AY1288" s="217" t="s">
        <v>158</v>
      </c>
    </row>
    <row r="1289" spans="2:51" s="12" customFormat="1" ht="13.5">
      <c r="B1289" s="223"/>
      <c r="D1289" s="216" t="s">
        <v>166</v>
      </c>
      <c r="E1289" s="224" t="s">
        <v>5</v>
      </c>
      <c r="F1289" s="225" t="s">
        <v>1409</v>
      </c>
      <c r="H1289" s="226">
        <v>75.6</v>
      </c>
      <c r="I1289" s="227"/>
      <c r="L1289" s="223"/>
      <c r="M1289" s="228"/>
      <c r="N1289" s="229"/>
      <c r="O1289" s="229"/>
      <c r="P1289" s="229"/>
      <c r="Q1289" s="229"/>
      <c r="R1289" s="229"/>
      <c r="S1289" s="229"/>
      <c r="T1289" s="230"/>
      <c r="AT1289" s="224" t="s">
        <v>166</v>
      </c>
      <c r="AU1289" s="224" t="s">
        <v>82</v>
      </c>
      <c r="AV1289" s="12" t="s">
        <v>82</v>
      </c>
      <c r="AW1289" s="12" t="s">
        <v>36</v>
      </c>
      <c r="AX1289" s="12" t="s">
        <v>73</v>
      </c>
      <c r="AY1289" s="224" t="s">
        <v>158</v>
      </c>
    </row>
    <row r="1290" spans="2:51" s="13" customFormat="1" ht="13.5">
      <c r="B1290" s="231"/>
      <c r="D1290" s="216" t="s">
        <v>166</v>
      </c>
      <c r="E1290" s="232" t="s">
        <v>5</v>
      </c>
      <c r="F1290" s="233" t="s">
        <v>169</v>
      </c>
      <c r="H1290" s="234">
        <v>303.6</v>
      </c>
      <c r="I1290" s="235"/>
      <c r="L1290" s="231"/>
      <c r="M1290" s="236"/>
      <c r="N1290" s="237"/>
      <c r="O1290" s="237"/>
      <c r="P1290" s="237"/>
      <c r="Q1290" s="237"/>
      <c r="R1290" s="237"/>
      <c r="S1290" s="237"/>
      <c r="T1290" s="238"/>
      <c r="AT1290" s="232" t="s">
        <v>166</v>
      </c>
      <c r="AU1290" s="232" t="s">
        <v>82</v>
      </c>
      <c r="AV1290" s="13" t="s">
        <v>88</v>
      </c>
      <c r="AW1290" s="13" t="s">
        <v>36</v>
      </c>
      <c r="AX1290" s="13" t="s">
        <v>78</v>
      </c>
      <c r="AY1290" s="232" t="s">
        <v>158</v>
      </c>
    </row>
    <row r="1291" spans="2:65" s="1" customFormat="1" ht="38.25" customHeight="1">
      <c r="B1291" s="202"/>
      <c r="C1291" s="203" t="s">
        <v>1410</v>
      </c>
      <c r="D1291" s="203" t="s">
        <v>160</v>
      </c>
      <c r="E1291" s="204" t="s">
        <v>1411</v>
      </c>
      <c r="F1291" s="205" t="s">
        <v>1412</v>
      </c>
      <c r="G1291" s="206" t="s">
        <v>279</v>
      </c>
      <c r="H1291" s="207">
        <v>0.043</v>
      </c>
      <c r="I1291" s="208"/>
      <c r="J1291" s="209">
        <f>ROUND(I1291*H1291,2)</f>
        <v>0</v>
      </c>
      <c r="K1291" s="205" t="s">
        <v>164</v>
      </c>
      <c r="L1291" s="47"/>
      <c r="M1291" s="210" t="s">
        <v>5</v>
      </c>
      <c r="N1291" s="211" t="s">
        <v>44</v>
      </c>
      <c r="O1291" s="48"/>
      <c r="P1291" s="212">
        <f>O1291*H1291</f>
        <v>0</v>
      </c>
      <c r="Q1291" s="212">
        <v>0</v>
      </c>
      <c r="R1291" s="212">
        <f>Q1291*H1291</f>
        <v>0</v>
      </c>
      <c r="S1291" s="212">
        <v>0</v>
      </c>
      <c r="T1291" s="213">
        <f>S1291*H1291</f>
        <v>0</v>
      </c>
      <c r="AR1291" s="25" t="s">
        <v>255</v>
      </c>
      <c r="AT1291" s="25" t="s">
        <v>160</v>
      </c>
      <c r="AU1291" s="25" t="s">
        <v>82</v>
      </c>
      <c r="AY1291" s="25" t="s">
        <v>158</v>
      </c>
      <c r="BE1291" s="214">
        <f>IF(N1291="základní",J1291,0)</f>
        <v>0</v>
      </c>
      <c r="BF1291" s="214">
        <f>IF(N1291="snížená",J1291,0)</f>
        <v>0</v>
      </c>
      <c r="BG1291" s="214">
        <f>IF(N1291="zákl. přenesená",J1291,0)</f>
        <v>0</v>
      </c>
      <c r="BH1291" s="214">
        <f>IF(N1291="sníž. přenesená",J1291,0)</f>
        <v>0</v>
      </c>
      <c r="BI1291" s="214">
        <f>IF(N1291="nulová",J1291,0)</f>
        <v>0</v>
      </c>
      <c r="BJ1291" s="25" t="s">
        <v>78</v>
      </c>
      <c r="BK1291" s="214">
        <f>ROUND(I1291*H1291,2)</f>
        <v>0</v>
      </c>
      <c r="BL1291" s="25" t="s">
        <v>255</v>
      </c>
      <c r="BM1291" s="25" t="s">
        <v>1413</v>
      </c>
    </row>
    <row r="1292" spans="2:63" s="10" customFormat="1" ht="29.85" customHeight="1">
      <c r="B1292" s="189"/>
      <c r="D1292" s="190" t="s">
        <v>72</v>
      </c>
      <c r="E1292" s="200" t="s">
        <v>1414</v>
      </c>
      <c r="F1292" s="200" t="s">
        <v>1415</v>
      </c>
      <c r="I1292" s="192"/>
      <c r="J1292" s="201">
        <f>BK1292</f>
        <v>0</v>
      </c>
      <c r="L1292" s="189"/>
      <c r="M1292" s="194"/>
      <c r="N1292" s="195"/>
      <c r="O1292" s="195"/>
      <c r="P1292" s="196">
        <f>SUM(P1293:P1379)</f>
        <v>0</v>
      </c>
      <c r="Q1292" s="195"/>
      <c r="R1292" s="196">
        <f>SUM(R1293:R1379)</f>
        <v>0</v>
      </c>
      <c r="S1292" s="195"/>
      <c r="T1292" s="197">
        <f>SUM(T1293:T1379)</f>
        <v>0</v>
      </c>
      <c r="AR1292" s="190" t="s">
        <v>82</v>
      </c>
      <c r="AT1292" s="198" t="s">
        <v>72</v>
      </c>
      <c r="AU1292" s="198" t="s">
        <v>78</v>
      </c>
      <c r="AY1292" s="190" t="s">
        <v>158</v>
      </c>
      <c r="BK1292" s="199">
        <f>SUM(BK1293:BK1379)</f>
        <v>0</v>
      </c>
    </row>
    <row r="1293" spans="2:65" s="1" customFormat="1" ht="25.5" customHeight="1">
      <c r="B1293" s="202"/>
      <c r="C1293" s="203" t="s">
        <v>1416</v>
      </c>
      <c r="D1293" s="203" t="s">
        <v>160</v>
      </c>
      <c r="E1293" s="204" t="s">
        <v>1417</v>
      </c>
      <c r="F1293" s="205" t="s">
        <v>1418</v>
      </c>
      <c r="G1293" s="206" t="s">
        <v>853</v>
      </c>
      <c r="H1293" s="207">
        <v>63</v>
      </c>
      <c r="I1293" s="208"/>
      <c r="J1293" s="209">
        <f>ROUND(I1293*H1293,2)</f>
        <v>0</v>
      </c>
      <c r="K1293" s="205" t="s">
        <v>164</v>
      </c>
      <c r="L1293" s="47"/>
      <c r="M1293" s="210" t="s">
        <v>5</v>
      </c>
      <c r="N1293" s="211" t="s">
        <v>44</v>
      </c>
      <c r="O1293" s="48"/>
      <c r="P1293" s="212">
        <f>O1293*H1293</f>
        <v>0</v>
      </c>
      <c r="Q1293" s="212">
        <v>0</v>
      </c>
      <c r="R1293" s="212">
        <f>Q1293*H1293</f>
        <v>0</v>
      </c>
      <c r="S1293" s="212">
        <v>0</v>
      </c>
      <c r="T1293" s="213">
        <f>S1293*H1293</f>
        <v>0</v>
      </c>
      <c r="AR1293" s="25" t="s">
        <v>255</v>
      </c>
      <c r="AT1293" s="25" t="s">
        <v>160</v>
      </c>
      <c r="AU1293" s="25" t="s">
        <v>82</v>
      </c>
      <c r="AY1293" s="25" t="s">
        <v>158</v>
      </c>
      <c r="BE1293" s="214">
        <f>IF(N1293="základní",J1293,0)</f>
        <v>0</v>
      </c>
      <c r="BF1293" s="214">
        <f>IF(N1293="snížená",J1293,0)</f>
        <v>0</v>
      </c>
      <c r="BG1293" s="214">
        <f>IF(N1293="zákl. přenesená",J1293,0)</f>
        <v>0</v>
      </c>
      <c r="BH1293" s="214">
        <f>IF(N1293="sníž. přenesená",J1293,0)</f>
        <v>0</v>
      </c>
      <c r="BI1293" s="214">
        <f>IF(N1293="nulová",J1293,0)</f>
        <v>0</v>
      </c>
      <c r="BJ1293" s="25" t="s">
        <v>78</v>
      </c>
      <c r="BK1293" s="214">
        <f>ROUND(I1293*H1293,2)</f>
        <v>0</v>
      </c>
      <c r="BL1293" s="25" t="s">
        <v>255</v>
      </c>
      <c r="BM1293" s="25" t="s">
        <v>1419</v>
      </c>
    </row>
    <row r="1294" spans="2:51" s="11" customFormat="1" ht="13.5">
      <c r="B1294" s="215"/>
      <c r="D1294" s="216" t="s">
        <v>166</v>
      </c>
      <c r="E1294" s="217" t="s">
        <v>5</v>
      </c>
      <c r="F1294" s="218" t="s">
        <v>680</v>
      </c>
      <c r="H1294" s="217" t="s">
        <v>5</v>
      </c>
      <c r="I1294" s="219"/>
      <c r="L1294" s="215"/>
      <c r="M1294" s="220"/>
      <c r="N1294" s="221"/>
      <c r="O1294" s="221"/>
      <c r="P1294" s="221"/>
      <c r="Q1294" s="221"/>
      <c r="R1294" s="221"/>
      <c r="S1294" s="221"/>
      <c r="T1294" s="222"/>
      <c r="AT1294" s="217" t="s">
        <v>166</v>
      </c>
      <c r="AU1294" s="217" t="s">
        <v>82</v>
      </c>
      <c r="AV1294" s="11" t="s">
        <v>78</v>
      </c>
      <c r="AW1294" s="11" t="s">
        <v>36</v>
      </c>
      <c r="AX1294" s="11" t="s">
        <v>73</v>
      </c>
      <c r="AY1294" s="217" t="s">
        <v>158</v>
      </c>
    </row>
    <row r="1295" spans="2:51" s="12" customFormat="1" ht="13.5">
      <c r="B1295" s="223"/>
      <c r="D1295" s="216" t="s">
        <v>166</v>
      </c>
      <c r="E1295" s="224" t="s">
        <v>5</v>
      </c>
      <c r="F1295" s="225" t="s">
        <v>1420</v>
      </c>
      <c r="H1295" s="226">
        <v>29</v>
      </c>
      <c r="I1295" s="227"/>
      <c r="L1295" s="223"/>
      <c r="M1295" s="228"/>
      <c r="N1295" s="229"/>
      <c r="O1295" s="229"/>
      <c r="P1295" s="229"/>
      <c r="Q1295" s="229"/>
      <c r="R1295" s="229"/>
      <c r="S1295" s="229"/>
      <c r="T1295" s="230"/>
      <c r="AT1295" s="224" t="s">
        <v>166</v>
      </c>
      <c r="AU1295" s="224" t="s">
        <v>82</v>
      </c>
      <c r="AV1295" s="12" t="s">
        <v>82</v>
      </c>
      <c r="AW1295" s="12" t="s">
        <v>36</v>
      </c>
      <c r="AX1295" s="12" t="s">
        <v>73</v>
      </c>
      <c r="AY1295" s="224" t="s">
        <v>158</v>
      </c>
    </row>
    <row r="1296" spans="2:51" s="11" customFormat="1" ht="13.5">
      <c r="B1296" s="215"/>
      <c r="D1296" s="216" t="s">
        <v>166</v>
      </c>
      <c r="E1296" s="217" t="s">
        <v>5</v>
      </c>
      <c r="F1296" s="218" t="s">
        <v>287</v>
      </c>
      <c r="H1296" s="217" t="s">
        <v>5</v>
      </c>
      <c r="I1296" s="219"/>
      <c r="L1296" s="215"/>
      <c r="M1296" s="220"/>
      <c r="N1296" s="221"/>
      <c r="O1296" s="221"/>
      <c r="P1296" s="221"/>
      <c r="Q1296" s="221"/>
      <c r="R1296" s="221"/>
      <c r="S1296" s="221"/>
      <c r="T1296" s="222"/>
      <c r="AT1296" s="217" t="s">
        <v>166</v>
      </c>
      <c r="AU1296" s="217" t="s">
        <v>82</v>
      </c>
      <c r="AV1296" s="11" t="s">
        <v>78</v>
      </c>
      <c r="AW1296" s="11" t="s">
        <v>36</v>
      </c>
      <c r="AX1296" s="11" t="s">
        <v>73</v>
      </c>
      <c r="AY1296" s="217" t="s">
        <v>158</v>
      </c>
    </row>
    <row r="1297" spans="2:51" s="12" customFormat="1" ht="13.5">
      <c r="B1297" s="223"/>
      <c r="D1297" s="216" t="s">
        <v>166</v>
      </c>
      <c r="E1297" s="224" t="s">
        <v>5</v>
      </c>
      <c r="F1297" s="225" t="s">
        <v>1421</v>
      </c>
      <c r="H1297" s="226">
        <v>34</v>
      </c>
      <c r="I1297" s="227"/>
      <c r="L1297" s="223"/>
      <c r="M1297" s="228"/>
      <c r="N1297" s="229"/>
      <c r="O1297" s="229"/>
      <c r="P1297" s="229"/>
      <c r="Q1297" s="229"/>
      <c r="R1297" s="229"/>
      <c r="S1297" s="229"/>
      <c r="T1297" s="230"/>
      <c r="AT1297" s="224" t="s">
        <v>166</v>
      </c>
      <c r="AU1297" s="224" t="s">
        <v>82</v>
      </c>
      <c r="AV1297" s="12" t="s">
        <v>82</v>
      </c>
      <c r="AW1297" s="12" t="s">
        <v>36</v>
      </c>
      <c r="AX1297" s="12" t="s">
        <v>73</v>
      </c>
      <c r="AY1297" s="224" t="s">
        <v>158</v>
      </c>
    </row>
    <row r="1298" spans="2:51" s="13" customFormat="1" ht="13.5">
      <c r="B1298" s="231"/>
      <c r="D1298" s="216" t="s">
        <v>166</v>
      </c>
      <c r="E1298" s="232" t="s">
        <v>5</v>
      </c>
      <c r="F1298" s="233" t="s">
        <v>169</v>
      </c>
      <c r="H1298" s="234">
        <v>63</v>
      </c>
      <c r="I1298" s="235"/>
      <c r="L1298" s="231"/>
      <c r="M1298" s="236"/>
      <c r="N1298" s="237"/>
      <c r="O1298" s="237"/>
      <c r="P1298" s="237"/>
      <c r="Q1298" s="237"/>
      <c r="R1298" s="237"/>
      <c r="S1298" s="237"/>
      <c r="T1298" s="238"/>
      <c r="AT1298" s="232" t="s">
        <v>166</v>
      </c>
      <c r="AU1298" s="232" t="s">
        <v>82</v>
      </c>
      <c r="AV1298" s="13" t="s">
        <v>88</v>
      </c>
      <c r="AW1298" s="13" t="s">
        <v>36</v>
      </c>
      <c r="AX1298" s="13" t="s">
        <v>78</v>
      </c>
      <c r="AY1298" s="232" t="s">
        <v>158</v>
      </c>
    </row>
    <row r="1299" spans="2:65" s="1" customFormat="1" ht="25.5" customHeight="1">
      <c r="B1299" s="202"/>
      <c r="C1299" s="203" t="s">
        <v>1422</v>
      </c>
      <c r="D1299" s="203" t="s">
        <v>160</v>
      </c>
      <c r="E1299" s="204" t="s">
        <v>1423</v>
      </c>
      <c r="F1299" s="205" t="s">
        <v>1424</v>
      </c>
      <c r="G1299" s="206" t="s">
        <v>853</v>
      </c>
      <c r="H1299" s="207">
        <v>408</v>
      </c>
      <c r="I1299" s="208"/>
      <c r="J1299" s="209">
        <f>ROUND(I1299*H1299,2)</f>
        <v>0</v>
      </c>
      <c r="K1299" s="205" t="s">
        <v>164</v>
      </c>
      <c r="L1299" s="47"/>
      <c r="M1299" s="210" t="s">
        <v>5</v>
      </c>
      <c r="N1299" s="211" t="s">
        <v>44</v>
      </c>
      <c r="O1299" s="48"/>
      <c r="P1299" s="212">
        <f>O1299*H1299</f>
        <v>0</v>
      </c>
      <c r="Q1299" s="212">
        <v>0</v>
      </c>
      <c r="R1299" s="212">
        <f>Q1299*H1299</f>
        <v>0</v>
      </c>
      <c r="S1299" s="212">
        <v>0</v>
      </c>
      <c r="T1299" s="213">
        <f>S1299*H1299</f>
        <v>0</v>
      </c>
      <c r="AR1299" s="25" t="s">
        <v>255</v>
      </c>
      <c r="AT1299" s="25" t="s">
        <v>160</v>
      </c>
      <c r="AU1299" s="25" t="s">
        <v>82</v>
      </c>
      <c r="AY1299" s="25" t="s">
        <v>158</v>
      </c>
      <c r="BE1299" s="214">
        <f>IF(N1299="základní",J1299,0)</f>
        <v>0</v>
      </c>
      <c r="BF1299" s="214">
        <f>IF(N1299="snížená",J1299,0)</f>
        <v>0</v>
      </c>
      <c r="BG1299" s="214">
        <f>IF(N1299="zákl. přenesená",J1299,0)</f>
        <v>0</v>
      </c>
      <c r="BH1299" s="214">
        <f>IF(N1299="sníž. přenesená",J1299,0)</f>
        <v>0</v>
      </c>
      <c r="BI1299" s="214">
        <f>IF(N1299="nulová",J1299,0)</f>
        <v>0</v>
      </c>
      <c r="BJ1299" s="25" t="s">
        <v>78</v>
      </c>
      <c r="BK1299" s="214">
        <f>ROUND(I1299*H1299,2)</f>
        <v>0</v>
      </c>
      <c r="BL1299" s="25" t="s">
        <v>255</v>
      </c>
      <c r="BM1299" s="25" t="s">
        <v>1425</v>
      </c>
    </row>
    <row r="1300" spans="2:51" s="11" customFormat="1" ht="13.5">
      <c r="B1300" s="215"/>
      <c r="D1300" s="216" t="s">
        <v>166</v>
      </c>
      <c r="E1300" s="217" t="s">
        <v>5</v>
      </c>
      <c r="F1300" s="218" t="s">
        <v>684</v>
      </c>
      <c r="H1300" s="217" t="s">
        <v>5</v>
      </c>
      <c r="I1300" s="219"/>
      <c r="L1300" s="215"/>
      <c r="M1300" s="220"/>
      <c r="N1300" s="221"/>
      <c r="O1300" s="221"/>
      <c r="P1300" s="221"/>
      <c r="Q1300" s="221"/>
      <c r="R1300" s="221"/>
      <c r="S1300" s="221"/>
      <c r="T1300" s="222"/>
      <c r="AT1300" s="217" t="s">
        <v>166</v>
      </c>
      <c r="AU1300" s="217" t="s">
        <v>82</v>
      </c>
      <c r="AV1300" s="11" t="s">
        <v>78</v>
      </c>
      <c r="AW1300" s="11" t="s">
        <v>36</v>
      </c>
      <c r="AX1300" s="11" t="s">
        <v>73</v>
      </c>
      <c r="AY1300" s="217" t="s">
        <v>158</v>
      </c>
    </row>
    <row r="1301" spans="2:51" s="12" customFormat="1" ht="13.5">
      <c r="B1301" s="223"/>
      <c r="D1301" s="216" t="s">
        <v>166</v>
      </c>
      <c r="E1301" s="224" t="s">
        <v>5</v>
      </c>
      <c r="F1301" s="225" t="s">
        <v>1426</v>
      </c>
      <c r="H1301" s="226">
        <v>153</v>
      </c>
      <c r="I1301" s="227"/>
      <c r="L1301" s="223"/>
      <c r="M1301" s="228"/>
      <c r="N1301" s="229"/>
      <c r="O1301" s="229"/>
      <c r="P1301" s="229"/>
      <c r="Q1301" s="229"/>
      <c r="R1301" s="229"/>
      <c r="S1301" s="229"/>
      <c r="T1301" s="230"/>
      <c r="AT1301" s="224" t="s">
        <v>166</v>
      </c>
      <c r="AU1301" s="224" t="s">
        <v>82</v>
      </c>
      <c r="AV1301" s="12" t="s">
        <v>82</v>
      </c>
      <c r="AW1301" s="12" t="s">
        <v>36</v>
      </c>
      <c r="AX1301" s="12" t="s">
        <v>73</v>
      </c>
      <c r="AY1301" s="224" t="s">
        <v>158</v>
      </c>
    </row>
    <row r="1302" spans="2:51" s="11" customFormat="1" ht="13.5">
      <c r="B1302" s="215"/>
      <c r="D1302" s="216" t="s">
        <v>166</v>
      </c>
      <c r="E1302" s="217" t="s">
        <v>5</v>
      </c>
      <c r="F1302" s="218" t="s">
        <v>687</v>
      </c>
      <c r="H1302" s="217" t="s">
        <v>5</v>
      </c>
      <c r="I1302" s="219"/>
      <c r="L1302" s="215"/>
      <c r="M1302" s="220"/>
      <c r="N1302" s="221"/>
      <c r="O1302" s="221"/>
      <c r="P1302" s="221"/>
      <c r="Q1302" s="221"/>
      <c r="R1302" s="221"/>
      <c r="S1302" s="221"/>
      <c r="T1302" s="222"/>
      <c r="AT1302" s="217" t="s">
        <v>166</v>
      </c>
      <c r="AU1302" s="217" t="s">
        <v>82</v>
      </c>
      <c r="AV1302" s="11" t="s">
        <v>78</v>
      </c>
      <c r="AW1302" s="11" t="s">
        <v>36</v>
      </c>
      <c r="AX1302" s="11" t="s">
        <v>73</v>
      </c>
      <c r="AY1302" s="217" t="s">
        <v>158</v>
      </c>
    </row>
    <row r="1303" spans="2:51" s="12" customFormat="1" ht="13.5">
      <c r="B1303" s="223"/>
      <c r="D1303" s="216" t="s">
        <v>166</v>
      </c>
      <c r="E1303" s="224" t="s">
        <v>5</v>
      </c>
      <c r="F1303" s="225" t="s">
        <v>1427</v>
      </c>
      <c r="H1303" s="226">
        <v>154</v>
      </c>
      <c r="I1303" s="227"/>
      <c r="L1303" s="223"/>
      <c r="M1303" s="228"/>
      <c r="N1303" s="229"/>
      <c r="O1303" s="229"/>
      <c r="P1303" s="229"/>
      <c r="Q1303" s="229"/>
      <c r="R1303" s="229"/>
      <c r="S1303" s="229"/>
      <c r="T1303" s="230"/>
      <c r="AT1303" s="224" t="s">
        <v>166</v>
      </c>
      <c r="AU1303" s="224" t="s">
        <v>82</v>
      </c>
      <c r="AV1303" s="12" t="s">
        <v>82</v>
      </c>
      <c r="AW1303" s="12" t="s">
        <v>36</v>
      </c>
      <c r="AX1303" s="12" t="s">
        <v>73</v>
      </c>
      <c r="AY1303" s="224" t="s">
        <v>158</v>
      </c>
    </row>
    <row r="1304" spans="2:51" s="12" customFormat="1" ht="13.5">
      <c r="B1304" s="223"/>
      <c r="D1304" s="216" t="s">
        <v>166</v>
      </c>
      <c r="E1304" s="224" t="s">
        <v>5</v>
      </c>
      <c r="F1304" s="225" t="s">
        <v>82</v>
      </c>
      <c r="H1304" s="226">
        <v>2</v>
      </c>
      <c r="I1304" s="227"/>
      <c r="L1304" s="223"/>
      <c r="M1304" s="228"/>
      <c r="N1304" s="229"/>
      <c r="O1304" s="229"/>
      <c r="P1304" s="229"/>
      <c r="Q1304" s="229"/>
      <c r="R1304" s="229"/>
      <c r="S1304" s="229"/>
      <c r="T1304" s="230"/>
      <c r="AT1304" s="224" t="s">
        <v>166</v>
      </c>
      <c r="AU1304" s="224" t="s">
        <v>82</v>
      </c>
      <c r="AV1304" s="12" t="s">
        <v>82</v>
      </c>
      <c r="AW1304" s="12" t="s">
        <v>36</v>
      </c>
      <c r="AX1304" s="12" t="s">
        <v>73</v>
      </c>
      <c r="AY1304" s="224" t="s">
        <v>158</v>
      </c>
    </row>
    <row r="1305" spans="2:51" s="11" customFormat="1" ht="13.5">
      <c r="B1305" s="215"/>
      <c r="D1305" s="216" t="s">
        <v>166</v>
      </c>
      <c r="E1305" s="217" t="s">
        <v>5</v>
      </c>
      <c r="F1305" s="218" t="s">
        <v>680</v>
      </c>
      <c r="H1305" s="217" t="s">
        <v>5</v>
      </c>
      <c r="I1305" s="219"/>
      <c r="L1305" s="215"/>
      <c r="M1305" s="220"/>
      <c r="N1305" s="221"/>
      <c r="O1305" s="221"/>
      <c r="P1305" s="221"/>
      <c r="Q1305" s="221"/>
      <c r="R1305" s="221"/>
      <c r="S1305" s="221"/>
      <c r="T1305" s="222"/>
      <c r="AT1305" s="217" t="s">
        <v>166</v>
      </c>
      <c r="AU1305" s="217" t="s">
        <v>82</v>
      </c>
      <c r="AV1305" s="11" t="s">
        <v>78</v>
      </c>
      <c r="AW1305" s="11" t="s">
        <v>36</v>
      </c>
      <c r="AX1305" s="11" t="s">
        <v>73</v>
      </c>
      <c r="AY1305" s="217" t="s">
        <v>158</v>
      </c>
    </row>
    <row r="1306" spans="2:51" s="12" customFormat="1" ht="13.5">
      <c r="B1306" s="223"/>
      <c r="D1306" s="216" t="s">
        <v>166</v>
      </c>
      <c r="E1306" s="224" t="s">
        <v>5</v>
      </c>
      <c r="F1306" s="225" t="s">
        <v>371</v>
      </c>
      <c r="H1306" s="226">
        <v>30</v>
      </c>
      <c r="I1306" s="227"/>
      <c r="L1306" s="223"/>
      <c r="M1306" s="228"/>
      <c r="N1306" s="229"/>
      <c r="O1306" s="229"/>
      <c r="P1306" s="229"/>
      <c r="Q1306" s="229"/>
      <c r="R1306" s="229"/>
      <c r="S1306" s="229"/>
      <c r="T1306" s="230"/>
      <c r="AT1306" s="224" t="s">
        <v>166</v>
      </c>
      <c r="AU1306" s="224" t="s">
        <v>82</v>
      </c>
      <c r="AV1306" s="12" t="s">
        <v>82</v>
      </c>
      <c r="AW1306" s="12" t="s">
        <v>36</v>
      </c>
      <c r="AX1306" s="12" t="s">
        <v>73</v>
      </c>
      <c r="AY1306" s="224" t="s">
        <v>158</v>
      </c>
    </row>
    <row r="1307" spans="2:51" s="12" customFormat="1" ht="13.5">
      <c r="B1307" s="223"/>
      <c r="D1307" s="216" t="s">
        <v>166</v>
      </c>
      <c r="E1307" s="224" t="s">
        <v>5</v>
      </c>
      <c r="F1307" s="225" t="s">
        <v>276</v>
      </c>
      <c r="H1307" s="226">
        <v>18</v>
      </c>
      <c r="I1307" s="227"/>
      <c r="L1307" s="223"/>
      <c r="M1307" s="228"/>
      <c r="N1307" s="229"/>
      <c r="O1307" s="229"/>
      <c r="P1307" s="229"/>
      <c r="Q1307" s="229"/>
      <c r="R1307" s="229"/>
      <c r="S1307" s="229"/>
      <c r="T1307" s="230"/>
      <c r="AT1307" s="224" t="s">
        <v>166</v>
      </c>
      <c r="AU1307" s="224" t="s">
        <v>82</v>
      </c>
      <c r="AV1307" s="12" t="s">
        <v>82</v>
      </c>
      <c r="AW1307" s="12" t="s">
        <v>36</v>
      </c>
      <c r="AX1307" s="12" t="s">
        <v>73</v>
      </c>
      <c r="AY1307" s="224" t="s">
        <v>158</v>
      </c>
    </row>
    <row r="1308" spans="2:51" s="11" customFormat="1" ht="13.5">
      <c r="B1308" s="215"/>
      <c r="D1308" s="216" t="s">
        <v>166</v>
      </c>
      <c r="E1308" s="217" t="s">
        <v>5</v>
      </c>
      <c r="F1308" s="218" t="s">
        <v>287</v>
      </c>
      <c r="H1308" s="217" t="s">
        <v>5</v>
      </c>
      <c r="I1308" s="219"/>
      <c r="L1308" s="215"/>
      <c r="M1308" s="220"/>
      <c r="N1308" s="221"/>
      <c r="O1308" s="221"/>
      <c r="P1308" s="221"/>
      <c r="Q1308" s="221"/>
      <c r="R1308" s="221"/>
      <c r="S1308" s="221"/>
      <c r="T1308" s="222"/>
      <c r="AT1308" s="217" t="s">
        <v>166</v>
      </c>
      <c r="AU1308" s="217" t="s">
        <v>82</v>
      </c>
      <c r="AV1308" s="11" t="s">
        <v>78</v>
      </c>
      <c r="AW1308" s="11" t="s">
        <v>36</v>
      </c>
      <c r="AX1308" s="11" t="s">
        <v>73</v>
      </c>
      <c r="AY1308" s="217" t="s">
        <v>158</v>
      </c>
    </row>
    <row r="1309" spans="2:51" s="12" customFormat="1" ht="13.5">
      <c r="B1309" s="223"/>
      <c r="D1309" s="216" t="s">
        <v>166</v>
      </c>
      <c r="E1309" s="224" t="s">
        <v>5</v>
      </c>
      <c r="F1309" s="225" t="s">
        <v>1428</v>
      </c>
      <c r="H1309" s="226">
        <v>51</v>
      </c>
      <c r="I1309" s="227"/>
      <c r="L1309" s="223"/>
      <c r="M1309" s="228"/>
      <c r="N1309" s="229"/>
      <c r="O1309" s="229"/>
      <c r="P1309" s="229"/>
      <c r="Q1309" s="229"/>
      <c r="R1309" s="229"/>
      <c r="S1309" s="229"/>
      <c r="T1309" s="230"/>
      <c r="AT1309" s="224" t="s">
        <v>166</v>
      </c>
      <c r="AU1309" s="224" t="s">
        <v>82</v>
      </c>
      <c r="AV1309" s="12" t="s">
        <v>82</v>
      </c>
      <c r="AW1309" s="12" t="s">
        <v>36</v>
      </c>
      <c r="AX1309" s="12" t="s">
        <v>73</v>
      </c>
      <c r="AY1309" s="224" t="s">
        <v>158</v>
      </c>
    </row>
    <row r="1310" spans="2:51" s="13" customFormat="1" ht="13.5">
      <c r="B1310" s="231"/>
      <c r="D1310" s="216" t="s">
        <v>166</v>
      </c>
      <c r="E1310" s="232" t="s">
        <v>5</v>
      </c>
      <c r="F1310" s="233" t="s">
        <v>169</v>
      </c>
      <c r="H1310" s="234">
        <v>408</v>
      </c>
      <c r="I1310" s="235"/>
      <c r="L1310" s="231"/>
      <c r="M1310" s="236"/>
      <c r="N1310" s="237"/>
      <c r="O1310" s="237"/>
      <c r="P1310" s="237"/>
      <c r="Q1310" s="237"/>
      <c r="R1310" s="237"/>
      <c r="S1310" s="237"/>
      <c r="T1310" s="238"/>
      <c r="AT1310" s="232" t="s">
        <v>166</v>
      </c>
      <c r="AU1310" s="232" t="s">
        <v>82</v>
      </c>
      <c r="AV1310" s="13" t="s">
        <v>88</v>
      </c>
      <c r="AW1310" s="13" t="s">
        <v>36</v>
      </c>
      <c r="AX1310" s="13" t="s">
        <v>78</v>
      </c>
      <c r="AY1310" s="232" t="s">
        <v>158</v>
      </c>
    </row>
    <row r="1311" spans="2:65" s="1" customFormat="1" ht="369.75" customHeight="1">
      <c r="B1311" s="202"/>
      <c r="C1311" s="203" t="s">
        <v>1429</v>
      </c>
      <c r="D1311" s="203" t="s">
        <v>160</v>
      </c>
      <c r="E1311" s="204" t="s">
        <v>1430</v>
      </c>
      <c r="F1311" s="205" t="s">
        <v>1431</v>
      </c>
      <c r="G1311" s="206" t="s">
        <v>304</v>
      </c>
      <c r="H1311" s="207">
        <v>415.3</v>
      </c>
      <c r="I1311" s="208"/>
      <c r="J1311" s="209">
        <f>ROUND(I1311*H1311,2)</f>
        <v>0</v>
      </c>
      <c r="K1311" s="205" t="s">
        <v>5</v>
      </c>
      <c r="L1311" s="47"/>
      <c r="M1311" s="210" t="s">
        <v>5</v>
      </c>
      <c r="N1311" s="211" t="s">
        <v>44</v>
      </c>
      <c r="O1311" s="48"/>
      <c r="P1311" s="212">
        <f>O1311*H1311</f>
        <v>0</v>
      </c>
      <c r="Q1311" s="212">
        <v>0</v>
      </c>
      <c r="R1311" s="212">
        <f>Q1311*H1311</f>
        <v>0</v>
      </c>
      <c r="S1311" s="212">
        <v>0</v>
      </c>
      <c r="T1311" s="213">
        <f>S1311*H1311</f>
        <v>0</v>
      </c>
      <c r="AR1311" s="25" t="s">
        <v>255</v>
      </c>
      <c r="AT1311" s="25" t="s">
        <v>160</v>
      </c>
      <c r="AU1311" s="25" t="s">
        <v>82</v>
      </c>
      <c r="AY1311" s="25" t="s">
        <v>158</v>
      </c>
      <c r="BE1311" s="214">
        <f>IF(N1311="základní",J1311,0)</f>
        <v>0</v>
      </c>
      <c r="BF1311" s="214">
        <f>IF(N1311="snížená",J1311,0)</f>
        <v>0</v>
      </c>
      <c r="BG1311" s="214">
        <f>IF(N1311="zákl. přenesená",J1311,0)</f>
        <v>0</v>
      </c>
      <c r="BH1311" s="214">
        <f>IF(N1311="sníž. přenesená",J1311,0)</f>
        <v>0</v>
      </c>
      <c r="BI1311" s="214">
        <f>IF(N1311="nulová",J1311,0)</f>
        <v>0</v>
      </c>
      <c r="BJ1311" s="25" t="s">
        <v>78</v>
      </c>
      <c r="BK1311" s="214">
        <f>ROUND(I1311*H1311,2)</f>
        <v>0</v>
      </c>
      <c r="BL1311" s="25" t="s">
        <v>255</v>
      </c>
      <c r="BM1311" s="25" t="s">
        <v>1432</v>
      </c>
    </row>
    <row r="1312" spans="2:51" s="11" customFormat="1" ht="13.5">
      <c r="B1312" s="215"/>
      <c r="D1312" s="216" t="s">
        <v>166</v>
      </c>
      <c r="E1312" s="217" t="s">
        <v>5</v>
      </c>
      <c r="F1312" s="218" t="s">
        <v>1433</v>
      </c>
      <c r="H1312" s="217" t="s">
        <v>5</v>
      </c>
      <c r="I1312" s="219"/>
      <c r="L1312" s="215"/>
      <c r="M1312" s="220"/>
      <c r="N1312" s="221"/>
      <c r="O1312" s="221"/>
      <c r="P1312" s="221"/>
      <c r="Q1312" s="221"/>
      <c r="R1312" s="221"/>
      <c r="S1312" s="221"/>
      <c r="T1312" s="222"/>
      <c r="AT1312" s="217" t="s">
        <v>166</v>
      </c>
      <c r="AU1312" s="217" t="s">
        <v>82</v>
      </c>
      <c r="AV1312" s="11" t="s">
        <v>78</v>
      </c>
      <c r="AW1312" s="11" t="s">
        <v>36</v>
      </c>
      <c r="AX1312" s="11" t="s">
        <v>73</v>
      </c>
      <c r="AY1312" s="217" t="s">
        <v>158</v>
      </c>
    </row>
    <row r="1313" spans="2:51" s="12" customFormat="1" ht="13.5">
      <c r="B1313" s="223"/>
      <c r="D1313" s="216" t="s">
        <v>166</v>
      </c>
      <c r="E1313" s="224" t="s">
        <v>5</v>
      </c>
      <c r="F1313" s="225" t="s">
        <v>1434</v>
      </c>
      <c r="H1313" s="226">
        <v>415.3</v>
      </c>
      <c r="I1313" s="227"/>
      <c r="L1313" s="223"/>
      <c r="M1313" s="228"/>
      <c r="N1313" s="229"/>
      <c r="O1313" s="229"/>
      <c r="P1313" s="229"/>
      <c r="Q1313" s="229"/>
      <c r="R1313" s="229"/>
      <c r="S1313" s="229"/>
      <c r="T1313" s="230"/>
      <c r="AT1313" s="224" t="s">
        <v>166</v>
      </c>
      <c r="AU1313" s="224" t="s">
        <v>82</v>
      </c>
      <c r="AV1313" s="12" t="s">
        <v>82</v>
      </c>
      <c r="AW1313" s="12" t="s">
        <v>36</v>
      </c>
      <c r="AX1313" s="12" t="s">
        <v>73</v>
      </c>
      <c r="AY1313" s="224" t="s">
        <v>158</v>
      </c>
    </row>
    <row r="1314" spans="2:51" s="13" customFormat="1" ht="13.5">
      <c r="B1314" s="231"/>
      <c r="D1314" s="216" t="s">
        <v>166</v>
      </c>
      <c r="E1314" s="232" t="s">
        <v>5</v>
      </c>
      <c r="F1314" s="233" t="s">
        <v>169</v>
      </c>
      <c r="H1314" s="234">
        <v>415.3</v>
      </c>
      <c r="I1314" s="235"/>
      <c r="L1314" s="231"/>
      <c r="M1314" s="236"/>
      <c r="N1314" s="237"/>
      <c r="O1314" s="237"/>
      <c r="P1314" s="237"/>
      <c r="Q1314" s="237"/>
      <c r="R1314" s="237"/>
      <c r="S1314" s="237"/>
      <c r="T1314" s="238"/>
      <c r="AT1314" s="232" t="s">
        <v>166</v>
      </c>
      <c r="AU1314" s="232" t="s">
        <v>82</v>
      </c>
      <c r="AV1314" s="13" t="s">
        <v>88</v>
      </c>
      <c r="AW1314" s="13" t="s">
        <v>36</v>
      </c>
      <c r="AX1314" s="13" t="s">
        <v>78</v>
      </c>
      <c r="AY1314" s="232" t="s">
        <v>158</v>
      </c>
    </row>
    <row r="1315" spans="2:65" s="1" customFormat="1" ht="306" customHeight="1">
      <c r="B1315" s="202"/>
      <c r="C1315" s="203" t="s">
        <v>1435</v>
      </c>
      <c r="D1315" s="203" t="s">
        <v>160</v>
      </c>
      <c r="E1315" s="204" t="s">
        <v>1436</v>
      </c>
      <c r="F1315" s="205" t="s">
        <v>1437</v>
      </c>
      <c r="G1315" s="206" t="s">
        <v>304</v>
      </c>
      <c r="H1315" s="207">
        <v>268.4</v>
      </c>
      <c r="I1315" s="208"/>
      <c r="J1315" s="209">
        <f>ROUND(I1315*H1315,2)</f>
        <v>0</v>
      </c>
      <c r="K1315" s="205" t="s">
        <v>5</v>
      </c>
      <c r="L1315" s="47"/>
      <c r="M1315" s="210" t="s">
        <v>5</v>
      </c>
      <c r="N1315" s="211" t="s">
        <v>44</v>
      </c>
      <c r="O1315" s="48"/>
      <c r="P1315" s="212">
        <f>O1315*H1315</f>
        <v>0</v>
      </c>
      <c r="Q1315" s="212">
        <v>0</v>
      </c>
      <c r="R1315" s="212">
        <f>Q1315*H1315</f>
        <v>0</v>
      </c>
      <c r="S1315" s="212">
        <v>0</v>
      </c>
      <c r="T1315" s="213">
        <f>S1315*H1315</f>
        <v>0</v>
      </c>
      <c r="AR1315" s="25" t="s">
        <v>255</v>
      </c>
      <c r="AT1315" s="25" t="s">
        <v>160</v>
      </c>
      <c r="AU1315" s="25" t="s">
        <v>82</v>
      </c>
      <c r="AY1315" s="25" t="s">
        <v>158</v>
      </c>
      <c r="BE1315" s="214">
        <f>IF(N1315="základní",J1315,0)</f>
        <v>0</v>
      </c>
      <c r="BF1315" s="214">
        <f>IF(N1315="snížená",J1315,0)</f>
        <v>0</v>
      </c>
      <c r="BG1315" s="214">
        <f>IF(N1315="zákl. přenesená",J1315,0)</f>
        <v>0</v>
      </c>
      <c r="BH1315" s="214">
        <f>IF(N1315="sníž. přenesená",J1315,0)</f>
        <v>0</v>
      </c>
      <c r="BI1315" s="214">
        <f>IF(N1315="nulová",J1315,0)</f>
        <v>0</v>
      </c>
      <c r="BJ1315" s="25" t="s">
        <v>78</v>
      </c>
      <c r="BK1315" s="214">
        <f>ROUND(I1315*H1315,2)</f>
        <v>0</v>
      </c>
      <c r="BL1315" s="25" t="s">
        <v>255</v>
      </c>
      <c r="BM1315" s="25" t="s">
        <v>1438</v>
      </c>
    </row>
    <row r="1316" spans="2:51" s="11" customFormat="1" ht="13.5">
      <c r="B1316" s="215"/>
      <c r="D1316" s="216" t="s">
        <v>166</v>
      </c>
      <c r="E1316" s="217" t="s">
        <v>5</v>
      </c>
      <c r="F1316" s="218" t="s">
        <v>1439</v>
      </c>
      <c r="H1316" s="217" t="s">
        <v>5</v>
      </c>
      <c r="I1316" s="219"/>
      <c r="L1316" s="215"/>
      <c r="M1316" s="220"/>
      <c r="N1316" s="221"/>
      <c r="O1316" s="221"/>
      <c r="P1316" s="221"/>
      <c r="Q1316" s="221"/>
      <c r="R1316" s="221"/>
      <c r="S1316" s="221"/>
      <c r="T1316" s="222"/>
      <c r="AT1316" s="217" t="s">
        <v>166</v>
      </c>
      <c r="AU1316" s="217" t="s">
        <v>82</v>
      </c>
      <c r="AV1316" s="11" t="s">
        <v>78</v>
      </c>
      <c r="AW1316" s="11" t="s">
        <v>36</v>
      </c>
      <c r="AX1316" s="11" t="s">
        <v>73</v>
      </c>
      <c r="AY1316" s="217" t="s">
        <v>158</v>
      </c>
    </row>
    <row r="1317" spans="2:51" s="12" customFormat="1" ht="13.5">
      <c r="B1317" s="223"/>
      <c r="D1317" s="216" t="s">
        <v>166</v>
      </c>
      <c r="E1317" s="224" t="s">
        <v>5</v>
      </c>
      <c r="F1317" s="225" t="s">
        <v>1440</v>
      </c>
      <c r="H1317" s="226">
        <v>268.4</v>
      </c>
      <c r="I1317" s="227"/>
      <c r="L1317" s="223"/>
      <c r="M1317" s="228"/>
      <c r="N1317" s="229"/>
      <c r="O1317" s="229"/>
      <c r="P1317" s="229"/>
      <c r="Q1317" s="229"/>
      <c r="R1317" s="229"/>
      <c r="S1317" s="229"/>
      <c r="T1317" s="230"/>
      <c r="AT1317" s="224" t="s">
        <v>166</v>
      </c>
      <c r="AU1317" s="224" t="s">
        <v>82</v>
      </c>
      <c r="AV1317" s="12" t="s">
        <v>82</v>
      </c>
      <c r="AW1317" s="12" t="s">
        <v>36</v>
      </c>
      <c r="AX1317" s="12" t="s">
        <v>73</v>
      </c>
      <c r="AY1317" s="224" t="s">
        <v>158</v>
      </c>
    </row>
    <row r="1318" spans="2:51" s="13" customFormat="1" ht="13.5">
      <c r="B1318" s="231"/>
      <c r="D1318" s="216" t="s">
        <v>166</v>
      </c>
      <c r="E1318" s="232" t="s">
        <v>5</v>
      </c>
      <c r="F1318" s="233" t="s">
        <v>169</v>
      </c>
      <c r="H1318" s="234">
        <v>268.4</v>
      </c>
      <c r="I1318" s="235"/>
      <c r="L1318" s="231"/>
      <c r="M1318" s="236"/>
      <c r="N1318" s="237"/>
      <c r="O1318" s="237"/>
      <c r="P1318" s="237"/>
      <c r="Q1318" s="237"/>
      <c r="R1318" s="237"/>
      <c r="S1318" s="237"/>
      <c r="T1318" s="238"/>
      <c r="AT1318" s="232" t="s">
        <v>166</v>
      </c>
      <c r="AU1318" s="232" t="s">
        <v>82</v>
      </c>
      <c r="AV1318" s="13" t="s">
        <v>88</v>
      </c>
      <c r="AW1318" s="13" t="s">
        <v>36</v>
      </c>
      <c r="AX1318" s="13" t="s">
        <v>78</v>
      </c>
      <c r="AY1318" s="232" t="s">
        <v>158</v>
      </c>
    </row>
    <row r="1319" spans="2:65" s="1" customFormat="1" ht="293.25" customHeight="1">
      <c r="B1319" s="202"/>
      <c r="C1319" s="203" t="s">
        <v>1441</v>
      </c>
      <c r="D1319" s="203" t="s">
        <v>160</v>
      </c>
      <c r="E1319" s="204" t="s">
        <v>1442</v>
      </c>
      <c r="F1319" s="205" t="s">
        <v>1443</v>
      </c>
      <c r="G1319" s="206" t="s">
        <v>304</v>
      </c>
      <c r="H1319" s="207">
        <v>0.8</v>
      </c>
      <c r="I1319" s="208"/>
      <c r="J1319" s="209">
        <f>ROUND(I1319*H1319,2)</f>
        <v>0</v>
      </c>
      <c r="K1319" s="205" t="s">
        <v>5</v>
      </c>
      <c r="L1319" s="47"/>
      <c r="M1319" s="210" t="s">
        <v>5</v>
      </c>
      <c r="N1319" s="211" t="s">
        <v>44</v>
      </c>
      <c r="O1319" s="48"/>
      <c r="P1319" s="212">
        <f>O1319*H1319</f>
        <v>0</v>
      </c>
      <c r="Q1319" s="212">
        <v>0</v>
      </c>
      <c r="R1319" s="212">
        <f>Q1319*H1319</f>
        <v>0</v>
      </c>
      <c r="S1319" s="212">
        <v>0</v>
      </c>
      <c r="T1319" s="213">
        <f>S1319*H1319</f>
        <v>0</v>
      </c>
      <c r="AR1319" s="25" t="s">
        <v>255</v>
      </c>
      <c r="AT1319" s="25" t="s">
        <v>160</v>
      </c>
      <c r="AU1319" s="25" t="s">
        <v>82</v>
      </c>
      <c r="AY1319" s="25" t="s">
        <v>158</v>
      </c>
      <c r="BE1319" s="214">
        <f>IF(N1319="základní",J1319,0)</f>
        <v>0</v>
      </c>
      <c r="BF1319" s="214">
        <f>IF(N1319="snížená",J1319,0)</f>
        <v>0</v>
      </c>
      <c r="BG1319" s="214">
        <f>IF(N1319="zákl. přenesená",J1319,0)</f>
        <v>0</v>
      </c>
      <c r="BH1319" s="214">
        <f>IF(N1319="sníž. přenesená",J1319,0)</f>
        <v>0</v>
      </c>
      <c r="BI1319" s="214">
        <f>IF(N1319="nulová",J1319,0)</f>
        <v>0</v>
      </c>
      <c r="BJ1319" s="25" t="s">
        <v>78</v>
      </c>
      <c r="BK1319" s="214">
        <f>ROUND(I1319*H1319,2)</f>
        <v>0</v>
      </c>
      <c r="BL1319" s="25" t="s">
        <v>255</v>
      </c>
      <c r="BM1319" s="25" t="s">
        <v>1444</v>
      </c>
    </row>
    <row r="1320" spans="2:51" s="11" customFormat="1" ht="13.5">
      <c r="B1320" s="215"/>
      <c r="D1320" s="216" t="s">
        <v>166</v>
      </c>
      <c r="E1320" s="217" t="s">
        <v>5</v>
      </c>
      <c r="F1320" s="218" t="s">
        <v>1445</v>
      </c>
      <c r="H1320" s="217" t="s">
        <v>5</v>
      </c>
      <c r="I1320" s="219"/>
      <c r="L1320" s="215"/>
      <c r="M1320" s="220"/>
      <c r="N1320" s="221"/>
      <c r="O1320" s="221"/>
      <c r="P1320" s="221"/>
      <c r="Q1320" s="221"/>
      <c r="R1320" s="221"/>
      <c r="S1320" s="221"/>
      <c r="T1320" s="222"/>
      <c r="AT1320" s="217" t="s">
        <v>166</v>
      </c>
      <c r="AU1320" s="217" t="s">
        <v>82</v>
      </c>
      <c r="AV1320" s="11" t="s">
        <v>78</v>
      </c>
      <c r="AW1320" s="11" t="s">
        <v>36</v>
      </c>
      <c r="AX1320" s="11" t="s">
        <v>73</v>
      </c>
      <c r="AY1320" s="217" t="s">
        <v>158</v>
      </c>
    </row>
    <row r="1321" spans="2:51" s="12" customFormat="1" ht="13.5">
      <c r="B1321" s="223"/>
      <c r="D1321" s="216" t="s">
        <v>166</v>
      </c>
      <c r="E1321" s="224" t="s">
        <v>5</v>
      </c>
      <c r="F1321" s="225" t="s">
        <v>1446</v>
      </c>
      <c r="H1321" s="226">
        <v>0.8</v>
      </c>
      <c r="I1321" s="227"/>
      <c r="L1321" s="223"/>
      <c r="M1321" s="228"/>
      <c r="N1321" s="229"/>
      <c r="O1321" s="229"/>
      <c r="P1321" s="229"/>
      <c r="Q1321" s="229"/>
      <c r="R1321" s="229"/>
      <c r="S1321" s="229"/>
      <c r="T1321" s="230"/>
      <c r="AT1321" s="224" t="s">
        <v>166</v>
      </c>
      <c r="AU1321" s="224" t="s">
        <v>82</v>
      </c>
      <c r="AV1321" s="12" t="s">
        <v>82</v>
      </c>
      <c r="AW1321" s="12" t="s">
        <v>36</v>
      </c>
      <c r="AX1321" s="12" t="s">
        <v>73</v>
      </c>
      <c r="AY1321" s="224" t="s">
        <v>158</v>
      </c>
    </row>
    <row r="1322" spans="2:51" s="13" customFormat="1" ht="13.5">
      <c r="B1322" s="231"/>
      <c r="D1322" s="216" t="s">
        <v>166</v>
      </c>
      <c r="E1322" s="232" t="s">
        <v>5</v>
      </c>
      <c r="F1322" s="233" t="s">
        <v>169</v>
      </c>
      <c r="H1322" s="234">
        <v>0.8</v>
      </c>
      <c r="I1322" s="235"/>
      <c r="L1322" s="231"/>
      <c r="M1322" s="236"/>
      <c r="N1322" s="237"/>
      <c r="O1322" s="237"/>
      <c r="P1322" s="237"/>
      <c r="Q1322" s="237"/>
      <c r="R1322" s="237"/>
      <c r="S1322" s="237"/>
      <c r="T1322" s="238"/>
      <c r="AT1322" s="232" t="s">
        <v>166</v>
      </c>
      <c r="AU1322" s="232" t="s">
        <v>82</v>
      </c>
      <c r="AV1322" s="13" t="s">
        <v>88</v>
      </c>
      <c r="AW1322" s="13" t="s">
        <v>36</v>
      </c>
      <c r="AX1322" s="13" t="s">
        <v>78</v>
      </c>
      <c r="AY1322" s="232" t="s">
        <v>158</v>
      </c>
    </row>
    <row r="1323" spans="2:65" s="1" customFormat="1" ht="408" customHeight="1">
      <c r="B1323" s="202"/>
      <c r="C1323" s="203" t="s">
        <v>1447</v>
      </c>
      <c r="D1323" s="203" t="s">
        <v>160</v>
      </c>
      <c r="E1323" s="204" t="s">
        <v>1448</v>
      </c>
      <c r="F1323" s="258" t="s">
        <v>1449</v>
      </c>
      <c r="G1323" s="206" t="s">
        <v>853</v>
      </c>
      <c r="H1323" s="207">
        <v>1</v>
      </c>
      <c r="I1323" s="208"/>
      <c r="J1323" s="209">
        <f>ROUND(I1323*H1323,2)</f>
        <v>0</v>
      </c>
      <c r="K1323" s="205" t="s">
        <v>5</v>
      </c>
      <c r="L1323" s="47"/>
      <c r="M1323" s="210" t="s">
        <v>5</v>
      </c>
      <c r="N1323" s="211" t="s">
        <v>44</v>
      </c>
      <c r="O1323" s="48"/>
      <c r="P1323" s="212">
        <f>O1323*H1323</f>
        <v>0</v>
      </c>
      <c r="Q1323" s="212">
        <v>0</v>
      </c>
      <c r="R1323" s="212">
        <f>Q1323*H1323</f>
        <v>0</v>
      </c>
      <c r="S1323" s="212">
        <v>0</v>
      </c>
      <c r="T1323" s="213">
        <f>S1323*H1323</f>
        <v>0</v>
      </c>
      <c r="AR1323" s="25" t="s">
        <v>255</v>
      </c>
      <c r="AT1323" s="25" t="s">
        <v>160</v>
      </c>
      <c r="AU1323" s="25" t="s">
        <v>82</v>
      </c>
      <c r="AY1323" s="25" t="s">
        <v>158</v>
      </c>
      <c r="BE1323" s="214">
        <f>IF(N1323="základní",J1323,0)</f>
        <v>0</v>
      </c>
      <c r="BF1323" s="214">
        <f>IF(N1323="snížená",J1323,0)</f>
        <v>0</v>
      </c>
      <c r="BG1323" s="214">
        <f>IF(N1323="zákl. přenesená",J1323,0)</f>
        <v>0</v>
      </c>
      <c r="BH1323" s="214">
        <f>IF(N1323="sníž. přenesená",J1323,0)</f>
        <v>0</v>
      </c>
      <c r="BI1323" s="214">
        <f>IF(N1323="nulová",J1323,0)</f>
        <v>0</v>
      </c>
      <c r="BJ1323" s="25" t="s">
        <v>78</v>
      </c>
      <c r="BK1323" s="214">
        <f>ROUND(I1323*H1323,2)</f>
        <v>0</v>
      </c>
      <c r="BL1323" s="25" t="s">
        <v>255</v>
      </c>
      <c r="BM1323" s="25" t="s">
        <v>1450</v>
      </c>
    </row>
    <row r="1324" spans="2:65" s="1" customFormat="1" ht="408" customHeight="1">
      <c r="B1324" s="202"/>
      <c r="C1324" s="203" t="s">
        <v>1451</v>
      </c>
      <c r="D1324" s="203" t="s">
        <v>160</v>
      </c>
      <c r="E1324" s="204" t="s">
        <v>1452</v>
      </c>
      <c r="F1324" s="258" t="s">
        <v>1453</v>
      </c>
      <c r="G1324" s="206" t="s">
        <v>853</v>
      </c>
      <c r="H1324" s="207">
        <v>50</v>
      </c>
      <c r="I1324" s="208"/>
      <c r="J1324" s="209">
        <f>ROUND(I1324*H1324,2)</f>
        <v>0</v>
      </c>
      <c r="K1324" s="205" t="s">
        <v>5</v>
      </c>
      <c r="L1324" s="47"/>
      <c r="M1324" s="210" t="s">
        <v>5</v>
      </c>
      <c r="N1324" s="211" t="s">
        <v>44</v>
      </c>
      <c r="O1324" s="48"/>
      <c r="P1324" s="212">
        <f>O1324*H1324</f>
        <v>0</v>
      </c>
      <c r="Q1324" s="212">
        <v>0</v>
      </c>
      <c r="R1324" s="212">
        <f>Q1324*H1324</f>
        <v>0</v>
      </c>
      <c r="S1324" s="212">
        <v>0</v>
      </c>
      <c r="T1324" s="213">
        <f>S1324*H1324</f>
        <v>0</v>
      </c>
      <c r="AR1324" s="25" t="s">
        <v>255</v>
      </c>
      <c r="AT1324" s="25" t="s">
        <v>160</v>
      </c>
      <c r="AU1324" s="25" t="s">
        <v>82</v>
      </c>
      <c r="AY1324" s="25" t="s">
        <v>158</v>
      </c>
      <c r="BE1324" s="214">
        <f>IF(N1324="základní",J1324,0)</f>
        <v>0</v>
      </c>
      <c r="BF1324" s="214">
        <f>IF(N1324="snížená",J1324,0)</f>
        <v>0</v>
      </c>
      <c r="BG1324" s="214">
        <f>IF(N1324="zákl. přenesená",J1324,0)</f>
        <v>0</v>
      </c>
      <c r="BH1324" s="214">
        <f>IF(N1324="sníž. přenesená",J1324,0)</f>
        <v>0</v>
      </c>
      <c r="BI1324" s="214">
        <f>IF(N1324="nulová",J1324,0)</f>
        <v>0</v>
      </c>
      <c r="BJ1324" s="25" t="s">
        <v>78</v>
      </c>
      <c r="BK1324" s="214">
        <f>ROUND(I1324*H1324,2)</f>
        <v>0</v>
      </c>
      <c r="BL1324" s="25" t="s">
        <v>255</v>
      </c>
      <c r="BM1324" s="25" t="s">
        <v>1454</v>
      </c>
    </row>
    <row r="1325" spans="2:65" s="1" customFormat="1" ht="408" customHeight="1">
      <c r="B1325" s="202"/>
      <c r="C1325" s="203" t="s">
        <v>1455</v>
      </c>
      <c r="D1325" s="203" t="s">
        <v>160</v>
      </c>
      <c r="E1325" s="204" t="s">
        <v>1456</v>
      </c>
      <c r="F1325" s="258" t="s">
        <v>1457</v>
      </c>
      <c r="G1325" s="206" t="s">
        <v>853</v>
      </c>
      <c r="H1325" s="207">
        <v>2</v>
      </c>
      <c r="I1325" s="208"/>
      <c r="J1325" s="209">
        <f>ROUND(I1325*H1325,2)</f>
        <v>0</v>
      </c>
      <c r="K1325" s="205" t="s">
        <v>5</v>
      </c>
      <c r="L1325" s="47"/>
      <c r="M1325" s="210" t="s">
        <v>5</v>
      </c>
      <c r="N1325" s="211" t="s">
        <v>44</v>
      </c>
      <c r="O1325" s="48"/>
      <c r="P1325" s="212">
        <f>O1325*H1325</f>
        <v>0</v>
      </c>
      <c r="Q1325" s="212">
        <v>0</v>
      </c>
      <c r="R1325" s="212">
        <f>Q1325*H1325</f>
        <v>0</v>
      </c>
      <c r="S1325" s="212">
        <v>0</v>
      </c>
      <c r="T1325" s="213">
        <f>S1325*H1325</f>
        <v>0</v>
      </c>
      <c r="AR1325" s="25" t="s">
        <v>255</v>
      </c>
      <c r="AT1325" s="25" t="s">
        <v>160</v>
      </c>
      <c r="AU1325" s="25" t="s">
        <v>82</v>
      </c>
      <c r="AY1325" s="25" t="s">
        <v>158</v>
      </c>
      <c r="BE1325" s="214">
        <f>IF(N1325="základní",J1325,0)</f>
        <v>0</v>
      </c>
      <c r="BF1325" s="214">
        <f>IF(N1325="snížená",J1325,0)</f>
        <v>0</v>
      </c>
      <c r="BG1325" s="214">
        <f>IF(N1325="zákl. přenesená",J1325,0)</f>
        <v>0</v>
      </c>
      <c r="BH1325" s="214">
        <f>IF(N1325="sníž. přenesená",J1325,0)</f>
        <v>0</v>
      </c>
      <c r="BI1325" s="214">
        <f>IF(N1325="nulová",J1325,0)</f>
        <v>0</v>
      </c>
      <c r="BJ1325" s="25" t="s">
        <v>78</v>
      </c>
      <c r="BK1325" s="214">
        <f>ROUND(I1325*H1325,2)</f>
        <v>0</v>
      </c>
      <c r="BL1325" s="25" t="s">
        <v>255</v>
      </c>
      <c r="BM1325" s="25" t="s">
        <v>1458</v>
      </c>
    </row>
    <row r="1326" spans="2:65" s="1" customFormat="1" ht="408" customHeight="1">
      <c r="B1326" s="202"/>
      <c r="C1326" s="203" t="s">
        <v>1459</v>
      </c>
      <c r="D1326" s="203" t="s">
        <v>160</v>
      </c>
      <c r="E1326" s="204" t="s">
        <v>1460</v>
      </c>
      <c r="F1326" s="258" t="s">
        <v>1461</v>
      </c>
      <c r="G1326" s="206" t="s">
        <v>853</v>
      </c>
      <c r="H1326" s="207">
        <v>3</v>
      </c>
      <c r="I1326" s="208"/>
      <c r="J1326" s="209">
        <f>ROUND(I1326*H1326,2)</f>
        <v>0</v>
      </c>
      <c r="K1326" s="205" t="s">
        <v>5</v>
      </c>
      <c r="L1326" s="47"/>
      <c r="M1326" s="210" t="s">
        <v>5</v>
      </c>
      <c r="N1326" s="211" t="s">
        <v>44</v>
      </c>
      <c r="O1326" s="48"/>
      <c r="P1326" s="212">
        <f>O1326*H1326</f>
        <v>0</v>
      </c>
      <c r="Q1326" s="212">
        <v>0</v>
      </c>
      <c r="R1326" s="212">
        <f>Q1326*H1326</f>
        <v>0</v>
      </c>
      <c r="S1326" s="212">
        <v>0</v>
      </c>
      <c r="T1326" s="213">
        <f>S1326*H1326</f>
        <v>0</v>
      </c>
      <c r="AR1326" s="25" t="s">
        <v>255</v>
      </c>
      <c r="AT1326" s="25" t="s">
        <v>160</v>
      </c>
      <c r="AU1326" s="25" t="s">
        <v>82</v>
      </c>
      <c r="AY1326" s="25" t="s">
        <v>158</v>
      </c>
      <c r="BE1326" s="214">
        <f>IF(N1326="základní",J1326,0)</f>
        <v>0</v>
      </c>
      <c r="BF1326" s="214">
        <f>IF(N1326="snížená",J1326,0)</f>
        <v>0</v>
      </c>
      <c r="BG1326" s="214">
        <f>IF(N1326="zákl. přenesená",J1326,0)</f>
        <v>0</v>
      </c>
      <c r="BH1326" s="214">
        <f>IF(N1326="sníž. přenesená",J1326,0)</f>
        <v>0</v>
      </c>
      <c r="BI1326" s="214">
        <f>IF(N1326="nulová",J1326,0)</f>
        <v>0</v>
      </c>
      <c r="BJ1326" s="25" t="s">
        <v>78</v>
      </c>
      <c r="BK1326" s="214">
        <f>ROUND(I1326*H1326,2)</f>
        <v>0</v>
      </c>
      <c r="BL1326" s="25" t="s">
        <v>255</v>
      </c>
      <c r="BM1326" s="25" t="s">
        <v>1462</v>
      </c>
    </row>
    <row r="1327" spans="2:65" s="1" customFormat="1" ht="408" customHeight="1">
      <c r="B1327" s="202"/>
      <c r="C1327" s="203" t="s">
        <v>1463</v>
      </c>
      <c r="D1327" s="203" t="s">
        <v>160</v>
      </c>
      <c r="E1327" s="204" t="s">
        <v>1464</v>
      </c>
      <c r="F1327" s="258" t="s">
        <v>1465</v>
      </c>
      <c r="G1327" s="206" t="s">
        <v>853</v>
      </c>
      <c r="H1327" s="207">
        <v>1</v>
      </c>
      <c r="I1327" s="208"/>
      <c r="J1327" s="209">
        <f>ROUND(I1327*H1327,2)</f>
        <v>0</v>
      </c>
      <c r="K1327" s="205" t="s">
        <v>5</v>
      </c>
      <c r="L1327" s="47"/>
      <c r="M1327" s="210" t="s">
        <v>5</v>
      </c>
      <c r="N1327" s="211" t="s">
        <v>44</v>
      </c>
      <c r="O1327" s="48"/>
      <c r="P1327" s="212">
        <f>O1327*H1327</f>
        <v>0</v>
      </c>
      <c r="Q1327" s="212">
        <v>0</v>
      </c>
      <c r="R1327" s="212">
        <f>Q1327*H1327</f>
        <v>0</v>
      </c>
      <c r="S1327" s="212">
        <v>0</v>
      </c>
      <c r="T1327" s="213">
        <f>S1327*H1327</f>
        <v>0</v>
      </c>
      <c r="AR1327" s="25" t="s">
        <v>255</v>
      </c>
      <c r="AT1327" s="25" t="s">
        <v>160</v>
      </c>
      <c r="AU1327" s="25" t="s">
        <v>82</v>
      </c>
      <c r="AY1327" s="25" t="s">
        <v>158</v>
      </c>
      <c r="BE1327" s="214">
        <f>IF(N1327="základní",J1327,0)</f>
        <v>0</v>
      </c>
      <c r="BF1327" s="214">
        <f>IF(N1327="snížená",J1327,0)</f>
        <v>0</v>
      </c>
      <c r="BG1327" s="214">
        <f>IF(N1327="zákl. přenesená",J1327,0)</f>
        <v>0</v>
      </c>
      <c r="BH1327" s="214">
        <f>IF(N1327="sníž. přenesená",J1327,0)</f>
        <v>0</v>
      </c>
      <c r="BI1327" s="214">
        <f>IF(N1327="nulová",J1327,0)</f>
        <v>0</v>
      </c>
      <c r="BJ1327" s="25" t="s">
        <v>78</v>
      </c>
      <c r="BK1327" s="214">
        <f>ROUND(I1327*H1327,2)</f>
        <v>0</v>
      </c>
      <c r="BL1327" s="25" t="s">
        <v>255</v>
      </c>
      <c r="BM1327" s="25" t="s">
        <v>1466</v>
      </c>
    </row>
    <row r="1328" spans="2:65" s="1" customFormat="1" ht="408" customHeight="1">
      <c r="B1328" s="202"/>
      <c r="C1328" s="203" t="s">
        <v>1467</v>
      </c>
      <c r="D1328" s="203" t="s">
        <v>160</v>
      </c>
      <c r="E1328" s="204" t="s">
        <v>1468</v>
      </c>
      <c r="F1328" s="258" t="s">
        <v>1469</v>
      </c>
      <c r="G1328" s="206" t="s">
        <v>853</v>
      </c>
      <c r="H1328" s="207">
        <v>3</v>
      </c>
      <c r="I1328" s="208"/>
      <c r="J1328" s="209">
        <f>ROUND(I1328*H1328,2)</f>
        <v>0</v>
      </c>
      <c r="K1328" s="205" t="s">
        <v>5</v>
      </c>
      <c r="L1328" s="47"/>
      <c r="M1328" s="210" t="s">
        <v>5</v>
      </c>
      <c r="N1328" s="211" t="s">
        <v>44</v>
      </c>
      <c r="O1328" s="48"/>
      <c r="P1328" s="212">
        <f>O1328*H1328</f>
        <v>0</v>
      </c>
      <c r="Q1328" s="212">
        <v>0</v>
      </c>
      <c r="R1328" s="212">
        <f>Q1328*H1328</f>
        <v>0</v>
      </c>
      <c r="S1328" s="212">
        <v>0</v>
      </c>
      <c r="T1328" s="213">
        <f>S1328*H1328</f>
        <v>0</v>
      </c>
      <c r="AR1328" s="25" t="s">
        <v>255</v>
      </c>
      <c r="AT1328" s="25" t="s">
        <v>160</v>
      </c>
      <c r="AU1328" s="25" t="s">
        <v>82</v>
      </c>
      <c r="AY1328" s="25" t="s">
        <v>158</v>
      </c>
      <c r="BE1328" s="214">
        <f>IF(N1328="základní",J1328,0)</f>
        <v>0</v>
      </c>
      <c r="BF1328" s="214">
        <f>IF(N1328="snížená",J1328,0)</f>
        <v>0</v>
      </c>
      <c r="BG1328" s="214">
        <f>IF(N1328="zákl. přenesená",J1328,0)</f>
        <v>0</v>
      </c>
      <c r="BH1328" s="214">
        <f>IF(N1328="sníž. přenesená",J1328,0)</f>
        <v>0</v>
      </c>
      <c r="BI1328" s="214">
        <f>IF(N1328="nulová",J1328,0)</f>
        <v>0</v>
      </c>
      <c r="BJ1328" s="25" t="s">
        <v>78</v>
      </c>
      <c r="BK1328" s="214">
        <f>ROUND(I1328*H1328,2)</f>
        <v>0</v>
      </c>
      <c r="BL1328" s="25" t="s">
        <v>255</v>
      </c>
      <c r="BM1328" s="25" t="s">
        <v>1470</v>
      </c>
    </row>
    <row r="1329" spans="2:65" s="1" customFormat="1" ht="408" customHeight="1">
      <c r="B1329" s="202"/>
      <c r="C1329" s="203" t="s">
        <v>1471</v>
      </c>
      <c r="D1329" s="203" t="s">
        <v>160</v>
      </c>
      <c r="E1329" s="204" t="s">
        <v>1472</v>
      </c>
      <c r="F1329" s="258" t="s">
        <v>1473</v>
      </c>
      <c r="G1329" s="206" t="s">
        <v>853</v>
      </c>
      <c r="H1329" s="207">
        <v>3</v>
      </c>
      <c r="I1329" s="208"/>
      <c r="J1329" s="209">
        <f>ROUND(I1329*H1329,2)</f>
        <v>0</v>
      </c>
      <c r="K1329" s="205" t="s">
        <v>5</v>
      </c>
      <c r="L1329" s="47"/>
      <c r="M1329" s="210" t="s">
        <v>5</v>
      </c>
      <c r="N1329" s="211" t="s">
        <v>44</v>
      </c>
      <c r="O1329" s="48"/>
      <c r="P1329" s="212">
        <f>O1329*H1329</f>
        <v>0</v>
      </c>
      <c r="Q1329" s="212">
        <v>0</v>
      </c>
      <c r="R1329" s="212">
        <f>Q1329*H1329</f>
        <v>0</v>
      </c>
      <c r="S1329" s="212">
        <v>0</v>
      </c>
      <c r="T1329" s="213">
        <f>S1329*H1329</f>
        <v>0</v>
      </c>
      <c r="AR1329" s="25" t="s">
        <v>255</v>
      </c>
      <c r="AT1329" s="25" t="s">
        <v>160</v>
      </c>
      <c r="AU1329" s="25" t="s">
        <v>82</v>
      </c>
      <c r="AY1329" s="25" t="s">
        <v>158</v>
      </c>
      <c r="BE1329" s="214">
        <f>IF(N1329="základní",J1329,0)</f>
        <v>0</v>
      </c>
      <c r="BF1329" s="214">
        <f>IF(N1329="snížená",J1329,0)</f>
        <v>0</v>
      </c>
      <c r="BG1329" s="214">
        <f>IF(N1329="zákl. přenesená",J1329,0)</f>
        <v>0</v>
      </c>
      <c r="BH1329" s="214">
        <f>IF(N1329="sníž. přenesená",J1329,0)</f>
        <v>0</v>
      </c>
      <c r="BI1329" s="214">
        <f>IF(N1329="nulová",J1329,0)</f>
        <v>0</v>
      </c>
      <c r="BJ1329" s="25" t="s">
        <v>78</v>
      </c>
      <c r="BK1329" s="214">
        <f>ROUND(I1329*H1329,2)</f>
        <v>0</v>
      </c>
      <c r="BL1329" s="25" t="s">
        <v>255</v>
      </c>
      <c r="BM1329" s="25" t="s">
        <v>1474</v>
      </c>
    </row>
    <row r="1330" spans="2:65" s="1" customFormat="1" ht="395.25" customHeight="1">
      <c r="B1330" s="202"/>
      <c r="C1330" s="203" t="s">
        <v>1475</v>
      </c>
      <c r="D1330" s="203" t="s">
        <v>160</v>
      </c>
      <c r="E1330" s="204" t="s">
        <v>1476</v>
      </c>
      <c r="F1330" s="205" t="s">
        <v>1477</v>
      </c>
      <c r="G1330" s="206" t="s">
        <v>853</v>
      </c>
      <c r="H1330" s="207">
        <v>1</v>
      </c>
      <c r="I1330" s="208"/>
      <c r="J1330" s="209">
        <f>ROUND(I1330*H1330,2)</f>
        <v>0</v>
      </c>
      <c r="K1330" s="205" t="s">
        <v>5</v>
      </c>
      <c r="L1330" s="47"/>
      <c r="M1330" s="210" t="s">
        <v>5</v>
      </c>
      <c r="N1330" s="211" t="s">
        <v>44</v>
      </c>
      <c r="O1330" s="48"/>
      <c r="P1330" s="212">
        <f>O1330*H1330</f>
        <v>0</v>
      </c>
      <c r="Q1330" s="212">
        <v>0</v>
      </c>
      <c r="R1330" s="212">
        <f>Q1330*H1330</f>
        <v>0</v>
      </c>
      <c r="S1330" s="212">
        <v>0</v>
      </c>
      <c r="T1330" s="213">
        <f>S1330*H1330</f>
        <v>0</v>
      </c>
      <c r="AR1330" s="25" t="s">
        <v>255</v>
      </c>
      <c r="AT1330" s="25" t="s">
        <v>160</v>
      </c>
      <c r="AU1330" s="25" t="s">
        <v>82</v>
      </c>
      <c r="AY1330" s="25" t="s">
        <v>158</v>
      </c>
      <c r="BE1330" s="214">
        <f>IF(N1330="základní",J1330,0)</f>
        <v>0</v>
      </c>
      <c r="BF1330" s="214">
        <f>IF(N1330="snížená",J1330,0)</f>
        <v>0</v>
      </c>
      <c r="BG1330" s="214">
        <f>IF(N1330="zákl. přenesená",J1330,0)</f>
        <v>0</v>
      </c>
      <c r="BH1330" s="214">
        <f>IF(N1330="sníž. přenesená",J1330,0)</f>
        <v>0</v>
      </c>
      <c r="BI1330" s="214">
        <f>IF(N1330="nulová",J1330,0)</f>
        <v>0</v>
      </c>
      <c r="BJ1330" s="25" t="s">
        <v>78</v>
      </c>
      <c r="BK1330" s="214">
        <f>ROUND(I1330*H1330,2)</f>
        <v>0</v>
      </c>
      <c r="BL1330" s="25" t="s">
        <v>255</v>
      </c>
      <c r="BM1330" s="25" t="s">
        <v>1478</v>
      </c>
    </row>
    <row r="1331" spans="2:65" s="1" customFormat="1" ht="344.25" customHeight="1">
      <c r="B1331" s="202"/>
      <c r="C1331" s="203" t="s">
        <v>1479</v>
      </c>
      <c r="D1331" s="203" t="s">
        <v>160</v>
      </c>
      <c r="E1331" s="204" t="s">
        <v>1480</v>
      </c>
      <c r="F1331" s="205" t="s">
        <v>1481</v>
      </c>
      <c r="G1331" s="206" t="s">
        <v>853</v>
      </c>
      <c r="H1331" s="207">
        <v>25</v>
      </c>
      <c r="I1331" s="208"/>
      <c r="J1331" s="209">
        <f>ROUND(I1331*H1331,2)</f>
        <v>0</v>
      </c>
      <c r="K1331" s="205" t="s">
        <v>5</v>
      </c>
      <c r="L1331" s="47"/>
      <c r="M1331" s="210" t="s">
        <v>5</v>
      </c>
      <c r="N1331" s="211" t="s">
        <v>44</v>
      </c>
      <c r="O1331" s="48"/>
      <c r="P1331" s="212">
        <f>O1331*H1331</f>
        <v>0</v>
      </c>
      <c r="Q1331" s="212">
        <v>0</v>
      </c>
      <c r="R1331" s="212">
        <f>Q1331*H1331</f>
        <v>0</v>
      </c>
      <c r="S1331" s="212">
        <v>0</v>
      </c>
      <c r="T1331" s="213">
        <f>S1331*H1331</f>
        <v>0</v>
      </c>
      <c r="AR1331" s="25" t="s">
        <v>255</v>
      </c>
      <c r="AT1331" s="25" t="s">
        <v>160</v>
      </c>
      <c r="AU1331" s="25" t="s">
        <v>82</v>
      </c>
      <c r="AY1331" s="25" t="s">
        <v>158</v>
      </c>
      <c r="BE1331" s="214">
        <f>IF(N1331="základní",J1331,0)</f>
        <v>0</v>
      </c>
      <c r="BF1331" s="214">
        <f>IF(N1331="snížená",J1331,0)</f>
        <v>0</v>
      </c>
      <c r="BG1331" s="214">
        <f>IF(N1331="zákl. přenesená",J1331,0)</f>
        <v>0</v>
      </c>
      <c r="BH1331" s="214">
        <f>IF(N1331="sníž. přenesená",J1331,0)</f>
        <v>0</v>
      </c>
      <c r="BI1331" s="214">
        <f>IF(N1331="nulová",J1331,0)</f>
        <v>0</v>
      </c>
      <c r="BJ1331" s="25" t="s">
        <v>78</v>
      </c>
      <c r="BK1331" s="214">
        <f>ROUND(I1331*H1331,2)</f>
        <v>0</v>
      </c>
      <c r="BL1331" s="25" t="s">
        <v>255</v>
      </c>
      <c r="BM1331" s="25" t="s">
        <v>1482</v>
      </c>
    </row>
    <row r="1332" spans="2:65" s="1" customFormat="1" ht="318.75" customHeight="1">
      <c r="B1332" s="202"/>
      <c r="C1332" s="203" t="s">
        <v>1483</v>
      </c>
      <c r="D1332" s="203" t="s">
        <v>160</v>
      </c>
      <c r="E1332" s="204" t="s">
        <v>1484</v>
      </c>
      <c r="F1332" s="205" t="s">
        <v>1485</v>
      </c>
      <c r="G1332" s="206" t="s">
        <v>853</v>
      </c>
      <c r="H1332" s="207">
        <v>7</v>
      </c>
      <c r="I1332" s="208"/>
      <c r="J1332" s="209">
        <f>ROUND(I1332*H1332,2)</f>
        <v>0</v>
      </c>
      <c r="K1332" s="205" t="s">
        <v>5</v>
      </c>
      <c r="L1332" s="47"/>
      <c r="M1332" s="210" t="s">
        <v>5</v>
      </c>
      <c r="N1332" s="211" t="s">
        <v>44</v>
      </c>
      <c r="O1332" s="48"/>
      <c r="P1332" s="212">
        <f>O1332*H1332</f>
        <v>0</v>
      </c>
      <c r="Q1332" s="212">
        <v>0</v>
      </c>
      <c r="R1332" s="212">
        <f>Q1332*H1332</f>
        <v>0</v>
      </c>
      <c r="S1332" s="212">
        <v>0</v>
      </c>
      <c r="T1332" s="213">
        <f>S1332*H1332</f>
        <v>0</v>
      </c>
      <c r="AR1332" s="25" t="s">
        <v>255</v>
      </c>
      <c r="AT1332" s="25" t="s">
        <v>160</v>
      </c>
      <c r="AU1332" s="25" t="s">
        <v>82</v>
      </c>
      <c r="AY1332" s="25" t="s">
        <v>158</v>
      </c>
      <c r="BE1332" s="214">
        <f>IF(N1332="základní",J1332,0)</f>
        <v>0</v>
      </c>
      <c r="BF1332" s="214">
        <f>IF(N1332="snížená",J1332,0)</f>
        <v>0</v>
      </c>
      <c r="BG1332" s="214">
        <f>IF(N1332="zákl. přenesená",J1332,0)</f>
        <v>0</v>
      </c>
      <c r="BH1332" s="214">
        <f>IF(N1332="sníž. přenesená",J1332,0)</f>
        <v>0</v>
      </c>
      <c r="BI1332" s="214">
        <f>IF(N1332="nulová",J1332,0)</f>
        <v>0</v>
      </c>
      <c r="BJ1332" s="25" t="s">
        <v>78</v>
      </c>
      <c r="BK1332" s="214">
        <f>ROUND(I1332*H1332,2)</f>
        <v>0</v>
      </c>
      <c r="BL1332" s="25" t="s">
        <v>255</v>
      </c>
      <c r="BM1332" s="25" t="s">
        <v>1486</v>
      </c>
    </row>
    <row r="1333" spans="2:65" s="1" customFormat="1" ht="318.75" customHeight="1">
      <c r="B1333" s="202"/>
      <c r="C1333" s="203" t="s">
        <v>1487</v>
      </c>
      <c r="D1333" s="203" t="s">
        <v>160</v>
      </c>
      <c r="E1333" s="204" t="s">
        <v>1488</v>
      </c>
      <c r="F1333" s="205" t="s">
        <v>1489</v>
      </c>
      <c r="G1333" s="206" t="s">
        <v>853</v>
      </c>
      <c r="H1333" s="207">
        <v>3</v>
      </c>
      <c r="I1333" s="208"/>
      <c r="J1333" s="209">
        <f>ROUND(I1333*H1333,2)</f>
        <v>0</v>
      </c>
      <c r="K1333" s="205" t="s">
        <v>5</v>
      </c>
      <c r="L1333" s="47"/>
      <c r="M1333" s="210" t="s">
        <v>5</v>
      </c>
      <c r="N1333" s="211" t="s">
        <v>44</v>
      </c>
      <c r="O1333" s="48"/>
      <c r="P1333" s="212">
        <f>O1333*H1333</f>
        <v>0</v>
      </c>
      <c r="Q1333" s="212">
        <v>0</v>
      </c>
      <c r="R1333" s="212">
        <f>Q1333*H1333</f>
        <v>0</v>
      </c>
      <c r="S1333" s="212">
        <v>0</v>
      </c>
      <c r="T1333" s="213">
        <f>S1333*H1333</f>
        <v>0</v>
      </c>
      <c r="AR1333" s="25" t="s">
        <v>255</v>
      </c>
      <c r="AT1333" s="25" t="s">
        <v>160</v>
      </c>
      <c r="AU1333" s="25" t="s">
        <v>82</v>
      </c>
      <c r="AY1333" s="25" t="s">
        <v>158</v>
      </c>
      <c r="BE1333" s="214">
        <f>IF(N1333="základní",J1333,0)</f>
        <v>0</v>
      </c>
      <c r="BF1333" s="214">
        <f>IF(N1333="snížená",J1333,0)</f>
        <v>0</v>
      </c>
      <c r="BG1333" s="214">
        <f>IF(N1333="zákl. přenesená",J1333,0)</f>
        <v>0</v>
      </c>
      <c r="BH1333" s="214">
        <f>IF(N1333="sníž. přenesená",J1333,0)</f>
        <v>0</v>
      </c>
      <c r="BI1333" s="214">
        <f>IF(N1333="nulová",J1333,0)</f>
        <v>0</v>
      </c>
      <c r="BJ1333" s="25" t="s">
        <v>78</v>
      </c>
      <c r="BK1333" s="214">
        <f>ROUND(I1333*H1333,2)</f>
        <v>0</v>
      </c>
      <c r="BL1333" s="25" t="s">
        <v>255</v>
      </c>
      <c r="BM1333" s="25" t="s">
        <v>1490</v>
      </c>
    </row>
    <row r="1334" spans="2:65" s="1" customFormat="1" ht="318.75" customHeight="1">
      <c r="B1334" s="202"/>
      <c r="C1334" s="203" t="s">
        <v>1491</v>
      </c>
      <c r="D1334" s="203" t="s">
        <v>160</v>
      </c>
      <c r="E1334" s="204" t="s">
        <v>1492</v>
      </c>
      <c r="F1334" s="205" t="s">
        <v>1493</v>
      </c>
      <c r="G1334" s="206" t="s">
        <v>853</v>
      </c>
      <c r="H1334" s="207">
        <v>19</v>
      </c>
      <c r="I1334" s="208"/>
      <c r="J1334" s="209">
        <f>ROUND(I1334*H1334,2)</f>
        <v>0</v>
      </c>
      <c r="K1334" s="205" t="s">
        <v>5</v>
      </c>
      <c r="L1334" s="47"/>
      <c r="M1334" s="210" t="s">
        <v>5</v>
      </c>
      <c r="N1334" s="211" t="s">
        <v>44</v>
      </c>
      <c r="O1334" s="48"/>
      <c r="P1334" s="212">
        <f>O1334*H1334</f>
        <v>0</v>
      </c>
      <c r="Q1334" s="212">
        <v>0</v>
      </c>
      <c r="R1334" s="212">
        <f>Q1334*H1334</f>
        <v>0</v>
      </c>
      <c r="S1334" s="212">
        <v>0</v>
      </c>
      <c r="T1334" s="213">
        <f>S1334*H1334</f>
        <v>0</v>
      </c>
      <c r="AR1334" s="25" t="s">
        <v>255</v>
      </c>
      <c r="AT1334" s="25" t="s">
        <v>160</v>
      </c>
      <c r="AU1334" s="25" t="s">
        <v>82</v>
      </c>
      <c r="AY1334" s="25" t="s">
        <v>158</v>
      </c>
      <c r="BE1334" s="214">
        <f>IF(N1334="základní",J1334,0)</f>
        <v>0</v>
      </c>
      <c r="BF1334" s="214">
        <f>IF(N1334="snížená",J1334,0)</f>
        <v>0</v>
      </c>
      <c r="BG1334" s="214">
        <f>IF(N1334="zákl. přenesená",J1334,0)</f>
        <v>0</v>
      </c>
      <c r="BH1334" s="214">
        <f>IF(N1334="sníž. přenesená",J1334,0)</f>
        <v>0</v>
      </c>
      <c r="BI1334" s="214">
        <f>IF(N1334="nulová",J1334,0)</f>
        <v>0</v>
      </c>
      <c r="BJ1334" s="25" t="s">
        <v>78</v>
      </c>
      <c r="BK1334" s="214">
        <f>ROUND(I1334*H1334,2)</f>
        <v>0</v>
      </c>
      <c r="BL1334" s="25" t="s">
        <v>255</v>
      </c>
      <c r="BM1334" s="25" t="s">
        <v>1494</v>
      </c>
    </row>
    <row r="1335" spans="2:65" s="1" customFormat="1" ht="318.75" customHeight="1">
      <c r="B1335" s="202"/>
      <c r="C1335" s="203" t="s">
        <v>1495</v>
      </c>
      <c r="D1335" s="203" t="s">
        <v>160</v>
      </c>
      <c r="E1335" s="204" t="s">
        <v>1496</v>
      </c>
      <c r="F1335" s="205" t="s">
        <v>1497</v>
      </c>
      <c r="G1335" s="206" t="s">
        <v>853</v>
      </c>
      <c r="H1335" s="207">
        <v>3</v>
      </c>
      <c r="I1335" s="208"/>
      <c r="J1335" s="209">
        <f>ROUND(I1335*H1335,2)</f>
        <v>0</v>
      </c>
      <c r="K1335" s="205" t="s">
        <v>5</v>
      </c>
      <c r="L1335" s="47"/>
      <c r="M1335" s="210" t="s">
        <v>5</v>
      </c>
      <c r="N1335" s="211" t="s">
        <v>44</v>
      </c>
      <c r="O1335" s="48"/>
      <c r="P1335" s="212">
        <f>O1335*H1335</f>
        <v>0</v>
      </c>
      <c r="Q1335" s="212">
        <v>0</v>
      </c>
      <c r="R1335" s="212">
        <f>Q1335*H1335</f>
        <v>0</v>
      </c>
      <c r="S1335" s="212">
        <v>0</v>
      </c>
      <c r="T1335" s="213">
        <f>S1335*H1335</f>
        <v>0</v>
      </c>
      <c r="AR1335" s="25" t="s">
        <v>255</v>
      </c>
      <c r="AT1335" s="25" t="s">
        <v>160</v>
      </c>
      <c r="AU1335" s="25" t="s">
        <v>82</v>
      </c>
      <c r="AY1335" s="25" t="s">
        <v>158</v>
      </c>
      <c r="BE1335" s="214">
        <f>IF(N1335="základní",J1335,0)</f>
        <v>0</v>
      </c>
      <c r="BF1335" s="214">
        <f>IF(N1335="snížená",J1335,0)</f>
        <v>0</v>
      </c>
      <c r="BG1335" s="214">
        <f>IF(N1335="zákl. přenesená",J1335,0)</f>
        <v>0</v>
      </c>
      <c r="BH1335" s="214">
        <f>IF(N1335="sníž. přenesená",J1335,0)</f>
        <v>0</v>
      </c>
      <c r="BI1335" s="214">
        <f>IF(N1335="nulová",J1335,0)</f>
        <v>0</v>
      </c>
      <c r="BJ1335" s="25" t="s">
        <v>78</v>
      </c>
      <c r="BK1335" s="214">
        <f>ROUND(I1335*H1335,2)</f>
        <v>0</v>
      </c>
      <c r="BL1335" s="25" t="s">
        <v>255</v>
      </c>
      <c r="BM1335" s="25" t="s">
        <v>1498</v>
      </c>
    </row>
    <row r="1336" spans="2:65" s="1" customFormat="1" ht="318.75" customHeight="1">
      <c r="B1336" s="202"/>
      <c r="C1336" s="203" t="s">
        <v>1499</v>
      </c>
      <c r="D1336" s="203" t="s">
        <v>160</v>
      </c>
      <c r="E1336" s="204" t="s">
        <v>1500</v>
      </c>
      <c r="F1336" s="205" t="s">
        <v>1501</v>
      </c>
      <c r="G1336" s="206" t="s">
        <v>853</v>
      </c>
      <c r="H1336" s="207">
        <v>6</v>
      </c>
      <c r="I1336" s="208"/>
      <c r="J1336" s="209">
        <f>ROUND(I1336*H1336,2)</f>
        <v>0</v>
      </c>
      <c r="K1336" s="205" t="s">
        <v>5</v>
      </c>
      <c r="L1336" s="47"/>
      <c r="M1336" s="210" t="s">
        <v>5</v>
      </c>
      <c r="N1336" s="211" t="s">
        <v>44</v>
      </c>
      <c r="O1336" s="48"/>
      <c r="P1336" s="212">
        <f>O1336*H1336</f>
        <v>0</v>
      </c>
      <c r="Q1336" s="212">
        <v>0</v>
      </c>
      <c r="R1336" s="212">
        <f>Q1336*H1336</f>
        <v>0</v>
      </c>
      <c r="S1336" s="212">
        <v>0</v>
      </c>
      <c r="T1336" s="213">
        <f>S1336*H1336</f>
        <v>0</v>
      </c>
      <c r="AR1336" s="25" t="s">
        <v>255</v>
      </c>
      <c r="AT1336" s="25" t="s">
        <v>160</v>
      </c>
      <c r="AU1336" s="25" t="s">
        <v>82</v>
      </c>
      <c r="AY1336" s="25" t="s">
        <v>158</v>
      </c>
      <c r="BE1336" s="214">
        <f>IF(N1336="základní",J1336,0)</f>
        <v>0</v>
      </c>
      <c r="BF1336" s="214">
        <f>IF(N1336="snížená",J1336,0)</f>
        <v>0</v>
      </c>
      <c r="BG1336" s="214">
        <f>IF(N1336="zákl. přenesená",J1336,0)</f>
        <v>0</v>
      </c>
      <c r="BH1336" s="214">
        <f>IF(N1336="sníž. přenesená",J1336,0)</f>
        <v>0</v>
      </c>
      <c r="BI1336" s="214">
        <f>IF(N1336="nulová",J1336,0)</f>
        <v>0</v>
      </c>
      <c r="BJ1336" s="25" t="s">
        <v>78</v>
      </c>
      <c r="BK1336" s="214">
        <f>ROUND(I1336*H1336,2)</f>
        <v>0</v>
      </c>
      <c r="BL1336" s="25" t="s">
        <v>255</v>
      </c>
      <c r="BM1336" s="25" t="s">
        <v>1502</v>
      </c>
    </row>
    <row r="1337" spans="2:65" s="1" customFormat="1" ht="369.75" customHeight="1">
      <c r="B1337" s="202"/>
      <c r="C1337" s="203" t="s">
        <v>1503</v>
      </c>
      <c r="D1337" s="203" t="s">
        <v>160</v>
      </c>
      <c r="E1337" s="204" t="s">
        <v>1504</v>
      </c>
      <c r="F1337" s="205" t="s">
        <v>1505</v>
      </c>
      <c r="G1337" s="206" t="s">
        <v>853</v>
      </c>
      <c r="H1337" s="207">
        <v>1</v>
      </c>
      <c r="I1337" s="208"/>
      <c r="J1337" s="209">
        <f>ROUND(I1337*H1337,2)</f>
        <v>0</v>
      </c>
      <c r="K1337" s="205" t="s">
        <v>5</v>
      </c>
      <c r="L1337" s="47"/>
      <c r="M1337" s="210" t="s">
        <v>5</v>
      </c>
      <c r="N1337" s="211" t="s">
        <v>44</v>
      </c>
      <c r="O1337" s="48"/>
      <c r="P1337" s="212">
        <f>O1337*H1337</f>
        <v>0</v>
      </c>
      <c r="Q1337" s="212">
        <v>0</v>
      </c>
      <c r="R1337" s="212">
        <f>Q1337*H1337</f>
        <v>0</v>
      </c>
      <c r="S1337" s="212">
        <v>0</v>
      </c>
      <c r="T1337" s="213">
        <f>S1337*H1337</f>
        <v>0</v>
      </c>
      <c r="AR1337" s="25" t="s">
        <v>255</v>
      </c>
      <c r="AT1337" s="25" t="s">
        <v>160</v>
      </c>
      <c r="AU1337" s="25" t="s">
        <v>82</v>
      </c>
      <c r="AY1337" s="25" t="s">
        <v>158</v>
      </c>
      <c r="BE1337" s="214">
        <f>IF(N1337="základní",J1337,0)</f>
        <v>0</v>
      </c>
      <c r="BF1337" s="214">
        <f>IF(N1337="snížená",J1337,0)</f>
        <v>0</v>
      </c>
      <c r="BG1337" s="214">
        <f>IF(N1337="zákl. přenesená",J1337,0)</f>
        <v>0</v>
      </c>
      <c r="BH1337" s="214">
        <f>IF(N1337="sníž. přenesená",J1337,0)</f>
        <v>0</v>
      </c>
      <c r="BI1337" s="214">
        <f>IF(N1337="nulová",J1337,0)</f>
        <v>0</v>
      </c>
      <c r="BJ1337" s="25" t="s">
        <v>78</v>
      </c>
      <c r="BK1337" s="214">
        <f>ROUND(I1337*H1337,2)</f>
        <v>0</v>
      </c>
      <c r="BL1337" s="25" t="s">
        <v>255</v>
      </c>
      <c r="BM1337" s="25" t="s">
        <v>1506</v>
      </c>
    </row>
    <row r="1338" spans="2:65" s="1" customFormat="1" ht="408" customHeight="1">
      <c r="B1338" s="202"/>
      <c r="C1338" s="203" t="s">
        <v>1507</v>
      </c>
      <c r="D1338" s="203" t="s">
        <v>160</v>
      </c>
      <c r="E1338" s="204" t="s">
        <v>1508</v>
      </c>
      <c r="F1338" s="258" t="s">
        <v>1509</v>
      </c>
      <c r="G1338" s="206" t="s">
        <v>853</v>
      </c>
      <c r="H1338" s="207">
        <v>79</v>
      </c>
      <c r="I1338" s="208"/>
      <c r="J1338" s="209">
        <f>ROUND(I1338*H1338,2)</f>
        <v>0</v>
      </c>
      <c r="K1338" s="205" t="s">
        <v>5</v>
      </c>
      <c r="L1338" s="47"/>
      <c r="M1338" s="210" t="s">
        <v>5</v>
      </c>
      <c r="N1338" s="211" t="s">
        <v>44</v>
      </c>
      <c r="O1338" s="48"/>
      <c r="P1338" s="212">
        <f>O1338*H1338</f>
        <v>0</v>
      </c>
      <c r="Q1338" s="212">
        <v>0</v>
      </c>
      <c r="R1338" s="212">
        <f>Q1338*H1338</f>
        <v>0</v>
      </c>
      <c r="S1338" s="212">
        <v>0</v>
      </c>
      <c r="T1338" s="213">
        <f>S1338*H1338</f>
        <v>0</v>
      </c>
      <c r="AR1338" s="25" t="s">
        <v>255</v>
      </c>
      <c r="AT1338" s="25" t="s">
        <v>160</v>
      </c>
      <c r="AU1338" s="25" t="s">
        <v>82</v>
      </c>
      <c r="AY1338" s="25" t="s">
        <v>158</v>
      </c>
      <c r="BE1338" s="214">
        <f>IF(N1338="základní",J1338,0)</f>
        <v>0</v>
      </c>
      <c r="BF1338" s="214">
        <f>IF(N1338="snížená",J1338,0)</f>
        <v>0</v>
      </c>
      <c r="BG1338" s="214">
        <f>IF(N1338="zákl. přenesená",J1338,0)</f>
        <v>0</v>
      </c>
      <c r="BH1338" s="214">
        <f>IF(N1338="sníž. přenesená",J1338,0)</f>
        <v>0</v>
      </c>
      <c r="BI1338" s="214">
        <f>IF(N1338="nulová",J1338,0)</f>
        <v>0</v>
      </c>
      <c r="BJ1338" s="25" t="s">
        <v>78</v>
      </c>
      <c r="BK1338" s="214">
        <f>ROUND(I1338*H1338,2)</f>
        <v>0</v>
      </c>
      <c r="BL1338" s="25" t="s">
        <v>255</v>
      </c>
      <c r="BM1338" s="25" t="s">
        <v>1510</v>
      </c>
    </row>
    <row r="1339" spans="2:65" s="1" customFormat="1" ht="408" customHeight="1">
      <c r="B1339" s="202"/>
      <c r="C1339" s="203" t="s">
        <v>1511</v>
      </c>
      <c r="D1339" s="203" t="s">
        <v>160</v>
      </c>
      <c r="E1339" s="204" t="s">
        <v>1512</v>
      </c>
      <c r="F1339" s="258" t="s">
        <v>1513</v>
      </c>
      <c r="G1339" s="206" t="s">
        <v>853</v>
      </c>
      <c r="H1339" s="207">
        <v>3</v>
      </c>
      <c r="I1339" s="208"/>
      <c r="J1339" s="209">
        <f>ROUND(I1339*H1339,2)</f>
        <v>0</v>
      </c>
      <c r="K1339" s="205" t="s">
        <v>5</v>
      </c>
      <c r="L1339" s="47"/>
      <c r="M1339" s="210" t="s">
        <v>5</v>
      </c>
      <c r="N1339" s="211" t="s">
        <v>44</v>
      </c>
      <c r="O1339" s="48"/>
      <c r="P1339" s="212">
        <f>O1339*H1339</f>
        <v>0</v>
      </c>
      <c r="Q1339" s="212">
        <v>0</v>
      </c>
      <c r="R1339" s="212">
        <f>Q1339*H1339</f>
        <v>0</v>
      </c>
      <c r="S1339" s="212">
        <v>0</v>
      </c>
      <c r="T1339" s="213">
        <f>S1339*H1339</f>
        <v>0</v>
      </c>
      <c r="AR1339" s="25" t="s">
        <v>255</v>
      </c>
      <c r="AT1339" s="25" t="s">
        <v>160</v>
      </c>
      <c r="AU1339" s="25" t="s">
        <v>82</v>
      </c>
      <c r="AY1339" s="25" t="s">
        <v>158</v>
      </c>
      <c r="BE1339" s="214">
        <f>IF(N1339="základní",J1339,0)</f>
        <v>0</v>
      </c>
      <c r="BF1339" s="214">
        <f>IF(N1339="snížená",J1339,0)</f>
        <v>0</v>
      </c>
      <c r="BG1339" s="214">
        <f>IF(N1339="zákl. přenesená",J1339,0)</f>
        <v>0</v>
      </c>
      <c r="BH1339" s="214">
        <f>IF(N1339="sníž. přenesená",J1339,0)</f>
        <v>0</v>
      </c>
      <c r="BI1339" s="214">
        <f>IF(N1339="nulová",J1339,0)</f>
        <v>0</v>
      </c>
      <c r="BJ1339" s="25" t="s">
        <v>78</v>
      </c>
      <c r="BK1339" s="214">
        <f>ROUND(I1339*H1339,2)</f>
        <v>0</v>
      </c>
      <c r="BL1339" s="25" t="s">
        <v>255</v>
      </c>
      <c r="BM1339" s="25" t="s">
        <v>1514</v>
      </c>
    </row>
    <row r="1340" spans="2:65" s="1" customFormat="1" ht="408" customHeight="1">
      <c r="B1340" s="202"/>
      <c r="C1340" s="203" t="s">
        <v>1515</v>
      </c>
      <c r="D1340" s="203" t="s">
        <v>160</v>
      </c>
      <c r="E1340" s="204" t="s">
        <v>1516</v>
      </c>
      <c r="F1340" s="258" t="s">
        <v>1517</v>
      </c>
      <c r="G1340" s="206" t="s">
        <v>853</v>
      </c>
      <c r="H1340" s="207">
        <v>1</v>
      </c>
      <c r="I1340" s="208"/>
      <c r="J1340" s="209">
        <f>ROUND(I1340*H1340,2)</f>
        <v>0</v>
      </c>
      <c r="K1340" s="205" t="s">
        <v>5</v>
      </c>
      <c r="L1340" s="47"/>
      <c r="M1340" s="210" t="s">
        <v>5</v>
      </c>
      <c r="N1340" s="211" t="s">
        <v>44</v>
      </c>
      <c r="O1340" s="48"/>
      <c r="P1340" s="212">
        <f>O1340*H1340</f>
        <v>0</v>
      </c>
      <c r="Q1340" s="212">
        <v>0</v>
      </c>
      <c r="R1340" s="212">
        <f>Q1340*H1340</f>
        <v>0</v>
      </c>
      <c r="S1340" s="212">
        <v>0</v>
      </c>
      <c r="T1340" s="213">
        <f>S1340*H1340</f>
        <v>0</v>
      </c>
      <c r="AR1340" s="25" t="s">
        <v>255</v>
      </c>
      <c r="AT1340" s="25" t="s">
        <v>160</v>
      </c>
      <c r="AU1340" s="25" t="s">
        <v>82</v>
      </c>
      <c r="AY1340" s="25" t="s">
        <v>158</v>
      </c>
      <c r="BE1340" s="214">
        <f>IF(N1340="základní",J1340,0)</f>
        <v>0</v>
      </c>
      <c r="BF1340" s="214">
        <f>IF(N1340="snížená",J1340,0)</f>
        <v>0</v>
      </c>
      <c r="BG1340" s="214">
        <f>IF(N1340="zákl. přenesená",J1340,0)</f>
        <v>0</v>
      </c>
      <c r="BH1340" s="214">
        <f>IF(N1340="sníž. přenesená",J1340,0)</f>
        <v>0</v>
      </c>
      <c r="BI1340" s="214">
        <f>IF(N1340="nulová",J1340,0)</f>
        <v>0</v>
      </c>
      <c r="BJ1340" s="25" t="s">
        <v>78</v>
      </c>
      <c r="BK1340" s="214">
        <f>ROUND(I1340*H1340,2)</f>
        <v>0</v>
      </c>
      <c r="BL1340" s="25" t="s">
        <v>255</v>
      </c>
      <c r="BM1340" s="25" t="s">
        <v>1518</v>
      </c>
    </row>
    <row r="1341" spans="2:65" s="1" customFormat="1" ht="408" customHeight="1">
      <c r="B1341" s="202"/>
      <c r="C1341" s="203" t="s">
        <v>1519</v>
      </c>
      <c r="D1341" s="203" t="s">
        <v>160</v>
      </c>
      <c r="E1341" s="204" t="s">
        <v>1520</v>
      </c>
      <c r="F1341" s="205" t="s">
        <v>1521</v>
      </c>
      <c r="G1341" s="206" t="s">
        <v>853</v>
      </c>
      <c r="H1341" s="207">
        <v>3</v>
      </c>
      <c r="I1341" s="208"/>
      <c r="J1341" s="209">
        <f>ROUND(I1341*H1341,2)</f>
        <v>0</v>
      </c>
      <c r="K1341" s="205" t="s">
        <v>5</v>
      </c>
      <c r="L1341" s="47"/>
      <c r="M1341" s="210" t="s">
        <v>5</v>
      </c>
      <c r="N1341" s="211" t="s">
        <v>44</v>
      </c>
      <c r="O1341" s="48"/>
      <c r="P1341" s="212">
        <f>O1341*H1341</f>
        <v>0</v>
      </c>
      <c r="Q1341" s="212">
        <v>0</v>
      </c>
      <c r="R1341" s="212">
        <f>Q1341*H1341</f>
        <v>0</v>
      </c>
      <c r="S1341" s="212">
        <v>0</v>
      </c>
      <c r="T1341" s="213">
        <f>S1341*H1341</f>
        <v>0</v>
      </c>
      <c r="AR1341" s="25" t="s">
        <v>255</v>
      </c>
      <c r="AT1341" s="25" t="s">
        <v>160</v>
      </c>
      <c r="AU1341" s="25" t="s">
        <v>82</v>
      </c>
      <c r="AY1341" s="25" t="s">
        <v>158</v>
      </c>
      <c r="BE1341" s="214">
        <f>IF(N1341="základní",J1341,0)</f>
        <v>0</v>
      </c>
      <c r="BF1341" s="214">
        <f>IF(N1341="snížená",J1341,0)</f>
        <v>0</v>
      </c>
      <c r="BG1341" s="214">
        <f>IF(N1341="zákl. přenesená",J1341,0)</f>
        <v>0</v>
      </c>
      <c r="BH1341" s="214">
        <f>IF(N1341="sníž. přenesená",J1341,0)</f>
        <v>0</v>
      </c>
      <c r="BI1341" s="214">
        <f>IF(N1341="nulová",J1341,0)</f>
        <v>0</v>
      </c>
      <c r="BJ1341" s="25" t="s">
        <v>78</v>
      </c>
      <c r="BK1341" s="214">
        <f>ROUND(I1341*H1341,2)</f>
        <v>0</v>
      </c>
      <c r="BL1341" s="25" t="s">
        <v>255</v>
      </c>
      <c r="BM1341" s="25" t="s">
        <v>1522</v>
      </c>
    </row>
    <row r="1342" spans="2:65" s="1" customFormat="1" ht="408" customHeight="1">
      <c r="B1342" s="202"/>
      <c r="C1342" s="203" t="s">
        <v>1523</v>
      </c>
      <c r="D1342" s="203" t="s">
        <v>160</v>
      </c>
      <c r="E1342" s="204" t="s">
        <v>1524</v>
      </c>
      <c r="F1342" s="258" t="s">
        <v>1525</v>
      </c>
      <c r="G1342" s="206" t="s">
        <v>853</v>
      </c>
      <c r="H1342" s="207">
        <v>6</v>
      </c>
      <c r="I1342" s="208"/>
      <c r="J1342" s="209">
        <f>ROUND(I1342*H1342,2)</f>
        <v>0</v>
      </c>
      <c r="K1342" s="205" t="s">
        <v>5</v>
      </c>
      <c r="L1342" s="47"/>
      <c r="M1342" s="210" t="s">
        <v>5</v>
      </c>
      <c r="N1342" s="211" t="s">
        <v>44</v>
      </c>
      <c r="O1342" s="48"/>
      <c r="P1342" s="212">
        <f>O1342*H1342</f>
        <v>0</v>
      </c>
      <c r="Q1342" s="212">
        <v>0</v>
      </c>
      <c r="R1342" s="212">
        <f>Q1342*H1342</f>
        <v>0</v>
      </c>
      <c r="S1342" s="212">
        <v>0</v>
      </c>
      <c r="T1342" s="213">
        <f>S1342*H1342</f>
        <v>0</v>
      </c>
      <c r="AR1342" s="25" t="s">
        <v>255</v>
      </c>
      <c r="AT1342" s="25" t="s">
        <v>160</v>
      </c>
      <c r="AU1342" s="25" t="s">
        <v>82</v>
      </c>
      <c r="AY1342" s="25" t="s">
        <v>158</v>
      </c>
      <c r="BE1342" s="214">
        <f>IF(N1342="základní",J1342,0)</f>
        <v>0</v>
      </c>
      <c r="BF1342" s="214">
        <f>IF(N1342="snížená",J1342,0)</f>
        <v>0</v>
      </c>
      <c r="BG1342" s="214">
        <f>IF(N1342="zákl. přenesená",J1342,0)</f>
        <v>0</v>
      </c>
      <c r="BH1342" s="214">
        <f>IF(N1342="sníž. přenesená",J1342,0)</f>
        <v>0</v>
      </c>
      <c r="BI1342" s="214">
        <f>IF(N1342="nulová",J1342,0)</f>
        <v>0</v>
      </c>
      <c r="BJ1342" s="25" t="s">
        <v>78</v>
      </c>
      <c r="BK1342" s="214">
        <f>ROUND(I1342*H1342,2)</f>
        <v>0</v>
      </c>
      <c r="BL1342" s="25" t="s">
        <v>255</v>
      </c>
      <c r="BM1342" s="25" t="s">
        <v>1526</v>
      </c>
    </row>
    <row r="1343" spans="2:65" s="1" customFormat="1" ht="408" customHeight="1">
      <c r="B1343" s="202"/>
      <c r="C1343" s="203" t="s">
        <v>1527</v>
      </c>
      <c r="D1343" s="203" t="s">
        <v>160</v>
      </c>
      <c r="E1343" s="204" t="s">
        <v>1528</v>
      </c>
      <c r="F1343" s="258" t="s">
        <v>1529</v>
      </c>
      <c r="G1343" s="206" t="s">
        <v>853</v>
      </c>
      <c r="H1343" s="207">
        <v>3</v>
      </c>
      <c r="I1343" s="208"/>
      <c r="J1343" s="209">
        <f>ROUND(I1343*H1343,2)</f>
        <v>0</v>
      </c>
      <c r="K1343" s="205" t="s">
        <v>5</v>
      </c>
      <c r="L1343" s="47"/>
      <c r="M1343" s="210" t="s">
        <v>5</v>
      </c>
      <c r="N1343" s="211" t="s">
        <v>44</v>
      </c>
      <c r="O1343" s="48"/>
      <c r="P1343" s="212">
        <f>O1343*H1343</f>
        <v>0</v>
      </c>
      <c r="Q1343" s="212">
        <v>0</v>
      </c>
      <c r="R1343" s="212">
        <f>Q1343*H1343</f>
        <v>0</v>
      </c>
      <c r="S1343" s="212">
        <v>0</v>
      </c>
      <c r="T1343" s="213">
        <f>S1343*H1343</f>
        <v>0</v>
      </c>
      <c r="AR1343" s="25" t="s">
        <v>255</v>
      </c>
      <c r="AT1343" s="25" t="s">
        <v>160</v>
      </c>
      <c r="AU1343" s="25" t="s">
        <v>82</v>
      </c>
      <c r="AY1343" s="25" t="s">
        <v>158</v>
      </c>
      <c r="BE1343" s="214">
        <f>IF(N1343="základní",J1343,0)</f>
        <v>0</v>
      </c>
      <c r="BF1343" s="214">
        <f>IF(N1343="snížená",J1343,0)</f>
        <v>0</v>
      </c>
      <c r="BG1343" s="214">
        <f>IF(N1343="zákl. přenesená",J1343,0)</f>
        <v>0</v>
      </c>
      <c r="BH1343" s="214">
        <f>IF(N1343="sníž. přenesená",J1343,0)</f>
        <v>0</v>
      </c>
      <c r="BI1343" s="214">
        <f>IF(N1343="nulová",J1343,0)</f>
        <v>0</v>
      </c>
      <c r="BJ1343" s="25" t="s">
        <v>78</v>
      </c>
      <c r="BK1343" s="214">
        <f>ROUND(I1343*H1343,2)</f>
        <v>0</v>
      </c>
      <c r="BL1343" s="25" t="s">
        <v>255</v>
      </c>
      <c r="BM1343" s="25" t="s">
        <v>1530</v>
      </c>
    </row>
    <row r="1344" spans="2:65" s="1" customFormat="1" ht="318.75" customHeight="1">
      <c r="B1344" s="202"/>
      <c r="C1344" s="203" t="s">
        <v>1531</v>
      </c>
      <c r="D1344" s="203" t="s">
        <v>160</v>
      </c>
      <c r="E1344" s="204" t="s">
        <v>1532</v>
      </c>
      <c r="F1344" s="205" t="s">
        <v>1533</v>
      </c>
      <c r="G1344" s="206" t="s">
        <v>853</v>
      </c>
      <c r="H1344" s="207">
        <v>43</v>
      </c>
      <c r="I1344" s="208"/>
      <c r="J1344" s="209">
        <f>ROUND(I1344*H1344,2)</f>
        <v>0</v>
      </c>
      <c r="K1344" s="205" t="s">
        <v>5</v>
      </c>
      <c r="L1344" s="47"/>
      <c r="M1344" s="210" t="s">
        <v>5</v>
      </c>
      <c r="N1344" s="211" t="s">
        <v>44</v>
      </c>
      <c r="O1344" s="48"/>
      <c r="P1344" s="212">
        <f>O1344*H1344</f>
        <v>0</v>
      </c>
      <c r="Q1344" s="212">
        <v>0</v>
      </c>
      <c r="R1344" s="212">
        <f>Q1344*H1344</f>
        <v>0</v>
      </c>
      <c r="S1344" s="212">
        <v>0</v>
      </c>
      <c r="T1344" s="213">
        <f>S1344*H1344</f>
        <v>0</v>
      </c>
      <c r="AR1344" s="25" t="s">
        <v>255</v>
      </c>
      <c r="AT1344" s="25" t="s">
        <v>160</v>
      </c>
      <c r="AU1344" s="25" t="s">
        <v>82</v>
      </c>
      <c r="AY1344" s="25" t="s">
        <v>158</v>
      </c>
      <c r="BE1344" s="214">
        <f>IF(N1344="základní",J1344,0)</f>
        <v>0</v>
      </c>
      <c r="BF1344" s="214">
        <f>IF(N1344="snížená",J1344,0)</f>
        <v>0</v>
      </c>
      <c r="BG1344" s="214">
        <f>IF(N1344="zákl. přenesená",J1344,0)</f>
        <v>0</v>
      </c>
      <c r="BH1344" s="214">
        <f>IF(N1344="sníž. přenesená",J1344,0)</f>
        <v>0</v>
      </c>
      <c r="BI1344" s="214">
        <f>IF(N1344="nulová",J1344,0)</f>
        <v>0</v>
      </c>
      <c r="BJ1344" s="25" t="s">
        <v>78</v>
      </c>
      <c r="BK1344" s="214">
        <f>ROUND(I1344*H1344,2)</f>
        <v>0</v>
      </c>
      <c r="BL1344" s="25" t="s">
        <v>255</v>
      </c>
      <c r="BM1344" s="25" t="s">
        <v>1534</v>
      </c>
    </row>
    <row r="1345" spans="2:65" s="1" customFormat="1" ht="318.75" customHeight="1">
      <c r="B1345" s="202"/>
      <c r="C1345" s="203" t="s">
        <v>1535</v>
      </c>
      <c r="D1345" s="203" t="s">
        <v>160</v>
      </c>
      <c r="E1345" s="204" t="s">
        <v>1536</v>
      </c>
      <c r="F1345" s="205" t="s">
        <v>1537</v>
      </c>
      <c r="G1345" s="206" t="s">
        <v>853</v>
      </c>
      <c r="H1345" s="207">
        <v>7</v>
      </c>
      <c r="I1345" s="208"/>
      <c r="J1345" s="209">
        <f>ROUND(I1345*H1345,2)</f>
        <v>0</v>
      </c>
      <c r="K1345" s="205" t="s">
        <v>5</v>
      </c>
      <c r="L1345" s="47"/>
      <c r="M1345" s="210" t="s">
        <v>5</v>
      </c>
      <c r="N1345" s="211" t="s">
        <v>44</v>
      </c>
      <c r="O1345" s="48"/>
      <c r="P1345" s="212">
        <f>O1345*H1345</f>
        <v>0</v>
      </c>
      <c r="Q1345" s="212">
        <v>0</v>
      </c>
      <c r="R1345" s="212">
        <f>Q1345*H1345</f>
        <v>0</v>
      </c>
      <c r="S1345" s="212">
        <v>0</v>
      </c>
      <c r="T1345" s="213">
        <f>S1345*H1345</f>
        <v>0</v>
      </c>
      <c r="AR1345" s="25" t="s">
        <v>255</v>
      </c>
      <c r="AT1345" s="25" t="s">
        <v>160</v>
      </c>
      <c r="AU1345" s="25" t="s">
        <v>82</v>
      </c>
      <c r="AY1345" s="25" t="s">
        <v>158</v>
      </c>
      <c r="BE1345" s="214">
        <f>IF(N1345="základní",J1345,0)</f>
        <v>0</v>
      </c>
      <c r="BF1345" s="214">
        <f>IF(N1345="snížená",J1345,0)</f>
        <v>0</v>
      </c>
      <c r="BG1345" s="214">
        <f>IF(N1345="zákl. přenesená",J1345,0)</f>
        <v>0</v>
      </c>
      <c r="BH1345" s="214">
        <f>IF(N1345="sníž. přenesená",J1345,0)</f>
        <v>0</v>
      </c>
      <c r="BI1345" s="214">
        <f>IF(N1345="nulová",J1345,0)</f>
        <v>0</v>
      </c>
      <c r="BJ1345" s="25" t="s">
        <v>78</v>
      </c>
      <c r="BK1345" s="214">
        <f>ROUND(I1345*H1345,2)</f>
        <v>0</v>
      </c>
      <c r="BL1345" s="25" t="s">
        <v>255</v>
      </c>
      <c r="BM1345" s="25" t="s">
        <v>1538</v>
      </c>
    </row>
    <row r="1346" spans="2:65" s="1" customFormat="1" ht="318.75" customHeight="1">
      <c r="B1346" s="202"/>
      <c r="C1346" s="203" t="s">
        <v>1539</v>
      </c>
      <c r="D1346" s="203" t="s">
        <v>160</v>
      </c>
      <c r="E1346" s="204" t="s">
        <v>1540</v>
      </c>
      <c r="F1346" s="205" t="s">
        <v>1541</v>
      </c>
      <c r="G1346" s="206" t="s">
        <v>853</v>
      </c>
      <c r="H1346" s="207">
        <v>3</v>
      </c>
      <c r="I1346" s="208"/>
      <c r="J1346" s="209">
        <f>ROUND(I1346*H1346,2)</f>
        <v>0</v>
      </c>
      <c r="K1346" s="205" t="s">
        <v>5</v>
      </c>
      <c r="L1346" s="47"/>
      <c r="M1346" s="210" t="s">
        <v>5</v>
      </c>
      <c r="N1346" s="211" t="s">
        <v>44</v>
      </c>
      <c r="O1346" s="48"/>
      <c r="P1346" s="212">
        <f>O1346*H1346</f>
        <v>0</v>
      </c>
      <c r="Q1346" s="212">
        <v>0</v>
      </c>
      <c r="R1346" s="212">
        <f>Q1346*H1346</f>
        <v>0</v>
      </c>
      <c r="S1346" s="212">
        <v>0</v>
      </c>
      <c r="T1346" s="213">
        <f>S1346*H1346</f>
        <v>0</v>
      </c>
      <c r="AR1346" s="25" t="s">
        <v>255</v>
      </c>
      <c r="AT1346" s="25" t="s">
        <v>160</v>
      </c>
      <c r="AU1346" s="25" t="s">
        <v>82</v>
      </c>
      <c r="AY1346" s="25" t="s">
        <v>158</v>
      </c>
      <c r="BE1346" s="214">
        <f>IF(N1346="základní",J1346,0)</f>
        <v>0</v>
      </c>
      <c r="BF1346" s="214">
        <f>IF(N1346="snížená",J1346,0)</f>
        <v>0</v>
      </c>
      <c r="BG1346" s="214">
        <f>IF(N1346="zákl. přenesená",J1346,0)</f>
        <v>0</v>
      </c>
      <c r="BH1346" s="214">
        <f>IF(N1346="sníž. přenesená",J1346,0)</f>
        <v>0</v>
      </c>
      <c r="BI1346" s="214">
        <f>IF(N1346="nulová",J1346,0)</f>
        <v>0</v>
      </c>
      <c r="BJ1346" s="25" t="s">
        <v>78</v>
      </c>
      <c r="BK1346" s="214">
        <f>ROUND(I1346*H1346,2)</f>
        <v>0</v>
      </c>
      <c r="BL1346" s="25" t="s">
        <v>255</v>
      </c>
      <c r="BM1346" s="25" t="s">
        <v>1542</v>
      </c>
    </row>
    <row r="1347" spans="2:65" s="1" customFormat="1" ht="318.75" customHeight="1">
      <c r="B1347" s="202"/>
      <c r="C1347" s="203" t="s">
        <v>1543</v>
      </c>
      <c r="D1347" s="203" t="s">
        <v>160</v>
      </c>
      <c r="E1347" s="204" t="s">
        <v>1544</v>
      </c>
      <c r="F1347" s="205" t="s">
        <v>1545</v>
      </c>
      <c r="G1347" s="206" t="s">
        <v>853</v>
      </c>
      <c r="H1347" s="207">
        <v>33</v>
      </c>
      <c r="I1347" s="208"/>
      <c r="J1347" s="209">
        <f>ROUND(I1347*H1347,2)</f>
        <v>0</v>
      </c>
      <c r="K1347" s="205" t="s">
        <v>5</v>
      </c>
      <c r="L1347" s="47"/>
      <c r="M1347" s="210" t="s">
        <v>5</v>
      </c>
      <c r="N1347" s="211" t="s">
        <v>44</v>
      </c>
      <c r="O1347" s="48"/>
      <c r="P1347" s="212">
        <f>O1347*H1347</f>
        <v>0</v>
      </c>
      <c r="Q1347" s="212">
        <v>0</v>
      </c>
      <c r="R1347" s="212">
        <f>Q1347*H1347</f>
        <v>0</v>
      </c>
      <c r="S1347" s="212">
        <v>0</v>
      </c>
      <c r="T1347" s="213">
        <f>S1347*H1347</f>
        <v>0</v>
      </c>
      <c r="AR1347" s="25" t="s">
        <v>255</v>
      </c>
      <c r="AT1347" s="25" t="s">
        <v>160</v>
      </c>
      <c r="AU1347" s="25" t="s">
        <v>82</v>
      </c>
      <c r="AY1347" s="25" t="s">
        <v>158</v>
      </c>
      <c r="BE1347" s="214">
        <f>IF(N1347="základní",J1347,0)</f>
        <v>0</v>
      </c>
      <c r="BF1347" s="214">
        <f>IF(N1347="snížená",J1347,0)</f>
        <v>0</v>
      </c>
      <c r="BG1347" s="214">
        <f>IF(N1347="zákl. přenesená",J1347,0)</f>
        <v>0</v>
      </c>
      <c r="BH1347" s="214">
        <f>IF(N1347="sníž. přenesená",J1347,0)</f>
        <v>0</v>
      </c>
      <c r="BI1347" s="214">
        <f>IF(N1347="nulová",J1347,0)</f>
        <v>0</v>
      </c>
      <c r="BJ1347" s="25" t="s">
        <v>78</v>
      </c>
      <c r="BK1347" s="214">
        <f>ROUND(I1347*H1347,2)</f>
        <v>0</v>
      </c>
      <c r="BL1347" s="25" t="s">
        <v>255</v>
      </c>
      <c r="BM1347" s="25" t="s">
        <v>1546</v>
      </c>
    </row>
    <row r="1348" spans="2:65" s="1" customFormat="1" ht="318.75" customHeight="1">
      <c r="B1348" s="202"/>
      <c r="C1348" s="203" t="s">
        <v>1547</v>
      </c>
      <c r="D1348" s="203" t="s">
        <v>160</v>
      </c>
      <c r="E1348" s="204" t="s">
        <v>1548</v>
      </c>
      <c r="F1348" s="205" t="s">
        <v>1549</v>
      </c>
      <c r="G1348" s="206" t="s">
        <v>853</v>
      </c>
      <c r="H1348" s="207">
        <v>2</v>
      </c>
      <c r="I1348" s="208"/>
      <c r="J1348" s="209">
        <f>ROUND(I1348*H1348,2)</f>
        <v>0</v>
      </c>
      <c r="K1348" s="205" t="s">
        <v>5</v>
      </c>
      <c r="L1348" s="47"/>
      <c r="M1348" s="210" t="s">
        <v>5</v>
      </c>
      <c r="N1348" s="211" t="s">
        <v>44</v>
      </c>
      <c r="O1348" s="48"/>
      <c r="P1348" s="212">
        <f>O1348*H1348</f>
        <v>0</v>
      </c>
      <c r="Q1348" s="212">
        <v>0</v>
      </c>
      <c r="R1348" s="212">
        <f>Q1348*H1348</f>
        <v>0</v>
      </c>
      <c r="S1348" s="212">
        <v>0</v>
      </c>
      <c r="T1348" s="213">
        <f>S1348*H1348</f>
        <v>0</v>
      </c>
      <c r="AR1348" s="25" t="s">
        <v>255</v>
      </c>
      <c r="AT1348" s="25" t="s">
        <v>160</v>
      </c>
      <c r="AU1348" s="25" t="s">
        <v>82</v>
      </c>
      <c r="AY1348" s="25" t="s">
        <v>158</v>
      </c>
      <c r="BE1348" s="214">
        <f>IF(N1348="základní",J1348,0)</f>
        <v>0</v>
      </c>
      <c r="BF1348" s="214">
        <f>IF(N1348="snížená",J1348,0)</f>
        <v>0</v>
      </c>
      <c r="BG1348" s="214">
        <f>IF(N1348="zákl. přenesená",J1348,0)</f>
        <v>0</v>
      </c>
      <c r="BH1348" s="214">
        <f>IF(N1348="sníž. přenesená",J1348,0)</f>
        <v>0</v>
      </c>
      <c r="BI1348" s="214">
        <f>IF(N1348="nulová",J1348,0)</f>
        <v>0</v>
      </c>
      <c r="BJ1348" s="25" t="s">
        <v>78</v>
      </c>
      <c r="BK1348" s="214">
        <f>ROUND(I1348*H1348,2)</f>
        <v>0</v>
      </c>
      <c r="BL1348" s="25" t="s">
        <v>255</v>
      </c>
      <c r="BM1348" s="25" t="s">
        <v>1550</v>
      </c>
    </row>
    <row r="1349" spans="2:65" s="1" customFormat="1" ht="318.75" customHeight="1">
      <c r="B1349" s="202"/>
      <c r="C1349" s="203" t="s">
        <v>1551</v>
      </c>
      <c r="D1349" s="203" t="s">
        <v>160</v>
      </c>
      <c r="E1349" s="204" t="s">
        <v>1552</v>
      </c>
      <c r="F1349" s="205" t="s">
        <v>1553</v>
      </c>
      <c r="G1349" s="206" t="s">
        <v>853</v>
      </c>
      <c r="H1349" s="207">
        <v>4</v>
      </c>
      <c r="I1349" s="208"/>
      <c r="J1349" s="209">
        <f>ROUND(I1349*H1349,2)</f>
        <v>0</v>
      </c>
      <c r="K1349" s="205" t="s">
        <v>5</v>
      </c>
      <c r="L1349" s="47"/>
      <c r="M1349" s="210" t="s">
        <v>5</v>
      </c>
      <c r="N1349" s="211" t="s">
        <v>44</v>
      </c>
      <c r="O1349" s="48"/>
      <c r="P1349" s="212">
        <f>O1349*H1349</f>
        <v>0</v>
      </c>
      <c r="Q1349" s="212">
        <v>0</v>
      </c>
      <c r="R1349" s="212">
        <f>Q1349*H1349</f>
        <v>0</v>
      </c>
      <c r="S1349" s="212">
        <v>0</v>
      </c>
      <c r="T1349" s="213">
        <f>S1349*H1349</f>
        <v>0</v>
      </c>
      <c r="AR1349" s="25" t="s">
        <v>255</v>
      </c>
      <c r="AT1349" s="25" t="s">
        <v>160</v>
      </c>
      <c r="AU1349" s="25" t="s">
        <v>82</v>
      </c>
      <c r="AY1349" s="25" t="s">
        <v>158</v>
      </c>
      <c r="BE1349" s="214">
        <f>IF(N1349="základní",J1349,0)</f>
        <v>0</v>
      </c>
      <c r="BF1349" s="214">
        <f>IF(N1349="snížená",J1349,0)</f>
        <v>0</v>
      </c>
      <c r="BG1349" s="214">
        <f>IF(N1349="zákl. přenesená",J1349,0)</f>
        <v>0</v>
      </c>
      <c r="BH1349" s="214">
        <f>IF(N1349="sníž. přenesená",J1349,0)</f>
        <v>0</v>
      </c>
      <c r="BI1349" s="214">
        <f>IF(N1349="nulová",J1349,0)</f>
        <v>0</v>
      </c>
      <c r="BJ1349" s="25" t="s">
        <v>78</v>
      </c>
      <c r="BK1349" s="214">
        <f>ROUND(I1349*H1349,2)</f>
        <v>0</v>
      </c>
      <c r="BL1349" s="25" t="s">
        <v>255</v>
      </c>
      <c r="BM1349" s="25" t="s">
        <v>1554</v>
      </c>
    </row>
    <row r="1350" spans="2:65" s="1" customFormat="1" ht="318.75" customHeight="1">
      <c r="B1350" s="202"/>
      <c r="C1350" s="203" t="s">
        <v>1555</v>
      </c>
      <c r="D1350" s="203" t="s">
        <v>160</v>
      </c>
      <c r="E1350" s="204" t="s">
        <v>1556</v>
      </c>
      <c r="F1350" s="205" t="s">
        <v>1557</v>
      </c>
      <c r="G1350" s="206" t="s">
        <v>853</v>
      </c>
      <c r="H1350" s="207">
        <v>3</v>
      </c>
      <c r="I1350" s="208"/>
      <c r="J1350" s="209">
        <f>ROUND(I1350*H1350,2)</f>
        <v>0</v>
      </c>
      <c r="K1350" s="205" t="s">
        <v>5</v>
      </c>
      <c r="L1350" s="47"/>
      <c r="M1350" s="210" t="s">
        <v>5</v>
      </c>
      <c r="N1350" s="211" t="s">
        <v>44</v>
      </c>
      <c r="O1350" s="48"/>
      <c r="P1350" s="212">
        <f>O1350*H1350</f>
        <v>0</v>
      </c>
      <c r="Q1350" s="212">
        <v>0</v>
      </c>
      <c r="R1350" s="212">
        <f>Q1350*H1350</f>
        <v>0</v>
      </c>
      <c r="S1350" s="212">
        <v>0</v>
      </c>
      <c r="T1350" s="213">
        <f>S1350*H1350</f>
        <v>0</v>
      </c>
      <c r="AR1350" s="25" t="s">
        <v>255</v>
      </c>
      <c r="AT1350" s="25" t="s">
        <v>160</v>
      </c>
      <c r="AU1350" s="25" t="s">
        <v>82</v>
      </c>
      <c r="AY1350" s="25" t="s">
        <v>158</v>
      </c>
      <c r="BE1350" s="214">
        <f>IF(N1350="základní",J1350,0)</f>
        <v>0</v>
      </c>
      <c r="BF1350" s="214">
        <f>IF(N1350="snížená",J1350,0)</f>
        <v>0</v>
      </c>
      <c r="BG1350" s="214">
        <f>IF(N1350="zákl. přenesená",J1350,0)</f>
        <v>0</v>
      </c>
      <c r="BH1350" s="214">
        <f>IF(N1350="sníž. přenesená",J1350,0)</f>
        <v>0</v>
      </c>
      <c r="BI1350" s="214">
        <f>IF(N1350="nulová",J1350,0)</f>
        <v>0</v>
      </c>
      <c r="BJ1350" s="25" t="s">
        <v>78</v>
      </c>
      <c r="BK1350" s="214">
        <f>ROUND(I1350*H1350,2)</f>
        <v>0</v>
      </c>
      <c r="BL1350" s="25" t="s">
        <v>255</v>
      </c>
      <c r="BM1350" s="25" t="s">
        <v>1558</v>
      </c>
    </row>
    <row r="1351" spans="2:65" s="1" customFormat="1" ht="318.75" customHeight="1">
      <c r="B1351" s="202"/>
      <c r="C1351" s="203" t="s">
        <v>1559</v>
      </c>
      <c r="D1351" s="203" t="s">
        <v>160</v>
      </c>
      <c r="E1351" s="204" t="s">
        <v>1560</v>
      </c>
      <c r="F1351" s="205" t="s">
        <v>1561</v>
      </c>
      <c r="G1351" s="206" t="s">
        <v>853</v>
      </c>
      <c r="H1351" s="207">
        <v>6</v>
      </c>
      <c r="I1351" s="208"/>
      <c r="J1351" s="209">
        <f>ROUND(I1351*H1351,2)</f>
        <v>0</v>
      </c>
      <c r="K1351" s="205" t="s">
        <v>5</v>
      </c>
      <c r="L1351" s="47"/>
      <c r="M1351" s="210" t="s">
        <v>5</v>
      </c>
      <c r="N1351" s="211" t="s">
        <v>44</v>
      </c>
      <c r="O1351" s="48"/>
      <c r="P1351" s="212">
        <f>O1351*H1351</f>
        <v>0</v>
      </c>
      <c r="Q1351" s="212">
        <v>0</v>
      </c>
      <c r="R1351" s="212">
        <f>Q1351*H1351</f>
        <v>0</v>
      </c>
      <c r="S1351" s="212">
        <v>0</v>
      </c>
      <c r="T1351" s="213">
        <f>S1351*H1351</f>
        <v>0</v>
      </c>
      <c r="AR1351" s="25" t="s">
        <v>255</v>
      </c>
      <c r="AT1351" s="25" t="s">
        <v>160</v>
      </c>
      <c r="AU1351" s="25" t="s">
        <v>82</v>
      </c>
      <c r="AY1351" s="25" t="s">
        <v>158</v>
      </c>
      <c r="BE1351" s="214">
        <f>IF(N1351="základní",J1351,0)</f>
        <v>0</v>
      </c>
      <c r="BF1351" s="214">
        <f>IF(N1351="snížená",J1351,0)</f>
        <v>0</v>
      </c>
      <c r="BG1351" s="214">
        <f>IF(N1351="zákl. přenesená",J1351,0)</f>
        <v>0</v>
      </c>
      <c r="BH1351" s="214">
        <f>IF(N1351="sníž. přenesená",J1351,0)</f>
        <v>0</v>
      </c>
      <c r="BI1351" s="214">
        <f>IF(N1351="nulová",J1351,0)</f>
        <v>0</v>
      </c>
      <c r="BJ1351" s="25" t="s">
        <v>78</v>
      </c>
      <c r="BK1351" s="214">
        <f>ROUND(I1351*H1351,2)</f>
        <v>0</v>
      </c>
      <c r="BL1351" s="25" t="s">
        <v>255</v>
      </c>
      <c r="BM1351" s="25" t="s">
        <v>1562</v>
      </c>
    </row>
    <row r="1352" spans="2:65" s="1" customFormat="1" ht="382.5" customHeight="1">
      <c r="B1352" s="202"/>
      <c r="C1352" s="203" t="s">
        <v>1563</v>
      </c>
      <c r="D1352" s="203" t="s">
        <v>160</v>
      </c>
      <c r="E1352" s="204" t="s">
        <v>1564</v>
      </c>
      <c r="F1352" s="205" t="s">
        <v>1565</v>
      </c>
      <c r="G1352" s="206" t="s">
        <v>853</v>
      </c>
      <c r="H1352" s="207">
        <v>2</v>
      </c>
      <c r="I1352" s="208"/>
      <c r="J1352" s="209">
        <f>ROUND(I1352*H1352,2)</f>
        <v>0</v>
      </c>
      <c r="K1352" s="205" t="s">
        <v>5</v>
      </c>
      <c r="L1352" s="47"/>
      <c r="M1352" s="210" t="s">
        <v>5</v>
      </c>
      <c r="N1352" s="211" t="s">
        <v>44</v>
      </c>
      <c r="O1352" s="48"/>
      <c r="P1352" s="212">
        <f>O1352*H1352</f>
        <v>0</v>
      </c>
      <c r="Q1352" s="212">
        <v>0</v>
      </c>
      <c r="R1352" s="212">
        <f>Q1352*H1352</f>
        <v>0</v>
      </c>
      <c r="S1352" s="212">
        <v>0</v>
      </c>
      <c r="T1352" s="213">
        <f>S1352*H1352</f>
        <v>0</v>
      </c>
      <c r="AR1352" s="25" t="s">
        <v>255</v>
      </c>
      <c r="AT1352" s="25" t="s">
        <v>160</v>
      </c>
      <c r="AU1352" s="25" t="s">
        <v>82</v>
      </c>
      <c r="AY1352" s="25" t="s">
        <v>158</v>
      </c>
      <c r="BE1352" s="214">
        <f>IF(N1352="základní",J1352,0)</f>
        <v>0</v>
      </c>
      <c r="BF1352" s="214">
        <f>IF(N1352="snížená",J1352,0)</f>
        <v>0</v>
      </c>
      <c r="BG1352" s="214">
        <f>IF(N1352="zákl. přenesená",J1352,0)</f>
        <v>0</v>
      </c>
      <c r="BH1352" s="214">
        <f>IF(N1352="sníž. přenesená",J1352,0)</f>
        <v>0</v>
      </c>
      <c r="BI1352" s="214">
        <f>IF(N1352="nulová",J1352,0)</f>
        <v>0</v>
      </c>
      <c r="BJ1352" s="25" t="s">
        <v>78</v>
      </c>
      <c r="BK1352" s="214">
        <f>ROUND(I1352*H1352,2)</f>
        <v>0</v>
      </c>
      <c r="BL1352" s="25" t="s">
        <v>255</v>
      </c>
      <c r="BM1352" s="25" t="s">
        <v>1566</v>
      </c>
    </row>
    <row r="1353" spans="2:65" s="1" customFormat="1" ht="408" customHeight="1">
      <c r="B1353" s="202"/>
      <c r="C1353" s="203" t="s">
        <v>1567</v>
      </c>
      <c r="D1353" s="203" t="s">
        <v>160</v>
      </c>
      <c r="E1353" s="204" t="s">
        <v>1568</v>
      </c>
      <c r="F1353" s="258" t="s">
        <v>1569</v>
      </c>
      <c r="G1353" s="206" t="s">
        <v>853</v>
      </c>
      <c r="H1353" s="207">
        <v>1</v>
      </c>
      <c r="I1353" s="208"/>
      <c r="J1353" s="209">
        <f>ROUND(I1353*H1353,2)</f>
        <v>0</v>
      </c>
      <c r="K1353" s="205" t="s">
        <v>5</v>
      </c>
      <c r="L1353" s="47"/>
      <c r="M1353" s="210" t="s">
        <v>5</v>
      </c>
      <c r="N1353" s="211" t="s">
        <v>44</v>
      </c>
      <c r="O1353" s="48"/>
      <c r="P1353" s="212">
        <f>O1353*H1353</f>
        <v>0</v>
      </c>
      <c r="Q1353" s="212">
        <v>0</v>
      </c>
      <c r="R1353" s="212">
        <f>Q1353*H1353</f>
        <v>0</v>
      </c>
      <c r="S1353" s="212">
        <v>0</v>
      </c>
      <c r="T1353" s="213">
        <f>S1353*H1353</f>
        <v>0</v>
      </c>
      <c r="AR1353" s="25" t="s">
        <v>255</v>
      </c>
      <c r="AT1353" s="25" t="s">
        <v>160</v>
      </c>
      <c r="AU1353" s="25" t="s">
        <v>82</v>
      </c>
      <c r="AY1353" s="25" t="s">
        <v>158</v>
      </c>
      <c r="BE1353" s="214">
        <f>IF(N1353="základní",J1353,0)</f>
        <v>0</v>
      </c>
      <c r="BF1353" s="214">
        <f>IF(N1353="snížená",J1353,0)</f>
        <v>0</v>
      </c>
      <c r="BG1353" s="214">
        <f>IF(N1353="zákl. přenesená",J1353,0)</f>
        <v>0</v>
      </c>
      <c r="BH1353" s="214">
        <f>IF(N1353="sníž. přenesená",J1353,0)</f>
        <v>0</v>
      </c>
      <c r="BI1353" s="214">
        <f>IF(N1353="nulová",J1353,0)</f>
        <v>0</v>
      </c>
      <c r="BJ1353" s="25" t="s">
        <v>78</v>
      </c>
      <c r="BK1353" s="214">
        <f>ROUND(I1353*H1353,2)</f>
        <v>0</v>
      </c>
      <c r="BL1353" s="25" t="s">
        <v>255</v>
      </c>
      <c r="BM1353" s="25" t="s">
        <v>1570</v>
      </c>
    </row>
    <row r="1354" spans="2:65" s="1" customFormat="1" ht="408" customHeight="1">
      <c r="B1354" s="202"/>
      <c r="C1354" s="203" t="s">
        <v>1571</v>
      </c>
      <c r="D1354" s="203" t="s">
        <v>160</v>
      </c>
      <c r="E1354" s="204" t="s">
        <v>1572</v>
      </c>
      <c r="F1354" s="258" t="s">
        <v>1573</v>
      </c>
      <c r="G1354" s="206" t="s">
        <v>853</v>
      </c>
      <c r="H1354" s="207">
        <v>1</v>
      </c>
      <c r="I1354" s="208"/>
      <c r="J1354" s="209">
        <f>ROUND(I1354*H1354,2)</f>
        <v>0</v>
      </c>
      <c r="K1354" s="205" t="s">
        <v>5</v>
      </c>
      <c r="L1354" s="47"/>
      <c r="M1354" s="210" t="s">
        <v>5</v>
      </c>
      <c r="N1354" s="211" t="s">
        <v>44</v>
      </c>
      <c r="O1354" s="48"/>
      <c r="P1354" s="212">
        <f>O1354*H1354</f>
        <v>0</v>
      </c>
      <c r="Q1354" s="212">
        <v>0</v>
      </c>
      <c r="R1354" s="212">
        <f>Q1354*H1354</f>
        <v>0</v>
      </c>
      <c r="S1354" s="212">
        <v>0</v>
      </c>
      <c r="T1354" s="213">
        <f>S1354*H1354</f>
        <v>0</v>
      </c>
      <c r="AR1354" s="25" t="s">
        <v>255</v>
      </c>
      <c r="AT1354" s="25" t="s">
        <v>160</v>
      </c>
      <c r="AU1354" s="25" t="s">
        <v>82</v>
      </c>
      <c r="AY1354" s="25" t="s">
        <v>158</v>
      </c>
      <c r="BE1354" s="214">
        <f>IF(N1354="základní",J1354,0)</f>
        <v>0</v>
      </c>
      <c r="BF1354" s="214">
        <f>IF(N1354="snížená",J1354,0)</f>
        <v>0</v>
      </c>
      <c r="BG1354" s="214">
        <f>IF(N1354="zákl. přenesená",J1354,0)</f>
        <v>0</v>
      </c>
      <c r="BH1354" s="214">
        <f>IF(N1354="sníž. přenesená",J1354,0)</f>
        <v>0</v>
      </c>
      <c r="BI1354" s="214">
        <f>IF(N1354="nulová",J1354,0)</f>
        <v>0</v>
      </c>
      <c r="BJ1354" s="25" t="s">
        <v>78</v>
      </c>
      <c r="BK1354" s="214">
        <f>ROUND(I1354*H1354,2)</f>
        <v>0</v>
      </c>
      <c r="BL1354" s="25" t="s">
        <v>255</v>
      </c>
      <c r="BM1354" s="25" t="s">
        <v>1574</v>
      </c>
    </row>
    <row r="1355" spans="2:65" s="1" customFormat="1" ht="408" customHeight="1">
      <c r="B1355" s="202"/>
      <c r="C1355" s="203" t="s">
        <v>1575</v>
      </c>
      <c r="D1355" s="203" t="s">
        <v>160</v>
      </c>
      <c r="E1355" s="204" t="s">
        <v>1576</v>
      </c>
      <c r="F1355" s="258" t="s">
        <v>1577</v>
      </c>
      <c r="G1355" s="206" t="s">
        <v>853</v>
      </c>
      <c r="H1355" s="207">
        <v>1</v>
      </c>
      <c r="I1355" s="208"/>
      <c r="J1355" s="209">
        <f>ROUND(I1355*H1355,2)</f>
        <v>0</v>
      </c>
      <c r="K1355" s="205" t="s">
        <v>5</v>
      </c>
      <c r="L1355" s="47"/>
      <c r="M1355" s="210" t="s">
        <v>5</v>
      </c>
      <c r="N1355" s="211" t="s">
        <v>44</v>
      </c>
      <c r="O1355" s="48"/>
      <c r="P1355" s="212">
        <f>O1355*H1355</f>
        <v>0</v>
      </c>
      <c r="Q1355" s="212">
        <v>0</v>
      </c>
      <c r="R1355" s="212">
        <f>Q1355*H1355</f>
        <v>0</v>
      </c>
      <c r="S1355" s="212">
        <v>0</v>
      </c>
      <c r="T1355" s="213">
        <f>S1355*H1355</f>
        <v>0</v>
      </c>
      <c r="AR1355" s="25" t="s">
        <v>255</v>
      </c>
      <c r="AT1355" s="25" t="s">
        <v>160</v>
      </c>
      <c r="AU1355" s="25" t="s">
        <v>82</v>
      </c>
      <c r="AY1355" s="25" t="s">
        <v>158</v>
      </c>
      <c r="BE1355" s="214">
        <f>IF(N1355="základní",J1355,0)</f>
        <v>0</v>
      </c>
      <c r="BF1355" s="214">
        <f>IF(N1355="snížená",J1355,0)</f>
        <v>0</v>
      </c>
      <c r="BG1355" s="214">
        <f>IF(N1355="zákl. přenesená",J1355,0)</f>
        <v>0</v>
      </c>
      <c r="BH1355" s="214">
        <f>IF(N1355="sníž. přenesená",J1355,0)</f>
        <v>0</v>
      </c>
      <c r="BI1355" s="214">
        <f>IF(N1355="nulová",J1355,0)</f>
        <v>0</v>
      </c>
      <c r="BJ1355" s="25" t="s">
        <v>78</v>
      </c>
      <c r="BK1355" s="214">
        <f>ROUND(I1355*H1355,2)</f>
        <v>0</v>
      </c>
      <c r="BL1355" s="25" t="s">
        <v>255</v>
      </c>
      <c r="BM1355" s="25" t="s">
        <v>1578</v>
      </c>
    </row>
    <row r="1356" spans="2:65" s="1" customFormat="1" ht="408" customHeight="1">
      <c r="B1356" s="202"/>
      <c r="C1356" s="203" t="s">
        <v>1579</v>
      </c>
      <c r="D1356" s="203" t="s">
        <v>160</v>
      </c>
      <c r="E1356" s="204" t="s">
        <v>1580</v>
      </c>
      <c r="F1356" s="258" t="s">
        <v>1581</v>
      </c>
      <c r="G1356" s="206" t="s">
        <v>853</v>
      </c>
      <c r="H1356" s="207">
        <v>1</v>
      </c>
      <c r="I1356" s="208"/>
      <c r="J1356" s="209">
        <f>ROUND(I1356*H1356,2)</f>
        <v>0</v>
      </c>
      <c r="K1356" s="205" t="s">
        <v>5</v>
      </c>
      <c r="L1356" s="47"/>
      <c r="M1356" s="210" t="s">
        <v>5</v>
      </c>
      <c r="N1356" s="211" t="s">
        <v>44</v>
      </c>
      <c r="O1356" s="48"/>
      <c r="P1356" s="212">
        <f>O1356*H1356</f>
        <v>0</v>
      </c>
      <c r="Q1356" s="212">
        <v>0</v>
      </c>
      <c r="R1356" s="212">
        <f>Q1356*H1356</f>
        <v>0</v>
      </c>
      <c r="S1356" s="212">
        <v>0</v>
      </c>
      <c r="T1356" s="213">
        <f>S1356*H1356</f>
        <v>0</v>
      </c>
      <c r="AR1356" s="25" t="s">
        <v>255</v>
      </c>
      <c r="AT1356" s="25" t="s">
        <v>160</v>
      </c>
      <c r="AU1356" s="25" t="s">
        <v>82</v>
      </c>
      <c r="AY1356" s="25" t="s">
        <v>158</v>
      </c>
      <c r="BE1356" s="214">
        <f>IF(N1356="základní",J1356,0)</f>
        <v>0</v>
      </c>
      <c r="BF1356" s="214">
        <f>IF(N1356="snížená",J1356,0)</f>
        <v>0</v>
      </c>
      <c r="BG1356" s="214">
        <f>IF(N1356="zákl. přenesená",J1356,0)</f>
        <v>0</v>
      </c>
      <c r="BH1356" s="214">
        <f>IF(N1356="sníž. přenesená",J1356,0)</f>
        <v>0</v>
      </c>
      <c r="BI1356" s="214">
        <f>IF(N1356="nulová",J1356,0)</f>
        <v>0</v>
      </c>
      <c r="BJ1356" s="25" t="s">
        <v>78</v>
      </c>
      <c r="BK1356" s="214">
        <f>ROUND(I1356*H1356,2)</f>
        <v>0</v>
      </c>
      <c r="BL1356" s="25" t="s">
        <v>255</v>
      </c>
      <c r="BM1356" s="25" t="s">
        <v>1582</v>
      </c>
    </row>
    <row r="1357" spans="2:65" s="1" customFormat="1" ht="408" customHeight="1">
      <c r="B1357" s="202"/>
      <c r="C1357" s="203" t="s">
        <v>1583</v>
      </c>
      <c r="D1357" s="203" t="s">
        <v>160</v>
      </c>
      <c r="E1357" s="204" t="s">
        <v>1584</v>
      </c>
      <c r="F1357" s="258" t="s">
        <v>1585</v>
      </c>
      <c r="G1357" s="206" t="s">
        <v>853</v>
      </c>
      <c r="H1357" s="207">
        <v>6</v>
      </c>
      <c r="I1357" s="208"/>
      <c r="J1357" s="209">
        <f>ROUND(I1357*H1357,2)</f>
        <v>0</v>
      </c>
      <c r="K1357" s="205" t="s">
        <v>5</v>
      </c>
      <c r="L1357" s="47"/>
      <c r="M1357" s="210" t="s">
        <v>5</v>
      </c>
      <c r="N1357" s="211" t="s">
        <v>44</v>
      </c>
      <c r="O1357" s="48"/>
      <c r="P1357" s="212">
        <f>O1357*H1357</f>
        <v>0</v>
      </c>
      <c r="Q1357" s="212">
        <v>0</v>
      </c>
      <c r="R1357" s="212">
        <f>Q1357*H1357</f>
        <v>0</v>
      </c>
      <c r="S1357" s="212">
        <v>0</v>
      </c>
      <c r="T1357" s="213">
        <f>S1357*H1357</f>
        <v>0</v>
      </c>
      <c r="AR1357" s="25" t="s">
        <v>255</v>
      </c>
      <c r="AT1357" s="25" t="s">
        <v>160</v>
      </c>
      <c r="AU1357" s="25" t="s">
        <v>82</v>
      </c>
      <c r="AY1357" s="25" t="s">
        <v>158</v>
      </c>
      <c r="BE1357" s="214">
        <f>IF(N1357="základní",J1357,0)</f>
        <v>0</v>
      </c>
      <c r="BF1357" s="214">
        <f>IF(N1357="snížená",J1357,0)</f>
        <v>0</v>
      </c>
      <c r="BG1357" s="214">
        <f>IF(N1357="zákl. přenesená",J1357,0)</f>
        <v>0</v>
      </c>
      <c r="BH1357" s="214">
        <f>IF(N1357="sníž. přenesená",J1357,0)</f>
        <v>0</v>
      </c>
      <c r="BI1357" s="214">
        <f>IF(N1357="nulová",J1357,0)</f>
        <v>0</v>
      </c>
      <c r="BJ1357" s="25" t="s">
        <v>78</v>
      </c>
      <c r="BK1357" s="214">
        <f>ROUND(I1357*H1357,2)</f>
        <v>0</v>
      </c>
      <c r="BL1357" s="25" t="s">
        <v>255</v>
      </c>
      <c r="BM1357" s="25" t="s">
        <v>1586</v>
      </c>
    </row>
    <row r="1358" spans="2:65" s="1" customFormat="1" ht="344.25" customHeight="1">
      <c r="B1358" s="202"/>
      <c r="C1358" s="203" t="s">
        <v>1587</v>
      </c>
      <c r="D1358" s="203" t="s">
        <v>160</v>
      </c>
      <c r="E1358" s="204" t="s">
        <v>1588</v>
      </c>
      <c r="F1358" s="205" t="s">
        <v>1589</v>
      </c>
      <c r="G1358" s="206" t="s">
        <v>853</v>
      </c>
      <c r="H1358" s="207">
        <v>1</v>
      </c>
      <c r="I1358" s="208"/>
      <c r="J1358" s="209">
        <f>ROUND(I1358*H1358,2)</f>
        <v>0</v>
      </c>
      <c r="K1358" s="205" t="s">
        <v>5</v>
      </c>
      <c r="L1358" s="47"/>
      <c r="M1358" s="210" t="s">
        <v>5</v>
      </c>
      <c r="N1358" s="211" t="s">
        <v>44</v>
      </c>
      <c r="O1358" s="48"/>
      <c r="P1358" s="212">
        <f>O1358*H1358</f>
        <v>0</v>
      </c>
      <c r="Q1358" s="212">
        <v>0</v>
      </c>
      <c r="R1358" s="212">
        <f>Q1358*H1358</f>
        <v>0</v>
      </c>
      <c r="S1358" s="212">
        <v>0</v>
      </c>
      <c r="T1358" s="213">
        <f>S1358*H1358</f>
        <v>0</v>
      </c>
      <c r="AR1358" s="25" t="s">
        <v>255</v>
      </c>
      <c r="AT1358" s="25" t="s">
        <v>160</v>
      </c>
      <c r="AU1358" s="25" t="s">
        <v>82</v>
      </c>
      <c r="AY1358" s="25" t="s">
        <v>158</v>
      </c>
      <c r="BE1358" s="214">
        <f>IF(N1358="základní",J1358,0)</f>
        <v>0</v>
      </c>
      <c r="BF1358" s="214">
        <f>IF(N1358="snížená",J1358,0)</f>
        <v>0</v>
      </c>
      <c r="BG1358" s="214">
        <f>IF(N1358="zákl. přenesená",J1358,0)</f>
        <v>0</v>
      </c>
      <c r="BH1358" s="214">
        <f>IF(N1358="sníž. přenesená",J1358,0)</f>
        <v>0</v>
      </c>
      <c r="BI1358" s="214">
        <f>IF(N1358="nulová",J1358,0)</f>
        <v>0</v>
      </c>
      <c r="BJ1358" s="25" t="s">
        <v>78</v>
      </c>
      <c r="BK1358" s="214">
        <f>ROUND(I1358*H1358,2)</f>
        <v>0</v>
      </c>
      <c r="BL1358" s="25" t="s">
        <v>255</v>
      </c>
      <c r="BM1358" s="25" t="s">
        <v>1590</v>
      </c>
    </row>
    <row r="1359" spans="2:65" s="1" customFormat="1" ht="408" customHeight="1">
      <c r="B1359" s="202"/>
      <c r="C1359" s="203" t="s">
        <v>1591</v>
      </c>
      <c r="D1359" s="203" t="s">
        <v>160</v>
      </c>
      <c r="E1359" s="204" t="s">
        <v>1592</v>
      </c>
      <c r="F1359" s="258" t="s">
        <v>1593</v>
      </c>
      <c r="G1359" s="206" t="s">
        <v>853</v>
      </c>
      <c r="H1359" s="207">
        <v>1</v>
      </c>
      <c r="I1359" s="208"/>
      <c r="J1359" s="209">
        <f>ROUND(I1359*H1359,2)</f>
        <v>0</v>
      </c>
      <c r="K1359" s="205" t="s">
        <v>5</v>
      </c>
      <c r="L1359" s="47"/>
      <c r="M1359" s="210" t="s">
        <v>5</v>
      </c>
      <c r="N1359" s="211" t="s">
        <v>44</v>
      </c>
      <c r="O1359" s="48"/>
      <c r="P1359" s="212">
        <f>O1359*H1359</f>
        <v>0</v>
      </c>
      <c r="Q1359" s="212">
        <v>0</v>
      </c>
      <c r="R1359" s="212">
        <f>Q1359*H1359</f>
        <v>0</v>
      </c>
      <c r="S1359" s="212">
        <v>0</v>
      </c>
      <c r="T1359" s="213">
        <f>S1359*H1359</f>
        <v>0</v>
      </c>
      <c r="AR1359" s="25" t="s">
        <v>255</v>
      </c>
      <c r="AT1359" s="25" t="s">
        <v>160</v>
      </c>
      <c r="AU1359" s="25" t="s">
        <v>82</v>
      </c>
      <c r="AY1359" s="25" t="s">
        <v>158</v>
      </c>
      <c r="BE1359" s="214">
        <f>IF(N1359="základní",J1359,0)</f>
        <v>0</v>
      </c>
      <c r="BF1359" s="214">
        <f>IF(N1359="snížená",J1359,0)</f>
        <v>0</v>
      </c>
      <c r="BG1359" s="214">
        <f>IF(N1359="zákl. přenesená",J1359,0)</f>
        <v>0</v>
      </c>
      <c r="BH1359" s="214">
        <f>IF(N1359="sníž. přenesená",J1359,0)</f>
        <v>0</v>
      </c>
      <c r="BI1359" s="214">
        <f>IF(N1359="nulová",J1359,0)</f>
        <v>0</v>
      </c>
      <c r="BJ1359" s="25" t="s">
        <v>78</v>
      </c>
      <c r="BK1359" s="214">
        <f>ROUND(I1359*H1359,2)</f>
        <v>0</v>
      </c>
      <c r="BL1359" s="25" t="s">
        <v>255</v>
      </c>
      <c r="BM1359" s="25" t="s">
        <v>1594</v>
      </c>
    </row>
    <row r="1360" spans="2:65" s="1" customFormat="1" ht="408" customHeight="1">
      <c r="B1360" s="202"/>
      <c r="C1360" s="203" t="s">
        <v>1595</v>
      </c>
      <c r="D1360" s="203" t="s">
        <v>160</v>
      </c>
      <c r="E1360" s="204" t="s">
        <v>1596</v>
      </c>
      <c r="F1360" s="258" t="s">
        <v>1597</v>
      </c>
      <c r="G1360" s="206" t="s">
        <v>853</v>
      </c>
      <c r="H1360" s="207">
        <v>20</v>
      </c>
      <c r="I1360" s="208"/>
      <c r="J1360" s="209">
        <f>ROUND(I1360*H1360,2)</f>
        <v>0</v>
      </c>
      <c r="K1360" s="205" t="s">
        <v>5</v>
      </c>
      <c r="L1360" s="47"/>
      <c r="M1360" s="210" t="s">
        <v>5</v>
      </c>
      <c r="N1360" s="211" t="s">
        <v>44</v>
      </c>
      <c r="O1360" s="48"/>
      <c r="P1360" s="212">
        <f>O1360*H1360</f>
        <v>0</v>
      </c>
      <c r="Q1360" s="212">
        <v>0</v>
      </c>
      <c r="R1360" s="212">
        <f>Q1360*H1360</f>
        <v>0</v>
      </c>
      <c r="S1360" s="212">
        <v>0</v>
      </c>
      <c r="T1360" s="213">
        <f>S1360*H1360</f>
        <v>0</v>
      </c>
      <c r="AR1360" s="25" t="s">
        <v>255</v>
      </c>
      <c r="AT1360" s="25" t="s">
        <v>160</v>
      </c>
      <c r="AU1360" s="25" t="s">
        <v>82</v>
      </c>
      <c r="AY1360" s="25" t="s">
        <v>158</v>
      </c>
      <c r="BE1360" s="214">
        <f>IF(N1360="základní",J1360,0)</f>
        <v>0</v>
      </c>
      <c r="BF1360" s="214">
        <f>IF(N1360="snížená",J1360,0)</f>
        <v>0</v>
      </c>
      <c r="BG1360" s="214">
        <f>IF(N1360="zákl. přenesená",J1360,0)</f>
        <v>0</v>
      </c>
      <c r="BH1360" s="214">
        <f>IF(N1360="sníž. přenesená",J1360,0)</f>
        <v>0</v>
      </c>
      <c r="BI1360" s="214">
        <f>IF(N1360="nulová",J1360,0)</f>
        <v>0</v>
      </c>
      <c r="BJ1360" s="25" t="s">
        <v>78</v>
      </c>
      <c r="BK1360" s="214">
        <f>ROUND(I1360*H1360,2)</f>
        <v>0</v>
      </c>
      <c r="BL1360" s="25" t="s">
        <v>255</v>
      </c>
      <c r="BM1360" s="25" t="s">
        <v>1598</v>
      </c>
    </row>
    <row r="1361" spans="2:65" s="1" customFormat="1" ht="408" customHeight="1">
      <c r="B1361" s="202"/>
      <c r="C1361" s="203" t="s">
        <v>1599</v>
      </c>
      <c r="D1361" s="203" t="s">
        <v>160</v>
      </c>
      <c r="E1361" s="204" t="s">
        <v>1600</v>
      </c>
      <c r="F1361" s="258" t="s">
        <v>1601</v>
      </c>
      <c r="G1361" s="206" t="s">
        <v>853</v>
      </c>
      <c r="H1361" s="207">
        <v>22</v>
      </c>
      <c r="I1361" s="208"/>
      <c r="J1361" s="209">
        <f>ROUND(I1361*H1361,2)</f>
        <v>0</v>
      </c>
      <c r="K1361" s="205" t="s">
        <v>5</v>
      </c>
      <c r="L1361" s="47"/>
      <c r="M1361" s="210" t="s">
        <v>5</v>
      </c>
      <c r="N1361" s="211" t="s">
        <v>44</v>
      </c>
      <c r="O1361" s="48"/>
      <c r="P1361" s="212">
        <f>O1361*H1361</f>
        <v>0</v>
      </c>
      <c r="Q1361" s="212">
        <v>0</v>
      </c>
      <c r="R1361" s="212">
        <f>Q1361*H1361</f>
        <v>0</v>
      </c>
      <c r="S1361" s="212">
        <v>0</v>
      </c>
      <c r="T1361" s="213">
        <f>S1361*H1361</f>
        <v>0</v>
      </c>
      <c r="AR1361" s="25" t="s">
        <v>255</v>
      </c>
      <c r="AT1361" s="25" t="s">
        <v>160</v>
      </c>
      <c r="AU1361" s="25" t="s">
        <v>82</v>
      </c>
      <c r="AY1361" s="25" t="s">
        <v>158</v>
      </c>
      <c r="BE1361" s="214">
        <f>IF(N1361="základní",J1361,0)</f>
        <v>0</v>
      </c>
      <c r="BF1361" s="214">
        <f>IF(N1361="snížená",J1361,0)</f>
        <v>0</v>
      </c>
      <c r="BG1361" s="214">
        <f>IF(N1361="zákl. přenesená",J1361,0)</f>
        <v>0</v>
      </c>
      <c r="BH1361" s="214">
        <f>IF(N1361="sníž. přenesená",J1361,0)</f>
        <v>0</v>
      </c>
      <c r="BI1361" s="214">
        <f>IF(N1361="nulová",J1361,0)</f>
        <v>0</v>
      </c>
      <c r="BJ1361" s="25" t="s">
        <v>78</v>
      </c>
      <c r="BK1361" s="214">
        <f>ROUND(I1361*H1361,2)</f>
        <v>0</v>
      </c>
      <c r="BL1361" s="25" t="s">
        <v>255</v>
      </c>
      <c r="BM1361" s="25" t="s">
        <v>1602</v>
      </c>
    </row>
    <row r="1362" spans="2:65" s="1" customFormat="1" ht="408" customHeight="1">
      <c r="B1362" s="202"/>
      <c r="C1362" s="203" t="s">
        <v>1603</v>
      </c>
      <c r="D1362" s="203" t="s">
        <v>160</v>
      </c>
      <c r="E1362" s="204" t="s">
        <v>1604</v>
      </c>
      <c r="F1362" s="258" t="s">
        <v>1605</v>
      </c>
      <c r="G1362" s="206" t="s">
        <v>853</v>
      </c>
      <c r="H1362" s="207">
        <v>22</v>
      </c>
      <c r="I1362" s="208"/>
      <c r="J1362" s="209">
        <f>ROUND(I1362*H1362,2)</f>
        <v>0</v>
      </c>
      <c r="K1362" s="205" t="s">
        <v>5</v>
      </c>
      <c r="L1362" s="47"/>
      <c r="M1362" s="210" t="s">
        <v>5</v>
      </c>
      <c r="N1362" s="211" t="s">
        <v>44</v>
      </c>
      <c r="O1362" s="48"/>
      <c r="P1362" s="212">
        <f>O1362*H1362</f>
        <v>0</v>
      </c>
      <c r="Q1362" s="212">
        <v>0</v>
      </c>
      <c r="R1362" s="212">
        <f>Q1362*H1362</f>
        <v>0</v>
      </c>
      <c r="S1362" s="212">
        <v>0</v>
      </c>
      <c r="T1362" s="213">
        <f>S1362*H1362</f>
        <v>0</v>
      </c>
      <c r="AR1362" s="25" t="s">
        <v>255</v>
      </c>
      <c r="AT1362" s="25" t="s">
        <v>160</v>
      </c>
      <c r="AU1362" s="25" t="s">
        <v>82</v>
      </c>
      <c r="AY1362" s="25" t="s">
        <v>158</v>
      </c>
      <c r="BE1362" s="214">
        <f>IF(N1362="základní",J1362,0)</f>
        <v>0</v>
      </c>
      <c r="BF1362" s="214">
        <f>IF(N1362="snížená",J1362,0)</f>
        <v>0</v>
      </c>
      <c r="BG1362" s="214">
        <f>IF(N1362="zákl. přenesená",J1362,0)</f>
        <v>0</v>
      </c>
      <c r="BH1362" s="214">
        <f>IF(N1362="sníž. přenesená",J1362,0)</f>
        <v>0</v>
      </c>
      <c r="BI1362" s="214">
        <f>IF(N1362="nulová",J1362,0)</f>
        <v>0</v>
      </c>
      <c r="BJ1362" s="25" t="s">
        <v>78</v>
      </c>
      <c r="BK1362" s="214">
        <f>ROUND(I1362*H1362,2)</f>
        <v>0</v>
      </c>
      <c r="BL1362" s="25" t="s">
        <v>255</v>
      </c>
      <c r="BM1362" s="25" t="s">
        <v>1606</v>
      </c>
    </row>
    <row r="1363" spans="2:65" s="1" customFormat="1" ht="408" customHeight="1">
      <c r="B1363" s="202"/>
      <c r="C1363" s="203" t="s">
        <v>1607</v>
      </c>
      <c r="D1363" s="203" t="s">
        <v>160</v>
      </c>
      <c r="E1363" s="204" t="s">
        <v>1608</v>
      </c>
      <c r="F1363" s="258" t="s">
        <v>1609</v>
      </c>
      <c r="G1363" s="206" t="s">
        <v>853</v>
      </c>
      <c r="H1363" s="207">
        <v>6</v>
      </c>
      <c r="I1363" s="208"/>
      <c r="J1363" s="209">
        <f>ROUND(I1363*H1363,2)</f>
        <v>0</v>
      </c>
      <c r="K1363" s="205" t="s">
        <v>5</v>
      </c>
      <c r="L1363" s="47"/>
      <c r="M1363" s="210" t="s">
        <v>5</v>
      </c>
      <c r="N1363" s="211" t="s">
        <v>44</v>
      </c>
      <c r="O1363" s="48"/>
      <c r="P1363" s="212">
        <f>O1363*H1363</f>
        <v>0</v>
      </c>
      <c r="Q1363" s="212">
        <v>0</v>
      </c>
      <c r="R1363" s="212">
        <f>Q1363*H1363</f>
        <v>0</v>
      </c>
      <c r="S1363" s="212">
        <v>0</v>
      </c>
      <c r="T1363" s="213">
        <f>S1363*H1363</f>
        <v>0</v>
      </c>
      <c r="AR1363" s="25" t="s">
        <v>255</v>
      </c>
      <c r="AT1363" s="25" t="s">
        <v>160</v>
      </c>
      <c r="AU1363" s="25" t="s">
        <v>82</v>
      </c>
      <c r="AY1363" s="25" t="s">
        <v>158</v>
      </c>
      <c r="BE1363" s="214">
        <f>IF(N1363="základní",J1363,0)</f>
        <v>0</v>
      </c>
      <c r="BF1363" s="214">
        <f>IF(N1363="snížená",J1363,0)</f>
        <v>0</v>
      </c>
      <c r="BG1363" s="214">
        <f>IF(N1363="zákl. přenesená",J1363,0)</f>
        <v>0</v>
      </c>
      <c r="BH1363" s="214">
        <f>IF(N1363="sníž. přenesená",J1363,0)</f>
        <v>0</v>
      </c>
      <c r="BI1363" s="214">
        <f>IF(N1363="nulová",J1363,0)</f>
        <v>0</v>
      </c>
      <c r="BJ1363" s="25" t="s">
        <v>78</v>
      </c>
      <c r="BK1363" s="214">
        <f>ROUND(I1363*H1363,2)</f>
        <v>0</v>
      </c>
      <c r="BL1363" s="25" t="s">
        <v>255</v>
      </c>
      <c r="BM1363" s="25" t="s">
        <v>1610</v>
      </c>
    </row>
    <row r="1364" spans="2:65" s="1" customFormat="1" ht="408" customHeight="1">
      <c r="B1364" s="202"/>
      <c r="C1364" s="203" t="s">
        <v>1611</v>
      </c>
      <c r="D1364" s="203" t="s">
        <v>160</v>
      </c>
      <c r="E1364" s="204" t="s">
        <v>1612</v>
      </c>
      <c r="F1364" s="258" t="s">
        <v>1613</v>
      </c>
      <c r="G1364" s="206" t="s">
        <v>853</v>
      </c>
      <c r="H1364" s="207">
        <v>3</v>
      </c>
      <c r="I1364" s="208"/>
      <c r="J1364" s="209">
        <f>ROUND(I1364*H1364,2)</f>
        <v>0</v>
      </c>
      <c r="K1364" s="205" t="s">
        <v>5</v>
      </c>
      <c r="L1364" s="47"/>
      <c r="M1364" s="210" t="s">
        <v>5</v>
      </c>
      <c r="N1364" s="211" t="s">
        <v>44</v>
      </c>
      <c r="O1364" s="48"/>
      <c r="P1364" s="212">
        <f>O1364*H1364</f>
        <v>0</v>
      </c>
      <c r="Q1364" s="212">
        <v>0</v>
      </c>
      <c r="R1364" s="212">
        <f>Q1364*H1364</f>
        <v>0</v>
      </c>
      <c r="S1364" s="212">
        <v>0</v>
      </c>
      <c r="T1364" s="213">
        <f>S1364*H1364</f>
        <v>0</v>
      </c>
      <c r="AR1364" s="25" t="s">
        <v>255</v>
      </c>
      <c r="AT1364" s="25" t="s">
        <v>160</v>
      </c>
      <c r="AU1364" s="25" t="s">
        <v>82</v>
      </c>
      <c r="AY1364" s="25" t="s">
        <v>158</v>
      </c>
      <c r="BE1364" s="214">
        <f>IF(N1364="základní",J1364,0)</f>
        <v>0</v>
      </c>
      <c r="BF1364" s="214">
        <f>IF(N1364="snížená",J1364,0)</f>
        <v>0</v>
      </c>
      <c r="BG1364" s="214">
        <f>IF(N1364="zákl. přenesená",J1364,0)</f>
        <v>0</v>
      </c>
      <c r="BH1364" s="214">
        <f>IF(N1364="sníž. přenesená",J1364,0)</f>
        <v>0</v>
      </c>
      <c r="BI1364" s="214">
        <f>IF(N1364="nulová",J1364,0)</f>
        <v>0</v>
      </c>
      <c r="BJ1364" s="25" t="s">
        <v>78</v>
      </c>
      <c r="BK1364" s="214">
        <f>ROUND(I1364*H1364,2)</f>
        <v>0</v>
      </c>
      <c r="BL1364" s="25" t="s">
        <v>255</v>
      </c>
      <c r="BM1364" s="25" t="s">
        <v>1614</v>
      </c>
    </row>
    <row r="1365" spans="2:65" s="1" customFormat="1" ht="408" customHeight="1">
      <c r="B1365" s="202"/>
      <c r="C1365" s="203" t="s">
        <v>1615</v>
      </c>
      <c r="D1365" s="203" t="s">
        <v>160</v>
      </c>
      <c r="E1365" s="204" t="s">
        <v>1616</v>
      </c>
      <c r="F1365" s="258" t="s">
        <v>1617</v>
      </c>
      <c r="G1365" s="206" t="s">
        <v>853</v>
      </c>
      <c r="H1365" s="207">
        <v>12</v>
      </c>
      <c r="I1365" s="208"/>
      <c r="J1365" s="209">
        <f>ROUND(I1365*H1365,2)</f>
        <v>0</v>
      </c>
      <c r="K1365" s="205" t="s">
        <v>5</v>
      </c>
      <c r="L1365" s="47"/>
      <c r="M1365" s="210" t="s">
        <v>5</v>
      </c>
      <c r="N1365" s="211" t="s">
        <v>44</v>
      </c>
      <c r="O1365" s="48"/>
      <c r="P1365" s="212">
        <f>O1365*H1365</f>
        <v>0</v>
      </c>
      <c r="Q1365" s="212">
        <v>0</v>
      </c>
      <c r="R1365" s="212">
        <f>Q1365*H1365</f>
        <v>0</v>
      </c>
      <c r="S1365" s="212">
        <v>0</v>
      </c>
      <c r="T1365" s="213">
        <f>S1365*H1365</f>
        <v>0</v>
      </c>
      <c r="AR1365" s="25" t="s">
        <v>255</v>
      </c>
      <c r="AT1365" s="25" t="s">
        <v>160</v>
      </c>
      <c r="AU1365" s="25" t="s">
        <v>82</v>
      </c>
      <c r="AY1365" s="25" t="s">
        <v>158</v>
      </c>
      <c r="BE1365" s="214">
        <f>IF(N1365="základní",J1365,0)</f>
        <v>0</v>
      </c>
      <c r="BF1365" s="214">
        <f>IF(N1365="snížená",J1365,0)</f>
        <v>0</v>
      </c>
      <c r="BG1365" s="214">
        <f>IF(N1365="zákl. přenesená",J1365,0)</f>
        <v>0</v>
      </c>
      <c r="BH1365" s="214">
        <f>IF(N1365="sníž. přenesená",J1365,0)</f>
        <v>0</v>
      </c>
      <c r="BI1365" s="214">
        <f>IF(N1365="nulová",J1365,0)</f>
        <v>0</v>
      </c>
      <c r="BJ1365" s="25" t="s">
        <v>78</v>
      </c>
      <c r="BK1365" s="214">
        <f>ROUND(I1365*H1365,2)</f>
        <v>0</v>
      </c>
      <c r="BL1365" s="25" t="s">
        <v>255</v>
      </c>
      <c r="BM1365" s="25" t="s">
        <v>1618</v>
      </c>
    </row>
    <row r="1366" spans="2:65" s="1" customFormat="1" ht="408" customHeight="1">
      <c r="B1366" s="202"/>
      <c r="C1366" s="203" t="s">
        <v>1619</v>
      </c>
      <c r="D1366" s="203" t="s">
        <v>160</v>
      </c>
      <c r="E1366" s="204" t="s">
        <v>1620</v>
      </c>
      <c r="F1366" s="205" t="s">
        <v>1621</v>
      </c>
      <c r="G1366" s="206" t="s">
        <v>853</v>
      </c>
      <c r="H1366" s="207">
        <v>6</v>
      </c>
      <c r="I1366" s="208"/>
      <c r="J1366" s="209">
        <f>ROUND(I1366*H1366,2)</f>
        <v>0</v>
      </c>
      <c r="K1366" s="205" t="s">
        <v>5</v>
      </c>
      <c r="L1366" s="47"/>
      <c r="M1366" s="210" t="s">
        <v>5</v>
      </c>
      <c r="N1366" s="211" t="s">
        <v>44</v>
      </c>
      <c r="O1366" s="48"/>
      <c r="P1366" s="212">
        <f>O1366*H1366</f>
        <v>0</v>
      </c>
      <c r="Q1366" s="212">
        <v>0</v>
      </c>
      <c r="R1366" s="212">
        <f>Q1366*H1366</f>
        <v>0</v>
      </c>
      <c r="S1366" s="212">
        <v>0</v>
      </c>
      <c r="T1366" s="213">
        <f>S1366*H1366</f>
        <v>0</v>
      </c>
      <c r="AR1366" s="25" t="s">
        <v>255</v>
      </c>
      <c r="AT1366" s="25" t="s">
        <v>160</v>
      </c>
      <c r="AU1366" s="25" t="s">
        <v>82</v>
      </c>
      <c r="AY1366" s="25" t="s">
        <v>158</v>
      </c>
      <c r="BE1366" s="214">
        <f>IF(N1366="základní",J1366,0)</f>
        <v>0</v>
      </c>
      <c r="BF1366" s="214">
        <f>IF(N1366="snížená",J1366,0)</f>
        <v>0</v>
      </c>
      <c r="BG1366" s="214">
        <f>IF(N1366="zákl. přenesená",J1366,0)</f>
        <v>0</v>
      </c>
      <c r="BH1366" s="214">
        <f>IF(N1366="sníž. přenesená",J1366,0)</f>
        <v>0</v>
      </c>
      <c r="BI1366" s="214">
        <f>IF(N1366="nulová",J1366,0)</f>
        <v>0</v>
      </c>
      <c r="BJ1366" s="25" t="s">
        <v>78</v>
      </c>
      <c r="BK1366" s="214">
        <f>ROUND(I1366*H1366,2)</f>
        <v>0</v>
      </c>
      <c r="BL1366" s="25" t="s">
        <v>255</v>
      </c>
      <c r="BM1366" s="25" t="s">
        <v>1622</v>
      </c>
    </row>
    <row r="1367" spans="2:65" s="1" customFormat="1" ht="267.75" customHeight="1">
      <c r="B1367" s="202"/>
      <c r="C1367" s="203" t="s">
        <v>1623</v>
      </c>
      <c r="D1367" s="203" t="s">
        <v>160</v>
      </c>
      <c r="E1367" s="204" t="s">
        <v>1624</v>
      </c>
      <c r="F1367" s="205" t="s">
        <v>1625</v>
      </c>
      <c r="G1367" s="206" t="s">
        <v>853</v>
      </c>
      <c r="H1367" s="207">
        <v>9</v>
      </c>
      <c r="I1367" s="208"/>
      <c r="J1367" s="209">
        <f>ROUND(I1367*H1367,2)</f>
        <v>0</v>
      </c>
      <c r="K1367" s="205" t="s">
        <v>5</v>
      </c>
      <c r="L1367" s="47"/>
      <c r="M1367" s="210" t="s">
        <v>5</v>
      </c>
      <c r="N1367" s="211" t="s">
        <v>44</v>
      </c>
      <c r="O1367" s="48"/>
      <c r="P1367" s="212">
        <f>O1367*H1367</f>
        <v>0</v>
      </c>
      <c r="Q1367" s="212">
        <v>0</v>
      </c>
      <c r="R1367" s="212">
        <f>Q1367*H1367</f>
        <v>0</v>
      </c>
      <c r="S1367" s="212">
        <v>0</v>
      </c>
      <c r="T1367" s="213">
        <f>S1367*H1367</f>
        <v>0</v>
      </c>
      <c r="AR1367" s="25" t="s">
        <v>255</v>
      </c>
      <c r="AT1367" s="25" t="s">
        <v>160</v>
      </c>
      <c r="AU1367" s="25" t="s">
        <v>82</v>
      </c>
      <c r="AY1367" s="25" t="s">
        <v>158</v>
      </c>
      <c r="BE1367" s="214">
        <f>IF(N1367="základní",J1367,0)</f>
        <v>0</v>
      </c>
      <c r="BF1367" s="214">
        <f>IF(N1367="snížená",J1367,0)</f>
        <v>0</v>
      </c>
      <c r="BG1367" s="214">
        <f>IF(N1367="zákl. přenesená",J1367,0)</f>
        <v>0</v>
      </c>
      <c r="BH1367" s="214">
        <f>IF(N1367="sníž. přenesená",J1367,0)</f>
        <v>0</v>
      </c>
      <c r="BI1367" s="214">
        <f>IF(N1367="nulová",J1367,0)</f>
        <v>0</v>
      </c>
      <c r="BJ1367" s="25" t="s">
        <v>78</v>
      </c>
      <c r="BK1367" s="214">
        <f>ROUND(I1367*H1367,2)</f>
        <v>0</v>
      </c>
      <c r="BL1367" s="25" t="s">
        <v>255</v>
      </c>
      <c r="BM1367" s="25" t="s">
        <v>1626</v>
      </c>
    </row>
    <row r="1368" spans="2:65" s="1" customFormat="1" ht="408" customHeight="1">
      <c r="B1368" s="202"/>
      <c r="C1368" s="203" t="s">
        <v>1627</v>
      </c>
      <c r="D1368" s="203" t="s">
        <v>160</v>
      </c>
      <c r="E1368" s="204" t="s">
        <v>1628</v>
      </c>
      <c r="F1368" s="258" t="s">
        <v>1629</v>
      </c>
      <c r="G1368" s="206" t="s">
        <v>853</v>
      </c>
      <c r="H1368" s="207">
        <v>1</v>
      </c>
      <c r="I1368" s="208"/>
      <c r="J1368" s="209">
        <f>ROUND(I1368*H1368,2)</f>
        <v>0</v>
      </c>
      <c r="K1368" s="205" t="s">
        <v>5</v>
      </c>
      <c r="L1368" s="47"/>
      <c r="M1368" s="210" t="s">
        <v>5</v>
      </c>
      <c r="N1368" s="211" t="s">
        <v>44</v>
      </c>
      <c r="O1368" s="48"/>
      <c r="P1368" s="212">
        <f>O1368*H1368</f>
        <v>0</v>
      </c>
      <c r="Q1368" s="212">
        <v>0</v>
      </c>
      <c r="R1368" s="212">
        <f>Q1368*H1368</f>
        <v>0</v>
      </c>
      <c r="S1368" s="212">
        <v>0</v>
      </c>
      <c r="T1368" s="213">
        <f>S1368*H1368</f>
        <v>0</v>
      </c>
      <c r="AR1368" s="25" t="s">
        <v>255</v>
      </c>
      <c r="AT1368" s="25" t="s">
        <v>160</v>
      </c>
      <c r="AU1368" s="25" t="s">
        <v>82</v>
      </c>
      <c r="AY1368" s="25" t="s">
        <v>158</v>
      </c>
      <c r="BE1368" s="214">
        <f>IF(N1368="základní",J1368,0)</f>
        <v>0</v>
      </c>
      <c r="BF1368" s="214">
        <f>IF(N1368="snížená",J1368,0)</f>
        <v>0</v>
      </c>
      <c r="BG1368" s="214">
        <f>IF(N1368="zákl. přenesená",J1368,0)</f>
        <v>0</v>
      </c>
      <c r="BH1368" s="214">
        <f>IF(N1368="sníž. přenesená",J1368,0)</f>
        <v>0</v>
      </c>
      <c r="BI1368" s="214">
        <f>IF(N1368="nulová",J1368,0)</f>
        <v>0</v>
      </c>
      <c r="BJ1368" s="25" t="s">
        <v>78</v>
      </c>
      <c r="BK1368" s="214">
        <f>ROUND(I1368*H1368,2)</f>
        <v>0</v>
      </c>
      <c r="BL1368" s="25" t="s">
        <v>255</v>
      </c>
      <c r="BM1368" s="25" t="s">
        <v>1630</v>
      </c>
    </row>
    <row r="1369" spans="2:65" s="1" customFormat="1" ht="318.75" customHeight="1">
      <c r="B1369" s="202"/>
      <c r="C1369" s="203" t="s">
        <v>1631</v>
      </c>
      <c r="D1369" s="203" t="s">
        <v>160</v>
      </c>
      <c r="E1369" s="204" t="s">
        <v>1632</v>
      </c>
      <c r="F1369" s="205" t="s">
        <v>1633</v>
      </c>
      <c r="G1369" s="206" t="s">
        <v>853</v>
      </c>
      <c r="H1369" s="207">
        <v>10</v>
      </c>
      <c r="I1369" s="208"/>
      <c r="J1369" s="209">
        <f>ROUND(I1369*H1369,2)</f>
        <v>0</v>
      </c>
      <c r="K1369" s="205" t="s">
        <v>5</v>
      </c>
      <c r="L1369" s="47"/>
      <c r="M1369" s="210" t="s">
        <v>5</v>
      </c>
      <c r="N1369" s="211" t="s">
        <v>44</v>
      </c>
      <c r="O1369" s="48"/>
      <c r="P1369" s="212">
        <f>O1369*H1369</f>
        <v>0</v>
      </c>
      <c r="Q1369" s="212">
        <v>0</v>
      </c>
      <c r="R1369" s="212">
        <f>Q1369*H1369</f>
        <v>0</v>
      </c>
      <c r="S1369" s="212">
        <v>0</v>
      </c>
      <c r="T1369" s="213">
        <f>S1369*H1369</f>
        <v>0</v>
      </c>
      <c r="AR1369" s="25" t="s">
        <v>255</v>
      </c>
      <c r="AT1369" s="25" t="s">
        <v>160</v>
      </c>
      <c r="AU1369" s="25" t="s">
        <v>82</v>
      </c>
      <c r="AY1369" s="25" t="s">
        <v>158</v>
      </c>
      <c r="BE1369" s="214">
        <f>IF(N1369="základní",J1369,0)</f>
        <v>0</v>
      </c>
      <c r="BF1369" s="214">
        <f>IF(N1369="snížená",J1369,0)</f>
        <v>0</v>
      </c>
      <c r="BG1369" s="214">
        <f>IF(N1369="zákl. přenesená",J1369,0)</f>
        <v>0</v>
      </c>
      <c r="BH1369" s="214">
        <f>IF(N1369="sníž. přenesená",J1369,0)</f>
        <v>0</v>
      </c>
      <c r="BI1369" s="214">
        <f>IF(N1369="nulová",J1369,0)</f>
        <v>0</v>
      </c>
      <c r="BJ1369" s="25" t="s">
        <v>78</v>
      </c>
      <c r="BK1369" s="214">
        <f>ROUND(I1369*H1369,2)</f>
        <v>0</v>
      </c>
      <c r="BL1369" s="25" t="s">
        <v>255</v>
      </c>
      <c r="BM1369" s="25" t="s">
        <v>1634</v>
      </c>
    </row>
    <row r="1370" spans="2:65" s="1" customFormat="1" ht="318.75" customHeight="1">
      <c r="B1370" s="202"/>
      <c r="C1370" s="203" t="s">
        <v>1635</v>
      </c>
      <c r="D1370" s="203" t="s">
        <v>160</v>
      </c>
      <c r="E1370" s="204" t="s">
        <v>1636</v>
      </c>
      <c r="F1370" s="205" t="s">
        <v>1637</v>
      </c>
      <c r="G1370" s="206" t="s">
        <v>853</v>
      </c>
      <c r="H1370" s="207">
        <v>3</v>
      </c>
      <c r="I1370" s="208"/>
      <c r="J1370" s="209">
        <f>ROUND(I1370*H1370,2)</f>
        <v>0</v>
      </c>
      <c r="K1370" s="205" t="s">
        <v>5</v>
      </c>
      <c r="L1370" s="47"/>
      <c r="M1370" s="210" t="s">
        <v>5</v>
      </c>
      <c r="N1370" s="211" t="s">
        <v>44</v>
      </c>
      <c r="O1370" s="48"/>
      <c r="P1370" s="212">
        <f>O1370*H1370</f>
        <v>0</v>
      </c>
      <c r="Q1370" s="212">
        <v>0</v>
      </c>
      <c r="R1370" s="212">
        <f>Q1370*H1370</f>
        <v>0</v>
      </c>
      <c r="S1370" s="212">
        <v>0</v>
      </c>
      <c r="T1370" s="213">
        <f>S1370*H1370</f>
        <v>0</v>
      </c>
      <c r="AR1370" s="25" t="s">
        <v>255</v>
      </c>
      <c r="AT1370" s="25" t="s">
        <v>160</v>
      </c>
      <c r="AU1370" s="25" t="s">
        <v>82</v>
      </c>
      <c r="AY1370" s="25" t="s">
        <v>158</v>
      </c>
      <c r="BE1370" s="214">
        <f>IF(N1370="základní",J1370,0)</f>
        <v>0</v>
      </c>
      <c r="BF1370" s="214">
        <f>IF(N1370="snížená",J1370,0)</f>
        <v>0</v>
      </c>
      <c r="BG1370" s="214">
        <f>IF(N1370="zákl. přenesená",J1370,0)</f>
        <v>0</v>
      </c>
      <c r="BH1370" s="214">
        <f>IF(N1370="sníž. přenesená",J1370,0)</f>
        <v>0</v>
      </c>
      <c r="BI1370" s="214">
        <f>IF(N1370="nulová",J1370,0)</f>
        <v>0</v>
      </c>
      <c r="BJ1370" s="25" t="s">
        <v>78</v>
      </c>
      <c r="BK1370" s="214">
        <f>ROUND(I1370*H1370,2)</f>
        <v>0</v>
      </c>
      <c r="BL1370" s="25" t="s">
        <v>255</v>
      </c>
      <c r="BM1370" s="25" t="s">
        <v>1638</v>
      </c>
    </row>
    <row r="1371" spans="2:65" s="1" customFormat="1" ht="408" customHeight="1">
      <c r="B1371" s="202"/>
      <c r="C1371" s="203" t="s">
        <v>1639</v>
      </c>
      <c r="D1371" s="203" t="s">
        <v>160</v>
      </c>
      <c r="E1371" s="204" t="s">
        <v>1640</v>
      </c>
      <c r="F1371" s="258" t="s">
        <v>1641</v>
      </c>
      <c r="G1371" s="206" t="s">
        <v>853</v>
      </c>
      <c r="H1371" s="207">
        <v>1</v>
      </c>
      <c r="I1371" s="208"/>
      <c r="J1371" s="209">
        <f>ROUND(I1371*H1371,2)</f>
        <v>0</v>
      </c>
      <c r="K1371" s="205" t="s">
        <v>5</v>
      </c>
      <c r="L1371" s="47"/>
      <c r="M1371" s="210" t="s">
        <v>5</v>
      </c>
      <c r="N1371" s="211" t="s">
        <v>44</v>
      </c>
      <c r="O1371" s="48"/>
      <c r="P1371" s="212">
        <f>O1371*H1371</f>
        <v>0</v>
      </c>
      <c r="Q1371" s="212">
        <v>0</v>
      </c>
      <c r="R1371" s="212">
        <f>Q1371*H1371</f>
        <v>0</v>
      </c>
      <c r="S1371" s="212">
        <v>0</v>
      </c>
      <c r="T1371" s="213">
        <f>S1371*H1371</f>
        <v>0</v>
      </c>
      <c r="AR1371" s="25" t="s">
        <v>255</v>
      </c>
      <c r="AT1371" s="25" t="s">
        <v>160</v>
      </c>
      <c r="AU1371" s="25" t="s">
        <v>82</v>
      </c>
      <c r="AY1371" s="25" t="s">
        <v>158</v>
      </c>
      <c r="BE1371" s="214">
        <f>IF(N1371="základní",J1371,0)</f>
        <v>0</v>
      </c>
      <c r="BF1371" s="214">
        <f>IF(N1371="snížená",J1371,0)</f>
        <v>0</v>
      </c>
      <c r="BG1371" s="214">
        <f>IF(N1371="zákl. přenesená",J1371,0)</f>
        <v>0</v>
      </c>
      <c r="BH1371" s="214">
        <f>IF(N1371="sníž. přenesená",J1371,0)</f>
        <v>0</v>
      </c>
      <c r="BI1371" s="214">
        <f>IF(N1371="nulová",J1371,0)</f>
        <v>0</v>
      </c>
      <c r="BJ1371" s="25" t="s">
        <v>78</v>
      </c>
      <c r="BK1371" s="214">
        <f>ROUND(I1371*H1371,2)</f>
        <v>0</v>
      </c>
      <c r="BL1371" s="25" t="s">
        <v>255</v>
      </c>
      <c r="BM1371" s="25" t="s">
        <v>1642</v>
      </c>
    </row>
    <row r="1372" spans="2:65" s="1" customFormat="1" ht="16.5" customHeight="1">
      <c r="B1372" s="202"/>
      <c r="C1372" s="203" t="s">
        <v>1643</v>
      </c>
      <c r="D1372" s="203" t="s">
        <v>160</v>
      </c>
      <c r="E1372" s="204" t="s">
        <v>1644</v>
      </c>
      <c r="F1372" s="205" t="s">
        <v>1645</v>
      </c>
      <c r="G1372" s="206" t="s">
        <v>304</v>
      </c>
      <c r="H1372" s="207">
        <v>683.7</v>
      </c>
      <c r="I1372" s="208"/>
      <c r="J1372" s="209">
        <f>ROUND(I1372*H1372,2)</f>
        <v>0</v>
      </c>
      <c r="K1372" s="205" t="s">
        <v>5</v>
      </c>
      <c r="L1372" s="47"/>
      <c r="M1372" s="210" t="s">
        <v>5</v>
      </c>
      <c r="N1372" s="211" t="s">
        <v>44</v>
      </c>
      <c r="O1372" s="48"/>
      <c r="P1372" s="212">
        <f>O1372*H1372</f>
        <v>0</v>
      </c>
      <c r="Q1372" s="212">
        <v>0</v>
      </c>
      <c r="R1372" s="212">
        <f>Q1372*H1372</f>
        <v>0</v>
      </c>
      <c r="S1372" s="212">
        <v>0</v>
      </c>
      <c r="T1372" s="213">
        <f>S1372*H1372</f>
        <v>0</v>
      </c>
      <c r="AR1372" s="25" t="s">
        <v>255</v>
      </c>
      <c r="AT1372" s="25" t="s">
        <v>160</v>
      </c>
      <c r="AU1372" s="25" t="s">
        <v>82</v>
      </c>
      <c r="AY1372" s="25" t="s">
        <v>158</v>
      </c>
      <c r="BE1372" s="214">
        <f>IF(N1372="základní",J1372,0)</f>
        <v>0</v>
      </c>
      <c r="BF1372" s="214">
        <f>IF(N1372="snížená",J1372,0)</f>
        <v>0</v>
      </c>
      <c r="BG1372" s="214">
        <f>IF(N1372="zákl. přenesená",J1372,0)</f>
        <v>0</v>
      </c>
      <c r="BH1372" s="214">
        <f>IF(N1372="sníž. přenesená",J1372,0)</f>
        <v>0</v>
      </c>
      <c r="BI1372" s="214">
        <f>IF(N1372="nulová",J1372,0)</f>
        <v>0</v>
      </c>
      <c r="BJ1372" s="25" t="s">
        <v>78</v>
      </c>
      <c r="BK1372" s="214">
        <f>ROUND(I1372*H1372,2)</f>
        <v>0</v>
      </c>
      <c r="BL1372" s="25" t="s">
        <v>255</v>
      </c>
      <c r="BM1372" s="25" t="s">
        <v>1646</v>
      </c>
    </row>
    <row r="1373" spans="2:51" s="11" customFormat="1" ht="13.5">
      <c r="B1373" s="215"/>
      <c r="D1373" s="216" t="s">
        <v>166</v>
      </c>
      <c r="E1373" s="217" t="s">
        <v>5</v>
      </c>
      <c r="F1373" s="218" t="s">
        <v>1647</v>
      </c>
      <c r="H1373" s="217" t="s">
        <v>5</v>
      </c>
      <c r="I1373" s="219"/>
      <c r="L1373" s="215"/>
      <c r="M1373" s="220"/>
      <c r="N1373" s="221"/>
      <c r="O1373" s="221"/>
      <c r="P1373" s="221"/>
      <c r="Q1373" s="221"/>
      <c r="R1373" s="221"/>
      <c r="S1373" s="221"/>
      <c r="T1373" s="222"/>
      <c r="AT1373" s="217" t="s">
        <v>166</v>
      </c>
      <c r="AU1373" s="217" t="s">
        <v>82</v>
      </c>
      <c r="AV1373" s="11" t="s">
        <v>78</v>
      </c>
      <c r="AW1373" s="11" t="s">
        <v>36</v>
      </c>
      <c r="AX1373" s="11" t="s">
        <v>73</v>
      </c>
      <c r="AY1373" s="217" t="s">
        <v>158</v>
      </c>
    </row>
    <row r="1374" spans="2:51" s="11" customFormat="1" ht="13.5">
      <c r="B1374" s="215"/>
      <c r="D1374" s="216" t="s">
        <v>166</v>
      </c>
      <c r="E1374" s="217" t="s">
        <v>5</v>
      </c>
      <c r="F1374" s="218" t="s">
        <v>1433</v>
      </c>
      <c r="H1374" s="217" t="s">
        <v>5</v>
      </c>
      <c r="I1374" s="219"/>
      <c r="L1374" s="215"/>
      <c r="M1374" s="220"/>
      <c r="N1374" s="221"/>
      <c r="O1374" s="221"/>
      <c r="P1374" s="221"/>
      <c r="Q1374" s="221"/>
      <c r="R1374" s="221"/>
      <c r="S1374" s="221"/>
      <c r="T1374" s="222"/>
      <c r="AT1374" s="217" t="s">
        <v>166</v>
      </c>
      <c r="AU1374" s="217" t="s">
        <v>82</v>
      </c>
      <c r="AV1374" s="11" t="s">
        <v>78</v>
      </c>
      <c r="AW1374" s="11" t="s">
        <v>36</v>
      </c>
      <c r="AX1374" s="11" t="s">
        <v>73</v>
      </c>
      <c r="AY1374" s="217" t="s">
        <v>158</v>
      </c>
    </row>
    <row r="1375" spans="2:51" s="12" customFormat="1" ht="13.5">
      <c r="B1375" s="223"/>
      <c r="D1375" s="216" t="s">
        <v>166</v>
      </c>
      <c r="E1375" s="224" t="s">
        <v>5</v>
      </c>
      <c r="F1375" s="225" t="s">
        <v>1434</v>
      </c>
      <c r="H1375" s="226">
        <v>415.3</v>
      </c>
      <c r="I1375" s="227"/>
      <c r="L1375" s="223"/>
      <c r="M1375" s="228"/>
      <c r="N1375" s="229"/>
      <c r="O1375" s="229"/>
      <c r="P1375" s="229"/>
      <c r="Q1375" s="229"/>
      <c r="R1375" s="229"/>
      <c r="S1375" s="229"/>
      <c r="T1375" s="230"/>
      <c r="AT1375" s="224" t="s">
        <v>166</v>
      </c>
      <c r="AU1375" s="224" t="s">
        <v>82</v>
      </c>
      <c r="AV1375" s="12" t="s">
        <v>82</v>
      </c>
      <c r="AW1375" s="12" t="s">
        <v>36</v>
      </c>
      <c r="AX1375" s="12" t="s">
        <v>73</v>
      </c>
      <c r="AY1375" s="224" t="s">
        <v>158</v>
      </c>
    </row>
    <row r="1376" spans="2:51" s="11" customFormat="1" ht="13.5">
      <c r="B1376" s="215"/>
      <c r="D1376" s="216" t="s">
        <v>166</v>
      </c>
      <c r="E1376" s="217" t="s">
        <v>5</v>
      </c>
      <c r="F1376" s="218" t="s">
        <v>1439</v>
      </c>
      <c r="H1376" s="217" t="s">
        <v>5</v>
      </c>
      <c r="I1376" s="219"/>
      <c r="L1376" s="215"/>
      <c r="M1376" s="220"/>
      <c r="N1376" s="221"/>
      <c r="O1376" s="221"/>
      <c r="P1376" s="221"/>
      <c r="Q1376" s="221"/>
      <c r="R1376" s="221"/>
      <c r="S1376" s="221"/>
      <c r="T1376" s="222"/>
      <c r="AT1376" s="217" t="s">
        <v>166</v>
      </c>
      <c r="AU1376" s="217" t="s">
        <v>82</v>
      </c>
      <c r="AV1376" s="11" t="s">
        <v>78</v>
      </c>
      <c r="AW1376" s="11" t="s">
        <v>36</v>
      </c>
      <c r="AX1376" s="11" t="s">
        <v>73</v>
      </c>
      <c r="AY1376" s="217" t="s">
        <v>158</v>
      </c>
    </row>
    <row r="1377" spans="2:51" s="12" customFormat="1" ht="13.5">
      <c r="B1377" s="223"/>
      <c r="D1377" s="216" t="s">
        <v>166</v>
      </c>
      <c r="E1377" s="224" t="s">
        <v>5</v>
      </c>
      <c r="F1377" s="225" t="s">
        <v>1440</v>
      </c>
      <c r="H1377" s="226">
        <v>268.4</v>
      </c>
      <c r="I1377" s="227"/>
      <c r="L1377" s="223"/>
      <c r="M1377" s="228"/>
      <c r="N1377" s="229"/>
      <c r="O1377" s="229"/>
      <c r="P1377" s="229"/>
      <c r="Q1377" s="229"/>
      <c r="R1377" s="229"/>
      <c r="S1377" s="229"/>
      <c r="T1377" s="230"/>
      <c r="AT1377" s="224" t="s">
        <v>166</v>
      </c>
      <c r="AU1377" s="224" t="s">
        <v>82</v>
      </c>
      <c r="AV1377" s="12" t="s">
        <v>82</v>
      </c>
      <c r="AW1377" s="12" t="s">
        <v>36</v>
      </c>
      <c r="AX1377" s="12" t="s">
        <v>73</v>
      </c>
      <c r="AY1377" s="224" t="s">
        <v>158</v>
      </c>
    </row>
    <row r="1378" spans="2:51" s="13" customFormat="1" ht="13.5">
      <c r="B1378" s="231"/>
      <c r="D1378" s="216" t="s">
        <v>166</v>
      </c>
      <c r="E1378" s="232" t="s">
        <v>5</v>
      </c>
      <c r="F1378" s="233" t="s">
        <v>169</v>
      </c>
      <c r="H1378" s="234">
        <v>683.7</v>
      </c>
      <c r="I1378" s="235"/>
      <c r="L1378" s="231"/>
      <c r="M1378" s="236"/>
      <c r="N1378" s="237"/>
      <c r="O1378" s="237"/>
      <c r="P1378" s="237"/>
      <c r="Q1378" s="237"/>
      <c r="R1378" s="237"/>
      <c r="S1378" s="237"/>
      <c r="T1378" s="238"/>
      <c r="AT1378" s="232" t="s">
        <v>166</v>
      </c>
      <c r="AU1378" s="232" t="s">
        <v>82</v>
      </c>
      <c r="AV1378" s="13" t="s">
        <v>88</v>
      </c>
      <c r="AW1378" s="13" t="s">
        <v>36</v>
      </c>
      <c r="AX1378" s="13" t="s">
        <v>78</v>
      </c>
      <c r="AY1378" s="232" t="s">
        <v>158</v>
      </c>
    </row>
    <row r="1379" spans="2:65" s="1" customFormat="1" ht="38.25" customHeight="1">
      <c r="B1379" s="202"/>
      <c r="C1379" s="203" t="s">
        <v>1648</v>
      </c>
      <c r="D1379" s="203" t="s">
        <v>160</v>
      </c>
      <c r="E1379" s="204" t="s">
        <v>1649</v>
      </c>
      <c r="F1379" s="205" t="s">
        <v>1650</v>
      </c>
      <c r="G1379" s="206" t="s">
        <v>1305</v>
      </c>
      <c r="H1379" s="257"/>
      <c r="I1379" s="208"/>
      <c r="J1379" s="209">
        <f>ROUND(I1379*H1379,2)</f>
        <v>0</v>
      </c>
      <c r="K1379" s="205" t="s">
        <v>164</v>
      </c>
      <c r="L1379" s="47"/>
      <c r="M1379" s="210" t="s">
        <v>5</v>
      </c>
      <c r="N1379" s="211" t="s">
        <v>44</v>
      </c>
      <c r="O1379" s="48"/>
      <c r="P1379" s="212">
        <f>O1379*H1379</f>
        <v>0</v>
      </c>
      <c r="Q1379" s="212">
        <v>0</v>
      </c>
      <c r="R1379" s="212">
        <f>Q1379*H1379</f>
        <v>0</v>
      </c>
      <c r="S1379" s="212">
        <v>0</v>
      </c>
      <c r="T1379" s="213">
        <f>S1379*H1379</f>
        <v>0</v>
      </c>
      <c r="AR1379" s="25" t="s">
        <v>255</v>
      </c>
      <c r="AT1379" s="25" t="s">
        <v>160</v>
      </c>
      <c r="AU1379" s="25" t="s">
        <v>82</v>
      </c>
      <c r="AY1379" s="25" t="s">
        <v>158</v>
      </c>
      <c r="BE1379" s="214">
        <f>IF(N1379="základní",J1379,0)</f>
        <v>0</v>
      </c>
      <c r="BF1379" s="214">
        <f>IF(N1379="snížená",J1379,0)</f>
        <v>0</v>
      </c>
      <c r="BG1379" s="214">
        <f>IF(N1379="zákl. přenesená",J1379,0)</f>
        <v>0</v>
      </c>
      <c r="BH1379" s="214">
        <f>IF(N1379="sníž. přenesená",J1379,0)</f>
        <v>0</v>
      </c>
      <c r="BI1379" s="214">
        <f>IF(N1379="nulová",J1379,0)</f>
        <v>0</v>
      </c>
      <c r="BJ1379" s="25" t="s">
        <v>78</v>
      </c>
      <c r="BK1379" s="214">
        <f>ROUND(I1379*H1379,2)</f>
        <v>0</v>
      </c>
      <c r="BL1379" s="25" t="s">
        <v>255</v>
      </c>
      <c r="BM1379" s="25" t="s">
        <v>1651</v>
      </c>
    </row>
    <row r="1380" spans="2:63" s="10" customFormat="1" ht="29.85" customHeight="1">
      <c r="B1380" s="189"/>
      <c r="D1380" s="190" t="s">
        <v>72</v>
      </c>
      <c r="E1380" s="200" t="s">
        <v>1652</v>
      </c>
      <c r="F1380" s="200" t="s">
        <v>1653</v>
      </c>
      <c r="I1380" s="192"/>
      <c r="J1380" s="201">
        <f>BK1380</f>
        <v>0</v>
      </c>
      <c r="L1380" s="189"/>
      <c r="M1380" s="194"/>
      <c r="N1380" s="195"/>
      <c r="O1380" s="195"/>
      <c r="P1380" s="196">
        <f>SUM(P1381:P1421)</f>
        <v>0</v>
      </c>
      <c r="Q1380" s="195"/>
      <c r="R1380" s="196">
        <f>SUM(R1381:R1421)</f>
        <v>0</v>
      </c>
      <c r="S1380" s="195"/>
      <c r="T1380" s="197">
        <f>SUM(T1381:T1421)</f>
        <v>0</v>
      </c>
      <c r="AR1380" s="190" t="s">
        <v>82</v>
      </c>
      <c r="AT1380" s="198" t="s">
        <v>72</v>
      </c>
      <c r="AU1380" s="198" t="s">
        <v>78</v>
      </c>
      <c r="AY1380" s="190" t="s">
        <v>158</v>
      </c>
      <c r="BK1380" s="199">
        <f>SUM(BK1381:BK1421)</f>
        <v>0</v>
      </c>
    </row>
    <row r="1381" spans="2:65" s="1" customFormat="1" ht="25.5" customHeight="1">
      <c r="B1381" s="202"/>
      <c r="C1381" s="203" t="s">
        <v>1654</v>
      </c>
      <c r="D1381" s="203" t="s">
        <v>160</v>
      </c>
      <c r="E1381" s="204" t="s">
        <v>1655</v>
      </c>
      <c r="F1381" s="205" t="s">
        <v>1656</v>
      </c>
      <c r="G1381" s="206" t="s">
        <v>304</v>
      </c>
      <c r="H1381" s="207">
        <v>79.7</v>
      </c>
      <c r="I1381" s="208"/>
      <c r="J1381" s="209">
        <f>ROUND(I1381*H1381,2)</f>
        <v>0</v>
      </c>
      <c r="K1381" s="205" t="s">
        <v>164</v>
      </c>
      <c r="L1381" s="47"/>
      <c r="M1381" s="210" t="s">
        <v>5</v>
      </c>
      <c r="N1381" s="211" t="s">
        <v>44</v>
      </c>
      <c r="O1381" s="48"/>
      <c r="P1381" s="212">
        <f>O1381*H1381</f>
        <v>0</v>
      </c>
      <c r="Q1381" s="212">
        <v>0</v>
      </c>
      <c r="R1381" s="212">
        <f>Q1381*H1381</f>
        <v>0</v>
      </c>
      <c r="S1381" s="212">
        <v>0</v>
      </c>
      <c r="T1381" s="213">
        <f>S1381*H1381</f>
        <v>0</v>
      </c>
      <c r="AR1381" s="25" t="s">
        <v>255</v>
      </c>
      <c r="AT1381" s="25" t="s">
        <v>160</v>
      </c>
      <c r="AU1381" s="25" t="s">
        <v>82</v>
      </c>
      <c r="AY1381" s="25" t="s">
        <v>158</v>
      </c>
      <c r="BE1381" s="214">
        <f>IF(N1381="základní",J1381,0)</f>
        <v>0</v>
      </c>
      <c r="BF1381" s="214">
        <f>IF(N1381="snížená",J1381,0)</f>
        <v>0</v>
      </c>
      <c r="BG1381" s="214">
        <f>IF(N1381="zákl. přenesená",J1381,0)</f>
        <v>0</v>
      </c>
      <c r="BH1381" s="214">
        <f>IF(N1381="sníž. přenesená",J1381,0)</f>
        <v>0</v>
      </c>
      <c r="BI1381" s="214">
        <f>IF(N1381="nulová",J1381,0)</f>
        <v>0</v>
      </c>
      <c r="BJ1381" s="25" t="s">
        <v>78</v>
      </c>
      <c r="BK1381" s="214">
        <f>ROUND(I1381*H1381,2)</f>
        <v>0</v>
      </c>
      <c r="BL1381" s="25" t="s">
        <v>255</v>
      </c>
      <c r="BM1381" s="25" t="s">
        <v>1657</v>
      </c>
    </row>
    <row r="1382" spans="2:51" s="11" customFormat="1" ht="13.5">
      <c r="B1382" s="215"/>
      <c r="D1382" s="216" t="s">
        <v>166</v>
      </c>
      <c r="E1382" s="217" t="s">
        <v>5</v>
      </c>
      <c r="F1382" s="218" t="s">
        <v>1658</v>
      </c>
      <c r="H1382" s="217" t="s">
        <v>5</v>
      </c>
      <c r="I1382" s="219"/>
      <c r="L1382" s="215"/>
      <c r="M1382" s="220"/>
      <c r="N1382" s="221"/>
      <c r="O1382" s="221"/>
      <c r="P1382" s="221"/>
      <c r="Q1382" s="221"/>
      <c r="R1382" s="221"/>
      <c r="S1382" s="221"/>
      <c r="T1382" s="222"/>
      <c r="AT1382" s="217" t="s">
        <v>166</v>
      </c>
      <c r="AU1382" s="217" t="s">
        <v>82</v>
      </c>
      <c r="AV1382" s="11" t="s">
        <v>78</v>
      </c>
      <c r="AW1382" s="11" t="s">
        <v>36</v>
      </c>
      <c r="AX1382" s="11" t="s">
        <v>73</v>
      </c>
      <c r="AY1382" s="217" t="s">
        <v>158</v>
      </c>
    </row>
    <row r="1383" spans="2:51" s="11" customFormat="1" ht="13.5">
      <c r="B1383" s="215"/>
      <c r="D1383" s="216" t="s">
        <v>166</v>
      </c>
      <c r="E1383" s="217" t="s">
        <v>5</v>
      </c>
      <c r="F1383" s="218" t="s">
        <v>855</v>
      </c>
      <c r="H1383" s="217" t="s">
        <v>5</v>
      </c>
      <c r="I1383" s="219"/>
      <c r="L1383" s="215"/>
      <c r="M1383" s="220"/>
      <c r="N1383" s="221"/>
      <c r="O1383" s="221"/>
      <c r="P1383" s="221"/>
      <c r="Q1383" s="221"/>
      <c r="R1383" s="221"/>
      <c r="S1383" s="221"/>
      <c r="T1383" s="222"/>
      <c r="AT1383" s="217" t="s">
        <v>166</v>
      </c>
      <c r="AU1383" s="217" t="s">
        <v>82</v>
      </c>
      <c r="AV1383" s="11" t="s">
        <v>78</v>
      </c>
      <c r="AW1383" s="11" t="s">
        <v>36</v>
      </c>
      <c r="AX1383" s="11" t="s">
        <v>73</v>
      </c>
      <c r="AY1383" s="217" t="s">
        <v>158</v>
      </c>
    </row>
    <row r="1384" spans="2:51" s="12" customFormat="1" ht="13.5">
      <c r="B1384" s="223"/>
      <c r="D1384" s="216" t="s">
        <v>166</v>
      </c>
      <c r="E1384" s="224" t="s">
        <v>5</v>
      </c>
      <c r="F1384" s="225" t="s">
        <v>1659</v>
      </c>
      <c r="H1384" s="226">
        <v>79.7</v>
      </c>
      <c r="I1384" s="227"/>
      <c r="L1384" s="223"/>
      <c r="M1384" s="228"/>
      <c r="N1384" s="229"/>
      <c r="O1384" s="229"/>
      <c r="P1384" s="229"/>
      <c r="Q1384" s="229"/>
      <c r="R1384" s="229"/>
      <c r="S1384" s="229"/>
      <c r="T1384" s="230"/>
      <c r="AT1384" s="224" t="s">
        <v>166</v>
      </c>
      <c r="AU1384" s="224" t="s">
        <v>82</v>
      </c>
      <c r="AV1384" s="12" t="s">
        <v>82</v>
      </c>
      <c r="AW1384" s="12" t="s">
        <v>36</v>
      </c>
      <c r="AX1384" s="12" t="s">
        <v>73</v>
      </c>
      <c r="AY1384" s="224" t="s">
        <v>158</v>
      </c>
    </row>
    <row r="1385" spans="2:51" s="13" customFormat="1" ht="13.5">
      <c r="B1385" s="231"/>
      <c r="D1385" s="216" t="s">
        <v>166</v>
      </c>
      <c r="E1385" s="232" t="s">
        <v>5</v>
      </c>
      <c r="F1385" s="233" t="s">
        <v>169</v>
      </c>
      <c r="H1385" s="234">
        <v>79.7</v>
      </c>
      <c r="I1385" s="235"/>
      <c r="L1385" s="231"/>
      <c r="M1385" s="236"/>
      <c r="N1385" s="237"/>
      <c r="O1385" s="237"/>
      <c r="P1385" s="237"/>
      <c r="Q1385" s="237"/>
      <c r="R1385" s="237"/>
      <c r="S1385" s="237"/>
      <c r="T1385" s="238"/>
      <c r="AT1385" s="232" t="s">
        <v>166</v>
      </c>
      <c r="AU1385" s="232" t="s">
        <v>82</v>
      </c>
      <c r="AV1385" s="13" t="s">
        <v>88</v>
      </c>
      <c r="AW1385" s="13" t="s">
        <v>36</v>
      </c>
      <c r="AX1385" s="13" t="s">
        <v>78</v>
      </c>
      <c r="AY1385" s="232" t="s">
        <v>158</v>
      </c>
    </row>
    <row r="1386" spans="2:65" s="1" customFormat="1" ht="16.5" customHeight="1">
      <c r="B1386" s="202"/>
      <c r="C1386" s="203" t="s">
        <v>1660</v>
      </c>
      <c r="D1386" s="203" t="s">
        <v>160</v>
      </c>
      <c r="E1386" s="204" t="s">
        <v>1661</v>
      </c>
      <c r="F1386" s="205" t="s">
        <v>1662</v>
      </c>
      <c r="G1386" s="206" t="s">
        <v>853</v>
      </c>
      <c r="H1386" s="207">
        <v>1</v>
      </c>
      <c r="I1386" s="208"/>
      <c r="J1386" s="209">
        <f>ROUND(I1386*H1386,2)</f>
        <v>0</v>
      </c>
      <c r="K1386" s="205" t="s">
        <v>5</v>
      </c>
      <c r="L1386" s="47"/>
      <c r="M1386" s="210" t="s">
        <v>5</v>
      </c>
      <c r="N1386" s="211" t="s">
        <v>44</v>
      </c>
      <c r="O1386" s="48"/>
      <c r="P1386" s="212">
        <f>O1386*H1386</f>
        <v>0</v>
      </c>
      <c r="Q1386" s="212">
        <v>0</v>
      </c>
      <c r="R1386" s="212">
        <f>Q1386*H1386</f>
        <v>0</v>
      </c>
      <c r="S1386" s="212">
        <v>0</v>
      </c>
      <c r="T1386" s="213">
        <f>S1386*H1386</f>
        <v>0</v>
      </c>
      <c r="AR1386" s="25" t="s">
        <v>255</v>
      </c>
      <c r="AT1386" s="25" t="s">
        <v>160</v>
      </c>
      <c r="AU1386" s="25" t="s">
        <v>82</v>
      </c>
      <c r="AY1386" s="25" t="s">
        <v>158</v>
      </c>
      <c r="BE1386" s="214">
        <f>IF(N1386="základní",J1386,0)</f>
        <v>0</v>
      </c>
      <c r="BF1386" s="214">
        <f>IF(N1386="snížená",J1386,0)</f>
        <v>0</v>
      </c>
      <c r="BG1386" s="214">
        <f>IF(N1386="zákl. přenesená",J1386,0)</f>
        <v>0</v>
      </c>
      <c r="BH1386" s="214">
        <f>IF(N1386="sníž. přenesená",J1386,0)</f>
        <v>0</v>
      </c>
      <c r="BI1386" s="214">
        <f>IF(N1386="nulová",J1386,0)</f>
        <v>0</v>
      </c>
      <c r="BJ1386" s="25" t="s">
        <v>78</v>
      </c>
      <c r="BK1386" s="214">
        <f>ROUND(I1386*H1386,2)</f>
        <v>0</v>
      </c>
      <c r="BL1386" s="25" t="s">
        <v>255</v>
      </c>
      <c r="BM1386" s="25" t="s">
        <v>1663</v>
      </c>
    </row>
    <row r="1387" spans="2:65" s="1" customFormat="1" ht="344.25" customHeight="1">
      <c r="B1387" s="202"/>
      <c r="C1387" s="203" t="s">
        <v>1664</v>
      </c>
      <c r="D1387" s="203" t="s">
        <v>160</v>
      </c>
      <c r="E1387" s="204" t="s">
        <v>1665</v>
      </c>
      <c r="F1387" s="205" t="s">
        <v>1666</v>
      </c>
      <c r="G1387" s="206" t="s">
        <v>853</v>
      </c>
      <c r="H1387" s="207">
        <v>45</v>
      </c>
      <c r="I1387" s="208"/>
      <c r="J1387" s="209">
        <f>ROUND(I1387*H1387,2)</f>
        <v>0</v>
      </c>
      <c r="K1387" s="205" t="s">
        <v>5</v>
      </c>
      <c r="L1387" s="47"/>
      <c r="M1387" s="210" t="s">
        <v>5</v>
      </c>
      <c r="N1387" s="211" t="s">
        <v>44</v>
      </c>
      <c r="O1387" s="48"/>
      <c r="P1387" s="212">
        <f>O1387*H1387</f>
        <v>0</v>
      </c>
      <c r="Q1387" s="212">
        <v>0</v>
      </c>
      <c r="R1387" s="212">
        <f>Q1387*H1387</f>
        <v>0</v>
      </c>
      <c r="S1387" s="212">
        <v>0</v>
      </c>
      <c r="T1387" s="213">
        <f>S1387*H1387</f>
        <v>0</v>
      </c>
      <c r="AR1387" s="25" t="s">
        <v>255</v>
      </c>
      <c r="AT1387" s="25" t="s">
        <v>160</v>
      </c>
      <c r="AU1387" s="25" t="s">
        <v>82</v>
      </c>
      <c r="AY1387" s="25" t="s">
        <v>158</v>
      </c>
      <c r="BE1387" s="214">
        <f>IF(N1387="základní",J1387,0)</f>
        <v>0</v>
      </c>
      <c r="BF1387" s="214">
        <f>IF(N1387="snížená",J1387,0)</f>
        <v>0</v>
      </c>
      <c r="BG1387" s="214">
        <f>IF(N1387="zákl. přenesená",J1387,0)</f>
        <v>0</v>
      </c>
      <c r="BH1387" s="214">
        <f>IF(N1387="sníž. přenesená",J1387,0)</f>
        <v>0</v>
      </c>
      <c r="BI1387" s="214">
        <f>IF(N1387="nulová",J1387,0)</f>
        <v>0</v>
      </c>
      <c r="BJ1387" s="25" t="s">
        <v>78</v>
      </c>
      <c r="BK1387" s="214">
        <f>ROUND(I1387*H1387,2)</f>
        <v>0</v>
      </c>
      <c r="BL1387" s="25" t="s">
        <v>255</v>
      </c>
      <c r="BM1387" s="25" t="s">
        <v>1667</v>
      </c>
    </row>
    <row r="1388" spans="2:51" s="11" customFormat="1" ht="13.5">
      <c r="B1388" s="215"/>
      <c r="D1388" s="216" t="s">
        <v>166</v>
      </c>
      <c r="E1388" s="217" t="s">
        <v>5</v>
      </c>
      <c r="F1388" s="218" t="s">
        <v>1668</v>
      </c>
      <c r="H1388" s="217" t="s">
        <v>5</v>
      </c>
      <c r="I1388" s="219"/>
      <c r="L1388" s="215"/>
      <c r="M1388" s="220"/>
      <c r="N1388" s="221"/>
      <c r="O1388" s="221"/>
      <c r="P1388" s="221"/>
      <c r="Q1388" s="221"/>
      <c r="R1388" s="221"/>
      <c r="S1388" s="221"/>
      <c r="T1388" s="222"/>
      <c r="AT1388" s="217" t="s">
        <v>166</v>
      </c>
      <c r="AU1388" s="217" t="s">
        <v>82</v>
      </c>
      <c r="AV1388" s="11" t="s">
        <v>78</v>
      </c>
      <c r="AW1388" s="11" t="s">
        <v>36</v>
      </c>
      <c r="AX1388" s="11" t="s">
        <v>73</v>
      </c>
      <c r="AY1388" s="217" t="s">
        <v>158</v>
      </c>
    </row>
    <row r="1389" spans="2:51" s="12" customFormat="1" ht="13.5">
      <c r="B1389" s="223"/>
      <c r="D1389" s="216" t="s">
        <v>166</v>
      </c>
      <c r="E1389" s="224" t="s">
        <v>5</v>
      </c>
      <c r="F1389" s="225" t="s">
        <v>483</v>
      </c>
      <c r="H1389" s="226">
        <v>45</v>
      </c>
      <c r="I1389" s="227"/>
      <c r="L1389" s="223"/>
      <c r="M1389" s="228"/>
      <c r="N1389" s="229"/>
      <c r="O1389" s="229"/>
      <c r="P1389" s="229"/>
      <c r="Q1389" s="229"/>
      <c r="R1389" s="229"/>
      <c r="S1389" s="229"/>
      <c r="T1389" s="230"/>
      <c r="AT1389" s="224" t="s">
        <v>166</v>
      </c>
      <c r="AU1389" s="224" t="s">
        <v>82</v>
      </c>
      <c r="AV1389" s="12" t="s">
        <v>82</v>
      </c>
      <c r="AW1389" s="12" t="s">
        <v>36</v>
      </c>
      <c r="AX1389" s="12" t="s">
        <v>73</v>
      </c>
      <c r="AY1389" s="224" t="s">
        <v>158</v>
      </c>
    </row>
    <row r="1390" spans="2:51" s="13" customFormat="1" ht="13.5">
      <c r="B1390" s="231"/>
      <c r="D1390" s="216" t="s">
        <v>166</v>
      </c>
      <c r="E1390" s="232" t="s">
        <v>5</v>
      </c>
      <c r="F1390" s="233" t="s">
        <v>169</v>
      </c>
      <c r="H1390" s="234">
        <v>45</v>
      </c>
      <c r="I1390" s="235"/>
      <c r="L1390" s="231"/>
      <c r="M1390" s="236"/>
      <c r="N1390" s="237"/>
      <c r="O1390" s="237"/>
      <c r="P1390" s="237"/>
      <c r="Q1390" s="237"/>
      <c r="R1390" s="237"/>
      <c r="S1390" s="237"/>
      <c r="T1390" s="238"/>
      <c r="AT1390" s="232" t="s">
        <v>166</v>
      </c>
      <c r="AU1390" s="232" t="s">
        <v>82</v>
      </c>
      <c r="AV1390" s="13" t="s">
        <v>88</v>
      </c>
      <c r="AW1390" s="13" t="s">
        <v>36</v>
      </c>
      <c r="AX1390" s="13" t="s">
        <v>78</v>
      </c>
      <c r="AY1390" s="232" t="s">
        <v>158</v>
      </c>
    </row>
    <row r="1391" spans="2:65" s="1" customFormat="1" ht="318.75" customHeight="1">
      <c r="B1391" s="202"/>
      <c r="C1391" s="203" t="s">
        <v>1669</v>
      </c>
      <c r="D1391" s="203" t="s">
        <v>160</v>
      </c>
      <c r="E1391" s="204" t="s">
        <v>1670</v>
      </c>
      <c r="F1391" s="205" t="s">
        <v>1671</v>
      </c>
      <c r="G1391" s="206" t="s">
        <v>853</v>
      </c>
      <c r="H1391" s="207">
        <v>38</v>
      </c>
      <c r="I1391" s="208"/>
      <c r="J1391" s="209">
        <f>ROUND(I1391*H1391,2)</f>
        <v>0</v>
      </c>
      <c r="K1391" s="205" t="s">
        <v>5</v>
      </c>
      <c r="L1391" s="47"/>
      <c r="M1391" s="210" t="s">
        <v>5</v>
      </c>
      <c r="N1391" s="211" t="s">
        <v>44</v>
      </c>
      <c r="O1391" s="48"/>
      <c r="P1391" s="212">
        <f>O1391*H1391</f>
        <v>0</v>
      </c>
      <c r="Q1391" s="212">
        <v>0</v>
      </c>
      <c r="R1391" s="212">
        <f>Q1391*H1391</f>
        <v>0</v>
      </c>
      <c r="S1391" s="212">
        <v>0</v>
      </c>
      <c r="T1391" s="213">
        <f>S1391*H1391</f>
        <v>0</v>
      </c>
      <c r="AR1391" s="25" t="s">
        <v>255</v>
      </c>
      <c r="AT1391" s="25" t="s">
        <v>160</v>
      </c>
      <c r="AU1391" s="25" t="s">
        <v>82</v>
      </c>
      <c r="AY1391" s="25" t="s">
        <v>158</v>
      </c>
      <c r="BE1391" s="214">
        <f>IF(N1391="základní",J1391,0)</f>
        <v>0</v>
      </c>
      <c r="BF1391" s="214">
        <f>IF(N1391="snížená",J1391,0)</f>
        <v>0</v>
      </c>
      <c r="BG1391" s="214">
        <f>IF(N1391="zákl. přenesená",J1391,0)</f>
        <v>0</v>
      </c>
      <c r="BH1391" s="214">
        <f>IF(N1391="sníž. přenesená",J1391,0)</f>
        <v>0</v>
      </c>
      <c r="BI1391" s="214">
        <f>IF(N1391="nulová",J1391,0)</f>
        <v>0</v>
      </c>
      <c r="BJ1391" s="25" t="s">
        <v>78</v>
      </c>
      <c r="BK1391" s="214">
        <f>ROUND(I1391*H1391,2)</f>
        <v>0</v>
      </c>
      <c r="BL1391" s="25" t="s">
        <v>255</v>
      </c>
      <c r="BM1391" s="25" t="s">
        <v>1672</v>
      </c>
    </row>
    <row r="1392" spans="2:51" s="11" customFormat="1" ht="13.5">
      <c r="B1392" s="215"/>
      <c r="D1392" s="216" t="s">
        <v>166</v>
      </c>
      <c r="E1392" s="217" t="s">
        <v>5</v>
      </c>
      <c r="F1392" s="218" t="s">
        <v>1673</v>
      </c>
      <c r="H1392" s="217" t="s">
        <v>5</v>
      </c>
      <c r="I1392" s="219"/>
      <c r="L1392" s="215"/>
      <c r="M1392" s="220"/>
      <c r="N1392" s="221"/>
      <c r="O1392" s="221"/>
      <c r="P1392" s="221"/>
      <c r="Q1392" s="221"/>
      <c r="R1392" s="221"/>
      <c r="S1392" s="221"/>
      <c r="T1392" s="222"/>
      <c r="AT1392" s="217" t="s">
        <v>166</v>
      </c>
      <c r="AU1392" s="217" t="s">
        <v>82</v>
      </c>
      <c r="AV1392" s="11" t="s">
        <v>78</v>
      </c>
      <c r="AW1392" s="11" t="s">
        <v>36</v>
      </c>
      <c r="AX1392" s="11" t="s">
        <v>73</v>
      </c>
      <c r="AY1392" s="217" t="s">
        <v>158</v>
      </c>
    </row>
    <row r="1393" spans="2:51" s="12" customFormat="1" ht="13.5">
      <c r="B1393" s="223"/>
      <c r="D1393" s="216" t="s">
        <v>166</v>
      </c>
      <c r="E1393" s="224" t="s">
        <v>5</v>
      </c>
      <c r="F1393" s="225" t="s">
        <v>445</v>
      </c>
      <c r="H1393" s="226">
        <v>38</v>
      </c>
      <c r="I1393" s="227"/>
      <c r="L1393" s="223"/>
      <c r="M1393" s="228"/>
      <c r="N1393" s="229"/>
      <c r="O1393" s="229"/>
      <c r="P1393" s="229"/>
      <c r="Q1393" s="229"/>
      <c r="R1393" s="229"/>
      <c r="S1393" s="229"/>
      <c r="T1393" s="230"/>
      <c r="AT1393" s="224" t="s">
        <v>166</v>
      </c>
      <c r="AU1393" s="224" t="s">
        <v>82</v>
      </c>
      <c r="AV1393" s="12" t="s">
        <v>82</v>
      </c>
      <c r="AW1393" s="12" t="s">
        <v>36</v>
      </c>
      <c r="AX1393" s="12" t="s">
        <v>73</v>
      </c>
      <c r="AY1393" s="224" t="s">
        <v>158</v>
      </c>
    </row>
    <row r="1394" spans="2:51" s="13" customFormat="1" ht="13.5">
      <c r="B1394" s="231"/>
      <c r="D1394" s="216" t="s">
        <v>166</v>
      </c>
      <c r="E1394" s="232" t="s">
        <v>5</v>
      </c>
      <c r="F1394" s="233" t="s">
        <v>169</v>
      </c>
      <c r="H1394" s="234">
        <v>38</v>
      </c>
      <c r="I1394" s="235"/>
      <c r="L1394" s="231"/>
      <c r="M1394" s="236"/>
      <c r="N1394" s="237"/>
      <c r="O1394" s="237"/>
      <c r="P1394" s="237"/>
      <c r="Q1394" s="237"/>
      <c r="R1394" s="237"/>
      <c r="S1394" s="237"/>
      <c r="T1394" s="238"/>
      <c r="AT1394" s="232" t="s">
        <v>166</v>
      </c>
      <c r="AU1394" s="232" t="s">
        <v>82</v>
      </c>
      <c r="AV1394" s="13" t="s">
        <v>88</v>
      </c>
      <c r="AW1394" s="13" t="s">
        <v>36</v>
      </c>
      <c r="AX1394" s="13" t="s">
        <v>78</v>
      </c>
      <c r="AY1394" s="232" t="s">
        <v>158</v>
      </c>
    </row>
    <row r="1395" spans="2:65" s="1" customFormat="1" ht="318.75" customHeight="1">
      <c r="B1395" s="202"/>
      <c r="C1395" s="203" t="s">
        <v>1674</v>
      </c>
      <c r="D1395" s="203" t="s">
        <v>160</v>
      </c>
      <c r="E1395" s="204" t="s">
        <v>1675</v>
      </c>
      <c r="F1395" s="205" t="s">
        <v>1676</v>
      </c>
      <c r="G1395" s="206" t="s">
        <v>853</v>
      </c>
      <c r="H1395" s="207">
        <v>4</v>
      </c>
      <c r="I1395" s="208"/>
      <c r="J1395" s="209">
        <f>ROUND(I1395*H1395,2)</f>
        <v>0</v>
      </c>
      <c r="K1395" s="205" t="s">
        <v>5</v>
      </c>
      <c r="L1395" s="47"/>
      <c r="M1395" s="210" t="s">
        <v>5</v>
      </c>
      <c r="N1395" s="211" t="s">
        <v>44</v>
      </c>
      <c r="O1395" s="48"/>
      <c r="P1395" s="212">
        <f>O1395*H1395</f>
        <v>0</v>
      </c>
      <c r="Q1395" s="212">
        <v>0</v>
      </c>
      <c r="R1395" s="212">
        <f>Q1395*H1395</f>
        <v>0</v>
      </c>
      <c r="S1395" s="212">
        <v>0</v>
      </c>
      <c r="T1395" s="213">
        <f>S1395*H1395</f>
        <v>0</v>
      </c>
      <c r="AR1395" s="25" t="s">
        <v>255</v>
      </c>
      <c r="AT1395" s="25" t="s">
        <v>160</v>
      </c>
      <c r="AU1395" s="25" t="s">
        <v>82</v>
      </c>
      <c r="AY1395" s="25" t="s">
        <v>158</v>
      </c>
      <c r="BE1395" s="214">
        <f>IF(N1395="základní",J1395,0)</f>
        <v>0</v>
      </c>
      <c r="BF1395" s="214">
        <f>IF(N1395="snížená",J1395,0)</f>
        <v>0</v>
      </c>
      <c r="BG1395" s="214">
        <f>IF(N1395="zákl. přenesená",J1395,0)</f>
        <v>0</v>
      </c>
      <c r="BH1395" s="214">
        <f>IF(N1395="sníž. přenesená",J1395,0)</f>
        <v>0</v>
      </c>
      <c r="BI1395" s="214">
        <f>IF(N1395="nulová",J1395,0)</f>
        <v>0</v>
      </c>
      <c r="BJ1395" s="25" t="s">
        <v>78</v>
      </c>
      <c r="BK1395" s="214">
        <f>ROUND(I1395*H1395,2)</f>
        <v>0</v>
      </c>
      <c r="BL1395" s="25" t="s">
        <v>255</v>
      </c>
      <c r="BM1395" s="25" t="s">
        <v>1677</v>
      </c>
    </row>
    <row r="1396" spans="2:51" s="11" customFormat="1" ht="13.5">
      <c r="B1396" s="215"/>
      <c r="D1396" s="216" t="s">
        <v>166</v>
      </c>
      <c r="E1396" s="217" t="s">
        <v>5</v>
      </c>
      <c r="F1396" s="218" t="s">
        <v>1678</v>
      </c>
      <c r="H1396" s="217" t="s">
        <v>5</v>
      </c>
      <c r="I1396" s="219"/>
      <c r="L1396" s="215"/>
      <c r="M1396" s="220"/>
      <c r="N1396" s="221"/>
      <c r="O1396" s="221"/>
      <c r="P1396" s="221"/>
      <c r="Q1396" s="221"/>
      <c r="R1396" s="221"/>
      <c r="S1396" s="221"/>
      <c r="T1396" s="222"/>
      <c r="AT1396" s="217" t="s">
        <v>166</v>
      </c>
      <c r="AU1396" s="217" t="s">
        <v>82</v>
      </c>
      <c r="AV1396" s="11" t="s">
        <v>78</v>
      </c>
      <c r="AW1396" s="11" t="s">
        <v>36</v>
      </c>
      <c r="AX1396" s="11" t="s">
        <v>73</v>
      </c>
      <c r="AY1396" s="217" t="s">
        <v>158</v>
      </c>
    </row>
    <row r="1397" spans="2:51" s="12" customFormat="1" ht="13.5">
      <c r="B1397" s="223"/>
      <c r="D1397" s="216" t="s">
        <v>166</v>
      </c>
      <c r="E1397" s="224" t="s">
        <v>5</v>
      </c>
      <c r="F1397" s="225" t="s">
        <v>88</v>
      </c>
      <c r="H1397" s="226">
        <v>4</v>
      </c>
      <c r="I1397" s="227"/>
      <c r="L1397" s="223"/>
      <c r="M1397" s="228"/>
      <c r="N1397" s="229"/>
      <c r="O1397" s="229"/>
      <c r="P1397" s="229"/>
      <c r="Q1397" s="229"/>
      <c r="R1397" s="229"/>
      <c r="S1397" s="229"/>
      <c r="T1397" s="230"/>
      <c r="AT1397" s="224" t="s">
        <v>166</v>
      </c>
      <c r="AU1397" s="224" t="s">
        <v>82</v>
      </c>
      <c r="AV1397" s="12" t="s">
        <v>82</v>
      </c>
      <c r="AW1397" s="12" t="s">
        <v>36</v>
      </c>
      <c r="AX1397" s="12" t="s">
        <v>73</v>
      </c>
      <c r="AY1397" s="224" t="s">
        <v>158</v>
      </c>
    </row>
    <row r="1398" spans="2:51" s="13" customFormat="1" ht="13.5">
      <c r="B1398" s="231"/>
      <c r="D1398" s="216" t="s">
        <v>166</v>
      </c>
      <c r="E1398" s="232" t="s">
        <v>5</v>
      </c>
      <c r="F1398" s="233" t="s">
        <v>169</v>
      </c>
      <c r="H1398" s="234">
        <v>4</v>
      </c>
      <c r="I1398" s="235"/>
      <c r="L1398" s="231"/>
      <c r="M1398" s="236"/>
      <c r="N1398" s="237"/>
      <c r="O1398" s="237"/>
      <c r="P1398" s="237"/>
      <c r="Q1398" s="237"/>
      <c r="R1398" s="237"/>
      <c r="S1398" s="237"/>
      <c r="T1398" s="238"/>
      <c r="AT1398" s="232" t="s">
        <v>166</v>
      </c>
      <c r="AU1398" s="232" t="s">
        <v>82</v>
      </c>
      <c r="AV1398" s="13" t="s">
        <v>88</v>
      </c>
      <c r="AW1398" s="13" t="s">
        <v>36</v>
      </c>
      <c r="AX1398" s="13" t="s">
        <v>78</v>
      </c>
      <c r="AY1398" s="232" t="s">
        <v>158</v>
      </c>
    </row>
    <row r="1399" spans="2:65" s="1" customFormat="1" ht="344.25" customHeight="1">
      <c r="B1399" s="202"/>
      <c r="C1399" s="203" t="s">
        <v>1679</v>
      </c>
      <c r="D1399" s="203" t="s">
        <v>160</v>
      </c>
      <c r="E1399" s="204" t="s">
        <v>1680</v>
      </c>
      <c r="F1399" s="205" t="s">
        <v>1681</v>
      </c>
      <c r="G1399" s="206" t="s">
        <v>853</v>
      </c>
      <c r="H1399" s="207">
        <v>2</v>
      </c>
      <c r="I1399" s="208"/>
      <c r="J1399" s="209">
        <f>ROUND(I1399*H1399,2)</f>
        <v>0</v>
      </c>
      <c r="K1399" s="205" t="s">
        <v>5</v>
      </c>
      <c r="L1399" s="47"/>
      <c r="M1399" s="210" t="s">
        <v>5</v>
      </c>
      <c r="N1399" s="211" t="s">
        <v>44</v>
      </c>
      <c r="O1399" s="48"/>
      <c r="P1399" s="212">
        <f>O1399*H1399</f>
        <v>0</v>
      </c>
      <c r="Q1399" s="212">
        <v>0</v>
      </c>
      <c r="R1399" s="212">
        <f>Q1399*H1399</f>
        <v>0</v>
      </c>
      <c r="S1399" s="212">
        <v>0</v>
      </c>
      <c r="T1399" s="213">
        <f>S1399*H1399</f>
        <v>0</v>
      </c>
      <c r="AR1399" s="25" t="s">
        <v>255</v>
      </c>
      <c r="AT1399" s="25" t="s">
        <v>160</v>
      </c>
      <c r="AU1399" s="25" t="s">
        <v>82</v>
      </c>
      <c r="AY1399" s="25" t="s">
        <v>158</v>
      </c>
      <c r="BE1399" s="214">
        <f>IF(N1399="základní",J1399,0)</f>
        <v>0</v>
      </c>
      <c r="BF1399" s="214">
        <f>IF(N1399="snížená",J1399,0)</f>
        <v>0</v>
      </c>
      <c r="BG1399" s="214">
        <f>IF(N1399="zákl. přenesená",J1399,0)</f>
        <v>0</v>
      </c>
      <c r="BH1399" s="214">
        <f>IF(N1399="sníž. přenesená",J1399,0)</f>
        <v>0</v>
      </c>
      <c r="BI1399" s="214">
        <f>IF(N1399="nulová",J1399,0)</f>
        <v>0</v>
      </c>
      <c r="BJ1399" s="25" t="s">
        <v>78</v>
      </c>
      <c r="BK1399" s="214">
        <f>ROUND(I1399*H1399,2)</f>
        <v>0</v>
      </c>
      <c r="BL1399" s="25" t="s">
        <v>255</v>
      </c>
      <c r="BM1399" s="25" t="s">
        <v>1682</v>
      </c>
    </row>
    <row r="1400" spans="2:51" s="11" customFormat="1" ht="13.5">
      <c r="B1400" s="215"/>
      <c r="D1400" s="216" t="s">
        <v>166</v>
      </c>
      <c r="E1400" s="217" t="s">
        <v>5</v>
      </c>
      <c r="F1400" s="218" t="s">
        <v>1683</v>
      </c>
      <c r="H1400" s="217" t="s">
        <v>5</v>
      </c>
      <c r="I1400" s="219"/>
      <c r="L1400" s="215"/>
      <c r="M1400" s="220"/>
      <c r="N1400" s="221"/>
      <c r="O1400" s="221"/>
      <c r="P1400" s="221"/>
      <c r="Q1400" s="221"/>
      <c r="R1400" s="221"/>
      <c r="S1400" s="221"/>
      <c r="T1400" s="222"/>
      <c r="AT1400" s="217" t="s">
        <v>166</v>
      </c>
      <c r="AU1400" s="217" t="s">
        <v>82</v>
      </c>
      <c r="AV1400" s="11" t="s">
        <v>78</v>
      </c>
      <c r="AW1400" s="11" t="s">
        <v>36</v>
      </c>
      <c r="AX1400" s="11" t="s">
        <v>73</v>
      </c>
      <c r="AY1400" s="217" t="s">
        <v>158</v>
      </c>
    </row>
    <row r="1401" spans="2:51" s="12" customFormat="1" ht="13.5">
      <c r="B1401" s="223"/>
      <c r="D1401" s="216" t="s">
        <v>166</v>
      </c>
      <c r="E1401" s="224" t="s">
        <v>5</v>
      </c>
      <c r="F1401" s="225" t="s">
        <v>82</v>
      </c>
      <c r="H1401" s="226">
        <v>2</v>
      </c>
      <c r="I1401" s="227"/>
      <c r="L1401" s="223"/>
      <c r="M1401" s="228"/>
      <c r="N1401" s="229"/>
      <c r="O1401" s="229"/>
      <c r="P1401" s="229"/>
      <c r="Q1401" s="229"/>
      <c r="R1401" s="229"/>
      <c r="S1401" s="229"/>
      <c r="T1401" s="230"/>
      <c r="AT1401" s="224" t="s">
        <v>166</v>
      </c>
      <c r="AU1401" s="224" t="s">
        <v>82</v>
      </c>
      <c r="AV1401" s="12" t="s">
        <v>82</v>
      </c>
      <c r="AW1401" s="12" t="s">
        <v>36</v>
      </c>
      <c r="AX1401" s="12" t="s">
        <v>73</v>
      </c>
      <c r="AY1401" s="224" t="s">
        <v>158</v>
      </c>
    </row>
    <row r="1402" spans="2:51" s="13" customFormat="1" ht="13.5">
      <c r="B1402" s="231"/>
      <c r="D1402" s="216" t="s">
        <v>166</v>
      </c>
      <c r="E1402" s="232" t="s">
        <v>5</v>
      </c>
      <c r="F1402" s="233" t="s">
        <v>169</v>
      </c>
      <c r="H1402" s="234">
        <v>2</v>
      </c>
      <c r="I1402" s="235"/>
      <c r="L1402" s="231"/>
      <c r="M1402" s="236"/>
      <c r="N1402" s="237"/>
      <c r="O1402" s="237"/>
      <c r="P1402" s="237"/>
      <c r="Q1402" s="237"/>
      <c r="R1402" s="237"/>
      <c r="S1402" s="237"/>
      <c r="T1402" s="238"/>
      <c r="AT1402" s="232" t="s">
        <v>166</v>
      </c>
      <c r="AU1402" s="232" t="s">
        <v>82</v>
      </c>
      <c r="AV1402" s="13" t="s">
        <v>88</v>
      </c>
      <c r="AW1402" s="13" t="s">
        <v>36</v>
      </c>
      <c r="AX1402" s="13" t="s">
        <v>78</v>
      </c>
      <c r="AY1402" s="232" t="s">
        <v>158</v>
      </c>
    </row>
    <row r="1403" spans="2:65" s="1" customFormat="1" ht="331.5" customHeight="1">
      <c r="B1403" s="202"/>
      <c r="C1403" s="203" t="s">
        <v>1684</v>
      </c>
      <c r="D1403" s="203" t="s">
        <v>160</v>
      </c>
      <c r="E1403" s="204" t="s">
        <v>1685</v>
      </c>
      <c r="F1403" s="205" t="s">
        <v>1686</v>
      </c>
      <c r="G1403" s="206" t="s">
        <v>853</v>
      </c>
      <c r="H1403" s="207">
        <v>6</v>
      </c>
      <c r="I1403" s="208"/>
      <c r="J1403" s="209">
        <f>ROUND(I1403*H1403,2)</f>
        <v>0</v>
      </c>
      <c r="K1403" s="205" t="s">
        <v>5</v>
      </c>
      <c r="L1403" s="47"/>
      <c r="M1403" s="210" t="s">
        <v>5</v>
      </c>
      <c r="N1403" s="211" t="s">
        <v>44</v>
      </c>
      <c r="O1403" s="48"/>
      <c r="P1403" s="212">
        <f>O1403*H1403</f>
        <v>0</v>
      </c>
      <c r="Q1403" s="212">
        <v>0</v>
      </c>
      <c r="R1403" s="212">
        <f>Q1403*H1403</f>
        <v>0</v>
      </c>
      <c r="S1403" s="212">
        <v>0</v>
      </c>
      <c r="T1403" s="213">
        <f>S1403*H1403</f>
        <v>0</v>
      </c>
      <c r="AR1403" s="25" t="s">
        <v>255</v>
      </c>
      <c r="AT1403" s="25" t="s">
        <v>160</v>
      </c>
      <c r="AU1403" s="25" t="s">
        <v>82</v>
      </c>
      <c r="AY1403" s="25" t="s">
        <v>158</v>
      </c>
      <c r="BE1403" s="214">
        <f>IF(N1403="základní",J1403,0)</f>
        <v>0</v>
      </c>
      <c r="BF1403" s="214">
        <f>IF(N1403="snížená",J1403,0)</f>
        <v>0</v>
      </c>
      <c r="BG1403" s="214">
        <f>IF(N1403="zákl. přenesená",J1403,0)</f>
        <v>0</v>
      </c>
      <c r="BH1403" s="214">
        <f>IF(N1403="sníž. přenesená",J1403,0)</f>
        <v>0</v>
      </c>
      <c r="BI1403" s="214">
        <f>IF(N1403="nulová",J1403,0)</f>
        <v>0</v>
      </c>
      <c r="BJ1403" s="25" t="s">
        <v>78</v>
      </c>
      <c r="BK1403" s="214">
        <f>ROUND(I1403*H1403,2)</f>
        <v>0</v>
      </c>
      <c r="BL1403" s="25" t="s">
        <v>255</v>
      </c>
      <c r="BM1403" s="25" t="s">
        <v>1687</v>
      </c>
    </row>
    <row r="1404" spans="2:51" s="11" customFormat="1" ht="13.5">
      <c r="B1404" s="215"/>
      <c r="D1404" s="216" t="s">
        <v>166</v>
      </c>
      <c r="E1404" s="217" t="s">
        <v>5</v>
      </c>
      <c r="F1404" s="218" t="s">
        <v>1688</v>
      </c>
      <c r="H1404" s="217" t="s">
        <v>5</v>
      </c>
      <c r="I1404" s="219"/>
      <c r="L1404" s="215"/>
      <c r="M1404" s="220"/>
      <c r="N1404" s="221"/>
      <c r="O1404" s="221"/>
      <c r="P1404" s="221"/>
      <c r="Q1404" s="221"/>
      <c r="R1404" s="221"/>
      <c r="S1404" s="221"/>
      <c r="T1404" s="222"/>
      <c r="AT1404" s="217" t="s">
        <v>166</v>
      </c>
      <c r="AU1404" s="217" t="s">
        <v>82</v>
      </c>
      <c r="AV1404" s="11" t="s">
        <v>78</v>
      </c>
      <c r="AW1404" s="11" t="s">
        <v>36</v>
      </c>
      <c r="AX1404" s="11" t="s">
        <v>73</v>
      </c>
      <c r="AY1404" s="217" t="s">
        <v>158</v>
      </c>
    </row>
    <row r="1405" spans="2:51" s="12" customFormat="1" ht="13.5">
      <c r="B1405" s="223"/>
      <c r="D1405" s="216" t="s">
        <v>166</v>
      </c>
      <c r="E1405" s="224" t="s">
        <v>5</v>
      </c>
      <c r="F1405" s="225" t="s">
        <v>94</v>
      </c>
      <c r="H1405" s="226">
        <v>6</v>
      </c>
      <c r="I1405" s="227"/>
      <c r="L1405" s="223"/>
      <c r="M1405" s="228"/>
      <c r="N1405" s="229"/>
      <c r="O1405" s="229"/>
      <c r="P1405" s="229"/>
      <c r="Q1405" s="229"/>
      <c r="R1405" s="229"/>
      <c r="S1405" s="229"/>
      <c r="T1405" s="230"/>
      <c r="AT1405" s="224" t="s">
        <v>166</v>
      </c>
      <c r="AU1405" s="224" t="s">
        <v>82</v>
      </c>
      <c r="AV1405" s="12" t="s">
        <v>82</v>
      </c>
      <c r="AW1405" s="12" t="s">
        <v>36</v>
      </c>
      <c r="AX1405" s="12" t="s">
        <v>73</v>
      </c>
      <c r="AY1405" s="224" t="s">
        <v>158</v>
      </c>
    </row>
    <row r="1406" spans="2:51" s="13" customFormat="1" ht="13.5">
      <c r="B1406" s="231"/>
      <c r="D1406" s="216" t="s">
        <v>166</v>
      </c>
      <c r="E1406" s="232" t="s">
        <v>5</v>
      </c>
      <c r="F1406" s="233" t="s">
        <v>169</v>
      </c>
      <c r="H1406" s="234">
        <v>6</v>
      </c>
      <c r="I1406" s="235"/>
      <c r="L1406" s="231"/>
      <c r="M1406" s="236"/>
      <c r="N1406" s="237"/>
      <c r="O1406" s="237"/>
      <c r="P1406" s="237"/>
      <c r="Q1406" s="237"/>
      <c r="R1406" s="237"/>
      <c r="S1406" s="237"/>
      <c r="T1406" s="238"/>
      <c r="AT1406" s="232" t="s">
        <v>166</v>
      </c>
      <c r="AU1406" s="232" t="s">
        <v>82</v>
      </c>
      <c r="AV1406" s="13" t="s">
        <v>88</v>
      </c>
      <c r="AW1406" s="13" t="s">
        <v>36</v>
      </c>
      <c r="AX1406" s="13" t="s">
        <v>78</v>
      </c>
      <c r="AY1406" s="232" t="s">
        <v>158</v>
      </c>
    </row>
    <row r="1407" spans="2:65" s="1" customFormat="1" ht="331.5" customHeight="1">
      <c r="B1407" s="202"/>
      <c r="C1407" s="203" t="s">
        <v>1689</v>
      </c>
      <c r="D1407" s="203" t="s">
        <v>160</v>
      </c>
      <c r="E1407" s="204" t="s">
        <v>1690</v>
      </c>
      <c r="F1407" s="205" t="s">
        <v>1691</v>
      </c>
      <c r="G1407" s="206" t="s">
        <v>853</v>
      </c>
      <c r="H1407" s="207">
        <v>1</v>
      </c>
      <c r="I1407" s="208"/>
      <c r="J1407" s="209">
        <f>ROUND(I1407*H1407,2)</f>
        <v>0</v>
      </c>
      <c r="K1407" s="205" t="s">
        <v>5</v>
      </c>
      <c r="L1407" s="47"/>
      <c r="M1407" s="210" t="s">
        <v>5</v>
      </c>
      <c r="N1407" s="211" t="s">
        <v>44</v>
      </c>
      <c r="O1407" s="48"/>
      <c r="P1407" s="212">
        <f>O1407*H1407</f>
        <v>0</v>
      </c>
      <c r="Q1407" s="212">
        <v>0</v>
      </c>
      <c r="R1407" s="212">
        <f>Q1407*H1407</f>
        <v>0</v>
      </c>
      <c r="S1407" s="212">
        <v>0</v>
      </c>
      <c r="T1407" s="213">
        <f>S1407*H1407</f>
        <v>0</v>
      </c>
      <c r="AR1407" s="25" t="s">
        <v>255</v>
      </c>
      <c r="AT1407" s="25" t="s">
        <v>160</v>
      </c>
      <c r="AU1407" s="25" t="s">
        <v>82</v>
      </c>
      <c r="AY1407" s="25" t="s">
        <v>158</v>
      </c>
      <c r="BE1407" s="214">
        <f>IF(N1407="základní",J1407,0)</f>
        <v>0</v>
      </c>
      <c r="BF1407" s="214">
        <f>IF(N1407="snížená",J1407,0)</f>
        <v>0</v>
      </c>
      <c r="BG1407" s="214">
        <f>IF(N1407="zákl. přenesená",J1407,0)</f>
        <v>0</v>
      </c>
      <c r="BH1407" s="214">
        <f>IF(N1407="sníž. přenesená",J1407,0)</f>
        <v>0</v>
      </c>
      <c r="BI1407" s="214">
        <f>IF(N1407="nulová",J1407,0)</f>
        <v>0</v>
      </c>
      <c r="BJ1407" s="25" t="s">
        <v>78</v>
      </c>
      <c r="BK1407" s="214">
        <f>ROUND(I1407*H1407,2)</f>
        <v>0</v>
      </c>
      <c r="BL1407" s="25" t="s">
        <v>255</v>
      </c>
      <c r="BM1407" s="25" t="s">
        <v>1692</v>
      </c>
    </row>
    <row r="1408" spans="2:51" s="11" customFormat="1" ht="13.5">
      <c r="B1408" s="215"/>
      <c r="D1408" s="216" t="s">
        <v>166</v>
      </c>
      <c r="E1408" s="217" t="s">
        <v>5</v>
      </c>
      <c r="F1408" s="218" t="s">
        <v>1693</v>
      </c>
      <c r="H1408" s="217" t="s">
        <v>5</v>
      </c>
      <c r="I1408" s="219"/>
      <c r="L1408" s="215"/>
      <c r="M1408" s="220"/>
      <c r="N1408" s="221"/>
      <c r="O1408" s="221"/>
      <c r="P1408" s="221"/>
      <c r="Q1408" s="221"/>
      <c r="R1408" s="221"/>
      <c r="S1408" s="221"/>
      <c r="T1408" s="222"/>
      <c r="AT1408" s="217" t="s">
        <v>166</v>
      </c>
      <c r="AU1408" s="217" t="s">
        <v>82</v>
      </c>
      <c r="AV1408" s="11" t="s">
        <v>78</v>
      </c>
      <c r="AW1408" s="11" t="s">
        <v>36</v>
      </c>
      <c r="AX1408" s="11" t="s">
        <v>73</v>
      </c>
      <c r="AY1408" s="217" t="s">
        <v>158</v>
      </c>
    </row>
    <row r="1409" spans="2:51" s="12" customFormat="1" ht="13.5">
      <c r="B1409" s="223"/>
      <c r="D1409" s="216" t="s">
        <v>166</v>
      </c>
      <c r="E1409" s="224" t="s">
        <v>5</v>
      </c>
      <c r="F1409" s="225" t="s">
        <v>78</v>
      </c>
      <c r="H1409" s="226">
        <v>1</v>
      </c>
      <c r="I1409" s="227"/>
      <c r="L1409" s="223"/>
      <c r="M1409" s="228"/>
      <c r="N1409" s="229"/>
      <c r="O1409" s="229"/>
      <c r="P1409" s="229"/>
      <c r="Q1409" s="229"/>
      <c r="R1409" s="229"/>
      <c r="S1409" s="229"/>
      <c r="T1409" s="230"/>
      <c r="AT1409" s="224" t="s">
        <v>166</v>
      </c>
      <c r="AU1409" s="224" t="s">
        <v>82</v>
      </c>
      <c r="AV1409" s="12" t="s">
        <v>82</v>
      </c>
      <c r="AW1409" s="12" t="s">
        <v>36</v>
      </c>
      <c r="AX1409" s="12" t="s">
        <v>73</v>
      </c>
      <c r="AY1409" s="224" t="s">
        <v>158</v>
      </c>
    </row>
    <row r="1410" spans="2:51" s="13" customFormat="1" ht="13.5">
      <c r="B1410" s="231"/>
      <c r="D1410" s="216" t="s">
        <v>166</v>
      </c>
      <c r="E1410" s="232" t="s">
        <v>5</v>
      </c>
      <c r="F1410" s="233" t="s">
        <v>169</v>
      </c>
      <c r="H1410" s="234">
        <v>1</v>
      </c>
      <c r="I1410" s="235"/>
      <c r="L1410" s="231"/>
      <c r="M1410" s="236"/>
      <c r="N1410" s="237"/>
      <c r="O1410" s="237"/>
      <c r="P1410" s="237"/>
      <c r="Q1410" s="237"/>
      <c r="R1410" s="237"/>
      <c r="S1410" s="237"/>
      <c r="T1410" s="238"/>
      <c r="AT1410" s="232" t="s">
        <v>166</v>
      </c>
      <c r="AU1410" s="232" t="s">
        <v>82</v>
      </c>
      <c r="AV1410" s="13" t="s">
        <v>88</v>
      </c>
      <c r="AW1410" s="13" t="s">
        <v>36</v>
      </c>
      <c r="AX1410" s="13" t="s">
        <v>78</v>
      </c>
      <c r="AY1410" s="232" t="s">
        <v>158</v>
      </c>
    </row>
    <row r="1411" spans="2:65" s="1" customFormat="1" ht="331.5" customHeight="1">
      <c r="B1411" s="202"/>
      <c r="C1411" s="203" t="s">
        <v>1694</v>
      </c>
      <c r="D1411" s="203" t="s">
        <v>160</v>
      </c>
      <c r="E1411" s="204" t="s">
        <v>1695</v>
      </c>
      <c r="F1411" s="205" t="s">
        <v>1696</v>
      </c>
      <c r="G1411" s="206" t="s">
        <v>853</v>
      </c>
      <c r="H1411" s="207">
        <v>1</v>
      </c>
      <c r="I1411" s="208"/>
      <c r="J1411" s="209">
        <f>ROUND(I1411*H1411,2)</f>
        <v>0</v>
      </c>
      <c r="K1411" s="205" t="s">
        <v>5</v>
      </c>
      <c r="L1411" s="47"/>
      <c r="M1411" s="210" t="s">
        <v>5</v>
      </c>
      <c r="N1411" s="211" t="s">
        <v>44</v>
      </c>
      <c r="O1411" s="48"/>
      <c r="P1411" s="212">
        <f>O1411*H1411</f>
        <v>0</v>
      </c>
      <c r="Q1411" s="212">
        <v>0</v>
      </c>
      <c r="R1411" s="212">
        <f>Q1411*H1411</f>
        <v>0</v>
      </c>
      <c r="S1411" s="212">
        <v>0</v>
      </c>
      <c r="T1411" s="213">
        <f>S1411*H1411</f>
        <v>0</v>
      </c>
      <c r="AR1411" s="25" t="s">
        <v>255</v>
      </c>
      <c r="AT1411" s="25" t="s">
        <v>160</v>
      </c>
      <c r="AU1411" s="25" t="s">
        <v>82</v>
      </c>
      <c r="AY1411" s="25" t="s">
        <v>158</v>
      </c>
      <c r="BE1411" s="214">
        <f>IF(N1411="základní",J1411,0)</f>
        <v>0</v>
      </c>
      <c r="BF1411" s="214">
        <f>IF(N1411="snížená",J1411,0)</f>
        <v>0</v>
      </c>
      <c r="BG1411" s="214">
        <f>IF(N1411="zákl. přenesená",J1411,0)</f>
        <v>0</v>
      </c>
      <c r="BH1411" s="214">
        <f>IF(N1411="sníž. přenesená",J1411,0)</f>
        <v>0</v>
      </c>
      <c r="BI1411" s="214">
        <f>IF(N1411="nulová",J1411,0)</f>
        <v>0</v>
      </c>
      <c r="BJ1411" s="25" t="s">
        <v>78</v>
      </c>
      <c r="BK1411" s="214">
        <f>ROUND(I1411*H1411,2)</f>
        <v>0</v>
      </c>
      <c r="BL1411" s="25" t="s">
        <v>255</v>
      </c>
      <c r="BM1411" s="25" t="s">
        <v>1697</v>
      </c>
    </row>
    <row r="1412" spans="2:51" s="11" customFormat="1" ht="13.5">
      <c r="B1412" s="215"/>
      <c r="D1412" s="216" t="s">
        <v>166</v>
      </c>
      <c r="E1412" s="217" t="s">
        <v>5</v>
      </c>
      <c r="F1412" s="218" t="s">
        <v>1698</v>
      </c>
      <c r="H1412" s="217" t="s">
        <v>5</v>
      </c>
      <c r="I1412" s="219"/>
      <c r="L1412" s="215"/>
      <c r="M1412" s="220"/>
      <c r="N1412" s="221"/>
      <c r="O1412" s="221"/>
      <c r="P1412" s="221"/>
      <c r="Q1412" s="221"/>
      <c r="R1412" s="221"/>
      <c r="S1412" s="221"/>
      <c r="T1412" s="222"/>
      <c r="AT1412" s="217" t="s">
        <v>166</v>
      </c>
      <c r="AU1412" s="217" t="s">
        <v>82</v>
      </c>
      <c r="AV1412" s="11" t="s">
        <v>78</v>
      </c>
      <c r="AW1412" s="11" t="s">
        <v>36</v>
      </c>
      <c r="AX1412" s="11" t="s">
        <v>73</v>
      </c>
      <c r="AY1412" s="217" t="s">
        <v>158</v>
      </c>
    </row>
    <row r="1413" spans="2:51" s="12" customFormat="1" ht="13.5">
      <c r="B1413" s="223"/>
      <c r="D1413" s="216" t="s">
        <v>166</v>
      </c>
      <c r="E1413" s="224" t="s">
        <v>5</v>
      </c>
      <c r="F1413" s="225" t="s">
        <v>78</v>
      </c>
      <c r="H1413" s="226">
        <v>1</v>
      </c>
      <c r="I1413" s="227"/>
      <c r="L1413" s="223"/>
      <c r="M1413" s="228"/>
      <c r="N1413" s="229"/>
      <c r="O1413" s="229"/>
      <c r="P1413" s="229"/>
      <c r="Q1413" s="229"/>
      <c r="R1413" s="229"/>
      <c r="S1413" s="229"/>
      <c r="T1413" s="230"/>
      <c r="AT1413" s="224" t="s">
        <v>166</v>
      </c>
      <c r="AU1413" s="224" t="s">
        <v>82</v>
      </c>
      <c r="AV1413" s="12" t="s">
        <v>82</v>
      </c>
      <c r="AW1413" s="12" t="s">
        <v>36</v>
      </c>
      <c r="AX1413" s="12" t="s">
        <v>73</v>
      </c>
      <c r="AY1413" s="224" t="s">
        <v>158</v>
      </c>
    </row>
    <row r="1414" spans="2:51" s="13" customFormat="1" ht="13.5">
      <c r="B1414" s="231"/>
      <c r="D1414" s="216" t="s">
        <v>166</v>
      </c>
      <c r="E1414" s="232" t="s">
        <v>5</v>
      </c>
      <c r="F1414" s="233" t="s">
        <v>169</v>
      </c>
      <c r="H1414" s="234">
        <v>1</v>
      </c>
      <c r="I1414" s="235"/>
      <c r="L1414" s="231"/>
      <c r="M1414" s="236"/>
      <c r="N1414" s="237"/>
      <c r="O1414" s="237"/>
      <c r="P1414" s="237"/>
      <c r="Q1414" s="237"/>
      <c r="R1414" s="237"/>
      <c r="S1414" s="237"/>
      <c r="T1414" s="238"/>
      <c r="AT1414" s="232" t="s">
        <v>166</v>
      </c>
      <c r="AU1414" s="232" t="s">
        <v>82</v>
      </c>
      <c r="AV1414" s="13" t="s">
        <v>88</v>
      </c>
      <c r="AW1414" s="13" t="s">
        <v>36</v>
      </c>
      <c r="AX1414" s="13" t="s">
        <v>78</v>
      </c>
      <c r="AY1414" s="232" t="s">
        <v>158</v>
      </c>
    </row>
    <row r="1415" spans="2:65" s="1" customFormat="1" ht="306" customHeight="1">
      <c r="B1415" s="202"/>
      <c r="C1415" s="203" t="s">
        <v>1699</v>
      </c>
      <c r="D1415" s="203" t="s">
        <v>160</v>
      </c>
      <c r="E1415" s="204" t="s">
        <v>1700</v>
      </c>
      <c r="F1415" s="205" t="s">
        <v>1701</v>
      </c>
      <c r="G1415" s="206" t="s">
        <v>853</v>
      </c>
      <c r="H1415" s="207">
        <v>1</v>
      </c>
      <c r="I1415" s="208"/>
      <c r="J1415" s="209">
        <f>ROUND(I1415*H1415,2)</f>
        <v>0</v>
      </c>
      <c r="K1415" s="205" t="s">
        <v>5</v>
      </c>
      <c r="L1415" s="47"/>
      <c r="M1415" s="210" t="s">
        <v>5</v>
      </c>
      <c r="N1415" s="211" t="s">
        <v>44</v>
      </c>
      <c r="O1415" s="48"/>
      <c r="P1415" s="212">
        <f>O1415*H1415</f>
        <v>0</v>
      </c>
      <c r="Q1415" s="212">
        <v>0</v>
      </c>
      <c r="R1415" s="212">
        <f>Q1415*H1415</f>
        <v>0</v>
      </c>
      <c r="S1415" s="212">
        <v>0</v>
      </c>
      <c r="T1415" s="213">
        <f>S1415*H1415</f>
        <v>0</v>
      </c>
      <c r="AR1415" s="25" t="s">
        <v>255</v>
      </c>
      <c r="AT1415" s="25" t="s">
        <v>160</v>
      </c>
      <c r="AU1415" s="25" t="s">
        <v>82</v>
      </c>
      <c r="AY1415" s="25" t="s">
        <v>158</v>
      </c>
      <c r="BE1415" s="214">
        <f>IF(N1415="základní",J1415,0)</f>
        <v>0</v>
      </c>
      <c r="BF1415" s="214">
        <f>IF(N1415="snížená",J1415,0)</f>
        <v>0</v>
      </c>
      <c r="BG1415" s="214">
        <f>IF(N1415="zákl. přenesená",J1415,0)</f>
        <v>0</v>
      </c>
      <c r="BH1415" s="214">
        <f>IF(N1415="sníž. přenesená",J1415,0)</f>
        <v>0</v>
      </c>
      <c r="BI1415" s="214">
        <f>IF(N1415="nulová",J1415,0)</f>
        <v>0</v>
      </c>
      <c r="BJ1415" s="25" t="s">
        <v>78</v>
      </c>
      <c r="BK1415" s="214">
        <f>ROUND(I1415*H1415,2)</f>
        <v>0</v>
      </c>
      <c r="BL1415" s="25" t="s">
        <v>255</v>
      </c>
      <c r="BM1415" s="25" t="s">
        <v>1702</v>
      </c>
    </row>
    <row r="1416" spans="2:65" s="1" customFormat="1" ht="242.25" customHeight="1">
      <c r="B1416" s="202"/>
      <c r="C1416" s="203" t="s">
        <v>1703</v>
      </c>
      <c r="D1416" s="203" t="s">
        <v>160</v>
      </c>
      <c r="E1416" s="204" t="s">
        <v>1704</v>
      </c>
      <c r="F1416" s="205" t="s">
        <v>1705</v>
      </c>
      <c r="G1416" s="206" t="s">
        <v>853</v>
      </c>
      <c r="H1416" s="207">
        <v>2</v>
      </c>
      <c r="I1416" s="208"/>
      <c r="J1416" s="209">
        <f>ROUND(I1416*H1416,2)</f>
        <v>0</v>
      </c>
      <c r="K1416" s="205" t="s">
        <v>5</v>
      </c>
      <c r="L1416" s="47"/>
      <c r="M1416" s="210" t="s">
        <v>5</v>
      </c>
      <c r="N1416" s="211" t="s">
        <v>44</v>
      </c>
      <c r="O1416" s="48"/>
      <c r="P1416" s="212">
        <f>O1416*H1416</f>
        <v>0</v>
      </c>
      <c r="Q1416" s="212">
        <v>0</v>
      </c>
      <c r="R1416" s="212">
        <f>Q1416*H1416</f>
        <v>0</v>
      </c>
      <c r="S1416" s="212">
        <v>0</v>
      </c>
      <c r="T1416" s="213">
        <f>S1416*H1416</f>
        <v>0</v>
      </c>
      <c r="AR1416" s="25" t="s">
        <v>255</v>
      </c>
      <c r="AT1416" s="25" t="s">
        <v>160</v>
      </c>
      <c r="AU1416" s="25" t="s">
        <v>82</v>
      </c>
      <c r="AY1416" s="25" t="s">
        <v>158</v>
      </c>
      <c r="BE1416" s="214">
        <f>IF(N1416="základní",J1416,0)</f>
        <v>0</v>
      </c>
      <c r="BF1416" s="214">
        <f>IF(N1416="snížená",J1416,0)</f>
        <v>0</v>
      </c>
      <c r="BG1416" s="214">
        <f>IF(N1416="zákl. přenesená",J1416,0)</f>
        <v>0</v>
      </c>
      <c r="BH1416" s="214">
        <f>IF(N1416="sníž. přenesená",J1416,0)</f>
        <v>0</v>
      </c>
      <c r="BI1416" s="214">
        <f>IF(N1416="nulová",J1416,0)</f>
        <v>0</v>
      </c>
      <c r="BJ1416" s="25" t="s">
        <v>78</v>
      </c>
      <c r="BK1416" s="214">
        <f>ROUND(I1416*H1416,2)</f>
        <v>0</v>
      </c>
      <c r="BL1416" s="25" t="s">
        <v>255</v>
      </c>
      <c r="BM1416" s="25" t="s">
        <v>1706</v>
      </c>
    </row>
    <row r="1417" spans="2:65" s="1" customFormat="1" ht="16.5" customHeight="1">
      <c r="B1417" s="202"/>
      <c r="C1417" s="203" t="s">
        <v>1707</v>
      </c>
      <c r="D1417" s="203" t="s">
        <v>160</v>
      </c>
      <c r="E1417" s="204" t="s">
        <v>1708</v>
      </c>
      <c r="F1417" s="205" t="s">
        <v>1709</v>
      </c>
      <c r="G1417" s="206" t="s">
        <v>853</v>
      </c>
      <c r="H1417" s="207">
        <v>2</v>
      </c>
      <c r="I1417" s="208"/>
      <c r="J1417" s="209">
        <f>ROUND(I1417*H1417,2)</f>
        <v>0</v>
      </c>
      <c r="K1417" s="205" t="s">
        <v>5</v>
      </c>
      <c r="L1417" s="47"/>
      <c r="M1417" s="210" t="s">
        <v>5</v>
      </c>
      <c r="N1417" s="211" t="s">
        <v>44</v>
      </c>
      <c r="O1417" s="48"/>
      <c r="P1417" s="212">
        <f>O1417*H1417</f>
        <v>0</v>
      </c>
      <c r="Q1417" s="212">
        <v>0</v>
      </c>
      <c r="R1417" s="212">
        <f>Q1417*H1417</f>
        <v>0</v>
      </c>
      <c r="S1417" s="212">
        <v>0</v>
      </c>
      <c r="T1417" s="213">
        <f>S1417*H1417</f>
        <v>0</v>
      </c>
      <c r="AR1417" s="25" t="s">
        <v>255</v>
      </c>
      <c r="AT1417" s="25" t="s">
        <v>160</v>
      </c>
      <c r="AU1417" s="25" t="s">
        <v>82</v>
      </c>
      <c r="AY1417" s="25" t="s">
        <v>158</v>
      </c>
      <c r="BE1417" s="214">
        <f>IF(N1417="základní",J1417,0)</f>
        <v>0</v>
      </c>
      <c r="BF1417" s="214">
        <f>IF(N1417="snížená",J1417,0)</f>
        <v>0</v>
      </c>
      <c r="BG1417" s="214">
        <f>IF(N1417="zákl. přenesená",J1417,0)</f>
        <v>0</v>
      </c>
      <c r="BH1417" s="214">
        <f>IF(N1417="sníž. přenesená",J1417,0)</f>
        <v>0</v>
      </c>
      <c r="BI1417" s="214">
        <f>IF(N1417="nulová",J1417,0)</f>
        <v>0</v>
      </c>
      <c r="BJ1417" s="25" t="s">
        <v>78</v>
      </c>
      <c r="BK1417" s="214">
        <f>ROUND(I1417*H1417,2)</f>
        <v>0</v>
      </c>
      <c r="BL1417" s="25" t="s">
        <v>255</v>
      </c>
      <c r="BM1417" s="25" t="s">
        <v>1710</v>
      </c>
    </row>
    <row r="1418" spans="2:65" s="1" customFormat="1" ht="16.5" customHeight="1">
      <c r="B1418" s="202"/>
      <c r="C1418" s="203" t="s">
        <v>1711</v>
      </c>
      <c r="D1418" s="203" t="s">
        <v>160</v>
      </c>
      <c r="E1418" s="204" t="s">
        <v>1712</v>
      </c>
      <c r="F1418" s="205" t="s">
        <v>1713</v>
      </c>
      <c r="G1418" s="206" t="s">
        <v>853</v>
      </c>
      <c r="H1418" s="207">
        <v>8</v>
      </c>
      <c r="I1418" s="208"/>
      <c r="J1418" s="209">
        <f>ROUND(I1418*H1418,2)</f>
        <v>0</v>
      </c>
      <c r="K1418" s="205" t="s">
        <v>5</v>
      </c>
      <c r="L1418" s="47"/>
      <c r="M1418" s="210" t="s">
        <v>5</v>
      </c>
      <c r="N1418" s="211" t="s">
        <v>44</v>
      </c>
      <c r="O1418" s="48"/>
      <c r="P1418" s="212">
        <f>O1418*H1418</f>
        <v>0</v>
      </c>
      <c r="Q1418" s="212">
        <v>0</v>
      </c>
      <c r="R1418" s="212">
        <f>Q1418*H1418</f>
        <v>0</v>
      </c>
      <c r="S1418" s="212">
        <v>0</v>
      </c>
      <c r="T1418" s="213">
        <f>S1418*H1418</f>
        <v>0</v>
      </c>
      <c r="AR1418" s="25" t="s">
        <v>255</v>
      </c>
      <c r="AT1418" s="25" t="s">
        <v>160</v>
      </c>
      <c r="AU1418" s="25" t="s">
        <v>82</v>
      </c>
      <c r="AY1418" s="25" t="s">
        <v>158</v>
      </c>
      <c r="BE1418" s="214">
        <f>IF(N1418="základní",J1418,0)</f>
        <v>0</v>
      </c>
      <c r="BF1418" s="214">
        <f>IF(N1418="snížená",J1418,0)</f>
        <v>0</v>
      </c>
      <c r="BG1418" s="214">
        <f>IF(N1418="zákl. přenesená",J1418,0)</f>
        <v>0</v>
      </c>
      <c r="BH1418" s="214">
        <f>IF(N1418="sníž. přenesená",J1418,0)</f>
        <v>0</v>
      </c>
      <c r="BI1418" s="214">
        <f>IF(N1418="nulová",J1418,0)</f>
        <v>0</v>
      </c>
      <c r="BJ1418" s="25" t="s">
        <v>78</v>
      </c>
      <c r="BK1418" s="214">
        <f>ROUND(I1418*H1418,2)</f>
        <v>0</v>
      </c>
      <c r="BL1418" s="25" t="s">
        <v>255</v>
      </c>
      <c r="BM1418" s="25" t="s">
        <v>1714</v>
      </c>
    </row>
    <row r="1419" spans="2:51" s="12" customFormat="1" ht="13.5">
      <c r="B1419" s="223"/>
      <c r="D1419" s="216" t="s">
        <v>166</v>
      </c>
      <c r="E1419" s="224" t="s">
        <v>5</v>
      </c>
      <c r="F1419" s="225" t="s">
        <v>1715</v>
      </c>
      <c r="H1419" s="226">
        <v>8</v>
      </c>
      <c r="I1419" s="227"/>
      <c r="L1419" s="223"/>
      <c r="M1419" s="228"/>
      <c r="N1419" s="229"/>
      <c r="O1419" s="229"/>
      <c r="P1419" s="229"/>
      <c r="Q1419" s="229"/>
      <c r="R1419" s="229"/>
      <c r="S1419" s="229"/>
      <c r="T1419" s="230"/>
      <c r="AT1419" s="224" t="s">
        <v>166</v>
      </c>
      <c r="AU1419" s="224" t="s">
        <v>82</v>
      </c>
      <c r="AV1419" s="12" t="s">
        <v>82</v>
      </c>
      <c r="AW1419" s="12" t="s">
        <v>36</v>
      </c>
      <c r="AX1419" s="12" t="s">
        <v>73</v>
      </c>
      <c r="AY1419" s="224" t="s">
        <v>158</v>
      </c>
    </row>
    <row r="1420" spans="2:51" s="13" customFormat="1" ht="13.5">
      <c r="B1420" s="231"/>
      <c r="D1420" s="216" t="s">
        <v>166</v>
      </c>
      <c r="E1420" s="232" t="s">
        <v>5</v>
      </c>
      <c r="F1420" s="233" t="s">
        <v>169</v>
      </c>
      <c r="H1420" s="234">
        <v>8</v>
      </c>
      <c r="I1420" s="235"/>
      <c r="L1420" s="231"/>
      <c r="M1420" s="236"/>
      <c r="N1420" s="237"/>
      <c r="O1420" s="237"/>
      <c r="P1420" s="237"/>
      <c r="Q1420" s="237"/>
      <c r="R1420" s="237"/>
      <c r="S1420" s="237"/>
      <c r="T1420" s="238"/>
      <c r="AT1420" s="232" t="s">
        <v>166</v>
      </c>
      <c r="AU1420" s="232" t="s">
        <v>82</v>
      </c>
      <c r="AV1420" s="13" t="s">
        <v>88</v>
      </c>
      <c r="AW1420" s="13" t="s">
        <v>36</v>
      </c>
      <c r="AX1420" s="13" t="s">
        <v>78</v>
      </c>
      <c r="AY1420" s="232" t="s">
        <v>158</v>
      </c>
    </row>
    <row r="1421" spans="2:65" s="1" customFormat="1" ht="38.25" customHeight="1">
      <c r="B1421" s="202"/>
      <c r="C1421" s="203" t="s">
        <v>1716</v>
      </c>
      <c r="D1421" s="203" t="s">
        <v>160</v>
      </c>
      <c r="E1421" s="204" t="s">
        <v>1717</v>
      </c>
      <c r="F1421" s="205" t="s">
        <v>1718</v>
      </c>
      <c r="G1421" s="206" t="s">
        <v>1305</v>
      </c>
      <c r="H1421" s="257"/>
      <c r="I1421" s="208"/>
      <c r="J1421" s="209">
        <f>ROUND(I1421*H1421,2)</f>
        <v>0</v>
      </c>
      <c r="K1421" s="205" t="s">
        <v>164</v>
      </c>
      <c r="L1421" s="47"/>
      <c r="M1421" s="210" t="s">
        <v>5</v>
      </c>
      <c r="N1421" s="211" t="s">
        <v>44</v>
      </c>
      <c r="O1421" s="48"/>
      <c r="P1421" s="212">
        <f>O1421*H1421</f>
        <v>0</v>
      </c>
      <c r="Q1421" s="212">
        <v>0</v>
      </c>
      <c r="R1421" s="212">
        <f>Q1421*H1421</f>
        <v>0</v>
      </c>
      <c r="S1421" s="212">
        <v>0</v>
      </c>
      <c r="T1421" s="213">
        <f>S1421*H1421</f>
        <v>0</v>
      </c>
      <c r="AR1421" s="25" t="s">
        <v>255</v>
      </c>
      <c r="AT1421" s="25" t="s">
        <v>160</v>
      </c>
      <c r="AU1421" s="25" t="s">
        <v>82</v>
      </c>
      <c r="AY1421" s="25" t="s">
        <v>158</v>
      </c>
      <c r="BE1421" s="214">
        <f>IF(N1421="základní",J1421,0)</f>
        <v>0</v>
      </c>
      <c r="BF1421" s="214">
        <f>IF(N1421="snížená",J1421,0)</f>
        <v>0</v>
      </c>
      <c r="BG1421" s="214">
        <f>IF(N1421="zákl. přenesená",J1421,0)</f>
        <v>0</v>
      </c>
      <c r="BH1421" s="214">
        <f>IF(N1421="sníž. přenesená",J1421,0)</f>
        <v>0</v>
      </c>
      <c r="BI1421" s="214">
        <f>IF(N1421="nulová",J1421,0)</f>
        <v>0</v>
      </c>
      <c r="BJ1421" s="25" t="s">
        <v>78</v>
      </c>
      <c r="BK1421" s="214">
        <f>ROUND(I1421*H1421,2)</f>
        <v>0</v>
      </c>
      <c r="BL1421" s="25" t="s">
        <v>255</v>
      </c>
      <c r="BM1421" s="25" t="s">
        <v>1719</v>
      </c>
    </row>
    <row r="1422" spans="2:63" s="10" customFormat="1" ht="29.85" customHeight="1">
      <c r="B1422" s="189"/>
      <c r="D1422" s="190" t="s">
        <v>72</v>
      </c>
      <c r="E1422" s="200" t="s">
        <v>1720</v>
      </c>
      <c r="F1422" s="200" t="s">
        <v>1721</v>
      </c>
      <c r="I1422" s="192"/>
      <c r="J1422" s="201">
        <f>BK1422</f>
        <v>0</v>
      </c>
      <c r="L1422" s="189"/>
      <c r="M1422" s="194"/>
      <c r="N1422" s="195"/>
      <c r="O1422" s="195"/>
      <c r="P1422" s="196">
        <f>SUM(P1423:P1432)</f>
        <v>0</v>
      </c>
      <c r="Q1422" s="195"/>
      <c r="R1422" s="196">
        <f>SUM(R1423:R1432)</f>
        <v>0</v>
      </c>
      <c r="S1422" s="195"/>
      <c r="T1422" s="197">
        <f>SUM(T1423:T1432)</f>
        <v>0</v>
      </c>
      <c r="AR1422" s="190" t="s">
        <v>82</v>
      </c>
      <c r="AT1422" s="198" t="s">
        <v>72</v>
      </c>
      <c r="AU1422" s="198" t="s">
        <v>78</v>
      </c>
      <c r="AY1422" s="190" t="s">
        <v>158</v>
      </c>
      <c r="BK1422" s="199">
        <f>SUM(BK1423:BK1432)</f>
        <v>0</v>
      </c>
    </row>
    <row r="1423" spans="2:65" s="1" customFormat="1" ht="16.5" customHeight="1">
      <c r="B1423" s="202"/>
      <c r="C1423" s="203" t="s">
        <v>1722</v>
      </c>
      <c r="D1423" s="203" t="s">
        <v>160</v>
      </c>
      <c r="E1423" s="204" t="s">
        <v>1723</v>
      </c>
      <c r="F1423" s="205" t="s">
        <v>1724</v>
      </c>
      <c r="G1423" s="206" t="s">
        <v>163</v>
      </c>
      <c r="H1423" s="207">
        <v>11.593</v>
      </c>
      <c r="I1423" s="208"/>
      <c r="J1423" s="209">
        <f>ROUND(I1423*H1423,2)</f>
        <v>0</v>
      </c>
      <c r="K1423" s="205" t="s">
        <v>5</v>
      </c>
      <c r="L1423" s="47"/>
      <c r="M1423" s="210" t="s">
        <v>5</v>
      </c>
      <c r="N1423" s="211" t="s">
        <v>44</v>
      </c>
      <c r="O1423" s="48"/>
      <c r="P1423" s="212">
        <f>O1423*H1423</f>
        <v>0</v>
      </c>
      <c r="Q1423" s="212">
        <v>0</v>
      </c>
      <c r="R1423" s="212">
        <f>Q1423*H1423</f>
        <v>0</v>
      </c>
      <c r="S1423" s="212">
        <v>0</v>
      </c>
      <c r="T1423" s="213">
        <f>S1423*H1423</f>
        <v>0</v>
      </c>
      <c r="AR1423" s="25" t="s">
        <v>255</v>
      </c>
      <c r="AT1423" s="25" t="s">
        <v>160</v>
      </c>
      <c r="AU1423" s="25" t="s">
        <v>82</v>
      </c>
      <c r="AY1423" s="25" t="s">
        <v>158</v>
      </c>
      <c r="BE1423" s="214">
        <f>IF(N1423="základní",J1423,0)</f>
        <v>0</v>
      </c>
      <c r="BF1423" s="214">
        <f>IF(N1423="snížená",J1423,0)</f>
        <v>0</v>
      </c>
      <c r="BG1423" s="214">
        <f>IF(N1423="zákl. přenesená",J1423,0)</f>
        <v>0</v>
      </c>
      <c r="BH1423" s="214">
        <f>IF(N1423="sníž. přenesená",J1423,0)</f>
        <v>0</v>
      </c>
      <c r="BI1423" s="214">
        <f>IF(N1423="nulová",J1423,0)</f>
        <v>0</v>
      </c>
      <c r="BJ1423" s="25" t="s">
        <v>78</v>
      </c>
      <c r="BK1423" s="214">
        <f>ROUND(I1423*H1423,2)</f>
        <v>0</v>
      </c>
      <c r="BL1423" s="25" t="s">
        <v>255</v>
      </c>
      <c r="BM1423" s="25" t="s">
        <v>1725</v>
      </c>
    </row>
    <row r="1424" spans="2:51" s="12" customFormat="1" ht="13.5">
      <c r="B1424" s="223"/>
      <c r="D1424" s="216" t="s">
        <v>166</v>
      </c>
      <c r="E1424" s="224" t="s">
        <v>5</v>
      </c>
      <c r="F1424" s="225" t="s">
        <v>1726</v>
      </c>
      <c r="H1424" s="226">
        <v>0.755</v>
      </c>
      <c r="I1424" s="227"/>
      <c r="L1424" s="223"/>
      <c r="M1424" s="228"/>
      <c r="N1424" s="229"/>
      <c r="O1424" s="229"/>
      <c r="P1424" s="229"/>
      <c r="Q1424" s="229"/>
      <c r="R1424" s="229"/>
      <c r="S1424" s="229"/>
      <c r="T1424" s="230"/>
      <c r="AT1424" s="224" t="s">
        <v>166</v>
      </c>
      <c r="AU1424" s="224" t="s">
        <v>82</v>
      </c>
      <c r="AV1424" s="12" t="s">
        <v>82</v>
      </c>
      <c r="AW1424" s="12" t="s">
        <v>36</v>
      </c>
      <c r="AX1424" s="12" t="s">
        <v>73</v>
      </c>
      <c r="AY1424" s="224" t="s">
        <v>158</v>
      </c>
    </row>
    <row r="1425" spans="2:51" s="12" customFormat="1" ht="13.5">
      <c r="B1425" s="223"/>
      <c r="D1425" s="216" t="s">
        <v>166</v>
      </c>
      <c r="E1425" s="224" t="s">
        <v>5</v>
      </c>
      <c r="F1425" s="225" t="s">
        <v>1727</v>
      </c>
      <c r="H1425" s="226">
        <v>2.25</v>
      </c>
      <c r="I1425" s="227"/>
      <c r="L1425" s="223"/>
      <c r="M1425" s="228"/>
      <c r="N1425" s="229"/>
      <c r="O1425" s="229"/>
      <c r="P1425" s="229"/>
      <c r="Q1425" s="229"/>
      <c r="R1425" s="229"/>
      <c r="S1425" s="229"/>
      <c r="T1425" s="230"/>
      <c r="AT1425" s="224" t="s">
        <v>166</v>
      </c>
      <c r="AU1425" s="224" t="s">
        <v>82</v>
      </c>
      <c r="AV1425" s="12" t="s">
        <v>82</v>
      </c>
      <c r="AW1425" s="12" t="s">
        <v>36</v>
      </c>
      <c r="AX1425" s="12" t="s">
        <v>73</v>
      </c>
      <c r="AY1425" s="224" t="s">
        <v>158</v>
      </c>
    </row>
    <row r="1426" spans="2:51" s="12" customFormat="1" ht="13.5">
      <c r="B1426" s="223"/>
      <c r="D1426" s="216" t="s">
        <v>166</v>
      </c>
      <c r="E1426" s="224" t="s">
        <v>5</v>
      </c>
      <c r="F1426" s="225" t="s">
        <v>1728</v>
      </c>
      <c r="H1426" s="226">
        <v>4.35</v>
      </c>
      <c r="I1426" s="227"/>
      <c r="L1426" s="223"/>
      <c r="M1426" s="228"/>
      <c r="N1426" s="229"/>
      <c r="O1426" s="229"/>
      <c r="P1426" s="229"/>
      <c r="Q1426" s="229"/>
      <c r="R1426" s="229"/>
      <c r="S1426" s="229"/>
      <c r="T1426" s="230"/>
      <c r="AT1426" s="224" t="s">
        <v>166</v>
      </c>
      <c r="AU1426" s="224" t="s">
        <v>82</v>
      </c>
      <c r="AV1426" s="12" t="s">
        <v>82</v>
      </c>
      <c r="AW1426" s="12" t="s">
        <v>36</v>
      </c>
      <c r="AX1426" s="12" t="s">
        <v>73</v>
      </c>
      <c r="AY1426" s="224" t="s">
        <v>158</v>
      </c>
    </row>
    <row r="1427" spans="2:51" s="12" customFormat="1" ht="13.5">
      <c r="B1427" s="223"/>
      <c r="D1427" s="216" t="s">
        <v>166</v>
      </c>
      <c r="E1427" s="224" t="s">
        <v>5</v>
      </c>
      <c r="F1427" s="225" t="s">
        <v>1729</v>
      </c>
      <c r="H1427" s="226">
        <v>0.5</v>
      </c>
      <c r="I1427" s="227"/>
      <c r="L1427" s="223"/>
      <c r="M1427" s="228"/>
      <c r="N1427" s="229"/>
      <c r="O1427" s="229"/>
      <c r="P1427" s="229"/>
      <c r="Q1427" s="229"/>
      <c r="R1427" s="229"/>
      <c r="S1427" s="229"/>
      <c r="T1427" s="230"/>
      <c r="AT1427" s="224" t="s">
        <v>166</v>
      </c>
      <c r="AU1427" s="224" t="s">
        <v>82</v>
      </c>
      <c r="AV1427" s="12" t="s">
        <v>82</v>
      </c>
      <c r="AW1427" s="12" t="s">
        <v>36</v>
      </c>
      <c r="AX1427" s="12" t="s">
        <v>73</v>
      </c>
      <c r="AY1427" s="224" t="s">
        <v>158</v>
      </c>
    </row>
    <row r="1428" spans="2:51" s="12" customFormat="1" ht="13.5">
      <c r="B1428" s="223"/>
      <c r="D1428" s="216" t="s">
        <v>166</v>
      </c>
      <c r="E1428" s="224" t="s">
        <v>5</v>
      </c>
      <c r="F1428" s="225" t="s">
        <v>1727</v>
      </c>
      <c r="H1428" s="226">
        <v>2.25</v>
      </c>
      <c r="I1428" s="227"/>
      <c r="L1428" s="223"/>
      <c r="M1428" s="228"/>
      <c r="N1428" s="229"/>
      <c r="O1428" s="229"/>
      <c r="P1428" s="229"/>
      <c r="Q1428" s="229"/>
      <c r="R1428" s="229"/>
      <c r="S1428" s="229"/>
      <c r="T1428" s="230"/>
      <c r="AT1428" s="224" t="s">
        <v>166</v>
      </c>
      <c r="AU1428" s="224" t="s">
        <v>82</v>
      </c>
      <c r="AV1428" s="12" t="s">
        <v>82</v>
      </c>
      <c r="AW1428" s="12" t="s">
        <v>36</v>
      </c>
      <c r="AX1428" s="12" t="s">
        <v>73</v>
      </c>
      <c r="AY1428" s="224" t="s">
        <v>158</v>
      </c>
    </row>
    <row r="1429" spans="2:51" s="12" customFormat="1" ht="13.5">
      <c r="B1429" s="223"/>
      <c r="D1429" s="216" t="s">
        <v>166</v>
      </c>
      <c r="E1429" s="224" t="s">
        <v>5</v>
      </c>
      <c r="F1429" s="225" t="s">
        <v>1730</v>
      </c>
      <c r="H1429" s="226">
        <v>0.75</v>
      </c>
      <c r="I1429" s="227"/>
      <c r="L1429" s="223"/>
      <c r="M1429" s="228"/>
      <c r="N1429" s="229"/>
      <c r="O1429" s="229"/>
      <c r="P1429" s="229"/>
      <c r="Q1429" s="229"/>
      <c r="R1429" s="229"/>
      <c r="S1429" s="229"/>
      <c r="T1429" s="230"/>
      <c r="AT1429" s="224" t="s">
        <v>166</v>
      </c>
      <c r="AU1429" s="224" t="s">
        <v>82</v>
      </c>
      <c r="AV1429" s="12" t="s">
        <v>82</v>
      </c>
      <c r="AW1429" s="12" t="s">
        <v>36</v>
      </c>
      <c r="AX1429" s="12" t="s">
        <v>73</v>
      </c>
      <c r="AY1429" s="224" t="s">
        <v>158</v>
      </c>
    </row>
    <row r="1430" spans="2:51" s="12" customFormat="1" ht="13.5">
      <c r="B1430" s="223"/>
      <c r="D1430" s="216" t="s">
        <v>166</v>
      </c>
      <c r="E1430" s="224" t="s">
        <v>5</v>
      </c>
      <c r="F1430" s="225" t="s">
        <v>1731</v>
      </c>
      <c r="H1430" s="226">
        <v>0.738</v>
      </c>
      <c r="I1430" s="227"/>
      <c r="L1430" s="223"/>
      <c r="M1430" s="228"/>
      <c r="N1430" s="229"/>
      <c r="O1430" s="229"/>
      <c r="P1430" s="229"/>
      <c r="Q1430" s="229"/>
      <c r="R1430" s="229"/>
      <c r="S1430" s="229"/>
      <c r="T1430" s="230"/>
      <c r="AT1430" s="224" t="s">
        <v>166</v>
      </c>
      <c r="AU1430" s="224" t="s">
        <v>82</v>
      </c>
      <c r="AV1430" s="12" t="s">
        <v>82</v>
      </c>
      <c r="AW1430" s="12" t="s">
        <v>36</v>
      </c>
      <c r="AX1430" s="12" t="s">
        <v>73</v>
      </c>
      <c r="AY1430" s="224" t="s">
        <v>158</v>
      </c>
    </row>
    <row r="1431" spans="2:51" s="13" customFormat="1" ht="13.5">
      <c r="B1431" s="231"/>
      <c r="D1431" s="216" t="s">
        <v>166</v>
      </c>
      <c r="E1431" s="232" t="s">
        <v>5</v>
      </c>
      <c r="F1431" s="233" t="s">
        <v>169</v>
      </c>
      <c r="H1431" s="234">
        <v>11.593</v>
      </c>
      <c r="I1431" s="235"/>
      <c r="L1431" s="231"/>
      <c r="M1431" s="236"/>
      <c r="N1431" s="237"/>
      <c r="O1431" s="237"/>
      <c r="P1431" s="237"/>
      <c r="Q1431" s="237"/>
      <c r="R1431" s="237"/>
      <c r="S1431" s="237"/>
      <c r="T1431" s="238"/>
      <c r="AT1431" s="232" t="s">
        <v>166</v>
      </c>
      <c r="AU1431" s="232" t="s">
        <v>82</v>
      </c>
      <c r="AV1431" s="13" t="s">
        <v>88</v>
      </c>
      <c r="AW1431" s="13" t="s">
        <v>36</v>
      </c>
      <c r="AX1431" s="13" t="s">
        <v>78</v>
      </c>
      <c r="AY1431" s="232" t="s">
        <v>158</v>
      </c>
    </row>
    <row r="1432" spans="2:65" s="1" customFormat="1" ht="38.25" customHeight="1">
      <c r="B1432" s="202"/>
      <c r="C1432" s="203" t="s">
        <v>1732</v>
      </c>
      <c r="D1432" s="203" t="s">
        <v>160</v>
      </c>
      <c r="E1432" s="204" t="s">
        <v>1733</v>
      </c>
      <c r="F1432" s="205" t="s">
        <v>1734</v>
      </c>
      <c r="G1432" s="206" t="s">
        <v>1305</v>
      </c>
      <c r="H1432" s="257"/>
      <c r="I1432" s="208"/>
      <c r="J1432" s="209">
        <f>ROUND(I1432*H1432,2)</f>
        <v>0</v>
      </c>
      <c r="K1432" s="205" t="s">
        <v>164</v>
      </c>
      <c r="L1432" s="47"/>
      <c r="M1432" s="210" t="s">
        <v>5</v>
      </c>
      <c r="N1432" s="211" t="s">
        <v>44</v>
      </c>
      <c r="O1432" s="48"/>
      <c r="P1432" s="212">
        <f>O1432*H1432</f>
        <v>0</v>
      </c>
      <c r="Q1432" s="212">
        <v>0</v>
      </c>
      <c r="R1432" s="212">
        <f>Q1432*H1432</f>
        <v>0</v>
      </c>
      <c r="S1432" s="212">
        <v>0</v>
      </c>
      <c r="T1432" s="213">
        <f>S1432*H1432</f>
        <v>0</v>
      </c>
      <c r="AR1432" s="25" t="s">
        <v>255</v>
      </c>
      <c r="AT1432" s="25" t="s">
        <v>160</v>
      </c>
      <c r="AU1432" s="25" t="s">
        <v>82</v>
      </c>
      <c r="AY1432" s="25" t="s">
        <v>158</v>
      </c>
      <c r="BE1432" s="214">
        <f>IF(N1432="základní",J1432,0)</f>
        <v>0</v>
      </c>
      <c r="BF1432" s="214">
        <f>IF(N1432="snížená",J1432,0)</f>
        <v>0</v>
      </c>
      <c r="BG1432" s="214">
        <f>IF(N1432="zákl. přenesená",J1432,0)</f>
        <v>0</v>
      </c>
      <c r="BH1432" s="214">
        <f>IF(N1432="sníž. přenesená",J1432,0)</f>
        <v>0</v>
      </c>
      <c r="BI1432" s="214">
        <f>IF(N1432="nulová",J1432,0)</f>
        <v>0</v>
      </c>
      <c r="BJ1432" s="25" t="s">
        <v>78</v>
      </c>
      <c r="BK1432" s="214">
        <f>ROUND(I1432*H1432,2)</f>
        <v>0</v>
      </c>
      <c r="BL1432" s="25" t="s">
        <v>255</v>
      </c>
      <c r="BM1432" s="25" t="s">
        <v>1735</v>
      </c>
    </row>
    <row r="1433" spans="2:63" s="10" customFormat="1" ht="29.85" customHeight="1">
      <c r="B1433" s="189"/>
      <c r="D1433" s="190" t="s">
        <v>72</v>
      </c>
      <c r="E1433" s="200" t="s">
        <v>1736</v>
      </c>
      <c r="F1433" s="200" t="s">
        <v>1737</v>
      </c>
      <c r="I1433" s="192"/>
      <c r="J1433" s="201">
        <f>BK1433</f>
        <v>0</v>
      </c>
      <c r="L1433" s="189"/>
      <c r="M1433" s="194"/>
      <c r="N1433" s="195"/>
      <c r="O1433" s="195"/>
      <c r="P1433" s="196">
        <f>SUM(P1434:P1438)</f>
        <v>0</v>
      </c>
      <c r="Q1433" s="195"/>
      <c r="R1433" s="196">
        <f>SUM(R1434:R1438)</f>
        <v>0</v>
      </c>
      <c r="S1433" s="195"/>
      <c r="T1433" s="197">
        <f>SUM(T1434:T1438)</f>
        <v>0</v>
      </c>
      <c r="AR1433" s="190" t="s">
        <v>82</v>
      </c>
      <c r="AT1433" s="198" t="s">
        <v>72</v>
      </c>
      <c r="AU1433" s="198" t="s">
        <v>78</v>
      </c>
      <c r="AY1433" s="190" t="s">
        <v>158</v>
      </c>
      <c r="BK1433" s="199">
        <f>SUM(BK1434:BK1438)</f>
        <v>0</v>
      </c>
    </row>
    <row r="1434" spans="2:65" s="1" customFormat="1" ht="16.5" customHeight="1">
      <c r="B1434" s="202"/>
      <c r="C1434" s="203" t="s">
        <v>1738</v>
      </c>
      <c r="D1434" s="203" t="s">
        <v>160</v>
      </c>
      <c r="E1434" s="204" t="s">
        <v>1739</v>
      </c>
      <c r="F1434" s="205" t="s">
        <v>1740</v>
      </c>
      <c r="G1434" s="206" t="s">
        <v>163</v>
      </c>
      <c r="H1434" s="207">
        <v>5</v>
      </c>
      <c r="I1434" s="208"/>
      <c r="J1434" s="209">
        <f>ROUND(I1434*H1434,2)</f>
        <v>0</v>
      </c>
      <c r="K1434" s="205" t="s">
        <v>5</v>
      </c>
      <c r="L1434" s="47"/>
      <c r="M1434" s="210" t="s">
        <v>5</v>
      </c>
      <c r="N1434" s="211" t="s">
        <v>44</v>
      </c>
      <c r="O1434" s="48"/>
      <c r="P1434" s="212">
        <f>O1434*H1434</f>
        <v>0</v>
      </c>
      <c r="Q1434" s="212">
        <v>0</v>
      </c>
      <c r="R1434" s="212">
        <f>Q1434*H1434</f>
        <v>0</v>
      </c>
      <c r="S1434" s="212">
        <v>0</v>
      </c>
      <c r="T1434" s="213">
        <f>S1434*H1434</f>
        <v>0</v>
      </c>
      <c r="AR1434" s="25" t="s">
        <v>255</v>
      </c>
      <c r="AT1434" s="25" t="s">
        <v>160</v>
      </c>
      <c r="AU1434" s="25" t="s">
        <v>82</v>
      </c>
      <c r="AY1434" s="25" t="s">
        <v>158</v>
      </c>
      <c r="BE1434" s="214">
        <f>IF(N1434="základní",J1434,0)</f>
        <v>0</v>
      </c>
      <c r="BF1434" s="214">
        <f>IF(N1434="snížená",J1434,0)</f>
        <v>0</v>
      </c>
      <c r="BG1434" s="214">
        <f>IF(N1434="zákl. přenesená",J1434,0)</f>
        <v>0</v>
      </c>
      <c r="BH1434" s="214">
        <f>IF(N1434="sníž. přenesená",J1434,0)</f>
        <v>0</v>
      </c>
      <c r="BI1434" s="214">
        <f>IF(N1434="nulová",J1434,0)</f>
        <v>0</v>
      </c>
      <c r="BJ1434" s="25" t="s">
        <v>78</v>
      </c>
      <c r="BK1434" s="214">
        <f>ROUND(I1434*H1434,2)</f>
        <v>0</v>
      </c>
      <c r="BL1434" s="25" t="s">
        <v>255</v>
      </c>
      <c r="BM1434" s="25" t="s">
        <v>1741</v>
      </c>
    </row>
    <row r="1435" spans="2:51" s="11" customFormat="1" ht="13.5">
      <c r="B1435" s="215"/>
      <c r="D1435" s="216" t="s">
        <v>166</v>
      </c>
      <c r="E1435" s="217" t="s">
        <v>5</v>
      </c>
      <c r="F1435" s="218" t="s">
        <v>1742</v>
      </c>
      <c r="H1435" s="217" t="s">
        <v>5</v>
      </c>
      <c r="I1435" s="219"/>
      <c r="L1435" s="215"/>
      <c r="M1435" s="220"/>
      <c r="N1435" s="221"/>
      <c r="O1435" s="221"/>
      <c r="P1435" s="221"/>
      <c r="Q1435" s="221"/>
      <c r="R1435" s="221"/>
      <c r="S1435" s="221"/>
      <c r="T1435" s="222"/>
      <c r="AT1435" s="217" t="s">
        <v>166</v>
      </c>
      <c r="AU1435" s="217" t="s">
        <v>82</v>
      </c>
      <c r="AV1435" s="11" t="s">
        <v>78</v>
      </c>
      <c r="AW1435" s="11" t="s">
        <v>36</v>
      </c>
      <c r="AX1435" s="11" t="s">
        <v>73</v>
      </c>
      <c r="AY1435" s="217" t="s">
        <v>158</v>
      </c>
    </row>
    <row r="1436" spans="2:51" s="11" customFormat="1" ht="13.5">
      <c r="B1436" s="215"/>
      <c r="D1436" s="216" t="s">
        <v>166</v>
      </c>
      <c r="E1436" s="217" t="s">
        <v>5</v>
      </c>
      <c r="F1436" s="218" t="s">
        <v>1743</v>
      </c>
      <c r="H1436" s="217" t="s">
        <v>5</v>
      </c>
      <c r="I1436" s="219"/>
      <c r="L1436" s="215"/>
      <c r="M1436" s="220"/>
      <c r="N1436" s="221"/>
      <c r="O1436" s="221"/>
      <c r="P1436" s="221"/>
      <c r="Q1436" s="221"/>
      <c r="R1436" s="221"/>
      <c r="S1436" s="221"/>
      <c r="T1436" s="222"/>
      <c r="AT1436" s="217" t="s">
        <v>166</v>
      </c>
      <c r="AU1436" s="217" t="s">
        <v>82</v>
      </c>
      <c r="AV1436" s="11" t="s">
        <v>78</v>
      </c>
      <c r="AW1436" s="11" t="s">
        <v>36</v>
      </c>
      <c r="AX1436" s="11" t="s">
        <v>73</v>
      </c>
      <c r="AY1436" s="217" t="s">
        <v>158</v>
      </c>
    </row>
    <row r="1437" spans="2:51" s="12" customFormat="1" ht="13.5">
      <c r="B1437" s="223"/>
      <c r="D1437" s="216" t="s">
        <v>166</v>
      </c>
      <c r="E1437" s="224" t="s">
        <v>5</v>
      </c>
      <c r="F1437" s="225" t="s">
        <v>993</v>
      </c>
      <c r="H1437" s="226">
        <v>5</v>
      </c>
      <c r="I1437" s="227"/>
      <c r="L1437" s="223"/>
      <c r="M1437" s="228"/>
      <c r="N1437" s="229"/>
      <c r="O1437" s="229"/>
      <c r="P1437" s="229"/>
      <c r="Q1437" s="229"/>
      <c r="R1437" s="229"/>
      <c r="S1437" s="229"/>
      <c r="T1437" s="230"/>
      <c r="AT1437" s="224" t="s">
        <v>166</v>
      </c>
      <c r="AU1437" s="224" t="s">
        <v>82</v>
      </c>
      <c r="AV1437" s="12" t="s">
        <v>82</v>
      </c>
      <c r="AW1437" s="12" t="s">
        <v>36</v>
      </c>
      <c r="AX1437" s="12" t="s">
        <v>73</v>
      </c>
      <c r="AY1437" s="224" t="s">
        <v>158</v>
      </c>
    </row>
    <row r="1438" spans="2:51" s="13" customFormat="1" ht="13.5">
      <c r="B1438" s="231"/>
      <c r="D1438" s="216" t="s">
        <v>166</v>
      </c>
      <c r="E1438" s="232" t="s">
        <v>5</v>
      </c>
      <c r="F1438" s="233" t="s">
        <v>169</v>
      </c>
      <c r="H1438" s="234">
        <v>5</v>
      </c>
      <c r="I1438" s="235"/>
      <c r="L1438" s="231"/>
      <c r="M1438" s="236"/>
      <c r="N1438" s="237"/>
      <c r="O1438" s="237"/>
      <c r="P1438" s="237"/>
      <c r="Q1438" s="237"/>
      <c r="R1438" s="237"/>
      <c r="S1438" s="237"/>
      <c r="T1438" s="238"/>
      <c r="AT1438" s="232" t="s">
        <v>166</v>
      </c>
      <c r="AU1438" s="232" t="s">
        <v>82</v>
      </c>
      <c r="AV1438" s="13" t="s">
        <v>88</v>
      </c>
      <c r="AW1438" s="13" t="s">
        <v>36</v>
      </c>
      <c r="AX1438" s="13" t="s">
        <v>78</v>
      </c>
      <c r="AY1438" s="232" t="s">
        <v>158</v>
      </c>
    </row>
    <row r="1439" spans="2:63" s="10" customFormat="1" ht="29.85" customHeight="1">
      <c r="B1439" s="189"/>
      <c r="D1439" s="190" t="s">
        <v>72</v>
      </c>
      <c r="E1439" s="200" t="s">
        <v>1744</v>
      </c>
      <c r="F1439" s="200" t="s">
        <v>1745</v>
      </c>
      <c r="I1439" s="192"/>
      <c r="J1439" s="201">
        <f>BK1439</f>
        <v>0</v>
      </c>
      <c r="L1439" s="189"/>
      <c r="M1439" s="194"/>
      <c r="N1439" s="195"/>
      <c r="O1439" s="195"/>
      <c r="P1439" s="196">
        <f>SUM(P1440:P1446)</f>
        <v>0</v>
      </c>
      <c r="Q1439" s="195"/>
      <c r="R1439" s="196">
        <f>SUM(R1440:R1446)</f>
        <v>0</v>
      </c>
      <c r="S1439" s="195"/>
      <c r="T1439" s="197">
        <f>SUM(T1440:T1446)</f>
        <v>0</v>
      </c>
      <c r="AR1439" s="190" t="s">
        <v>82</v>
      </c>
      <c r="AT1439" s="198" t="s">
        <v>72</v>
      </c>
      <c r="AU1439" s="198" t="s">
        <v>78</v>
      </c>
      <c r="AY1439" s="190" t="s">
        <v>158</v>
      </c>
      <c r="BK1439" s="199">
        <f>SUM(BK1440:BK1446)</f>
        <v>0</v>
      </c>
    </row>
    <row r="1440" spans="2:65" s="1" customFormat="1" ht="25.5" customHeight="1">
      <c r="B1440" s="202"/>
      <c r="C1440" s="203" t="s">
        <v>1746</v>
      </c>
      <c r="D1440" s="203" t="s">
        <v>160</v>
      </c>
      <c r="E1440" s="204" t="s">
        <v>1747</v>
      </c>
      <c r="F1440" s="205" t="s">
        <v>1748</v>
      </c>
      <c r="G1440" s="206" t="s">
        <v>163</v>
      </c>
      <c r="H1440" s="207">
        <v>570.276</v>
      </c>
      <c r="I1440" s="208"/>
      <c r="J1440" s="209">
        <f>ROUND(I1440*H1440,2)</f>
        <v>0</v>
      </c>
      <c r="K1440" s="205" t="s">
        <v>164</v>
      </c>
      <c r="L1440" s="47"/>
      <c r="M1440" s="210" t="s">
        <v>5</v>
      </c>
      <c r="N1440" s="211" t="s">
        <v>44</v>
      </c>
      <c r="O1440" s="48"/>
      <c r="P1440" s="212">
        <f>O1440*H1440</f>
        <v>0</v>
      </c>
      <c r="Q1440" s="212">
        <v>0</v>
      </c>
      <c r="R1440" s="212">
        <f>Q1440*H1440</f>
        <v>0</v>
      </c>
      <c r="S1440" s="212">
        <v>0</v>
      </c>
      <c r="T1440" s="213">
        <f>S1440*H1440</f>
        <v>0</v>
      </c>
      <c r="AR1440" s="25" t="s">
        <v>255</v>
      </c>
      <c r="AT1440" s="25" t="s">
        <v>160</v>
      </c>
      <c r="AU1440" s="25" t="s">
        <v>82</v>
      </c>
      <c r="AY1440" s="25" t="s">
        <v>158</v>
      </c>
      <c r="BE1440" s="214">
        <f>IF(N1440="základní",J1440,0)</f>
        <v>0</v>
      </c>
      <c r="BF1440" s="214">
        <f>IF(N1440="snížená",J1440,0)</f>
        <v>0</v>
      </c>
      <c r="BG1440" s="214">
        <f>IF(N1440="zákl. přenesená",J1440,0)</f>
        <v>0</v>
      </c>
      <c r="BH1440" s="214">
        <f>IF(N1440="sníž. přenesená",J1440,0)</f>
        <v>0</v>
      </c>
      <c r="BI1440" s="214">
        <f>IF(N1440="nulová",J1440,0)</f>
        <v>0</v>
      </c>
      <c r="BJ1440" s="25" t="s">
        <v>78</v>
      </c>
      <c r="BK1440" s="214">
        <f>ROUND(I1440*H1440,2)</f>
        <v>0</v>
      </c>
      <c r="BL1440" s="25" t="s">
        <v>255</v>
      </c>
      <c r="BM1440" s="25" t="s">
        <v>1749</v>
      </c>
    </row>
    <row r="1441" spans="2:51" s="11" customFormat="1" ht="13.5">
      <c r="B1441" s="215"/>
      <c r="D1441" s="216" t="s">
        <v>166</v>
      </c>
      <c r="E1441" s="217" t="s">
        <v>5</v>
      </c>
      <c r="F1441" s="218" t="s">
        <v>1750</v>
      </c>
      <c r="H1441" s="217" t="s">
        <v>5</v>
      </c>
      <c r="I1441" s="219"/>
      <c r="L1441" s="215"/>
      <c r="M1441" s="220"/>
      <c r="N1441" s="221"/>
      <c r="O1441" s="221"/>
      <c r="P1441" s="221"/>
      <c r="Q1441" s="221"/>
      <c r="R1441" s="221"/>
      <c r="S1441" s="221"/>
      <c r="T1441" s="222"/>
      <c r="AT1441" s="217" t="s">
        <v>166</v>
      </c>
      <c r="AU1441" s="217" t="s">
        <v>82</v>
      </c>
      <c r="AV1441" s="11" t="s">
        <v>78</v>
      </c>
      <c r="AW1441" s="11" t="s">
        <v>36</v>
      </c>
      <c r="AX1441" s="11" t="s">
        <v>73</v>
      </c>
      <c r="AY1441" s="217" t="s">
        <v>158</v>
      </c>
    </row>
    <row r="1442" spans="2:51" s="12" customFormat="1" ht="13.5">
      <c r="B1442" s="223"/>
      <c r="D1442" s="216" t="s">
        <v>166</v>
      </c>
      <c r="E1442" s="224" t="s">
        <v>5</v>
      </c>
      <c r="F1442" s="225" t="s">
        <v>1751</v>
      </c>
      <c r="H1442" s="226">
        <v>543.776</v>
      </c>
      <c r="I1442" s="227"/>
      <c r="L1442" s="223"/>
      <c r="M1442" s="228"/>
      <c r="N1442" s="229"/>
      <c r="O1442" s="229"/>
      <c r="P1442" s="229"/>
      <c r="Q1442" s="229"/>
      <c r="R1442" s="229"/>
      <c r="S1442" s="229"/>
      <c r="T1442" s="230"/>
      <c r="AT1442" s="224" t="s">
        <v>166</v>
      </c>
      <c r="AU1442" s="224" t="s">
        <v>82</v>
      </c>
      <c r="AV1442" s="12" t="s">
        <v>82</v>
      </c>
      <c r="AW1442" s="12" t="s">
        <v>36</v>
      </c>
      <c r="AX1442" s="12" t="s">
        <v>73</v>
      </c>
      <c r="AY1442" s="224" t="s">
        <v>158</v>
      </c>
    </row>
    <row r="1443" spans="2:51" s="11" customFormat="1" ht="13.5">
      <c r="B1443" s="215"/>
      <c r="D1443" s="216" t="s">
        <v>166</v>
      </c>
      <c r="E1443" s="217" t="s">
        <v>5</v>
      </c>
      <c r="F1443" s="218" t="s">
        <v>420</v>
      </c>
      <c r="H1443" s="217" t="s">
        <v>5</v>
      </c>
      <c r="I1443" s="219"/>
      <c r="L1443" s="215"/>
      <c r="M1443" s="220"/>
      <c r="N1443" s="221"/>
      <c r="O1443" s="221"/>
      <c r="P1443" s="221"/>
      <c r="Q1443" s="221"/>
      <c r="R1443" s="221"/>
      <c r="S1443" s="221"/>
      <c r="T1443" s="222"/>
      <c r="AT1443" s="217" t="s">
        <v>166</v>
      </c>
      <c r="AU1443" s="217" t="s">
        <v>82</v>
      </c>
      <c r="AV1443" s="11" t="s">
        <v>78</v>
      </c>
      <c r="AW1443" s="11" t="s">
        <v>36</v>
      </c>
      <c r="AX1443" s="11" t="s">
        <v>73</v>
      </c>
      <c r="AY1443" s="217" t="s">
        <v>158</v>
      </c>
    </row>
    <row r="1444" spans="2:51" s="12" customFormat="1" ht="13.5">
      <c r="B1444" s="223"/>
      <c r="D1444" s="216" t="s">
        <v>166</v>
      </c>
      <c r="E1444" s="224" t="s">
        <v>5</v>
      </c>
      <c r="F1444" s="225" t="s">
        <v>1752</v>
      </c>
      <c r="H1444" s="226">
        <v>26.5</v>
      </c>
      <c r="I1444" s="227"/>
      <c r="L1444" s="223"/>
      <c r="M1444" s="228"/>
      <c r="N1444" s="229"/>
      <c r="O1444" s="229"/>
      <c r="P1444" s="229"/>
      <c r="Q1444" s="229"/>
      <c r="R1444" s="229"/>
      <c r="S1444" s="229"/>
      <c r="T1444" s="230"/>
      <c r="AT1444" s="224" t="s">
        <v>166</v>
      </c>
      <c r="AU1444" s="224" t="s">
        <v>82</v>
      </c>
      <c r="AV1444" s="12" t="s">
        <v>82</v>
      </c>
      <c r="AW1444" s="12" t="s">
        <v>36</v>
      </c>
      <c r="AX1444" s="12" t="s">
        <v>73</v>
      </c>
      <c r="AY1444" s="224" t="s">
        <v>158</v>
      </c>
    </row>
    <row r="1445" spans="2:51" s="13" customFormat="1" ht="13.5">
      <c r="B1445" s="231"/>
      <c r="D1445" s="216" t="s">
        <v>166</v>
      </c>
      <c r="E1445" s="232" t="s">
        <v>5</v>
      </c>
      <c r="F1445" s="233" t="s">
        <v>169</v>
      </c>
      <c r="H1445" s="234">
        <v>570.276</v>
      </c>
      <c r="I1445" s="235"/>
      <c r="L1445" s="231"/>
      <c r="M1445" s="236"/>
      <c r="N1445" s="237"/>
      <c r="O1445" s="237"/>
      <c r="P1445" s="237"/>
      <c r="Q1445" s="237"/>
      <c r="R1445" s="237"/>
      <c r="S1445" s="237"/>
      <c r="T1445" s="238"/>
      <c r="AT1445" s="232" t="s">
        <v>166</v>
      </c>
      <c r="AU1445" s="232" t="s">
        <v>82</v>
      </c>
      <c r="AV1445" s="13" t="s">
        <v>88</v>
      </c>
      <c r="AW1445" s="13" t="s">
        <v>36</v>
      </c>
      <c r="AX1445" s="13" t="s">
        <v>78</v>
      </c>
      <c r="AY1445" s="232" t="s">
        <v>158</v>
      </c>
    </row>
    <row r="1446" spans="2:65" s="1" customFormat="1" ht="25.5" customHeight="1">
      <c r="B1446" s="202"/>
      <c r="C1446" s="203" t="s">
        <v>1753</v>
      </c>
      <c r="D1446" s="203" t="s">
        <v>160</v>
      </c>
      <c r="E1446" s="204" t="s">
        <v>1754</v>
      </c>
      <c r="F1446" s="205" t="s">
        <v>1755</v>
      </c>
      <c r="G1446" s="206" t="s">
        <v>163</v>
      </c>
      <c r="H1446" s="207">
        <v>570.276</v>
      </c>
      <c r="I1446" s="208"/>
      <c r="J1446" s="209">
        <f>ROUND(I1446*H1446,2)</f>
        <v>0</v>
      </c>
      <c r="K1446" s="205" t="s">
        <v>5</v>
      </c>
      <c r="L1446" s="47"/>
      <c r="M1446" s="210" t="s">
        <v>5</v>
      </c>
      <c r="N1446" s="211" t="s">
        <v>44</v>
      </c>
      <c r="O1446" s="48"/>
      <c r="P1446" s="212">
        <f>O1446*H1446</f>
        <v>0</v>
      </c>
      <c r="Q1446" s="212">
        <v>0</v>
      </c>
      <c r="R1446" s="212">
        <f>Q1446*H1446</f>
        <v>0</v>
      </c>
      <c r="S1446" s="212">
        <v>0</v>
      </c>
      <c r="T1446" s="213">
        <f>S1446*H1446</f>
        <v>0</v>
      </c>
      <c r="AR1446" s="25" t="s">
        <v>255</v>
      </c>
      <c r="AT1446" s="25" t="s">
        <v>160</v>
      </c>
      <c r="AU1446" s="25" t="s">
        <v>82</v>
      </c>
      <c r="AY1446" s="25" t="s">
        <v>158</v>
      </c>
      <c r="BE1446" s="214">
        <f>IF(N1446="základní",J1446,0)</f>
        <v>0</v>
      </c>
      <c r="BF1446" s="214">
        <f>IF(N1446="snížená",J1446,0)</f>
        <v>0</v>
      </c>
      <c r="BG1446" s="214">
        <f>IF(N1446="zákl. přenesená",J1446,0)</f>
        <v>0</v>
      </c>
      <c r="BH1446" s="214">
        <f>IF(N1446="sníž. přenesená",J1446,0)</f>
        <v>0</v>
      </c>
      <c r="BI1446" s="214">
        <f>IF(N1446="nulová",J1446,0)</f>
        <v>0</v>
      </c>
      <c r="BJ1446" s="25" t="s">
        <v>78</v>
      </c>
      <c r="BK1446" s="214">
        <f>ROUND(I1446*H1446,2)</f>
        <v>0</v>
      </c>
      <c r="BL1446" s="25" t="s">
        <v>255</v>
      </c>
      <c r="BM1446" s="25" t="s">
        <v>1756</v>
      </c>
    </row>
    <row r="1447" spans="2:63" s="10" customFormat="1" ht="29.85" customHeight="1">
      <c r="B1447" s="189"/>
      <c r="D1447" s="190" t="s">
        <v>72</v>
      </c>
      <c r="E1447" s="200" t="s">
        <v>1757</v>
      </c>
      <c r="F1447" s="200" t="s">
        <v>1758</v>
      </c>
      <c r="I1447" s="192"/>
      <c r="J1447" s="201">
        <f>BK1447</f>
        <v>0</v>
      </c>
      <c r="L1447" s="189"/>
      <c r="M1447" s="194"/>
      <c r="N1447" s="195"/>
      <c r="O1447" s="195"/>
      <c r="P1447" s="196">
        <f>SUM(P1448:P1497)</f>
        <v>0</v>
      </c>
      <c r="Q1447" s="195"/>
      <c r="R1447" s="196">
        <f>SUM(R1448:R1497)</f>
        <v>0</v>
      </c>
      <c r="S1447" s="195"/>
      <c r="T1447" s="197">
        <f>SUM(T1448:T1497)</f>
        <v>0</v>
      </c>
      <c r="AR1447" s="190" t="s">
        <v>82</v>
      </c>
      <c r="AT1447" s="198" t="s">
        <v>72</v>
      </c>
      <c r="AU1447" s="198" t="s">
        <v>78</v>
      </c>
      <c r="AY1447" s="190" t="s">
        <v>158</v>
      </c>
      <c r="BK1447" s="199">
        <f>SUM(BK1448:BK1497)</f>
        <v>0</v>
      </c>
    </row>
    <row r="1448" spans="2:65" s="1" customFormat="1" ht="25.5" customHeight="1">
      <c r="B1448" s="202"/>
      <c r="C1448" s="203" t="s">
        <v>1759</v>
      </c>
      <c r="D1448" s="203" t="s">
        <v>160</v>
      </c>
      <c r="E1448" s="204" t="s">
        <v>1760</v>
      </c>
      <c r="F1448" s="205" t="s">
        <v>1761</v>
      </c>
      <c r="G1448" s="206" t="s">
        <v>163</v>
      </c>
      <c r="H1448" s="207">
        <v>1321</v>
      </c>
      <c r="I1448" s="208"/>
      <c r="J1448" s="209">
        <f>ROUND(I1448*H1448,2)</f>
        <v>0</v>
      </c>
      <c r="K1448" s="205" t="s">
        <v>164</v>
      </c>
      <c r="L1448" s="47"/>
      <c r="M1448" s="210" t="s">
        <v>5</v>
      </c>
      <c r="N1448" s="211" t="s">
        <v>44</v>
      </c>
      <c r="O1448" s="48"/>
      <c r="P1448" s="212">
        <f>O1448*H1448</f>
        <v>0</v>
      </c>
      <c r="Q1448" s="212">
        <v>0</v>
      </c>
      <c r="R1448" s="212">
        <f>Q1448*H1448</f>
        <v>0</v>
      </c>
      <c r="S1448" s="212">
        <v>0</v>
      </c>
      <c r="T1448" s="213">
        <f>S1448*H1448</f>
        <v>0</v>
      </c>
      <c r="AR1448" s="25" t="s">
        <v>255</v>
      </c>
      <c r="AT1448" s="25" t="s">
        <v>160</v>
      </c>
      <c r="AU1448" s="25" t="s">
        <v>82</v>
      </c>
      <c r="AY1448" s="25" t="s">
        <v>158</v>
      </c>
      <c r="BE1448" s="214">
        <f>IF(N1448="základní",J1448,0)</f>
        <v>0</v>
      </c>
      <c r="BF1448" s="214">
        <f>IF(N1448="snížená",J1448,0)</f>
        <v>0</v>
      </c>
      <c r="BG1448" s="214">
        <f>IF(N1448="zákl. přenesená",J1448,0)</f>
        <v>0</v>
      </c>
      <c r="BH1448" s="214">
        <f>IF(N1448="sníž. přenesená",J1448,0)</f>
        <v>0</v>
      </c>
      <c r="BI1448" s="214">
        <f>IF(N1448="nulová",J1448,0)</f>
        <v>0</v>
      </c>
      <c r="BJ1448" s="25" t="s">
        <v>78</v>
      </c>
      <c r="BK1448" s="214">
        <f>ROUND(I1448*H1448,2)</f>
        <v>0</v>
      </c>
      <c r="BL1448" s="25" t="s">
        <v>255</v>
      </c>
      <c r="BM1448" s="25" t="s">
        <v>1762</v>
      </c>
    </row>
    <row r="1449" spans="2:51" s="11" customFormat="1" ht="13.5">
      <c r="B1449" s="215"/>
      <c r="D1449" s="216" t="s">
        <v>166</v>
      </c>
      <c r="E1449" s="217" t="s">
        <v>5</v>
      </c>
      <c r="F1449" s="218" t="s">
        <v>1763</v>
      </c>
      <c r="H1449" s="217" t="s">
        <v>5</v>
      </c>
      <c r="I1449" s="219"/>
      <c r="L1449" s="215"/>
      <c r="M1449" s="220"/>
      <c r="N1449" s="221"/>
      <c r="O1449" s="221"/>
      <c r="P1449" s="221"/>
      <c r="Q1449" s="221"/>
      <c r="R1449" s="221"/>
      <c r="S1449" s="221"/>
      <c r="T1449" s="222"/>
      <c r="AT1449" s="217" t="s">
        <v>166</v>
      </c>
      <c r="AU1449" s="217" t="s">
        <v>82</v>
      </c>
      <c r="AV1449" s="11" t="s">
        <v>78</v>
      </c>
      <c r="AW1449" s="11" t="s">
        <v>36</v>
      </c>
      <c r="AX1449" s="11" t="s">
        <v>73</v>
      </c>
      <c r="AY1449" s="217" t="s">
        <v>158</v>
      </c>
    </row>
    <row r="1450" spans="2:51" s="12" customFormat="1" ht="13.5">
      <c r="B1450" s="223"/>
      <c r="D1450" s="216" t="s">
        <v>166</v>
      </c>
      <c r="E1450" s="224" t="s">
        <v>5</v>
      </c>
      <c r="F1450" s="225" t="s">
        <v>1764</v>
      </c>
      <c r="H1450" s="226">
        <v>8.274</v>
      </c>
      <c r="I1450" s="227"/>
      <c r="L1450" s="223"/>
      <c r="M1450" s="228"/>
      <c r="N1450" s="229"/>
      <c r="O1450" s="229"/>
      <c r="P1450" s="229"/>
      <c r="Q1450" s="229"/>
      <c r="R1450" s="229"/>
      <c r="S1450" s="229"/>
      <c r="T1450" s="230"/>
      <c r="AT1450" s="224" t="s">
        <v>166</v>
      </c>
      <c r="AU1450" s="224" t="s">
        <v>82</v>
      </c>
      <c r="AV1450" s="12" t="s">
        <v>82</v>
      </c>
      <c r="AW1450" s="12" t="s">
        <v>36</v>
      </c>
      <c r="AX1450" s="12" t="s">
        <v>73</v>
      </c>
      <c r="AY1450" s="224" t="s">
        <v>158</v>
      </c>
    </row>
    <row r="1451" spans="2:51" s="11" customFormat="1" ht="13.5">
      <c r="B1451" s="215"/>
      <c r="D1451" s="216" t="s">
        <v>166</v>
      </c>
      <c r="E1451" s="217" t="s">
        <v>5</v>
      </c>
      <c r="F1451" s="218" t="s">
        <v>1765</v>
      </c>
      <c r="H1451" s="217" t="s">
        <v>5</v>
      </c>
      <c r="I1451" s="219"/>
      <c r="L1451" s="215"/>
      <c r="M1451" s="220"/>
      <c r="N1451" s="221"/>
      <c r="O1451" s="221"/>
      <c r="P1451" s="221"/>
      <c r="Q1451" s="221"/>
      <c r="R1451" s="221"/>
      <c r="S1451" s="221"/>
      <c r="T1451" s="222"/>
      <c r="AT1451" s="217" t="s">
        <v>166</v>
      </c>
      <c r="AU1451" s="217" t="s">
        <v>82</v>
      </c>
      <c r="AV1451" s="11" t="s">
        <v>78</v>
      </c>
      <c r="AW1451" s="11" t="s">
        <v>36</v>
      </c>
      <c r="AX1451" s="11" t="s">
        <v>73</v>
      </c>
      <c r="AY1451" s="217" t="s">
        <v>158</v>
      </c>
    </row>
    <row r="1452" spans="2:51" s="12" customFormat="1" ht="13.5">
      <c r="B1452" s="223"/>
      <c r="D1452" s="216" t="s">
        <v>166</v>
      </c>
      <c r="E1452" s="224" t="s">
        <v>5</v>
      </c>
      <c r="F1452" s="225" t="s">
        <v>382</v>
      </c>
      <c r="H1452" s="226">
        <v>275.625</v>
      </c>
      <c r="I1452" s="227"/>
      <c r="L1452" s="223"/>
      <c r="M1452" s="228"/>
      <c r="N1452" s="229"/>
      <c r="O1452" s="229"/>
      <c r="P1452" s="229"/>
      <c r="Q1452" s="229"/>
      <c r="R1452" s="229"/>
      <c r="S1452" s="229"/>
      <c r="T1452" s="230"/>
      <c r="AT1452" s="224" t="s">
        <v>166</v>
      </c>
      <c r="AU1452" s="224" t="s">
        <v>82</v>
      </c>
      <c r="AV1452" s="12" t="s">
        <v>82</v>
      </c>
      <c r="AW1452" s="12" t="s">
        <v>36</v>
      </c>
      <c r="AX1452" s="12" t="s">
        <v>73</v>
      </c>
      <c r="AY1452" s="224" t="s">
        <v>158</v>
      </c>
    </row>
    <row r="1453" spans="2:51" s="11" customFormat="1" ht="13.5">
      <c r="B1453" s="215"/>
      <c r="D1453" s="216" t="s">
        <v>166</v>
      </c>
      <c r="E1453" s="217" t="s">
        <v>5</v>
      </c>
      <c r="F1453" s="218" t="s">
        <v>1766</v>
      </c>
      <c r="H1453" s="217" t="s">
        <v>5</v>
      </c>
      <c r="I1453" s="219"/>
      <c r="L1453" s="215"/>
      <c r="M1453" s="220"/>
      <c r="N1453" s="221"/>
      <c r="O1453" s="221"/>
      <c r="P1453" s="221"/>
      <c r="Q1453" s="221"/>
      <c r="R1453" s="221"/>
      <c r="S1453" s="221"/>
      <c r="T1453" s="222"/>
      <c r="AT1453" s="217" t="s">
        <v>166</v>
      </c>
      <c r="AU1453" s="217" t="s">
        <v>82</v>
      </c>
      <c r="AV1453" s="11" t="s">
        <v>78</v>
      </c>
      <c r="AW1453" s="11" t="s">
        <v>36</v>
      </c>
      <c r="AX1453" s="11" t="s">
        <v>73</v>
      </c>
      <c r="AY1453" s="217" t="s">
        <v>158</v>
      </c>
    </row>
    <row r="1454" spans="2:51" s="12" customFormat="1" ht="13.5">
      <c r="B1454" s="223"/>
      <c r="D1454" s="216" t="s">
        <v>166</v>
      </c>
      <c r="E1454" s="224" t="s">
        <v>5</v>
      </c>
      <c r="F1454" s="225" t="s">
        <v>383</v>
      </c>
      <c r="H1454" s="226">
        <v>6.3</v>
      </c>
      <c r="I1454" s="227"/>
      <c r="L1454" s="223"/>
      <c r="M1454" s="228"/>
      <c r="N1454" s="229"/>
      <c r="O1454" s="229"/>
      <c r="P1454" s="229"/>
      <c r="Q1454" s="229"/>
      <c r="R1454" s="229"/>
      <c r="S1454" s="229"/>
      <c r="T1454" s="230"/>
      <c r="AT1454" s="224" t="s">
        <v>166</v>
      </c>
      <c r="AU1454" s="224" t="s">
        <v>82</v>
      </c>
      <c r="AV1454" s="12" t="s">
        <v>82</v>
      </c>
      <c r="AW1454" s="12" t="s">
        <v>36</v>
      </c>
      <c r="AX1454" s="12" t="s">
        <v>73</v>
      </c>
      <c r="AY1454" s="224" t="s">
        <v>158</v>
      </c>
    </row>
    <row r="1455" spans="2:51" s="11" customFormat="1" ht="13.5">
      <c r="B1455" s="215"/>
      <c r="D1455" s="216" t="s">
        <v>166</v>
      </c>
      <c r="E1455" s="217" t="s">
        <v>5</v>
      </c>
      <c r="F1455" s="218" t="s">
        <v>1767</v>
      </c>
      <c r="H1455" s="217" t="s">
        <v>5</v>
      </c>
      <c r="I1455" s="219"/>
      <c r="L1455" s="215"/>
      <c r="M1455" s="220"/>
      <c r="N1455" s="221"/>
      <c r="O1455" s="221"/>
      <c r="P1455" s="221"/>
      <c r="Q1455" s="221"/>
      <c r="R1455" s="221"/>
      <c r="S1455" s="221"/>
      <c r="T1455" s="222"/>
      <c r="AT1455" s="217" t="s">
        <v>166</v>
      </c>
      <c r="AU1455" s="217" t="s">
        <v>82</v>
      </c>
      <c r="AV1455" s="11" t="s">
        <v>78</v>
      </c>
      <c r="AW1455" s="11" t="s">
        <v>36</v>
      </c>
      <c r="AX1455" s="11" t="s">
        <v>73</v>
      </c>
      <c r="AY1455" s="217" t="s">
        <v>158</v>
      </c>
    </row>
    <row r="1456" spans="2:51" s="12" customFormat="1" ht="13.5">
      <c r="B1456" s="223"/>
      <c r="D1456" s="216" t="s">
        <v>166</v>
      </c>
      <c r="E1456" s="224" t="s">
        <v>5</v>
      </c>
      <c r="F1456" s="225" t="s">
        <v>1768</v>
      </c>
      <c r="H1456" s="226">
        <v>43.785</v>
      </c>
      <c r="I1456" s="227"/>
      <c r="L1456" s="223"/>
      <c r="M1456" s="228"/>
      <c r="N1456" s="229"/>
      <c r="O1456" s="229"/>
      <c r="P1456" s="229"/>
      <c r="Q1456" s="229"/>
      <c r="R1456" s="229"/>
      <c r="S1456" s="229"/>
      <c r="T1456" s="230"/>
      <c r="AT1456" s="224" t="s">
        <v>166</v>
      </c>
      <c r="AU1456" s="224" t="s">
        <v>82</v>
      </c>
      <c r="AV1456" s="12" t="s">
        <v>82</v>
      </c>
      <c r="AW1456" s="12" t="s">
        <v>36</v>
      </c>
      <c r="AX1456" s="12" t="s">
        <v>73</v>
      </c>
      <c r="AY1456" s="224" t="s">
        <v>158</v>
      </c>
    </row>
    <row r="1457" spans="2:51" s="11" customFormat="1" ht="13.5">
      <c r="B1457" s="215"/>
      <c r="D1457" s="216" t="s">
        <v>166</v>
      </c>
      <c r="E1457" s="217" t="s">
        <v>5</v>
      </c>
      <c r="F1457" s="218" t="s">
        <v>1769</v>
      </c>
      <c r="H1457" s="217" t="s">
        <v>5</v>
      </c>
      <c r="I1457" s="219"/>
      <c r="L1457" s="215"/>
      <c r="M1457" s="220"/>
      <c r="N1457" s="221"/>
      <c r="O1457" s="221"/>
      <c r="P1457" s="221"/>
      <c r="Q1457" s="221"/>
      <c r="R1457" s="221"/>
      <c r="S1457" s="221"/>
      <c r="T1457" s="222"/>
      <c r="AT1457" s="217" t="s">
        <v>166</v>
      </c>
      <c r="AU1457" s="217" t="s">
        <v>82</v>
      </c>
      <c r="AV1457" s="11" t="s">
        <v>78</v>
      </c>
      <c r="AW1457" s="11" t="s">
        <v>36</v>
      </c>
      <c r="AX1457" s="11" t="s">
        <v>73</v>
      </c>
      <c r="AY1457" s="217" t="s">
        <v>158</v>
      </c>
    </row>
    <row r="1458" spans="2:51" s="12" customFormat="1" ht="13.5">
      <c r="B1458" s="223"/>
      <c r="D1458" s="216" t="s">
        <v>166</v>
      </c>
      <c r="E1458" s="224" t="s">
        <v>5</v>
      </c>
      <c r="F1458" s="225" t="s">
        <v>385</v>
      </c>
      <c r="H1458" s="226">
        <v>6.3</v>
      </c>
      <c r="I1458" s="227"/>
      <c r="L1458" s="223"/>
      <c r="M1458" s="228"/>
      <c r="N1458" s="229"/>
      <c r="O1458" s="229"/>
      <c r="P1458" s="229"/>
      <c r="Q1458" s="229"/>
      <c r="R1458" s="229"/>
      <c r="S1458" s="229"/>
      <c r="T1458" s="230"/>
      <c r="AT1458" s="224" t="s">
        <v>166</v>
      </c>
      <c r="AU1458" s="224" t="s">
        <v>82</v>
      </c>
      <c r="AV1458" s="12" t="s">
        <v>82</v>
      </c>
      <c r="AW1458" s="12" t="s">
        <v>36</v>
      </c>
      <c r="AX1458" s="12" t="s">
        <v>73</v>
      </c>
      <c r="AY1458" s="224" t="s">
        <v>158</v>
      </c>
    </row>
    <row r="1459" spans="2:51" s="11" customFormat="1" ht="13.5">
      <c r="B1459" s="215"/>
      <c r="D1459" s="216" t="s">
        <v>166</v>
      </c>
      <c r="E1459" s="217" t="s">
        <v>5</v>
      </c>
      <c r="F1459" s="218" t="s">
        <v>1770</v>
      </c>
      <c r="H1459" s="217" t="s">
        <v>5</v>
      </c>
      <c r="I1459" s="219"/>
      <c r="L1459" s="215"/>
      <c r="M1459" s="220"/>
      <c r="N1459" s="221"/>
      <c r="O1459" s="221"/>
      <c r="P1459" s="221"/>
      <c r="Q1459" s="221"/>
      <c r="R1459" s="221"/>
      <c r="S1459" s="221"/>
      <c r="T1459" s="222"/>
      <c r="AT1459" s="217" t="s">
        <v>166</v>
      </c>
      <c r="AU1459" s="217" t="s">
        <v>82</v>
      </c>
      <c r="AV1459" s="11" t="s">
        <v>78</v>
      </c>
      <c r="AW1459" s="11" t="s">
        <v>36</v>
      </c>
      <c r="AX1459" s="11" t="s">
        <v>73</v>
      </c>
      <c r="AY1459" s="217" t="s">
        <v>158</v>
      </c>
    </row>
    <row r="1460" spans="2:51" s="12" customFormat="1" ht="13.5">
      <c r="B1460" s="223"/>
      <c r="D1460" s="216" t="s">
        <v>166</v>
      </c>
      <c r="E1460" s="224" t="s">
        <v>5</v>
      </c>
      <c r="F1460" s="225" t="s">
        <v>1771</v>
      </c>
      <c r="H1460" s="226">
        <v>13.95</v>
      </c>
      <c r="I1460" s="227"/>
      <c r="L1460" s="223"/>
      <c r="M1460" s="228"/>
      <c r="N1460" s="229"/>
      <c r="O1460" s="229"/>
      <c r="P1460" s="229"/>
      <c r="Q1460" s="229"/>
      <c r="R1460" s="229"/>
      <c r="S1460" s="229"/>
      <c r="T1460" s="230"/>
      <c r="AT1460" s="224" t="s">
        <v>166</v>
      </c>
      <c r="AU1460" s="224" t="s">
        <v>82</v>
      </c>
      <c r="AV1460" s="12" t="s">
        <v>82</v>
      </c>
      <c r="AW1460" s="12" t="s">
        <v>36</v>
      </c>
      <c r="AX1460" s="12" t="s">
        <v>73</v>
      </c>
      <c r="AY1460" s="224" t="s">
        <v>158</v>
      </c>
    </row>
    <row r="1461" spans="2:51" s="11" customFormat="1" ht="13.5">
      <c r="B1461" s="215"/>
      <c r="D1461" s="216" t="s">
        <v>166</v>
      </c>
      <c r="E1461" s="217" t="s">
        <v>5</v>
      </c>
      <c r="F1461" s="218" t="s">
        <v>1772</v>
      </c>
      <c r="H1461" s="217" t="s">
        <v>5</v>
      </c>
      <c r="I1461" s="219"/>
      <c r="L1461" s="215"/>
      <c r="M1461" s="220"/>
      <c r="N1461" s="221"/>
      <c r="O1461" s="221"/>
      <c r="P1461" s="221"/>
      <c r="Q1461" s="221"/>
      <c r="R1461" s="221"/>
      <c r="S1461" s="221"/>
      <c r="T1461" s="222"/>
      <c r="AT1461" s="217" t="s">
        <v>166</v>
      </c>
      <c r="AU1461" s="217" t="s">
        <v>82</v>
      </c>
      <c r="AV1461" s="11" t="s">
        <v>78</v>
      </c>
      <c r="AW1461" s="11" t="s">
        <v>36</v>
      </c>
      <c r="AX1461" s="11" t="s">
        <v>73</v>
      </c>
      <c r="AY1461" s="217" t="s">
        <v>158</v>
      </c>
    </row>
    <row r="1462" spans="2:51" s="12" customFormat="1" ht="13.5">
      <c r="B1462" s="223"/>
      <c r="D1462" s="216" t="s">
        <v>166</v>
      </c>
      <c r="E1462" s="224" t="s">
        <v>5</v>
      </c>
      <c r="F1462" s="225" t="s">
        <v>387</v>
      </c>
      <c r="H1462" s="226">
        <v>39.375</v>
      </c>
      <c r="I1462" s="227"/>
      <c r="L1462" s="223"/>
      <c r="M1462" s="228"/>
      <c r="N1462" s="229"/>
      <c r="O1462" s="229"/>
      <c r="P1462" s="229"/>
      <c r="Q1462" s="229"/>
      <c r="R1462" s="229"/>
      <c r="S1462" s="229"/>
      <c r="T1462" s="230"/>
      <c r="AT1462" s="224" t="s">
        <v>166</v>
      </c>
      <c r="AU1462" s="224" t="s">
        <v>82</v>
      </c>
      <c r="AV1462" s="12" t="s">
        <v>82</v>
      </c>
      <c r="AW1462" s="12" t="s">
        <v>36</v>
      </c>
      <c r="AX1462" s="12" t="s">
        <v>73</v>
      </c>
      <c r="AY1462" s="224" t="s">
        <v>158</v>
      </c>
    </row>
    <row r="1463" spans="2:51" s="11" customFormat="1" ht="13.5">
      <c r="B1463" s="215"/>
      <c r="D1463" s="216" t="s">
        <v>166</v>
      </c>
      <c r="E1463" s="217" t="s">
        <v>5</v>
      </c>
      <c r="F1463" s="218" t="s">
        <v>1773</v>
      </c>
      <c r="H1463" s="217" t="s">
        <v>5</v>
      </c>
      <c r="I1463" s="219"/>
      <c r="L1463" s="215"/>
      <c r="M1463" s="220"/>
      <c r="N1463" s="221"/>
      <c r="O1463" s="221"/>
      <c r="P1463" s="221"/>
      <c r="Q1463" s="221"/>
      <c r="R1463" s="221"/>
      <c r="S1463" s="221"/>
      <c r="T1463" s="222"/>
      <c r="AT1463" s="217" t="s">
        <v>166</v>
      </c>
      <c r="AU1463" s="217" t="s">
        <v>82</v>
      </c>
      <c r="AV1463" s="11" t="s">
        <v>78</v>
      </c>
      <c r="AW1463" s="11" t="s">
        <v>36</v>
      </c>
      <c r="AX1463" s="11" t="s">
        <v>73</v>
      </c>
      <c r="AY1463" s="217" t="s">
        <v>158</v>
      </c>
    </row>
    <row r="1464" spans="2:51" s="12" customFormat="1" ht="13.5">
      <c r="B1464" s="223"/>
      <c r="D1464" s="216" t="s">
        <v>166</v>
      </c>
      <c r="E1464" s="224" t="s">
        <v>5</v>
      </c>
      <c r="F1464" s="225" t="s">
        <v>1774</v>
      </c>
      <c r="H1464" s="226">
        <v>435.488</v>
      </c>
      <c r="I1464" s="227"/>
      <c r="L1464" s="223"/>
      <c r="M1464" s="228"/>
      <c r="N1464" s="229"/>
      <c r="O1464" s="229"/>
      <c r="P1464" s="229"/>
      <c r="Q1464" s="229"/>
      <c r="R1464" s="229"/>
      <c r="S1464" s="229"/>
      <c r="T1464" s="230"/>
      <c r="AT1464" s="224" t="s">
        <v>166</v>
      </c>
      <c r="AU1464" s="224" t="s">
        <v>82</v>
      </c>
      <c r="AV1464" s="12" t="s">
        <v>82</v>
      </c>
      <c r="AW1464" s="12" t="s">
        <v>36</v>
      </c>
      <c r="AX1464" s="12" t="s">
        <v>73</v>
      </c>
      <c r="AY1464" s="224" t="s">
        <v>158</v>
      </c>
    </row>
    <row r="1465" spans="2:51" s="11" customFormat="1" ht="13.5">
      <c r="B1465" s="215"/>
      <c r="D1465" s="216" t="s">
        <v>166</v>
      </c>
      <c r="E1465" s="217" t="s">
        <v>5</v>
      </c>
      <c r="F1465" s="218" t="s">
        <v>1775</v>
      </c>
      <c r="H1465" s="217" t="s">
        <v>5</v>
      </c>
      <c r="I1465" s="219"/>
      <c r="L1465" s="215"/>
      <c r="M1465" s="220"/>
      <c r="N1465" s="221"/>
      <c r="O1465" s="221"/>
      <c r="P1465" s="221"/>
      <c r="Q1465" s="221"/>
      <c r="R1465" s="221"/>
      <c r="S1465" s="221"/>
      <c r="T1465" s="222"/>
      <c r="AT1465" s="217" t="s">
        <v>166</v>
      </c>
      <c r="AU1465" s="217" t="s">
        <v>82</v>
      </c>
      <c r="AV1465" s="11" t="s">
        <v>78</v>
      </c>
      <c r="AW1465" s="11" t="s">
        <v>36</v>
      </c>
      <c r="AX1465" s="11" t="s">
        <v>73</v>
      </c>
      <c r="AY1465" s="217" t="s">
        <v>158</v>
      </c>
    </row>
    <row r="1466" spans="2:51" s="12" customFormat="1" ht="13.5">
      <c r="B1466" s="223"/>
      <c r="D1466" s="216" t="s">
        <v>166</v>
      </c>
      <c r="E1466" s="224" t="s">
        <v>5</v>
      </c>
      <c r="F1466" s="225" t="s">
        <v>1768</v>
      </c>
      <c r="H1466" s="226">
        <v>43.785</v>
      </c>
      <c r="I1466" s="227"/>
      <c r="L1466" s="223"/>
      <c r="M1466" s="228"/>
      <c r="N1466" s="229"/>
      <c r="O1466" s="229"/>
      <c r="P1466" s="229"/>
      <c r="Q1466" s="229"/>
      <c r="R1466" s="229"/>
      <c r="S1466" s="229"/>
      <c r="T1466" s="230"/>
      <c r="AT1466" s="224" t="s">
        <v>166</v>
      </c>
      <c r="AU1466" s="224" t="s">
        <v>82</v>
      </c>
      <c r="AV1466" s="12" t="s">
        <v>82</v>
      </c>
      <c r="AW1466" s="12" t="s">
        <v>36</v>
      </c>
      <c r="AX1466" s="12" t="s">
        <v>73</v>
      </c>
      <c r="AY1466" s="224" t="s">
        <v>158</v>
      </c>
    </row>
    <row r="1467" spans="2:51" s="11" customFormat="1" ht="13.5">
      <c r="B1467" s="215"/>
      <c r="D1467" s="216" t="s">
        <v>166</v>
      </c>
      <c r="E1467" s="217" t="s">
        <v>5</v>
      </c>
      <c r="F1467" s="218" t="s">
        <v>1776</v>
      </c>
      <c r="H1467" s="217" t="s">
        <v>5</v>
      </c>
      <c r="I1467" s="219"/>
      <c r="L1467" s="215"/>
      <c r="M1467" s="220"/>
      <c r="N1467" s="221"/>
      <c r="O1467" s="221"/>
      <c r="P1467" s="221"/>
      <c r="Q1467" s="221"/>
      <c r="R1467" s="221"/>
      <c r="S1467" s="221"/>
      <c r="T1467" s="222"/>
      <c r="AT1467" s="217" t="s">
        <v>166</v>
      </c>
      <c r="AU1467" s="217" t="s">
        <v>82</v>
      </c>
      <c r="AV1467" s="11" t="s">
        <v>78</v>
      </c>
      <c r="AW1467" s="11" t="s">
        <v>36</v>
      </c>
      <c r="AX1467" s="11" t="s">
        <v>73</v>
      </c>
      <c r="AY1467" s="217" t="s">
        <v>158</v>
      </c>
    </row>
    <row r="1468" spans="2:51" s="12" customFormat="1" ht="13.5">
      <c r="B1468" s="223"/>
      <c r="D1468" s="216" t="s">
        <v>166</v>
      </c>
      <c r="E1468" s="224" t="s">
        <v>5</v>
      </c>
      <c r="F1468" s="225" t="s">
        <v>392</v>
      </c>
      <c r="H1468" s="226">
        <v>18.27</v>
      </c>
      <c r="I1468" s="227"/>
      <c r="L1468" s="223"/>
      <c r="M1468" s="228"/>
      <c r="N1468" s="229"/>
      <c r="O1468" s="229"/>
      <c r="P1468" s="229"/>
      <c r="Q1468" s="229"/>
      <c r="R1468" s="229"/>
      <c r="S1468" s="229"/>
      <c r="T1468" s="230"/>
      <c r="AT1468" s="224" t="s">
        <v>166</v>
      </c>
      <c r="AU1468" s="224" t="s">
        <v>82</v>
      </c>
      <c r="AV1468" s="12" t="s">
        <v>82</v>
      </c>
      <c r="AW1468" s="12" t="s">
        <v>36</v>
      </c>
      <c r="AX1468" s="12" t="s">
        <v>73</v>
      </c>
      <c r="AY1468" s="224" t="s">
        <v>158</v>
      </c>
    </row>
    <row r="1469" spans="2:51" s="11" customFormat="1" ht="13.5">
      <c r="B1469" s="215"/>
      <c r="D1469" s="216" t="s">
        <v>166</v>
      </c>
      <c r="E1469" s="217" t="s">
        <v>5</v>
      </c>
      <c r="F1469" s="218" t="s">
        <v>1777</v>
      </c>
      <c r="H1469" s="217" t="s">
        <v>5</v>
      </c>
      <c r="I1469" s="219"/>
      <c r="L1469" s="215"/>
      <c r="M1469" s="220"/>
      <c r="N1469" s="221"/>
      <c r="O1469" s="221"/>
      <c r="P1469" s="221"/>
      <c r="Q1469" s="221"/>
      <c r="R1469" s="221"/>
      <c r="S1469" s="221"/>
      <c r="T1469" s="222"/>
      <c r="AT1469" s="217" t="s">
        <v>166</v>
      </c>
      <c r="AU1469" s="217" t="s">
        <v>82</v>
      </c>
      <c r="AV1469" s="11" t="s">
        <v>78</v>
      </c>
      <c r="AW1469" s="11" t="s">
        <v>36</v>
      </c>
      <c r="AX1469" s="11" t="s">
        <v>73</v>
      </c>
      <c r="AY1469" s="217" t="s">
        <v>158</v>
      </c>
    </row>
    <row r="1470" spans="2:51" s="12" customFormat="1" ht="13.5">
      <c r="B1470" s="223"/>
      <c r="D1470" s="216" t="s">
        <v>166</v>
      </c>
      <c r="E1470" s="224" t="s">
        <v>5</v>
      </c>
      <c r="F1470" s="225" t="s">
        <v>393</v>
      </c>
      <c r="H1470" s="226">
        <v>35.595</v>
      </c>
      <c r="I1470" s="227"/>
      <c r="L1470" s="223"/>
      <c r="M1470" s="228"/>
      <c r="N1470" s="229"/>
      <c r="O1470" s="229"/>
      <c r="P1470" s="229"/>
      <c r="Q1470" s="229"/>
      <c r="R1470" s="229"/>
      <c r="S1470" s="229"/>
      <c r="T1470" s="230"/>
      <c r="AT1470" s="224" t="s">
        <v>166</v>
      </c>
      <c r="AU1470" s="224" t="s">
        <v>82</v>
      </c>
      <c r="AV1470" s="12" t="s">
        <v>82</v>
      </c>
      <c r="AW1470" s="12" t="s">
        <v>36</v>
      </c>
      <c r="AX1470" s="12" t="s">
        <v>73</v>
      </c>
      <c r="AY1470" s="224" t="s">
        <v>158</v>
      </c>
    </row>
    <row r="1471" spans="2:51" s="11" customFormat="1" ht="13.5">
      <c r="B1471" s="215"/>
      <c r="D1471" s="216" t="s">
        <v>166</v>
      </c>
      <c r="E1471" s="217" t="s">
        <v>5</v>
      </c>
      <c r="F1471" s="218" t="s">
        <v>1778</v>
      </c>
      <c r="H1471" s="217" t="s">
        <v>5</v>
      </c>
      <c r="I1471" s="219"/>
      <c r="L1471" s="215"/>
      <c r="M1471" s="220"/>
      <c r="N1471" s="221"/>
      <c r="O1471" s="221"/>
      <c r="P1471" s="221"/>
      <c r="Q1471" s="221"/>
      <c r="R1471" s="221"/>
      <c r="S1471" s="221"/>
      <c r="T1471" s="222"/>
      <c r="AT1471" s="217" t="s">
        <v>166</v>
      </c>
      <c r="AU1471" s="217" t="s">
        <v>82</v>
      </c>
      <c r="AV1471" s="11" t="s">
        <v>78</v>
      </c>
      <c r="AW1471" s="11" t="s">
        <v>36</v>
      </c>
      <c r="AX1471" s="11" t="s">
        <v>73</v>
      </c>
      <c r="AY1471" s="217" t="s">
        <v>158</v>
      </c>
    </row>
    <row r="1472" spans="2:51" s="12" customFormat="1" ht="13.5">
      <c r="B1472" s="223"/>
      <c r="D1472" s="216" t="s">
        <v>166</v>
      </c>
      <c r="E1472" s="224" t="s">
        <v>5</v>
      </c>
      <c r="F1472" s="225" t="s">
        <v>394</v>
      </c>
      <c r="H1472" s="226">
        <v>8.033</v>
      </c>
      <c r="I1472" s="227"/>
      <c r="L1472" s="223"/>
      <c r="M1472" s="228"/>
      <c r="N1472" s="229"/>
      <c r="O1472" s="229"/>
      <c r="P1472" s="229"/>
      <c r="Q1472" s="229"/>
      <c r="R1472" s="229"/>
      <c r="S1472" s="229"/>
      <c r="T1472" s="230"/>
      <c r="AT1472" s="224" t="s">
        <v>166</v>
      </c>
      <c r="AU1472" s="224" t="s">
        <v>82</v>
      </c>
      <c r="AV1472" s="12" t="s">
        <v>82</v>
      </c>
      <c r="AW1472" s="12" t="s">
        <v>36</v>
      </c>
      <c r="AX1472" s="12" t="s">
        <v>73</v>
      </c>
      <c r="AY1472" s="224" t="s">
        <v>158</v>
      </c>
    </row>
    <row r="1473" spans="2:51" s="11" customFormat="1" ht="13.5">
      <c r="B1473" s="215"/>
      <c r="D1473" s="216" t="s">
        <v>166</v>
      </c>
      <c r="E1473" s="217" t="s">
        <v>5</v>
      </c>
      <c r="F1473" s="218" t="s">
        <v>1779</v>
      </c>
      <c r="H1473" s="217" t="s">
        <v>5</v>
      </c>
      <c r="I1473" s="219"/>
      <c r="L1473" s="215"/>
      <c r="M1473" s="220"/>
      <c r="N1473" s="221"/>
      <c r="O1473" s="221"/>
      <c r="P1473" s="221"/>
      <c r="Q1473" s="221"/>
      <c r="R1473" s="221"/>
      <c r="S1473" s="221"/>
      <c r="T1473" s="222"/>
      <c r="AT1473" s="217" t="s">
        <v>166</v>
      </c>
      <c r="AU1473" s="217" t="s">
        <v>82</v>
      </c>
      <c r="AV1473" s="11" t="s">
        <v>78</v>
      </c>
      <c r="AW1473" s="11" t="s">
        <v>36</v>
      </c>
      <c r="AX1473" s="11" t="s">
        <v>73</v>
      </c>
      <c r="AY1473" s="217" t="s">
        <v>158</v>
      </c>
    </row>
    <row r="1474" spans="2:51" s="12" customFormat="1" ht="13.5">
      <c r="B1474" s="223"/>
      <c r="D1474" s="216" t="s">
        <v>166</v>
      </c>
      <c r="E1474" s="224" t="s">
        <v>5</v>
      </c>
      <c r="F1474" s="225" t="s">
        <v>1780</v>
      </c>
      <c r="H1474" s="226">
        <v>5.723</v>
      </c>
      <c r="I1474" s="227"/>
      <c r="L1474" s="223"/>
      <c r="M1474" s="228"/>
      <c r="N1474" s="229"/>
      <c r="O1474" s="229"/>
      <c r="P1474" s="229"/>
      <c r="Q1474" s="229"/>
      <c r="R1474" s="229"/>
      <c r="S1474" s="229"/>
      <c r="T1474" s="230"/>
      <c r="AT1474" s="224" t="s">
        <v>166</v>
      </c>
      <c r="AU1474" s="224" t="s">
        <v>82</v>
      </c>
      <c r="AV1474" s="12" t="s">
        <v>82</v>
      </c>
      <c r="AW1474" s="12" t="s">
        <v>36</v>
      </c>
      <c r="AX1474" s="12" t="s">
        <v>73</v>
      </c>
      <c r="AY1474" s="224" t="s">
        <v>158</v>
      </c>
    </row>
    <row r="1475" spans="2:51" s="11" customFormat="1" ht="13.5">
      <c r="B1475" s="215"/>
      <c r="D1475" s="216" t="s">
        <v>166</v>
      </c>
      <c r="E1475" s="217" t="s">
        <v>5</v>
      </c>
      <c r="F1475" s="218" t="s">
        <v>1781</v>
      </c>
      <c r="H1475" s="217" t="s">
        <v>5</v>
      </c>
      <c r="I1475" s="219"/>
      <c r="L1475" s="215"/>
      <c r="M1475" s="220"/>
      <c r="N1475" s="221"/>
      <c r="O1475" s="221"/>
      <c r="P1475" s="221"/>
      <c r="Q1475" s="221"/>
      <c r="R1475" s="221"/>
      <c r="S1475" s="221"/>
      <c r="T1475" s="222"/>
      <c r="AT1475" s="217" t="s">
        <v>166</v>
      </c>
      <c r="AU1475" s="217" t="s">
        <v>82</v>
      </c>
      <c r="AV1475" s="11" t="s">
        <v>78</v>
      </c>
      <c r="AW1475" s="11" t="s">
        <v>36</v>
      </c>
      <c r="AX1475" s="11" t="s">
        <v>73</v>
      </c>
      <c r="AY1475" s="217" t="s">
        <v>158</v>
      </c>
    </row>
    <row r="1476" spans="2:51" s="12" customFormat="1" ht="13.5">
      <c r="B1476" s="223"/>
      <c r="D1476" s="216" t="s">
        <v>166</v>
      </c>
      <c r="E1476" s="224" t="s">
        <v>5</v>
      </c>
      <c r="F1476" s="225" t="s">
        <v>1782</v>
      </c>
      <c r="H1476" s="226">
        <v>31.185</v>
      </c>
      <c r="I1476" s="227"/>
      <c r="L1476" s="223"/>
      <c r="M1476" s="228"/>
      <c r="N1476" s="229"/>
      <c r="O1476" s="229"/>
      <c r="P1476" s="229"/>
      <c r="Q1476" s="229"/>
      <c r="R1476" s="229"/>
      <c r="S1476" s="229"/>
      <c r="T1476" s="230"/>
      <c r="AT1476" s="224" t="s">
        <v>166</v>
      </c>
      <c r="AU1476" s="224" t="s">
        <v>82</v>
      </c>
      <c r="AV1476" s="12" t="s">
        <v>82</v>
      </c>
      <c r="AW1476" s="12" t="s">
        <v>36</v>
      </c>
      <c r="AX1476" s="12" t="s">
        <v>73</v>
      </c>
      <c r="AY1476" s="224" t="s">
        <v>158</v>
      </c>
    </row>
    <row r="1477" spans="2:51" s="11" customFormat="1" ht="13.5">
      <c r="B1477" s="215"/>
      <c r="D1477" s="216" t="s">
        <v>166</v>
      </c>
      <c r="E1477" s="217" t="s">
        <v>5</v>
      </c>
      <c r="F1477" s="218" t="s">
        <v>1783</v>
      </c>
      <c r="H1477" s="217" t="s">
        <v>5</v>
      </c>
      <c r="I1477" s="219"/>
      <c r="L1477" s="215"/>
      <c r="M1477" s="220"/>
      <c r="N1477" s="221"/>
      <c r="O1477" s="221"/>
      <c r="P1477" s="221"/>
      <c r="Q1477" s="221"/>
      <c r="R1477" s="221"/>
      <c r="S1477" s="221"/>
      <c r="T1477" s="222"/>
      <c r="AT1477" s="217" t="s">
        <v>166</v>
      </c>
      <c r="AU1477" s="217" t="s">
        <v>82</v>
      </c>
      <c r="AV1477" s="11" t="s">
        <v>78</v>
      </c>
      <c r="AW1477" s="11" t="s">
        <v>36</v>
      </c>
      <c r="AX1477" s="11" t="s">
        <v>73</v>
      </c>
      <c r="AY1477" s="217" t="s">
        <v>158</v>
      </c>
    </row>
    <row r="1478" spans="2:51" s="12" customFormat="1" ht="13.5">
      <c r="B1478" s="223"/>
      <c r="D1478" s="216" t="s">
        <v>166</v>
      </c>
      <c r="E1478" s="224" t="s">
        <v>5</v>
      </c>
      <c r="F1478" s="225" t="s">
        <v>1784</v>
      </c>
      <c r="H1478" s="226">
        <v>2.417</v>
      </c>
      <c r="I1478" s="227"/>
      <c r="L1478" s="223"/>
      <c r="M1478" s="228"/>
      <c r="N1478" s="229"/>
      <c r="O1478" s="229"/>
      <c r="P1478" s="229"/>
      <c r="Q1478" s="229"/>
      <c r="R1478" s="229"/>
      <c r="S1478" s="229"/>
      <c r="T1478" s="230"/>
      <c r="AT1478" s="224" t="s">
        <v>166</v>
      </c>
      <c r="AU1478" s="224" t="s">
        <v>82</v>
      </c>
      <c r="AV1478" s="12" t="s">
        <v>82</v>
      </c>
      <c r="AW1478" s="12" t="s">
        <v>36</v>
      </c>
      <c r="AX1478" s="12" t="s">
        <v>73</v>
      </c>
      <c r="AY1478" s="224" t="s">
        <v>158</v>
      </c>
    </row>
    <row r="1479" spans="2:51" s="11" customFormat="1" ht="13.5">
      <c r="B1479" s="215"/>
      <c r="D1479" s="216" t="s">
        <v>166</v>
      </c>
      <c r="E1479" s="217" t="s">
        <v>5</v>
      </c>
      <c r="F1479" s="218" t="s">
        <v>1785</v>
      </c>
      <c r="H1479" s="217" t="s">
        <v>5</v>
      </c>
      <c r="I1479" s="219"/>
      <c r="L1479" s="215"/>
      <c r="M1479" s="220"/>
      <c r="N1479" s="221"/>
      <c r="O1479" s="221"/>
      <c r="P1479" s="221"/>
      <c r="Q1479" s="221"/>
      <c r="R1479" s="221"/>
      <c r="S1479" s="221"/>
      <c r="T1479" s="222"/>
      <c r="AT1479" s="217" t="s">
        <v>166</v>
      </c>
      <c r="AU1479" s="217" t="s">
        <v>82</v>
      </c>
      <c r="AV1479" s="11" t="s">
        <v>78</v>
      </c>
      <c r="AW1479" s="11" t="s">
        <v>36</v>
      </c>
      <c r="AX1479" s="11" t="s">
        <v>73</v>
      </c>
      <c r="AY1479" s="217" t="s">
        <v>158</v>
      </c>
    </row>
    <row r="1480" spans="2:51" s="12" customFormat="1" ht="13.5">
      <c r="B1480" s="223"/>
      <c r="D1480" s="216" t="s">
        <v>166</v>
      </c>
      <c r="E1480" s="224" t="s">
        <v>5</v>
      </c>
      <c r="F1480" s="225" t="s">
        <v>1786</v>
      </c>
      <c r="H1480" s="226">
        <v>110.25</v>
      </c>
      <c r="I1480" s="227"/>
      <c r="L1480" s="223"/>
      <c r="M1480" s="228"/>
      <c r="N1480" s="229"/>
      <c r="O1480" s="229"/>
      <c r="P1480" s="229"/>
      <c r="Q1480" s="229"/>
      <c r="R1480" s="229"/>
      <c r="S1480" s="229"/>
      <c r="T1480" s="230"/>
      <c r="AT1480" s="224" t="s">
        <v>166</v>
      </c>
      <c r="AU1480" s="224" t="s">
        <v>82</v>
      </c>
      <c r="AV1480" s="12" t="s">
        <v>82</v>
      </c>
      <c r="AW1480" s="12" t="s">
        <v>36</v>
      </c>
      <c r="AX1480" s="12" t="s">
        <v>73</v>
      </c>
      <c r="AY1480" s="224" t="s">
        <v>158</v>
      </c>
    </row>
    <row r="1481" spans="2:51" s="11" customFormat="1" ht="13.5">
      <c r="B1481" s="215"/>
      <c r="D1481" s="216" t="s">
        <v>166</v>
      </c>
      <c r="E1481" s="217" t="s">
        <v>5</v>
      </c>
      <c r="F1481" s="218" t="s">
        <v>1787</v>
      </c>
      <c r="H1481" s="217" t="s">
        <v>5</v>
      </c>
      <c r="I1481" s="219"/>
      <c r="L1481" s="215"/>
      <c r="M1481" s="220"/>
      <c r="N1481" s="221"/>
      <c r="O1481" s="221"/>
      <c r="P1481" s="221"/>
      <c r="Q1481" s="221"/>
      <c r="R1481" s="221"/>
      <c r="S1481" s="221"/>
      <c r="T1481" s="222"/>
      <c r="AT1481" s="217" t="s">
        <v>166</v>
      </c>
      <c r="AU1481" s="217" t="s">
        <v>82</v>
      </c>
      <c r="AV1481" s="11" t="s">
        <v>78</v>
      </c>
      <c r="AW1481" s="11" t="s">
        <v>36</v>
      </c>
      <c r="AX1481" s="11" t="s">
        <v>73</v>
      </c>
      <c r="AY1481" s="217" t="s">
        <v>158</v>
      </c>
    </row>
    <row r="1482" spans="2:51" s="12" customFormat="1" ht="13.5">
      <c r="B1482" s="223"/>
      <c r="D1482" s="216" t="s">
        <v>166</v>
      </c>
      <c r="E1482" s="224" t="s">
        <v>5</v>
      </c>
      <c r="F1482" s="225" t="s">
        <v>1788</v>
      </c>
      <c r="H1482" s="226">
        <v>62.37</v>
      </c>
      <c r="I1482" s="227"/>
      <c r="L1482" s="223"/>
      <c r="M1482" s="228"/>
      <c r="N1482" s="229"/>
      <c r="O1482" s="229"/>
      <c r="P1482" s="229"/>
      <c r="Q1482" s="229"/>
      <c r="R1482" s="229"/>
      <c r="S1482" s="229"/>
      <c r="T1482" s="230"/>
      <c r="AT1482" s="224" t="s">
        <v>166</v>
      </c>
      <c r="AU1482" s="224" t="s">
        <v>82</v>
      </c>
      <c r="AV1482" s="12" t="s">
        <v>82</v>
      </c>
      <c r="AW1482" s="12" t="s">
        <v>36</v>
      </c>
      <c r="AX1482" s="12" t="s">
        <v>73</v>
      </c>
      <c r="AY1482" s="224" t="s">
        <v>158</v>
      </c>
    </row>
    <row r="1483" spans="2:51" s="11" customFormat="1" ht="13.5">
      <c r="B1483" s="215"/>
      <c r="D1483" s="216" t="s">
        <v>166</v>
      </c>
      <c r="E1483" s="217" t="s">
        <v>5</v>
      </c>
      <c r="F1483" s="218" t="s">
        <v>1789</v>
      </c>
      <c r="H1483" s="217" t="s">
        <v>5</v>
      </c>
      <c r="I1483" s="219"/>
      <c r="L1483" s="215"/>
      <c r="M1483" s="220"/>
      <c r="N1483" s="221"/>
      <c r="O1483" s="221"/>
      <c r="P1483" s="221"/>
      <c r="Q1483" s="221"/>
      <c r="R1483" s="221"/>
      <c r="S1483" s="221"/>
      <c r="T1483" s="222"/>
      <c r="AT1483" s="217" t="s">
        <v>166</v>
      </c>
      <c r="AU1483" s="217" t="s">
        <v>82</v>
      </c>
      <c r="AV1483" s="11" t="s">
        <v>78</v>
      </c>
      <c r="AW1483" s="11" t="s">
        <v>36</v>
      </c>
      <c r="AX1483" s="11" t="s">
        <v>73</v>
      </c>
      <c r="AY1483" s="217" t="s">
        <v>158</v>
      </c>
    </row>
    <row r="1484" spans="2:51" s="12" customFormat="1" ht="13.5">
      <c r="B1484" s="223"/>
      <c r="D1484" s="216" t="s">
        <v>166</v>
      </c>
      <c r="E1484" s="224" t="s">
        <v>5</v>
      </c>
      <c r="F1484" s="225" t="s">
        <v>1788</v>
      </c>
      <c r="H1484" s="226">
        <v>62.37</v>
      </c>
      <c r="I1484" s="227"/>
      <c r="L1484" s="223"/>
      <c r="M1484" s="228"/>
      <c r="N1484" s="229"/>
      <c r="O1484" s="229"/>
      <c r="P1484" s="229"/>
      <c r="Q1484" s="229"/>
      <c r="R1484" s="229"/>
      <c r="S1484" s="229"/>
      <c r="T1484" s="230"/>
      <c r="AT1484" s="224" t="s">
        <v>166</v>
      </c>
      <c r="AU1484" s="224" t="s">
        <v>82</v>
      </c>
      <c r="AV1484" s="12" t="s">
        <v>82</v>
      </c>
      <c r="AW1484" s="12" t="s">
        <v>36</v>
      </c>
      <c r="AX1484" s="12" t="s">
        <v>73</v>
      </c>
      <c r="AY1484" s="224" t="s">
        <v>158</v>
      </c>
    </row>
    <row r="1485" spans="2:51" s="11" customFormat="1" ht="13.5">
      <c r="B1485" s="215"/>
      <c r="D1485" s="216" t="s">
        <v>166</v>
      </c>
      <c r="E1485" s="217" t="s">
        <v>5</v>
      </c>
      <c r="F1485" s="218" t="s">
        <v>1790</v>
      </c>
      <c r="H1485" s="217" t="s">
        <v>5</v>
      </c>
      <c r="I1485" s="219"/>
      <c r="L1485" s="215"/>
      <c r="M1485" s="220"/>
      <c r="N1485" s="221"/>
      <c r="O1485" s="221"/>
      <c r="P1485" s="221"/>
      <c r="Q1485" s="221"/>
      <c r="R1485" s="221"/>
      <c r="S1485" s="221"/>
      <c r="T1485" s="222"/>
      <c r="AT1485" s="217" t="s">
        <v>166</v>
      </c>
      <c r="AU1485" s="217" t="s">
        <v>82</v>
      </c>
      <c r="AV1485" s="11" t="s">
        <v>78</v>
      </c>
      <c r="AW1485" s="11" t="s">
        <v>36</v>
      </c>
      <c r="AX1485" s="11" t="s">
        <v>73</v>
      </c>
      <c r="AY1485" s="217" t="s">
        <v>158</v>
      </c>
    </row>
    <row r="1486" spans="2:51" s="12" customFormat="1" ht="13.5">
      <c r="B1486" s="223"/>
      <c r="D1486" s="216" t="s">
        <v>166</v>
      </c>
      <c r="E1486" s="224" t="s">
        <v>5</v>
      </c>
      <c r="F1486" s="225" t="s">
        <v>1791</v>
      </c>
      <c r="H1486" s="226">
        <v>15.12</v>
      </c>
      <c r="I1486" s="227"/>
      <c r="L1486" s="223"/>
      <c r="M1486" s="228"/>
      <c r="N1486" s="229"/>
      <c r="O1486" s="229"/>
      <c r="P1486" s="229"/>
      <c r="Q1486" s="229"/>
      <c r="R1486" s="229"/>
      <c r="S1486" s="229"/>
      <c r="T1486" s="230"/>
      <c r="AT1486" s="224" t="s">
        <v>166</v>
      </c>
      <c r="AU1486" s="224" t="s">
        <v>82</v>
      </c>
      <c r="AV1486" s="12" t="s">
        <v>82</v>
      </c>
      <c r="AW1486" s="12" t="s">
        <v>36</v>
      </c>
      <c r="AX1486" s="12" t="s">
        <v>73</v>
      </c>
      <c r="AY1486" s="224" t="s">
        <v>158</v>
      </c>
    </row>
    <row r="1487" spans="2:51" s="11" customFormat="1" ht="13.5">
      <c r="B1487" s="215"/>
      <c r="D1487" s="216" t="s">
        <v>166</v>
      </c>
      <c r="E1487" s="217" t="s">
        <v>5</v>
      </c>
      <c r="F1487" s="218" t="s">
        <v>1792</v>
      </c>
      <c r="H1487" s="217" t="s">
        <v>5</v>
      </c>
      <c r="I1487" s="219"/>
      <c r="L1487" s="215"/>
      <c r="M1487" s="220"/>
      <c r="N1487" s="221"/>
      <c r="O1487" s="221"/>
      <c r="P1487" s="221"/>
      <c r="Q1487" s="221"/>
      <c r="R1487" s="221"/>
      <c r="S1487" s="221"/>
      <c r="T1487" s="222"/>
      <c r="AT1487" s="217" t="s">
        <v>166</v>
      </c>
      <c r="AU1487" s="217" t="s">
        <v>82</v>
      </c>
      <c r="AV1487" s="11" t="s">
        <v>78</v>
      </c>
      <c r="AW1487" s="11" t="s">
        <v>36</v>
      </c>
      <c r="AX1487" s="11" t="s">
        <v>73</v>
      </c>
      <c r="AY1487" s="217" t="s">
        <v>158</v>
      </c>
    </row>
    <row r="1488" spans="2:51" s="12" customFormat="1" ht="13.5">
      <c r="B1488" s="223"/>
      <c r="D1488" s="216" t="s">
        <v>166</v>
      </c>
      <c r="E1488" s="224" t="s">
        <v>5</v>
      </c>
      <c r="F1488" s="225" t="s">
        <v>1793</v>
      </c>
      <c r="H1488" s="226">
        <v>9.45</v>
      </c>
      <c r="I1488" s="227"/>
      <c r="L1488" s="223"/>
      <c r="M1488" s="228"/>
      <c r="N1488" s="229"/>
      <c r="O1488" s="229"/>
      <c r="P1488" s="229"/>
      <c r="Q1488" s="229"/>
      <c r="R1488" s="229"/>
      <c r="S1488" s="229"/>
      <c r="T1488" s="230"/>
      <c r="AT1488" s="224" t="s">
        <v>166</v>
      </c>
      <c r="AU1488" s="224" t="s">
        <v>82</v>
      </c>
      <c r="AV1488" s="12" t="s">
        <v>82</v>
      </c>
      <c r="AW1488" s="12" t="s">
        <v>36</v>
      </c>
      <c r="AX1488" s="12" t="s">
        <v>73</v>
      </c>
      <c r="AY1488" s="224" t="s">
        <v>158</v>
      </c>
    </row>
    <row r="1489" spans="2:51" s="11" customFormat="1" ht="13.5">
      <c r="B1489" s="215"/>
      <c r="D1489" s="216" t="s">
        <v>166</v>
      </c>
      <c r="E1489" s="217" t="s">
        <v>5</v>
      </c>
      <c r="F1489" s="218" t="s">
        <v>1794</v>
      </c>
      <c r="H1489" s="217" t="s">
        <v>5</v>
      </c>
      <c r="I1489" s="219"/>
      <c r="L1489" s="215"/>
      <c r="M1489" s="220"/>
      <c r="N1489" s="221"/>
      <c r="O1489" s="221"/>
      <c r="P1489" s="221"/>
      <c r="Q1489" s="221"/>
      <c r="R1489" s="221"/>
      <c r="S1489" s="221"/>
      <c r="T1489" s="222"/>
      <c r="AT1489" s="217" t="s">
        <v>166</v>
      </c>
      <c r="AU1489" s="217" t="s">
        <v>82</v>
      </c>
      <c r="AV1489" s="11" t="s">
        <v>78</v>
      </c>
      <c r="AW1489" s="11" t="s">
        <v>36</v>
      </c>
      <c r="AX1489" s="11" t="s">
        <v>73</v>
      </c>
      <c r="AY1489" s="217" t="s">
        <v>158</v>
      </c>
    </row>
    <row r="1490" spans="2:51" s="12" customFormat="1" ht="13.5">
      <c r="B1490" s="223"/>
      <c r="D1490" s="216" t="s">
        <v>166</v>
      </c>
      <c r="E1490" s="224" t="s">
        <v>5</v>
      </c>
      <c r="F1490" s="225" t="s">
        <v>1795</v>
      </c>
      <c r="H1490" s="226">
        <v>56.7</v>
      </c>
      <c r="I1490" s="227"/>
      <c r="L1490" s="223"/>
      <c r="M1490" s="228"/>
      <c r="N1490" s="229"/>
      <c r="O1490" s="229"/>
      <c r="P1490" s="229"/>
      <c r="Q1490" s="229"/>
      <c r="R1490" s="229"/>
      <c r="S1490" s="229"/>
      <c r="T1490" s="230"/>
      <c r="AT1490" s="224" t="s">
        <v>166</v>
      </c>
      <c r="AU1490" s="224" t="s">
        <v>82</v>
      </c>
      <c r="AV1490" s="12" t="s">
        <v>82</v>
      </c>
      <c r="AW1490" s="12" t="s">
        <v>36</v>
      </c>
      <c r="AX1490" s="12" t="s">
        <v>73</v>
      </c>
      <c r="AY1490" s="224" t="s">
        <v>158</v>
      </c>
    </row>
    <row r="1491" spans="2:51" s="11" customFormat="1" ht="13.5">
      <c r="B1491" s="215"/>
      <c r="D1491" s="216" t="s">
        <v>166</v>
      </c>
      <c r="E1491" s="217" t="s">
        <v>5</v>
      </c>
      <c r="F1491" s="218" t="s">
        <v>1796</v>
      </c>
      <c r="H1491" s="217" t="s">
        <v>5</v>
      </c>
      <c r="I1491" s="219"/>
      <c r="L1491" s="215"/>
      <c r="M1491" s="220"/>
      <c r="N1491" s="221"/>
      <c r="O1491" s="221"/>
      <c r="P1491" s="221"/>
      <c r="Q1491" s="221"/>
      <c r="R1491" s="221"/>
      <c r="S1491" s="221"/>
      <c r="T1491" s="222"/>
      <c r="AT1491" s="217" t="s">
        <v>166</v>
      </c>
      <c r="AU1491" s="217" t="s">
        <v>82</v>
      </c>
      <c r="AV1491" s="11" t="s">
        <v>78</v>
      </c>
      <c r="AW1491" s="11" t="s">
        <v>36</v>
      </c>
      <c r="AX1491" s="11" t="s">
        <v>73</v>
      </c>
      <c r="AY1491" s="217" t="s">
        <v>158</v>
      </c>
    </row>
    <row r="1492" spans="2:51" s="12" customFormat="1" ht="13.5">
      <c r="B1492" s="223"/>
      <c r="D1492" s="216" t="s">
        <v>166</v>
      </c>
      <c r="E1492" s="224" t="s">
        <v>5</v>
      </c>
      <c r="F1492" s="225" t="s">
        <v>1797</v>
      </c>
      <c r="H1492" s="226">
        <v>24.912</v>
      </c>
      <c r="I1492" s="227"/>
      <c r="L1492" s="223"/>
      <c r="M1492" s="228"/>
      <c r="N1492" s="229"/>
      <c r="O1492" s="229"/>
      <c r="P1492" s="229"/>
      <c r="Q1492" s="229"/>
      <c r="R1492" s="229"/>
      <c r="S1492" s="229"/>
      <c r="T1492" s="230"/>
      <c r="AT1492" s="224" t="s">
        <v>166</v>
      </c>
      <c r="AU1492" s="224" t="s">
        <v>82</v>
      </c>
      <c r="AV1492" s="12" t="s">
        <v>82</v>
      </c>
      <c r="AW1492" s="12" t="s">
        <v>36</v>
      </c>
      <c r="AX1492" s="12" t="s">
        <v>73</v>
      </c>
      <c r="AY1492" s="224" t="s">
        <v>158</v>
      </c>
    </row>
    <row r="1493" spans="2:51" s="11" customFormat="1" ht="13.5">
      <c r="B1493" s="215"/>
      <c r="D1493" s="216" t="s">
        <v>166</v>
      </c>
      <c r="E1493" s="217" t="s">
        <v>5</v>
      </c>
      <c r="F1493" s="218" t="s">
        <v>1798</v>
      </c>
      <c r="H1493" s="217" t="s">
        <v>5</v>
      </c>
      <c r="I1493" s="219"/>
      <c r="L1493" s="215"/>
      <c r="M1493" s="220"/>
      <c r="N1493" s="221"/>
      <c r="O1493" s="221"/>
      <c r="P1493" s="221"/>
      <c r="Q1493" s="221"/>
      <c r="R1493" s="221"/>
      <c r="S1493" s="221"/>
      <c r="T1493" s="222"/>
      <c r="AT1493" s="217" t="s">
        <v>166</v>
      </c>
      <c r="AU1493" s="217" t="s">
        <v>82</v>
      </c>
      <c r="AV1493" s="11" t="s">
        <v>78</v>
      </c>
      <c r="AW1493" s="11" t="s">
        <v>36</v>
      </c>
      <c r="AX1493" s="11" t="s">
        <v>73</v>
      </c>
      <c r="AY1493" s="217" t="s">
        <v>158</v>
      </c>
    </row>
    <row r="1494" spans="2:51" s="12" customFormat="1" ht="13.5">
      <c r="B1494" s="223"/>
      <c r="D1494" s="216" t="s">
        <v>166</v>
      </c>
      <c r="E1494" s="224" t="s">
        <v>5</v>
      </c>
      <c r="F1494" s="225" t="s">
        <v>1780</v>
      </c>
      <c r="H1494" s="226">
        <v>5.723</v>
      </c>
      <c r="I1494" s="227"/>
      <c r="L1494" s="223"/>
      <c r="M1494" s="228"/>
      <c r="N1494" s="229"/>
      <c r="O1494" s="229"/>
      <c r="P1494" s="229"/>
      <c r="Q1494" s="229"/>
      <c r="R1494" s="229"/>
      <c r="S1494" s="229"/>
      <c r="T1494" s="230"/>
      <c r="AT1494" s="224" t="s">
        <v>166</v>
      </c>
      <c r="AU1494" s="224" t="s">
        <v>82</v>
      </c>
      <c r="AV1494" s="12" t="s">
        <v>82</v>
      </c>
      <c r="AW1494" s="12" t="s">
        <v>36</v>
      </c>
      <c r="AX1494" s="12" t="s">
        <v>73</v>
      </c>
      <c r="AY1494" s="224" t="s">
        <v>158</v>
      </c>
    </row>
    <row r="1495" spans="2:51" s="13" customFormat="1" ht="13.5">
      <c r="B1495" s="231"/>
      <c r="D1495" s="216" t="s">
        <v>166</v>
      </c>
      <c r="E1495" s="232" t="s">
        <v>5</v>
      </c>
      <c r="F1495" s="233" t="s">
        <v>169</v>
      </c>
      <c r="H1495" s="234">
        <v>1321</v>
      </c>
      <c r="I1495" s="235"/>
      <c r="L1495" s="231"/>
      <c r="M1495" s="236"/>
      <c r="N1495" s="237"/>
      <c r="O1495" s="237"/>
      <c r="P1495" s="237"/>
      <c r="Q1495" s="237"/>
      <c r="R1495" s="237"/>
      <c r="S1495" s="237"/>
      <c r="T1495" s="238"/>
      <c r="AT1495" s="232" t="s">
        <v>166</v>
      </c>
      <c r="AU1495" s="232" t="s">
        <v>82</v>
      </c>
      <c r="AV1495" s="13" t="s">
        <v>88</v>
      </c>
      <c r="AW1495" s="13" t="s">
        <v>36</v>
      </c>
      <c r="AX1495" s="13" t="s">
        <v>78</v>
      </c>
      <c r="AY1495" s="232" t="s">
        <v>158</v>
      </c>
    </row>
    <row r="1496" spans="2:65" s="1" customFormat="1" ht="25.5" customHeight="1">
      <c r="B1496" s="202"/>
      <c r="C1496" s="239" t="s">
        <v>1799</v>
      </c>
      <c r="D1496" s="239" t="s">
        <v>245</v>
      </c>
      <c r="E1496" s="240" t="s">
        <v>1800</v>
      </c>
      <c r="F1496" s="241" t="s">
        <v>1801</v>
      </c>
      <c r="G1496" s="242" t="s">
        <v>163</v>
      </c>
      <c r="H1496" s="243">
        <v>1321</v>
      </c>
      <c r="I1496" s="244"/>
      <c r="J1496" s="245">
        <f>ROUND(I1496*H1496,2)</f>
        <v>0</v>
      </c>
      <c r="K1496" s="241" t="s">
        <v>5</v>
      </c>
      <c r="L1496" s="246"/>
      <c r="M1496" s="247" t="s">
        <v>5</v>
      </c>
      <c r="N1496" s="248" t="s">
        <v>44</v>
      </c>
      <c r="O1496" s="48"/>
      <c r="P1496" s="212">
        <f>O1496*H1496</f>
        <v>0</v>
      </c>
      <c r="Q1496" s="212">
        <v>0</v>
      </c>
      <c r="R1496" s="212">
        <f>Q1496*H1496</f>
        <v>0</v>
      </c>
      <c r="S1496" s="212">
        <v>0</v>
      </c>
      <c r="T1496" s="213">
        <f>S1496*H1496</f>
        <v>0</v>
      </c>
      <c r="AR1496" s="25" t="s">
        <v>409</v>
      </c>
      <c r="AT1496" s="25" t="s">
        <v>245</v>
      </c>
      <c r="AU1496" s="25" t="s">
        <v>82</v>
      </c>
      <c r="AY1496" s="25" t="s">
        <v>158</v>
      </c>
      <c r="BE1496" s="214">
        <f>IF(N1496="základní",J1496,0)</f>
        <v>0</v>
      </c>
      <c r="BF1496" s="214">
        <f>IF(N1496="snížená",J1496,0)</f>
        <v>0</v>
      </c>
      <c r="BG1496" s="214">
        <f>IF(N1496="zákl. přenesená",J1496,0)</f>
        <v>0</v>
      </c>
      <c r="BH1496" s="214">
        <f>IF(N1496="sníž. přenesená",J1496,0)</f>
        <v>0</v>
      </c>
      <c r="BI1496" s="214">
        <f>IF(N1496="nulová",J1496,0)</f>
        <v>0</v>
      </c>
      <c r="BJ1496" s="25" t="s">
        <v>78</v>
      </c>
      <c r="BK1496" s="214">
        <f>ROUND(I1496*H1496,2)</f>
        <v>0</v>
      </c>
      <c r="BL1496" s="25" t="s">
        <v>255</v>
      </c>
      <c r="BM1496" s="25" t="s">
        <v>1802</v>
      </c>
    </row>
    <row r="1497" spans="2:65" s="1" customFormat="1" ht="38.25" customHeight="1">
      <c r="B1497" s="202"/>
      <c r="C1497" s="203" t="s">
        <v>1803</v>
      </c>
      <c r="D1497" s="203" t="s">
        <v>160</v>
      </c>
      <c r="E1497" s="204" t="s">
        <v>1804</v>
      </c>
      <c r="F1497" s="205" t="s">
        <v>1805</v>
      </c>
      <c r="G1497" s="206" t="s">
        <v>279</v>
      </c>
      <c r="H1497" s="207">
        <v>1.717</v>
      </c>
      <c r="I1497" s="208"/>
      <c r="J1497" s="209">
        <f>ROUND(I1497*H1497,2)</f>
        <v>0</v>
      </c>
      <c r="K1497" s="205" t="s">
        <v>164</v>
      </c>
      <c r="L1497" s="47"/>
      <c r="M1497" s="210" t="s">
        <v>5</v>
      </c>
      <c r="N1497" s="259" t="s">
        <v>44</v>
      </c>
      <c r="O1497" s="260"/>
      <c r="P1497" s="261">
        <f>O1497*H1497</f>
        <v>0</v>
      </c>
      <c r="Q1497" s="261">
        <v>0</v>
      </c>
      <c r="R1497" s="261">
        <f>Q1497*H1497</f>
        <v>0</v>
      </c>
      <c r="S1497" s="261">
        <v>0</v>
      </c>
      <c r="T1497" s="262">
        <f>S1497*H1497</f>
        <v>0</v>
      </c>
      <c r="AR1497" s="25" t="s">
        <v>255</v>
      </c>
      <c r="AT1497" s="25" t="s">
        <v>160</v>
      </c>
      <c r="AU1497" s="25" t="s">
        <v>82</v>
      </c>
      <c r="AY1497" s="25" t="s">
        <v>158</v>
      </c>
      <c r="BE1497" s="214">
        <f>IF(N1497="základní",J1497,0)</f>
        <v>0</v>
      </c>
      <c r="BF1497" s="214">
        <f>IF(N1497="snížená",J1497,0)</f>
        <v>0</v>
      </c>
      <c r="BG1497" s="214">
        <f>IF(N1497="zákl. přenesená",J1497,0)</f>
        <v>0</v>
      </c>
      <c r="BH1497" s="214">
        <f>IF(N1497="sníž. přenesená",J1497,0)</f>
        <v>0</v>
      </c>
      <c r="BI1497" s="214">
        <f>IF(N1497="nulová",J1497,0)</f>
        <v>0</v>
      </c>
      <c r="BJ1497" s="25" t="s">
        <v>78</v>
      </c>
      <c r="BK1497" s="214">
        <f>ROUND(I1497*H1497,2)</f>
        <v>0</v>
      </c>
      <c r="BL1497" s="25" t="s">
        <v>255</v>
      </c>
      <c r="BM1497" s="25" t="s">
        <v>1806</v>
      </c>
    </row>
    <row r="1498" spans="2:12" s="1" customFormat="1" ht="6.95" customHeight="1">
      <c r="B1498" s="68"/>
      <c r="C1498" s="69"/>
      <c r="D1498" s="69"/>
      <c r="E1498" s="69"/>
      <c r="F1498" s="69"/>
      <c r="G1498" s="69"/>
      <c r="H1498" s="69"/>
      <c r="I1498" s="153"/>
      <c r="J1498" s="69"/>
      <c r="K1498" s="69"/>
      <c r="L1498" s="47"/>
    </row>
  </sheetData>
  <autoFilter ref="C104:K1497"/>
  <mergeCells count="10">
    <mergeCell ref="E7:H7"/>
    <mergeCell ref="E9:H9"/>
    <mergeCell ref="E24:H24"/>
    <mergeCell ref="E45:H45"/>
    <mergeCell ref="E47:H47"/>
    <mergeCell ref="J51:J52"/>
    <mergeCell ref="E95:H95"/>
    <mergeCell ref="E97:H97"/>
    <mergeCell ref="G1:H1"/>
    <mergeCell ref="L2:V2"/>
  </mergeCells>
  <hyperlinks>
    <hyperlink ref="F1:G1" location="C2" display="1) Krycí list soupisu"/>
    <hyperlink ref="G1:H1" location="C54" display="2) Rekapitulace"/>
    <hyperlink ref="J1" location="C10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84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24"/>
      <c r="C1" s="124"/>
      <c r="D1" s="125" t="s">
        <v>1</v>
      </c>
      <c r="E1" s="124"/>
      <c r="F1" s="126" t="s">
        <v>100</v>
      </c>
      <c r="G1" s="126" t="s">
        <v>101</v>
      </c>
      <c r="H1" s="126"/>
      <c r="I1" s="127"/>
      <c r="J1" s="126" t="s">
        <v>102</v>
      </c>
      <c r="K1" s="125" t="s">
        <v>103</v>
      </c>
      <c r="L1" s="126" t="s">
        <v>104</v>
      </c>
      <c r="M1" s="126"/>
      <c r="N1" s="126"/>
      <c r="O1" s="126"/>
      <c r="P1" s="126"/>
      <c r="Q1" s="126"/>
      <c r="R1" s="126"/>
      <c r="S1" s="126"/>
      <c r="T1" s="126"/>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24" t="s">
        <v>8</v>
      </c>
      <c r="AT2" s="25" t="s">
        <v>84</v>
      </c>
    </row>
    <row r="3" spans="2:46" ht="6.95" customHeight="1">
      <c r="B3" s="26"/>
      <c r="C3" s="27"/>
      <c r="D3" s="27"/>
      <c r="E3" s="27"/>
      <c r="F3" s="27"/>
      <c r="G3" s="27"/>
      <c r="H3" s="27"/>
      <c r="I3" s="128"/>
      <c r="J3" s="27"/>
      <c r="K3" s="28"/>
      <c r="AT3" s="25" t="s">
        <v>82</v>
      </c>
    </row>
    <row r="4" spans="2:46" ht="36.95" customHeight="1">
      <c r="B4" s="29"/>
      <c r="C4" s="30"/>
      <c r="D4" s="31" t="s">
        <v>105</v>
      </c>
      <c r="E4" s="30"/>
      <c r="F4" s="30"/>
      <c r="G4" s="30"/>
      <c r="H4" s="30"/>
      <c r="I4" s="129"/>
      <c r="J4" s="30"/>
      <c r="K4" s="32"/>
      <c r="M4" s="33" t="s">
        <v>13</v>
      </c>
      <c r="AT4" s="25" t="s">
        <v>6</v>
      </c>
    </row>
    <row r="5" spans="2:11" ht="6.95" customHeight="1">
      <c r="B5" s="29"/>
      <c r="C5" s="30"/>
      <c r="D5" s="30"/>
      <c r="E5" s="30"/>
      <c r="F5" s="30"/>
      <c r="G5" s="30"/>
      <c r="H5" s="30"/>
      <c r="I5" s="129"/>
      <c r="J5" s="30"/>
      <c r="K5" s="32"/>
    </row>
    <row r="6" spans="2:11" ht="13.5">
      <c r="B6" s="29"/>
      <c r="C6" s="30"/>
      <c r="D6" s="41" t="s">
        <v>19</v>
      </c>
      <c r="E6" s="30"/>
      <c r="F6" s="30"/>
      <c r="G6" s="30"/>
      <c r="H6" s="30"/>
      <c r="I6" s="129"/>
      <c r="J6" s="30"/>
      <c r="K6" s="32"/>
    </row>
    <row r="7" spans="2:11" ht="16.5" customHeight="1">
      <c r="B7" s="29"/>
      <c r="C7" s="30"/>
      <c r="D7" s="30"/>
      <c r="E7" s="130" t="str">
        <f>'Rekapitulace stavby'!K6</f>
        <v>Snižování spotřeby energie - Školský objekt Chabařovická</v>
      </c>
      <c r="F7" s="41"/>
      <c r="G7" s="41"/>
      <c r="H7" s="41"/>
      <c r="I7" s="129"/>
      <c r="J7" s="30"/>
      <c r="K7" s="32"/>
    </row>
    <row r="8" spans="2:11" s="1" customFormat="1" ht="13.5">
      <c r="B8" s="47"/>
      <c r="C8" s="48"/>
      <c r="D8" s="41" t="s">
        <v>106</v>
      </c>
      <c r="E8" s="48"/>
      <c r="F8" s="48"/>
      <c r="G8" s="48"/>
      <c r="H8" s="48"/>
      <c r="I8" s="131"/>
      <c r="J8" s="48"/>
      <c r="K8" s="52"/>
    </row>
    <row r="9" spans="2:11" s="1" customFormat="1" ht="36.95" customHeight="1">
      <c r="B9" s="47"/>
      <c r="C9" s="48"/>
      <c r="D9" s="48"/>
      <c r="E9" s="132" t="s">
        <v>1807</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1" t="s">
        <v>21</v>
      </c>
      <c r="E11" s="48"/>
      <c r="F11" s="36" t="s">
        <v>5</v>
      </c>
      <c r="G11" s="48"/>
      <c r="H11" s="48"/>
      <c r="I11" s="133" t="s">
        <v>23</v>
      </c>
      <c r="J11" s="36" t="s">
        <v>5</v>
      </c>
      <c r="K11" s="52"/>
    </row>
    <row r="12" spans="2:11" s="1" customFormat="1" ht="14.4" customHeight="1">
      <c r="B12" s="47"/>
      <c r="C12" s="48"/>
      <c r="D12" s="41" t="s">
        <v>24</v>
      </c>
      <c r="E12" s="48"/>
      <c r="F12" s="36" t="s">
        <v>25</v>
      </c>
      <c r="G12" s="48"/>
      <c r="H12" s="48"/>
      <c r="I12" s="133" t="s">
        <v>26</v>
      </c>
      <c r="J12" s="134" t="str">
        <f>'Rekapitulace stavby'!AN8</f>
        <v>13.3.2018</v>
      </c>
      <c r="K12" s="52"/>
    </row>
    <row r="13" spans="2:11" s="1" customFormat="1" ht="10.8" customHeight="1">
      <c r="B13" s="47"/>
      <c r="C13" s="48"/>
      <c r="D13" s="48"/>
      <c r="E13" s="48"/>
      <c r="F13" s="48"/>
      <c r="G13" s="48"/>
      <c r="H13" s="48"/>
      <c r="I13" s="131"/>
      <c r="J13" s="48"/>
      <c r="K13" s="52"/>
    </row>
    <row r="14" spans="2:11" s="1" customFormat="1" ht="14.4" customHeight="1">
      <c r="B14" s="47"/>
      <c r="C14" s="48"/>
      <c r="D14" s="41" t="s">
        <v>28</v>
      </c>
      <c r="E14" s="48"/>
      <c r="F14" s="48"/>
      <c r="G14" s="48"/>
      <c r="H14" s="48"/>
      <c r="I14" s="133" t="s">
        <v>29</v>
      </c>
      <c r="J14" s="36" t="s">
        <v>5</v>
      </c>
      <c r="K14" s="52"/>
    </row>
    <row r="15" spans="2:11" s="1" customFormat="1" ht="18" customHeight="1">
      <c r="B15" s="47"/>
      <c r="C15" s="48"/>
      <c r="D15" s="48"/>
      <c r="E15" s="36" t="s">
        <v>30</v>
      </c>
      <c r="F15" s="48"/>
      <c r="G15" s="48"/>
      <c r="H15" s="48"/>
      <c r="I15" s="133" t="s">
        <v>31</v>
      </c>
      <c r="J15" s="36" t="s">
        <v>5</v>
      </c>
      <c r="K15" s="52"/>
    </row>
    <row r="16" spans="2:11" s="1" customFormat="1" ht="6.95" customHeight="1">
      <c r="B16" s="47"/>
      <c r="C16" s="48"/>
      <c r="D16" s="48"/>
      <c r="E16" s="48"/>
      <c r="F16" s="48"/>
      <c r="G16" s="48"/>
      <c r="H16" s="48"/>
      <c r="I16" s="131"/>
      <c r="J16" s="48"/>
      <c r="K16" s="52"/>
    </row>
    <row r="17" spans="2:11" s="1" customFormat="1" ht="14.4" customHeight="1">
      <c r="B17" s="47"/>
      <c r="C17" s="48"/>
      <c r="D17" s="41" t="s">
        <v>32</v>
      </c>
      <c r="E17" s="48"/>
      <c r="F17" s="48"/>
      <c r="G17" s="48"/>
      <c r="H17" s="48"/>
      <c r="I17" s="133" t="s">
        <v>29</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33" t="s">
        <v>31</v>
      </c>
      <c r="J18" s="36"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1" t="s">
        <v>34</v>
      </c>
      <c r="E20" s="48"/>
      <c r="F20" s="48"/>
      <c r="G20" s="48"/>
      <c r="H20" s="48"/>
      <c r="I20" s="133" t="s">
        <v>29</v>
      </c>
      <c r="J20" s="36" t="s">
        <v>5</v>
      </c>
      <c r="K20" s="52"/>
    </row>
    <row r="21" spans="2:11" s="1" customFormat="1" ht="18" customHeight="1">
      <c r="B21" s="47"/>
      <c r="C21" s="48"/>
      <c r="D21" s="48"/>
      <c r="E21" s="36" t="s">
        <v>35</v>
      </c>
      <c r="F21" s="48"/>
      <c r="G21" s="48"/>
      <c r="H21" s="48"/>
      <c r="I21" s="133" t="s">
        <v>31</v>
      </c>
      <c r="J21" s="36" t="s">
        <v>5</v>
      </c>
      <c r="K21" s="52"/>
    </row>
    <row r="22" spans="2:11" s="1" customFormat="1" ht="6.95" customHeight="1">
      <c r="B22" s="47"/>
      <c r="C22" s="48"/>
      <c r="D22" s="48"/>
      <c r="E22" s="48"/>
      <c r="F22" s="48"/>
      <c r="G22" s="48"/>
      <c r="H22" s="48"/>
      <c r="I22" s="131"/>
      <c r="J22" s="48"/>
      <c r="K22" s="52"/>
    </row>
    <row r="23" spans="2:11" s="1" customFormat="1" ht="14.4" customHeight="1">
      <c r="B23" s="47"/>
      <c r="C23" s="48"/>
      <c r="D23" s="41" t="s">
        <v>37</v>
      </c>
      <c r="E23" s="48"/>
      <c r="F23" s="48"/>
      <c r="G23" s="48"/>
      <c r="H23" s="48"/>
      <c r="I23" s="131"/>
      <c r="J23" s="48"/>
      <c r="K23" s="52"/>
    </row>
    <row r="24" spans="2:11" s="6" customFormat="1" ht="57" customHeight="1">
      <c r="B24" s="135"/>
      <c r="C24" s="136"/>
      <c r="D24" s="136"/>
      <c r="E24" s="45" t="s">
        <v>108</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39</v>
      </c>
      <c r="E27" s="48"/>
      <c r="F27" s="48"/>
      <c r="G27" s="48"/>
      <c r="H27" s="48"/>
      <c r="I27" s="131"/>
      <c r="J27" s="142">
        <f>ROUND(J103,2)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41</v>
      </c>
      <c r="G29" s="48"/>
      <c r="H29" s="48"/>
      <c r="I29" s="143" t="s">
        <v>40</v>
      </c>
      <c r="J29" s="53" t="s">
        <v>42</v>
      </c>
      <c r="K29" s="52"/>
    </row>
    <row r="30" spans="2:11" s="1" customFormat="1" ht="14.4" customHeight="1">
      <c r="B30" s="47"/>
      <c r="C30" s="48"/>
      <c r="D30" s="56" t="s">
        <v>43</v>
      </c>
      <c r="E30" s="56" t="s">
        <v>44</v>
      </c>
      <c r="F30" s="144">
        <f>ROUND(SUM(BE103:BE843),2)</f>
        <v>0</v>
      </c>
      <c r="G30" s="48"/>
      <c r="H30" s="48"/>
      <c r="I30" s="145">
        <v>0.21</v>
      </c>
      <c r="J30" s="144">
        <f>ROUND(ROUND((SUM(BE103:BE843)),2)*I30,2)</f>
        <v>0</v>
      </c>
      <c r="K30" s="52"/>
    </row>
    <row r="31" spans="2:11" s="1" customFormat="1" ht="14.4" customHeight="1">
      <c r="B31" s="47"/>
      <c r="C31" s="48"/>
      <c r="D31" s="48"/>
      <c r="E31" s="56" t="s">
        <v>45</v>
      </c>
      <c r="F31" s="144">
        <f>ROUND(SUM(BF103:BF843),2)</f>
        <v>0</v>
      </c>
      <c r="G31" s="48"/>
      <c r="H31" s="48"/>
      <c r="I31" s="145">
        <v>0.15</v>
      </c>
      <c r="J31" s="144">
        <f>ROUND(ROUND((SUM(BF103:BF843)),2)*I31,2)</f>
        <v>0</v>
      </c>
      <c r="K31" s="52"/>
    </row>
    <row r="32" spans="2:11" s="1" customFormat="1" ht="14.4" customHeight="1" hidden="1">
      <c r="B32" s="47"/>
      <c r="C32" s="48"/>
      <c r="D32" s="48"/>
      <c r="E32" s="56" t="s">
        <v>46</v>
      </c>
      <c r="F32" s="144">
        <f>ROUND(SUM(BG103:BG843),2)</f>
        <v>0</v>
      </c>
      <c r="G32" s="48"/>
      <c r="H32" s="48"/>
      <c r="I32" s="145">
        <v>0.21</v>
      </c>
      <c r="J32" s="144">
        <v>0</v>
      </c>
      <c r="K32" s="52"/>
    </row>
    <row r="33" spans="2:11" s="1" customFormat="1" ht="14.4" customHeight="1" hidden="1">
      <c r="B33" s="47"/>
      <c r="C33" s="48"/>
      <c r="D33" s="48"/>
      <c r="E33" s="56" t="s">
        <v>47</v>
      </c>
      <c r="F33" s="144">
        <f>ROUND(SUM(BH103:BH843),2)</f>
        <v>0</v>
      </c>
      <c r="G33" s="48"/>
      <c r="H33" s="48"/>
      <c r="I33" s="145">
        <v>0.15</v>
      </c>
      <c r="J33" s="144">
        <v>0</v>
      </c>
      <c r="K33" s="52"/>
    </row>
    <row r="34" spans="2:11" s="1" customFormat="1" ht="14.4" customHeight="1" hidden="1">
      <c r="B34" s="47"/>
      <c r="C34" s="48"/>
      <c r="D34" s="48"/>
      <c r="E34" s="56" t="s">
        <v>48</v>
      </c>
      <c r="F34" s="144">
        <f>ROUND(SUM(BI103:BI843),2)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49</v>
      </c>
      <c r="E36" s="89"/>
      <c r="F36" s="89"/>
      <c r="G36" s="148" t="s">
        <v>50</v>
      </c>
      <c r="H36" s="149" t="s">
        <v>51</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1" t="s">
        <v>109</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1" t="s">
        <v>19</v>
      </c>
      <c r="D44" s="48"/>
      <c r="E44" s="48"/>
      <c r="F44" s="48"/>
      <c r="G44" s="48"/>
      <c r="H44" s="48"/>
      <c r="I44" s="131"/>
      <c r="J44" s="48"/>
      <c r="K44" s="52"/>
    </row>
    <row r="45" spans="2:11" s="1" customFormat="1" ht="16.5" customHeight="1">
      <c r="B45" s="47"/>
      <c r="C45" s="48"/>
      <c r="D45" s="48"/>
      <c r="E45" s="130" t="str">
        <f>E7</f>
        <v>Snižování spotřeby energie - Školský objekt Chabařovická</v>
      </c>
      <c r="F45" s="41"/>
      <c r="G45" s="41"/>
      <c r="H45" s="41"/>
      <c r="I45" s="131"/>
      <c r="J45" s="48"/>
      <c r="K45" s="52"/>
    </row>
    <row r="46" spans="2:11" s="1" customFormat="1" ht="14.4" customHeight="1">
      <c r="B46" s="47"/>
      <c r="C46" s="41" t="s">
        <v>106</v>
      </c>
      <c r="D46" s="48"/>
      <c r="E46" s="48"/>
      <c r="F46" s="48"/>
      <c r="G46" s="48"/>
      <c r="H46" s="48"/>
      <c r="I46" s="131"/>
      <c r="J46" s="48"/>
      <c r="K46" s="52"/>
    </row>
    <row r="47" spans="2:11" s="1" customFormat="1" ht="17.25" customHeight="1">
      <c r="B47" s="47"/>
      <c r="C47" s="48"/>
      <c r="D47" s="48"/>
      <c r="E47" s="132" t="str">
        <f>E9</f>
        <v>2 - Blok 5</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1" t="s">
        <v>24</v>
      </c>
      <c r="D49" s="48"/>
      <c r="E49" s="48"/>
      <c r="F49" s="36" t="str">
        <f>F12</f>
        <v>Chabařovická 1125/4, Praha 8</v>
      </c>
      <c r="G49" s="48"/>
      <c r="H49" s="48"/>
      <c r="I49" s="133" t="s">
        <v>26</v>
      </c>
      <c r="J49" s="134" t="str">
        <f>IF(J12="","",J12)</f>
        <v>13.3.2018</v>
      </c>
      <c r="K49" s="52"/>
    </row>
    <row r="50" spans="2:11" s="1" customFormat="1" ht="6.95" customHeight="1">
      <c r="B50" s="47"/>
      <c r="C50" s="48"/>
      <c r="D50" s="48"/>
      <c r="E50" s="48"/>
      <c r="F50" s="48"/>
      <c r="G50" s="48"/>
      <c r="H50" s="48"/>
      <c r="I50" s="131"/>
      <c r="J50" s="48"/>
      <c r="K50" s="52"/>
    </row>
    <row r="51" spans="2:11" s="1" customFormat="1" ht="13.5">
      <c r="B51" s="47"/>
      <c r="C51" s="41" t="s">
        <v>28</v>
      </c>
      <c r="D51" s="48"/>
      <c r="E51" s="48"/>
      <c r="F51" s="36" t="str">
        <f>E15</f>
        <v xml:space="preserve">Servisní středisko pro správu svěřeného majetku </v>
      </c>
      <c r="G51" s="48"/>
      <c r="H51" s="48"/>
      <c r="I51" s="133" t="s">
        <v>34</v>
      </c>
      <c r="J51" s="45" t="str">
        <f>E21</f>
        <v>Le Nut Group s.r.o.</v>
      </c>
      <c r="K51" s="52"/>
    </row>
    <row r="52" spans="2:11" s="1" customFormat="1" ht="14.4" customHeight="1">
      <c r="B52" s="47"/>
      <c r="C52" s="41" t="s">
        <v>32</v>
      </c>
      <c r="D52" s="48"/>
      <c r="E52" s="48"/>
      <c r="F52" s="36"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110</v>
      </c>
      <c r="D54" s="146"/>
      <c r="E54" s="146"/>
      <c r="F54" s="146"/>
      <c r="G54" s="146"/>
      <c r="H54" s="146"/>
      <c r="I54" s="158"/>
      <c r="J54" s="159" t="s">
        <v>111</v>
      </c>
      <c r="K54" s="160"/>
    </row>
    <row r="55" spans="2:11" s="1" customFormat="1" ht="10.3" customHeight="1">
      <c r="B55" s="47"/>
      <c r="C55" s="48"/>
      <c r="D55" s="48"/>
      <c r="E55" s="48"/>
      <c r="F55" s="48"/>
      <c r="G55" s="48"/>
      <c r="H55" s="48"/>
      <c r="I55" s="131"/>
      <c r="J55" s="48"/>
      <c r="K55" s="52"/>
    </row>
    <row r="56" spans="2:47" s="1" customFormat="1" ht="29.25" customHeight="1">
      <c r="B56" s="47"/>
      <c r="C56" s="161" t="s">
        <v>112</v>
      </c>
      <c r="D56" s="48"/>
      <c r="E56" s="48"/>
      <c r="F56" s="48"/>
      <c r="G56" s="48"/>
      <c r="H56" s="48"/>
      <c r="I56" s="131"/>
      <c r="J56" s="142">
        <f>J103</f>
        <v>0</v>
      </c>
      <c r="K56" s="52"/>
      <c r="AU56" s="25" t="s">
        <v>113</v>
      </c>
    </row>
    <row r="57" spans="2:11" s="7" customFormat="1" ht="24.95" customHeight="1">
      <c r="B57" s="162"/>
      <c r="C57" s="163"/>
      <c r="D57" s="164" t="s">
        <v>114</v>
      </c>
      <c r="E57" s="165"/>
      <c r="F57" s="165"/>
      <c r="G57" s="165"/>
      <c r="H57" s="165"/>
      <c r="I57" s="166"/>
      <c r="J57" s="167">
        <f>J104</f>
        <v>0</v>
      </c>
      <c r="K57" s="168"/>
    </row>
    <row r="58" spans="2:11" s="8" customFormat="1" ht="19.9" customHeight="1">
      <c r="B58" s="169"/>
      <c r="C58" s="170"/>
      <c r="D58" s="171" t="s">
        <v>115</v>
      </c>
      <c r="E58" s="172"/>
      <c r="F58" s="172"/>
      <c r="G58" s="172"/>
      <c r="H58" s="172"/>
      <c r="I58" s="173"/>
      <c r="J58" s="174">
        <f>J105</f>
        <v>0</v>
      </c>
      <c r="K58" s="175"/>
    </row>
    <row r="59" spans="2:11" s="8" customFormat="1" ht="19.9" customHeight="1">
      <c r="B59" s="169"/>
      <c r="C59" s="170"/>
      <c r="D59" s="171" t="s">
        <v>116</v>
      </c>
      <c r="E59" s="172"/>
      <c r="F59" s="172"/>
      <c r="G59" s="172"/>
      <c r="H59" s="172"/>
      <c r="I59" s="173"/>
      <c r="J59" s="174">
        <f>J172</f>
        <v>0</v>
      </c>
      <c r="K59" s="175"/>
    </row>
    <row r="60" spans="2:11" s="8" customFormat="1" ht="19.9" customHeight="1">
      <c r="B60" s="169"/>
      <c r="C60" s="170"/>
      <c r="D60" s="171" t="s">
        <v>117</v>
      </c>
      <c r="E60" s="172"/>
      <c r="F60" s="172"/>
      <c r="G60" s="172"/>
      <c r="H60" s="172"/>
      <c r="I60" s="173"/>
      <c r="J60" s="174">
        <f>J198</f>
        <v>0</v>
      </c>
      <c r="K60" s="175"/>
    </row>
    <row r="61" spans="2:11" s="8" customFormat="1" ht="19.9" customHeight="1">
      <c r="B61" s="169"/>
      <c r="C61" s="170"/>
      <c r="D61" s="171" t="s">
        <v>118</v>
      </c>
      <c r="E61" s="172"/>
      <c r="F61" s="172"/>
      <c r="G61" s="172"/>
      <c r="H61" s="172"/>
      <c r="I61" s="173"/>
      <c r="J61" s="174">
        <f>J210</f>
        <v>0</v>
      </c>
      <c r="K61" s="175"/>
    </row>
    <row r="62" spans="2:11" s="8" customFormat="1" ht="19.9" customHeight="1">
      <c r="B62" s="169"/>
      <c r="C62" s="170"/>
      <c r="D62" s="171" t="s">
        <v>119</v>
      </c>
      <c r="E62" s="172"/>
      <c r="F62" s="172"/>
      <c r="G62" s="172"/>
      <c r="H62" s="172"/>
      <c r="I62" s="173"/>
      <c r="J62" s="174">
        <f>J271</f>
        <v>0</v>
      </c>
      <c r="K62" s="175"/>
    </row>
    <row r="63" spans="2:11" s="8" customFormat="1" ht="19.9" customHeight="1">
      <c r="B63" s="169"/>
      <c r="C63" s="170"/>
      <c r="D63" s="171" t="s">
        <v>1808</v>
      </c>
      <c r="E63" s="172"/>
      <c r="F63" s="172"/>
      <c r="G63" s="172"/>
      <c r="H63" s="172"/>
      <c r="I63" s="173"/>
      <c r="J63" s="174">
        <f>J467</f>
        <v>0</v>
      </c>
      <c r="K63" s="175"/>
    </row>
    <row r="64" spans="2:11" s="8" customFormat="1" ht="19.9" customHeight="1">
      <c r="B64" s="169"/>
      <c r="C64" s="170"/>
      <c r="D64" s="171" t="s">
        <v>121</v>
      </c>
      <c r="E64" s="172"/>
      <c r="F64" s="172"/>
      <c r="G64" s="172"/>
      <c r="H64" s="172"/>
      <c r="I64" s="173"/>
      <c r="J64" s="174">
        <f>J468</f>
        <v>0</v>
      </c>
      <c r="K64" s="175"/>
    </row>
    <row r="65" spans="2:11" s="8" customFormat="1" ht="19.9" customHeight="1">
      <c r="B65" s="169"/>
      <c r="C65" s="170"/>
      <c r="D65" s="171" t="s">
        <v>121</v>
      </c>
      <c r="E65" s="172"/>
      <c r="F65" s="172"/>
      <c r="G65" s="172"/>
      <c r="H65" s="172"/>
      <c r="I65" s="173"/>
      <c r="J65" s="174">
        <f>J471</f>
        <v>0</v>
      </c>
      <c r="K65" s="175"/>
    </row>
    <row r="66" spans="2:11" s="8" customFormat="1" ht="19.9" customHeight="1">
      <c r="B66" s="169"/>
      <c r="C66" s="170"/>
      <c r="D66" s="171" t="s">
        <v>122</v>
      </c>
      <c r="E66" s="172"/>
      <c r="F66" s="172"/>
      <c r="G66" s="172"/>
      <c r="H66" s="172"/>
      <c r="I66" s="173"/>
      <c r="J66" s="174">
        <f>J491</f>
        <v>0</v>
      </c>
      <c r="K66" s="175"/>
    </row>
    <row r="67" spans="2:11" s="8" customFormat="1" ht="19.9" customHeight="1">
      <c r="B67" s="169"/>
      <c r="C67" s="170"/>
      <c r="D67" s="171" t="s">
        <v>123</v>
      </c>
      <c r="E67" s="172"/>
      <c r="F67" s="172"/>
      <c r="G67" s="172"/>
      <c r="H67" s="172"/>
      <c r="I67" s="173"/>
      <c r="J67" s="174">
        <f>J519</f>
        <v>0</v>
      </c>
      <c r="K67" s="175"/>
    </row>
    <row r="68" spans="2:11" s="8" customFormat="1" ht="19.9" customHeight="1">
      <c r="B68" s="169"/>
      <c r="C68" s="170"/>
      <c r="D68" s="171" t="s">
        <v>124</v>
      </c>
      <c r="E68" s="172"/>
      <c r="F68" s="172"/>
      <c r="G68" s="172"/>
      <c r="H68" s="172"/>
      <c r="I68" s="173"/>
      <c r="J68" s="174">
        <f>J564</f>
        <v>0</v>
      </c>
      <c r="K68" s="175"/>
    </row>
    <row r="69" spans="2:11" s="8" customFormat="1" ht="19.9" customHeight="1">
      <c r="B69" s="169"/>
      <c r="C69" s="170"/>
      <c r="D69" s="171" t="s">
        <v>125</v>
      </c>
      <c r="E69" s="172"/>
      <c r="F69" s="172"/>
      <c r="G69" s="172"/>
      <c r="H69" s="172"/>
      <c r="I69" s="173"/>
      <c r="J69" s="174">
        <f>J571</f>
        <v>0</v>
      </c>
      <c r="K69" s="175"/>
    </row>
    <row r="70" spans="2:11" s="7" customFormat="1" ht="24.95" customHeight="1">
      <c r="B70" s="162"/>
      <c r="C70" s="163"/>
      <c r="D70" s="164" t="s">
        <v>126</v>
      </c>
      <c r="E70" s="165"/>
      <c r="F70" s="165"/>
      <c r="G70" s="165"/>
      <c r="H70" s="165"/>
      <c r="I70" s="166"/>
      <c r="J70" s="167">
        <f>J573</f>
        <v>0</v>
      </c>
      <c r="K70" s="168"/>
    </row>
    <row r="71" spans="2:11" s="8" customFormat="1" ht="19.9" customHeight="1">
      <c r="B71" s="169"/>
      <c r="C71" s="170"/>
      <c r="D71" s="171" t="s">
        <v>127</v>
      </c>
      <c r="E71" s="172"/>
      <c r="F71" s="172"/>
      <c r="G71" s="172"/>
      <c r="H71" s="172"/>
      <c r="I71" s="173"/>
      <c r="J71" s="174">
        <f>J574</f>
        <v>0</v>
      </c>
      <c r="K71" s="175"/>
    </row>
    <row r="72" spans="2:11" s="8" customFormat="1" ht="19.9" customHeight="1">
      <c r="B72" s="169"/>
      <c r="C72" s="170"/>
      <c r="D72" s="171" t="s">
        <v>128</v>
      </c>
      <c r="E72" s="172"/>
      <c r="F72" s="172"/>
      <c r="G72" s="172"/>
      <c r="H72" s="172"/>
      <c r="I72" s="173"/>
      <c r="J72" s="174">
        <f>J607</f>
        <v>0</v>
      </c>
      <c r="K72" s="175"/>
    </row>
    <row r="73" spans="2:11" s="8" customFormat="1" ht="19.9" customHeight="1">
      <c r="B73" s="169"/>
      <c r="C73" s="170"/>
      <c r="D73" s="171" t="s">
        <v>129</v>
      </c>
      <c r="E73" s="172"/>
      <c r="F73" s="172"/>
      <c r="G73" s="172"/>
      <c r="H73" s="172"/>
      <c r="I73" s="173"/>
      <c r="J73" s="174">
        <f>J642</f>
        <v>0</v>
      </c>
      <c r="K73" s="175"/>
    </row>
    <row r="74" spans="2:11" s="8" customFormat="1" ht="19.9" customHeight="1">
      <c r="B74" s="169"/>
      <c r="C74" s="170"/>
      <c r="D74" s="171" t="s">
        <v>130</v>
      </c>
      <c r="E74" s="172"/>
      <c r="F74" s="172"/>
      <c r="G74" s="172"/>
      <c r="H74" s="172"/>
      <c r="I74" s="173"/>
      <c r="J74" s="174">
        <f>J693</f>
        <v>0</v>
      </c>
      <c r="K74" s="175"/>
    </row>
    <row r="75" spans="2:11" s="8" customFormat="1" ht="19.9" customHeight="1">
      <c r="B75" s="169"/>
      <c r="C75" s="170"/>
      <c r="D75" s="171" t="s">
        <v>131</v>
      </c>
      <c r="E75" s="172"/>
      <c r="F75" s="172"/>
      <c r="G75" s="172"/>
      <c r="H75" s="172"/>
      <c r="I75" s="173"/>
      <c r="J75" s="174">
        <f>J702</f>
        <v>0</v>
      </c>
      <c r="K75" s="175"/>
    </row>
    <row r="76" spans="2:11" s="8" customFormat="1" ht="19.9" customHeight="1">
      <c r="B76" s="169"/>
      <c r="C76" s="170"/>
      <c r="D76" s="171" t="s">
        <v>1809</v>
      </c>
      <c r="E76" s="172"/>
      <c r="F76" s="172"/>
      <c r="G76" s="172"/>
      <c r="H76" s="172"/>
      <c r="I76" s="173"/>
      <c r="J76" s="174">
        <f>J708</f>
        <v>0</v>
      </c>
      <c r="K76" s="175"/>
    </row>
    <row r="77" spans="2:11" s="8" customFormat="1" ht="19.9" customHeight="1">
      <c r="B77" s="169"/>
      <c r="C77" s="170"/>
      <c r="D77" s="171" t="s">
        <v>134</v>
      </c>
      <c r="E77" s="172"/>
      <c r="F77" s="172"/>
      <c r="G77" s="172"/>
      <c r="H77" s="172"/>
      <c r="I77" s="173"/>
      <c r="J77" s="174">
        <f>J714</f>
        <v>0</v>
      </c>
      <c r="K77" s="175"/>
    </row>
    <row r="78" spans="2:11" s="8" customFormat="1" ht="19.9" customHeight="1">
      <c r="B78" s="169"/>
      <c r="C78" s="170"/>
      <c r="D78" s="171" t="s">
        <v>136</v>
      </c>
      <c r="E78" s="172"/>
      <c r="F78" s="172"/>
      <c r="G78" s="172"/>
      <c r="H78" s="172"/>
      <c r="I78" s="173"/>
      <c r="J78" s="174">
        <f>J744</f>
        <v>0</v>
      </c>
      <c r="K78" s="175"/>
    </row>
    <row r="79" spans="2:11" s="8" customFormat="1" ht="19.9" customHeight="1">
      <c r="B79" s="169"/>
      <c r="C79" s="170"/>
      <c r="D79" s="171" t="s">
        <v>137</v>
      </c>
      <c r="E79" s="172"/>
      <c r="F79" s="172"/>
      <c r="G79" s="172"/>
      <c r="H79" s="172"/>
      <c r="I79" s="173"/>
      <c r="J79" s="174">
        <f>J782</f>
        <v>0</v>
      </c>
      <c r="K79" s="175"/>
    </row>
    <row r="80" spans="2:11" s="8" customFormat="1" ht="19.9" customHeight="1">
      <c r="B80" s="169"/>
      <c r="C80" s="170"/>
      <c r="D80" s="171" t="s">
        <v>138</v>
      </c>
      <c r="E80" s="172"/>
      <c r="F80" s="172"/>
      <c r="G80" s="172"/>
      <c r="H80" s="172"/>
      <c r="I80" s="173"/>
      <c r="J80" s="174">
        <f>J799</f>
        <v>0</v>
      </c>
      <c r="K80" s="175"/>
    </row>
    <row r="81" spans="2:11" s="8" customFormat="1" ht="19.9" customHeight="1">
      <c r="B81" s="169"/>
      <c r="C81" s="170"/>
      <c r="D81" s="171" t="s">
        <v>139</v>
      </c>
      <c r="E81" s="172"/>
      <c r="F81" s="172"/>
      <c r="G81" s="172"/>
      <c r="H81" s="172"/>
      <c r="I81" s="173"/>
      <c r="J81" s="174">
        <f>J807</f>
        <v>0</v>
      </c>
      <c r="K81" s="175"/>
    </row>
    <row r="82" spans="2:11" s="8" customFormat="1" ht="19.9" customHeight="1">
      <c r="B82" s="169"/>
      <c r="C82" s="170"/>
      <c r="D82" s="171" t="s">
        <v>140</v>
      </c>
      <c r="E82" s="172"/>
      <c r="F82" s="172"/>
      <c r="G82" s="172"/>
      <c r="H82" s="172"/>
      <c r="I82" s="173"/>
      <c r="J82" s="174">
        <f>J815</f>
        <v>0</v>
      </c>
      <c r="K82" s="175"/>
    </row>
    <row r="83" spans="2:11" s="8" customFormat="1" ht="19.9" customHeight="1">
      <c r="B83" s="169"/>
      <c r="C83" s="170"/>
      <c r="D83" s="171" t="s">
        <v>141</v>
      </c>
      <c r="E83" s="172"/>
      <c r="F83" s="172"/>
      <c r="G83" s="172"/>
      <c r="H83" s="172"/>
      <c r="I83" s="173"/>
      <c r="J83" s="174">
        <f>J825</f>
        <v>0</v>
      </c>
      <c r="K83" s="175"/>
    </row>
    <row r="84" spans="2:11" s="1" customFormat="1" ht="21.8" customHeight="1">
      <c r="B84" s="47"/>
      <c r="C84" s="48"/>
      <c r="D84" s="48"/>
      <c r="E84" s="48"/>
      <c r="F84" s="48"/>
      <c r="G84" s="48"/>
      <c r="H84" s="48"/>
      <c r="I84" s="131"/>
      <c r="J84" s="48"/>
      <c r="K84" s="52"/>
    </row>
    <row r="85" spans="2:11" s="1" customFormat="1" ht="6.95" customHeight="1">
      <c r="B85" s="68"/>
      <c r="C85" s="69"/>
      <c r="D85" s="69"/>
      <c r="E85" s="69"/>
      <c r="F85" s="69"/>
      <c r="G85" s="69"/>
      <c r="H85" s="69"/>
      <c r="I85" s="153"/>
      <c r="J85" s="69"/>
      <c r="K85" s="70"/>
    </row>
    <row r="89" spans="2:12" s="1" customFormat="1" ht="6.95" customHeight="1">
      <c r="B89" s="71"/>
      <c r="C89" s="72"/>
      <c r="D89" s="72"/>
      <c r="E89" s="72"/>
      <c r="F89" s="72"/>
      <c r="G89" s="72"/>
      <c r="H89" s="72"/>
      <c r="I89" s="154"/>
      <c r="J89" s="72"/>
      <c r="K89" s="72"/>
      <c r="L89" s="47"/>
    </row>
    <row r="90" spans="2:12" s="1" customFormat="1" ht="36.95" customHeight="1">
      <c r="B90" s="47"/>
      <c r="C90" s="73" t="s">
        <v>142</v>
      </c>
      <c r="I90" s="176"/>
      <c r="L90" s="47"/>
    </row>
    <row r="91" spans="2:12" s="1" customFormat="1" ht="6.95" customHeight="1">
      <c r="B91" s="47"/>
      <c r="I91" s="176"/>
      <c r="L91" s="47"/>
    </row>
    <row r="92" spans="2:12" s="1" customFormat="1" ht="14.4" customHeight="1">
      <c r="B92" s="47"/>
      <c r="C92" s="75" t="s">
        <v>19</v>
      </c>
      <c r="I92" s="176"/>
      <c r="L92" s="47"/>
    </row>
    <row r="93" spans="2:12" s="1" customFormat="1" ht="16.5" customHeight="1">
      <c r="B93" s="47"/>
      <c r="E93" s="177" t="str">
        <f>E7</f>
        <v>Snižování spotřeby energie - Školský objekt Chabařovická</v>
      </c>
      <c r="F93" s="75"/>
      <c r="G93" s="75"/>
      <c r="H93" s="75"/>
      <c r="I93" s="176"/>
      <c r="L93" s="47"/>
    </row>
    <row r="94" spans="2:12" s="1" customFormat="1" ht="14.4" customHeight="1">
      <c r="B94" s="47"/>
      <c r="C94" s="75" t="s">
        <v>106</v>
      </c>
      <c r="I94" s="176"/>
      <c r="L94" s="47"/>
    </row>
    <row r="95" spans="2:12" s="1" customFormat="1" ht="17.25" customHeight="1">
      <c r="B95" s="47"/>
      <c r="E95" s="78" t="str">
        <f>E9</f>
        <v>2 - Blok 5</v>
      </c>
      <c r="F95" s="1"/>
      <c r="G95" s="1"/>
      <c r="H95" s="1"/>
      <c r="I95" s="176"/>
      <c r="L95" s="47"/>
    </row>
    <row r="96" spans="2:12" s="1" customFormat="1" ht="6.95" customHeight="1">
      <c r="B96" s="47"/>
      <c r="I96" s="176"/>
      <c r="L96" s="47"/>
    </row>
    <row r="97" spans="2:12" s="1" customFormat="1" ht="18" customHeight="1">
      <c r="B97" s="47"/>
      <c r="C97" s="75" t="s">
        <v>24</v>
      </c>
      <c r="F97" s="178" t="str">
        <f>F12</f>
        <v>Chabařovická 1125/4, Praha 8</v>
      </c>
      <c r="I97" s="179" t="s">
        <v>26</v>
      </c>
      <c r="J97" s="80" t="str">
        <f>IF(J12="","",J12)</f>
        <v>13.3.2018</v>
      </c>
      <c r="L97" s="47"/>
    </row>
    <row r="98" spans="2:12" s="1" customFormat="1" ht="6.95" customHeight="1">
      <c r="B98" s="47"/>
      <c r="I98" s="176"/>
      <c r="L98" s="47"/>
    </row>
    <row r="99" spans="2:12" s="1" customFormat="1" ht="13.5">
      <c r="B99" s="47"/>
      <c r="C99" s="75" t="s">
        <v>28</v>
      </c>
      <c r="F99" s="178" t="str">
        <f>E15</f>
        <v xml:space="preserve">Servisní středisko pro správu svěřeného majetku </v>
      </c>
      <c r="I99" s="179" t="s">
        <v>34</v>
      </c>
      <c r="J99" s="178" t="str">
        <f>E21</f>
        <v>Le Nut Group s.r.o.</v>
      </c>
      <c r="L99" s="47"/>
    </row>
    <row r="100" spans="2:12" s="1" customFormat="1" ht="14.4" customHeight="1">
      <c r="B100" s="47"/>
      <c r="C100" s="75" t="s">
        <v>32</v>
      </c>
      <c r="F100" s="178" t="str">
        <f>IF(E18="","",E18)</f>
        <v/>
      </c>
      <c r="I100" s="176"/>
      <c r="L100" s="47"/>
    </row>
    <row r="101" spans="2:12" s="1" customFormat="1" ht="10.3" customHeight="1">
      <c r="B101" s="47"/>
      <c r="I101" s="176"/>
      <c r="L101" s="47"/>
    </row>
    <row r="102" spans="2:20" s="9" customFormat="1" ht="29.25" customHeight="1">
      <c r="B102" s="180"/>
      <c r="C102" s="181" t="s">
        <v>143</v>
      </c>
      <c r="D102" s="182" t="s">
        <v>58</v>
      </c>
      <c r="E102" s="182" t="s">
        <v>54</v>
      </c>
      <c r="F102" s="182" t="s">
        <v>144</v>
      </c>
      <c r="G102" s="182" t="s">
        <v>145</v>
      </c>
      <c r="H102" s="182" t="s">
        <v>146</v>
      </c>
      <c r="I102" s="183" t="s">
        <v>147</v>
      </c>
      <c r="J102" s="182" t="s">
        <v>111</v>
      </c>
      <c r="K102" s="184" t="s">
        <v>148</v>
      </c>
      <c r="L102" s="180"/>
      <c r="M102" s="93" t="s">
        <v>149</v>
      </c>
      <c r="N102" s="94" t="s">
        <v>43</v>
      </c>
      <c r="O102" s="94" t="s">
        <v>150</v>
      </c>
      <c r="P102" s="94" t="s">
        <v>151</v>
      </c>
      <c r="Q102" s="94" t="s">
        <v>152</v>
      </c>
      <c r="R102" s="94" t="s">
        <v>153</v>
      </c>
      <c r="S102" s="94" t="s">
        <v>154</v>
      </c>
      <c r="T102" s="95" t="s">
        <v>155</v>
      </c>
    </row>
    <row r="103" spans="2:63" s="1" customFormat="1" ht="29.25" customHeight="1">
      <c r="B103" s="47"/>
      <c r="C103" s="97" t="s">
        <v>112</v>
      </c>
      <c r="I103" s="176"/>
      <c r="J103" s="185">
        <f>BK103</f>
        <v>0</v>
      </c>
      <c r="L103" s="47"/>
      <c r="M103" s="96"/>
      <c r="N103" s="83"/>
      <c r="O103" s="83"/>
      <c r="P103" s="186">
        <f>P104+P573</f>
        <v>0</v>
      </c>
      <c r="Q103" s="83"/>
      <c r="R103" s="186">
        <f>R104+R573</f>
        <v>9.307716399999999</v>
      </c>
      <c r="S103" s="83"/>
      <c r="T103" s="187">
        <f>T104+T573</f>
        <v>10.125</v>
      </c>
      <c r="AT103" s="25" t="s">
        <v>72</v>
      </c>
      <c r="AU103" s="25" t="s">
        <v>113</v>
      </c>
      <c r="BK103" s="188">
        <f>BK104+BK573</f>
        <v>0</v>
      </c>
    </row>
    <row r="104" spans="2:63" s="10" customFormat="1" ht="37.4" customHeight="1">
      <c r="B104" s="189"/>
      <c r="D104" s="190" t="s">
        <v>72</v>
      </c>
      <c r="E104" s="191" t="s">
        <v>156</v>
      </c>
      <c r="F104" s="191" t="s">
        <v>157</v>
      </c>
      <c r="I104" s="192"/>
      <c r="J104" s="193">
        <f>BK104</f>
        <v>0</v>
      </c>
      <c r="L104" s="189"/>
      <c r="M104" s="194"/>
      <c r="N104" s="195"/>
      <c r="O104" s="195"/>
      <c r="P104" s="196">
        <f>P105+P172+P198+P210+P271+P467+P468+P471+P491+P519+P564+P571</f>
        <v>0</v>
      </c>
      <c r="Q104" s="195"/>
      <c r="R104" s="196">
        <f>R105+R172+R198+R210+R271+R467+R468+R471+R491+R519+R564+R571</f>
        <v>8.4283668</v>
      </c>
      <c r="S104" s="195"/>
      <c r="T104" s="197">
        <f>T105+T172+T198+T210+T271+T467+T468+T471+T491+T519+T564+T571</f>
        <v>10.125</v>
      </c>
      <c r="AR104" s="190" t="s">
        <v>78</v>
      </c>
      <c r="AT104" s="198" t="s">
        <v>72</v>
      </c>
      <c r="AU104" s="198" t="s">
        <v>73</v>
      </c>
      <c r="AY104" s="190" t="s">
        <v>158</v>
      </c>
      <c r="BK104" s="199">
        <f>BK105+BK172+BK198+BK210+BK271+BK467+BK468+BK471+BK491+BK519+BK564+BK571</f>
        <v>0</v>
      </c>
    </row>
    <row r="105" spans="2:63" s="10" customFormat="1" ht="19.9" customHeight="1">
      <c r="B105" s="189"/>
      <c r="D105" s="190" t="s">
        <v>72</v>
      </c>
      <c r="E105" s="200" t="s">
        <v>78</v>
      </c>
      <c r="F105" s="200" t="s">
        <v>159</v>
      </c>
      <c r="I105" s="192"/>
      <c r="J105" s="201">
        <f>BK105</f>
        <v>0</v>
      </c>
      <c r="L105" s="189"/>
      <c r="M105" s="194"/>
      <c r="N105" s="195"/>
      <c r="O105" s="195"/>
      <c r="P105" s="196">
        <f>SUM(P106:P171)</f>
        <v>0</v>
      </c>
      <c r="Q105" s="195"/>
      <c r="R105" s="196">
        <f>SUM(R106:R171)</f>
        <v>0.000428</v>
      </c>
      <c r="S105" s="195"/>
      <c r="T105" s="197">
        <f>SUM(T106:T171)</f>
        <v>10.125</v>
      </c>
      <c r="AR105" s="190" t="s">
        <v>78</v>
      </c>
      <c r="AT105" s="198" t="s">
        <v>72</v>
      </c>
      <c r="AU105" s="198" t="s">
        <v>78</v>
      </c>
      <c r="AY105" s="190" t="s">
        <v>158</v>
      </c>
      <c r="BK105" s="199">
        <f>SUM(BK106:BK171)</f>
        <v>0</v>
      </c>
    </row>
    <row r="106" spans="2:65" s="1" customFormat="1" ht="51" customHeight="1">
      <c r="B106" s="202"/>
      <c r="C106" s="203" t="s">
        <v>78</v>
      </c>
      <c r="D106" s="203" t="s">
        <v>160</v>
      </c>
      <c r="E106" s="204" t="s">
        <v>161</v>
      </c>
      <c r="F106" s="205" t="s">
        <v>1810</v>
      </c>
      <c r="G106" s="206" t="s">
        <v>163</v>
      </c>
      <c r="H106" s="207">
        <v>58</v>
      </c>
      <c r="I106" s="208"/>
      <c r="J106" s="209">
        <f>ROUND(I106*H106,2)</f>
        <v>0</v>
      </c>
      <c r="K106" s="205" t="s">
        <v>164</v>
      </c>
      <c r="L106" s="47"/>
      <c r="M106" s="210" t="s">
        <v>5</v>
      </c>
      <c r="N106" s="211" t="s">
        <v>44</v>
      </c>
      <c r="O106" s="48"/>
      <c r="P106" s="212">
        <f>O106*H106</f>
        <v>0</v>
      </c>
      <c r="Q106" s="212">
        <v>0</v>
      </c>
      <c r="R106" s="212">
        <f>Q106*H106</f>
        <v>0</v>
      </c>
      <c r="S106" s="212">
        <v>0</v>
      </c>
      <c r="T106" s="213">
        <f>S106*H106</f>
        <v>0</v>
      </c>
      <c r="AR106" s="25" t="s">
        <v>88</v>
      </c>
      <c r="AT106" s="25" t="s">
        <v>160</v>
      </c>
      <c r="AU106" s="25" t="s">
        <v>82</v>
      </c>
      <c r="AY106" s="25" t="s">
        <v>158</v>
      </c>
      <c r="BE106" s="214">
        <f>IF(N106="základní",J106,0)</f>
        <v>0</v>
      </c>
      <c r="BF106" s="214">
        <f>IF(N106="snížená",J106,0)</f>
        <v>0</v>
      </c>
      <c r="BG106" s="214">
        <f>IF(N106="zákl. přenesená",J106,0)</f>
        <v>0</v>
      </c>
      <c r="BH106" s="214">
        <f>IF(N106="sníž. přenesená",J106,0)</f>
        <v>0</v>
      </c>
      <c r="BI106" s="214">
        <f>IF(N106="nulová",J106,0)</f>
        <v>0</v>
      </c>
      <c r="BJ106" s="25" t="s">
        <v>78</v>
      </c>
      <c r="BK106" s="214">
        <f>ROUND(I106*H106,2)</f>
        <v>0</v>
      </c>
      <c r="BL106" s="25" t="s">
        <v>88</v>
      </c>
      <c r="BM106" s="25" t="s">
        <v>1811</v>
      </c>
    </row>
    <row r="107" spans="2:51" s="11" customFormat="1" ht="13.5">
      <c r="B107" s="215"/>
      <c r="D107" s="216" t="s">
        <v>166</v>
      </c>
      <c r="E107" s="217" t="s">
        <v>5</v>
      </c>
      <c r="F107" s="218" t="s">
        <v>1812</v>
      </c>
      <c r="H107" s="217" t="s">
        <v>5</v>
      </c>
      <c r="I107" s="219"/>
      <c r="L107" s="215"/>
      <c r="M107" s="220"/>
      <c r="N107" s="221"/>
      <c r="O107" s="221"/>
      <c r="P107" s="221"/>
      <c r="Q107" s="221"/>
      <c r="R107" s="221"/>
      <c r="S107" s="221"/>
      <c r="T107" s="222"/>
      <c r="AT107" s="217" t="s">
        <v>166</v>
      </c>
      <c r="AU107" s="217" t="s">
        <v>82</v>
      </c>
      <c r="AV107" s="11" t="s">
        <v>78</v>
      </c>
      <c r="AW107" s="11" t="s">
        <v>36</v>
      </c>
      <c r="AX107" s="11" t="s">
        <v>73</v>
      </c>
      <c r="AY107" s="217" t="s">
        <v>158</v>
      </c>
    </row>
    <row r="108" spans="2:51" s="12" customFormat="1" ht="13.5">
      <c r="B108" s="223"/>
      <c r="D108" s="216" t="s">
        <v>166</v>
      </c>
      <c r="E108" s="224" t="s">
        <v>5</v>
      </c>
      <c r="F108" s="225" t="s">
        <v>1813</v>
      </c>
      <c r="H108" s="226">
        <v>58</v>
      </c>
      <c r="I108" s="227"/>
      <c r="L108" s="223"/>
      <c r="M108" s="228"/>
      <c r="N108" s="229"/>
      <c r="O108" s="229"/>
      <c r="P108" s="229"/>
      <c r="Q108" s="229"/>
      <c r="R108" s="229"/>
      <c r="S108" s="229"/>
      <c r="T108" s="230"/>
      <c r="AT108" s="224" t="s">
        <v>166</v>
      </c>
      <c r="AU108" s="224" t="s">
        <v>82</v>
      </c>
      <c r="AV108" s="12" t="s">
        <v>82</v>
      </c>
      <c r="AW108" s="12" t="s">
        <v>36</v>
      </c>
      <c r="AX108" s="12" t="s">
        <v>73</v>
      </c>
      <c r="AY108" s="224" t="s">
        <v>158</v>
      </c>
    </row>
    <row r="109" spans="2:51" s="13" customFormat="1" ht="13.5">
      <c r="B109" s="231"/>
      <c r="D109" s="216" t="s">
        <v>166</v>
      </c>
      <c r="E109" s="232" t="s">
        <v>5</v>
      </c>
      <c r="F109" s="233" t="s">
        <v>169</v>
      </c>
      <c r="H109" s="234">
        <v>58</v>
      </c>
      <c r="I109" s="235"/>
      <c r="L109" s="231"/>
      <c r="M109" s="236"/>
      <c r="N109" s="237"/>
      <c r="O109" s="237"/>
      <c r="P109" s="237"/>
      <c r="Q109" s="237"/>
      <c r="R109" s="237"/>
      <c r="S109" s="237"/>
      <c r="T109" s="238"/>
      <c r="AT109" s="232" t="s">
        <v>166</v>
      </c>
      <c r="AU109" s="232" t="s">
        <v>82</v>
      </c>
      <c r="AV109" s="13" t="s">
        <v>88</v>
      </c>
      <c r="AW109" s="13" t="s">
        <v>36</v>
      </c>
      <c r="AX109" s="13" t="s">
        <v>78</v>
      </c>
      <c r="AY109" s="232" t="s">
        <v>158</v>
      </c>
    </row>
    <row r="110" spans="2:65" s="1" customFormat="1" ht="38.25" customHeight="1">
      <c r="B110" s="202"/>
      <c r="C110" s="203" t="s">
        <v>1359</v>
      </c>
      <c r="D110" s="203" t="s">
        <v>160</v>
      </c>
      <c r="E110" s="204" t="s">
        <v>175</v>
      </c>
      <c r="F110" s="205" t="s">
        <v>176</v>
      </c>
      <c r="G110" s="206" t="s">
        <v>163</v>
      </c>
      <c r="H110" s="207">
        <v>22.5</v>
      </c>
      <c r="I110" s="208"/>
      <c r="J110" s="209">
        <f>ROUND(I110*H110,2)</f>
        <v>0</v>
      </c>
      <c r="K110" s="205" t="s">
        <v>172</v>
      </c>
      <c r="L110" s="47"/>
      <c r="M110" s="210" t="s">
        <v>5</v>
      </c>
      <c r="N110" s="211" t="s">
        <v>44</v>
      </c>
      <c r="O110" s="48"/>
      <c r="P110" s="212">
        <f>O110*H110</f>
        <v>0</v>
      </c>
      <c r="Q110" s="212">
        <v>0</v>
      </c>
      <c r="R110" s="212">
        <f>Q110*H110</f>
        <v>0</v>
      </c>
      <c r="S110" s="212">
        <v>0.45</v>
      </c>
      <c r="T110" s="213">
        <f>S110*H110</f>
        <v>10.125</v>
      </c>
      <c r="AR110" s="25" t="s">
        <v>88</v>
      </c>
      <c r="AT110" s="25" t="s">
        <v>160</v>
      </c>
      <c r="AU110" s="25" t="s">
        <v>82</v>
      </c>
      <c r="AY110" s="25" t="s">
        <v>158</v>
      </c>
      <c r="BE110" s="214">
        <f>IF(N110="základní",J110,0)</f>
        <v>0</v>
      </c>
      <c r="BF110" s="214">
        <f>IF(N110="snížená",J110,0)</f>
        <v>0</v>
      </c>
      <c r="BG110" s="214">
        <f>IF(N110="zákl. přenesená",J110,0)</f>
        <v>0</v>
      </c>
      <c r="BH110" s="214">
        <f>IF(N110="sníž. přenesená",J110,0)</f>
        <v>0</v>
      </c>
      <c r="BI110" s="214">
        <f>IF(N110="nulová",J110,0)</f>
        <v>0</v>
      </c>
      <c r="BJ110" s="25" t="s">
        <v>78</v>
      </c>
      <c r="BK110" s="214">
        <f>ROUND(I110*H110,2)</f>
        <v>0</v>
      </c>
      <c r="BL110" s="25" t="s">
        <v>88</v>
      </c>
      <c r="BM110" s="25" t="s">
        <v>1814</v>
      </c>
    </row>
    <row r="111" spans="2:51" s="11" customFormat="1" ht="13.5">
      <c r="B111" s="215"/>
      <c r="D111" s="216" t="s">
        <v>166</v>
      </c>
      <c r="E111" s="217" t="s">
        <v>5</v>
      </c>
      <c r="F111" s="218" t="s">
        <v>1815</v>
      </c>
      <c r="H111" s="217" t="s">
        <v>5</v>
      </c>
      <c r="I111" s="219"/>
      <c r="L111" s="215"/>
      <c r="M111" s="220"/>
      <c r="N111" s="221"/>
      <c r="O111" s="221"/>
      <c r="P111" s="221"/>
      <c r="Q111" s="221"/>
      <c r="R111" s="221"/>
      <c r="S111" s="221"/>
      <c r="T111" s="222"/>
      <c r="AT111" s="217" t="s">
        <v>166</v>
      </c>
      <c r="AU111" s="217" t="s">
        <v>82</v>
      </c>
      <c r="AV111" s="11" t="s">
        <v>78</v>
      </c>
      <c r="AW111" s="11" t="s">
        <v>36</v>
      </c>
      <c r="AX111" s="11" t="s">
        <v>73</v>
      </c>
      <c r="AY111" s="217" t="s">
        <v>158</v>
      </c>
    </row>
    <row r="112" spans="2:51" s="12" customFormat="1" ht="13.5">
      <c r="B112" s="223"/>
      <c r="D112" s="216" t="s">
        <v>166</v>
      </c>
      <c r="E112" s="224" t="s">
        <v>5</v>
      </c>
      <c r="F112" s="225" t="s">
        <v>1816</v>
      </c>
      <c r="H112" s="226">
        <v>20</v>
      </c>
      <c r="I112" s="227"/>
      <c r="L112" s="223"/>
      <c r="M112" s="228"/>
      <c r="N112" s="229"/>
      <c r="O112" s="229"/>
      <c r="P112" s="229"/>
      <c r="Q112" s="229"/>
      <c r="R112" s="229"/>
      <c r="S112" s="229"/>
      <c r="T112" s="230"/>
      <c r="AT112" s="224" t="s">
        <v>166</v>
      </c>
      <c r="AU112" s="224" t="s">
        <v>82</v>
      </c>
      <c r="AV112" s="12" t="s">
        <v>82</v>
      </c>
      <c r="AW112" s="12" t="s">
        <v>36</v>
      </c>
      <c r="AX112" s="12" t="s">
        <v>73</v>
      </c>
      <c r="AY112" s="224" t="s">
        <v>158</v>
      </c>
    </row>
    <row r="113" spans="2:51" s="12" customFormat="1" ht="13.5">
      <c r="B113" s="223"/>
      <c r="D113" s="216" t="s">
        <v>166</v>
      </c>
      <c r="E113" s="224" t="s">
        <v>5</v>
      </c>
      <c r="F113" s="225" t="s">
        <v>1817</v>
      </c>
      <c r="H113" s="226">
        <v>2.5</v>
      </c>
      <c r="I113" s="227"/>
      <c r="L113" s="223"/>
      <c r="M113" s="228"/>
      <c r="N113" s="229"/>
      <c r="O113" s="229"/>
      <c r="P113" s="229"/>
      <c r="Q113" s="229"/>
      <c r="R113" s="229"/>
      <c r="S113" s="229"/>
      <c r="T113" s="230"/>
      <c r="AT113" s="224" t="s">
        <v>166</v>
      </c>
      <c r="AU113" s="224" t="s">
        <v>82</v>
      </c>
      <c r="AV113" s="12" t="s">
        <v>82</v>
      </c>
      <c r="AW113" s="12" t="s">
        <v>36</v>
      </c>
      <c r="AX113" s="12" t="s">
        <v>73</v>
      </c>
      <c r="AY113" s="224" t="s">
        <v>158</v>
      </c>
    </row>
    <row r="114" spans="2:51" s="13" customFormat="1" ht="13.5">
      <c r="B114" s="231"/>
      <c r="D114" s="216" t="s">
        <v>166</v>
      </c>
      <c r="E114" s="232" t="s">
        <v>5</v>
      </c>
      <c r="F114" s="233" t="s">
        <v>169</v>
      </c>
      <c r="H114" s="234">
        <v>22.5</v>
      </c>
      <c r="I114" s="235"/>
      <c r="L114" s="231"/>
      <c r="M114" s="236"/>
      <c r="N114" s="237"/>
      <c r="O114" s="237"/>
      <c r="P114" s="237"/>
      <c r="Q114" s="237"/>
      <c r="R114" s="237"/>
      <c r="S114" s="237"/>
      <c r="T114" s="238"/>
      <c r="AT114" s="232" t="s">
        <v>166</v>
      </c>
      <c r="AU114" s="232" t="s">
        <v>82</v>
      </c>
      <c r="AV114" s="13" t="s">
        <v>88</v>
      </c>
      <c r="AW114" s="13" t="s">
        <v>36</v>
      </c>
      <c r="AX114" s="13" t="s">
        <v>78</v>
      </c>
      <c r="AY114" s="232" t="s">
        <v>158</v>
      </c>
    </row>
    <row r="115" spans="2:65" s="1" customFormat="1" ht="25.5" customHeight="1">
      <c r="B115" s="202"/>
      <c r="C115" s="203" t="s">
        <v>82</v>
      </c>
      <c r="D115" s="203" t="s">
        <v>160</v>
      </c>
      <c r="E115" s="204" t="s">
        <v>1818</v>
      </c>
      <c r="F115" s="205" t="s">
        <v>1819</v>
      </c>
      <c r="G115" s="206" t="s">
        <v>182</v>
      </c>
      <c r="H115" s="207">
        <v>94.916</v>
      </c>
      <c r="I115" s="208"/>
      <c r="J115" s="209">
        <f>ROUND(I115*H115,2)</f>
        <v>0</v>
      </c>
      <c r="K115" s="205" t="s">
        <v>172</v>
      </c>
      <c r="L115" s="47"/>
      <c r="M115" s="210" t="s">
        <v>5</v>
      </c>
      <c r="N115" s="211" t="s">
        <v>44</v>
      </c>
      <c r="O115" s="48"/>
      <c r="P115" s="212">
        <f>O115*H115</f>
        <v>0</v>
      </c>
      <c r="Q115" s="212">
        <v>0</v>
      </c>
      <c r="R115" s="212">
        <f>Q115*H115</f>
        <v>0</v>
      </c>
      <c r="S115" s="212">
        <v>0</v>
      </c>
      <c r="T115" s="213">
        <f>S115*H115</f>
        <v>0</v>
      </c>
      <c r="AR115" s="25" t="s">
        <v>88</v>
      </c>
      <c r="AT115" s="25" t="s">
        <v>160</v>
      </c>
      <c r="AU115" s="25" t="s">
        <v>82</v>
      </c>
      <c r="AY115" s="25" t="s">
        <v>158</v>
      </c>
      <c r="BE115" s="214">
        <f>IF(N115="základní",J115,0)</f>
        <v>0</v>
      </c>
      <c r="BF115" s="214">
        <f>IF(N115="snížená",J115,0)</f>
        <v>0</v>
      </c>
      <c r="BG115" s="214">
        <f>IF(N115="zákl. přenesená",J115,0)</f>
        <v>0</v>
      </c>
      <c r="BH115" s="214">
        <f>IF(N115="sníž. přenesená",J115,0)</f>
        <v>0</v>
      </c>
      <c r="BI115" s="214">
        <f>IF(N115="nulová",J115,0)</f>
        <v>0</v>
      </c>
      <c r="BJ115" s="25" t="s">
        <v>78</v>
      </c>
      <c r="BK115" s="214">
        <f>ROUND(I115*H115,2)</f>
        <v>0</v>
      </c>
      <c r="BL115" s="25" t="s">
        <v>88</v>
      </c>
      <c r="BM115" s="25" t="s">
        <v>1820</v>
      </c>
    </row>
    <row r="116" spans="2:51" s="11" customFormat="1" ht="13.5">
      <c r="B116" s="215"/>
      <c r="D116" s="216" t="s">
        <v>166</v>
      </c>
      <c r="E116" s="217" t="s">
        <v>5</v>
      </c>
      <c r="F116" s="218" t="s">
        <v>184</v>
      </c>
      <c r="H116" s="217" t="s">
        <v>5</v>
      </c>
      <c r="I116" s="219"/>
      <c r="L116" s="215"/>
      <c r="M116" s="220"/>
      <c r="N116" s="221"/>
      <c r="O116" s="221"/>
      <c r="P116" s="221"/>
      <c r="Q116" s="221"/>
      <c r="R116" s="221"/>
      <c r="S116" s="221"/>
      <c r="T116" s="222"/>
      <c r="AT116" s="217" t="s">
        <v>166</v>
      </c>
      <c r="AU116" s="217" t="s">
        <v>82</v>
      </c>
      <c r="AV116" s="11" t="s">
        <v>78</v>
      </c>
      <c r="AW116" s="11" t="s">
        <v>36</v>
      </c>
      <c r="AX116" s="11" t="s">
        <v>73</v>
      </c>
      <c r="AY116" s="217" t="s">
        <v>158</v>
      </c>
    </row>
    <row r="117" spans="2:51" s="11" customFormat="1" ht="13.5">
      <c r="B117" s="215"/>
      <c r="D117" s="216" t="s">
        <v>166</v>
      </c>
      <c r="E117" s="217" t="s">
        <v>5</v>
      </c>
      <c r="F117" s="218" t="s">
        <v>185</v>
      </c>
      <c r="H117" s="217" t="s">
        <v>5</v>
      </c>
      <c r="I117" s="219"/>
      <c r="L117" s="215"/>
      <c r="M117" s="220"/>
      <c r="N117" s="221"/>
      <c r="O117" s="221"/>
      <c r="P117" s="221"/>
      <c r="Q117" s="221"/>
      <c r="R117" s="221"/>
      <c r="S117" s="221"/>
      <c r="T117" s="222"/>
      <c r="AT117" s="217" t="s">
        <v>166</v>
      </c>
      <c r="AU117" s="217" t="s">
        <v>82</v>
      </c>
      <c r="AV117" s="11" t="s">
        <v>78</v>
      </c>
      <c r="AW117" s="11" t="s">
        <v>36</v>
      </c>
      <c r="AX117" s="11" t="s">
        <v>73</v>
      </c>
      <c r="AY117" s="217" t="s">
        <v>158</v>
      </c>
    </row>
    <row r="118" spans="2:51" s="12" customFormat="1" ht="13.5">
      <c r="B118" s="223"/>
      <c r="D118" s="216" t="s">
        <v>166</v>
      </c>
      <c r="E118" s="224" t="s">
        <v>5</v>
      </c>
      <c r="F118" s="225" t="s">
        <v>1821</v>
      </c>
      <c r="H118" s="226">
        <v>61.936</v>
      </c>
      <c r="I118" s="227"/>
      <c r="L118" s="223"/>
      <c r="M118" s="228"/>
      <c r="N118" s="229"/>
      <c r="O118" s="229"/>
      <c r="P118" s="229"/>
      <c r="Q118" s="229"/>
      <c r="R118" s="229"/>
      <c r="S118" s="229"/>
      <c r="T118" s="230"/>
      <c r="AT118" s="224" t="s">
        <v>166</v>
      </c>
      <c r="AU118" s="224" t="s">
        <v>82</v>
      </c>
      <c r="AV118" s="12" t="s">
        <v>82</v>
      </c>
      <c r="AW118" s="12" t="s">
        <v>36</v>
      </c>
      <c r="AX118" s="12" t="s">
        <v>73</v>
      </c>
      <c r="AY118" s="224" t="s">
        <v>158</v>
      </c>
    </row>
    <row r="119" spans="2:51" s="11" customFormat="1" ht="13.5">
      <c r="B119" s="215"/>
      <c r="D119" s="216" t="s">
        <v>166</v>
      </c>
      <c r="E119" s="217" t="s">
        <v>5</v>
      </c>
      <c r="F119" s="218" t="s">
        <v>187</v>
      </c>
      <c r="H119" s="217" t="s">
        <v>5</v>
      </c>
      <c r="I119" s="219"/>
      <c r="L119" s="215"/>
      <c r="M119" s="220"/>
      <c r="N119" s="221"/>
      <c r="O119" s="221"/>
      <c r="P119" s="221"/>
      <c r="Q119" s="221"/>
      <c r="R119" s="221"/>
      <c r="S119" s="221"/>
      <c r="T119" s="222"/>
      <c r="AT119" s="217" t="s">
        <v>166</v>
      </c>
      <c r="AU119" s="217" t="s">
        <v>82</v>
      </c>
      <c r="AV119" s="11" t="s">
        <v>78</v>
      </c>
      <c r="AW119" s="11" t="s">
        <v>36</v>
      </c>
      <c r="AX119" s="11" t="s">
        <v>73</v>
      </c>
      <c r="AY119" s="217" t="s">
        <v>158</v>
      </c>
    </row>
    <row r="120" spans="2:51" s="12" customFormat="1" ht="13.5">
      <c r="B120" s="223"/>
      <c r="D120" s="216" t="s">
        <v>166</v>
      </c>
      <c r="E120" s="224" t="s">
        <v>5</v>
      </c>
      <c r="F120" s="225" t="s">
        <v>1822</v>
      </c>
      <c r="H120" s="226">
        <v>51</v>
      </c>
      <c r="I120" s="227"/>
      <c r="L120" s="223"/>
      <c r="M120" s="228"/>
      <c r="N120" s="229"/>
      <c r="O120" s="229"/>
      <c r="P120" s="229"/>
      <c r="Q120" s="229"/>
      <c r="R120" s="229"/>
      <c r="S120" s="229"/>
      <c r="T120" s="230"/>
      <c r="AT120" s="224" t="s">
        <v>166</v>
      </c>
      <c r="AU120" s="224" t="s">
        <v>82</v>
      </c>
      <c r="AV120" s="12" t="s">
        <v>82</v>
      </c>
      <c r="AW120" s="12" t="s">
        <v>36</v>
      </c>
      <c r="AX120" s="12" t="s">
        <v>73</v>
      </c>
      <c r="AY120" s="224" t="s">
        <v>158</v>
      </c>
    </row>
    <row r="121" spans="2:51" s="11" customFormat="1" ht="13.5">
      <c r="B121" s="215"/>
      <c r="D121" s="216" t="s">
        <v>166</v>
      </c>
      <c r="E121" s="217" t="s">
        <v>5</v>
      </c>
      <c r="F121" s="218" t="s">
        <v>189</v>
      </c>
      <c r="H121" s="217" t="s">
        <v>5</v>
      </c>
      <c r="I121" s="219"/>
      <c r="L121" s="215"/>
      <c r="M121" s="220"/>
      <c r="N121" s="221"/>
      <c r="O121" s="221"/>
      <c r="P121" s="221"/>
      <c r="Q121" s="221"/>
      <c r="R121" s="221"/>
      <c r="S121" s="221"/>
      <c r="T121" s="222"/>
      <c r="AT121" s="217" t="s">
        <v>166</v>
      </c>
      <c r="AU121" s="217" t="s">
        <v>82</v>
      </c>
      <c r="AV121" s="11" t="s">
        <v>78</v>
      </c>
      <c r="AW121" s="11" t="s">
        <v>36</v>
      </c>
      <c r="AX121" s="11" t="s">
        <v>73</v>
      </c>
      <c r="AY121" s="217" t="s">
        <v>158</v>
      </c>
    </row>
    <row r="122" spans="2:51" s="12" customFormat="1" ht="13.5">
      <c r="B122" s="223"/>
      <c r="D122" s="216" t="s">
        <v>166</v>
      </c>
      <c r="E122" s="224" t="s">
        <v>5</v>
      </c>
      <c r="F122" s="225" t="s">
        <v>1823</v>
      </c>
      <c r="H122" s="226">
        <v>-18.02</v>
      </c>
      <c r="I122" s="227"/>
      <c r="L122" s="223"/>
      <c r="M122" s="228"/>
      <c r="N122" s="229"/>
      <c r="O122" s="229"/>
      <c r="P122" s="229"/>
      <c r="Q122" s="229"/>
      <c r="R122" s="229"/>
      <c r="S122" s="229"/>
      <c r="T122" s="230"/>
      <c r="AT122" s="224" t="s">
        <v>166</v>
      </c>
      <c r="AU122" s="224" t="s">
        <v>82</v>
      </c>
      <c r="AV122" s="12" t="s">
        <v>82</v>
      </c>
      <c r="AW122" s="12" t="s">
        <v>36</v>
      </c>
      <c r="AX122" s="12" t="s">
        <v>73</v>
      </c>
      <c r="AY122" s="224" t="s">
        <v>158</v>
      </c>
    </row>
    <row r="123" spans="2:51" s="13" customFormat="1" ht="13.5">
      <c r="B123" s="231"/>
      <c r="D123" s="216" t="s">
        <v>166</v>
      </c>
      <c r="E123" s="232" t="s">
        <v>5</v>
      </c>
      <c r="F123" s="233" t="s">
        <v>169</v>
      </c>
      <c r="H123" s="234">
        <v>94.916</v>
      </c>
      <c r="I123" s="235"/>
      <c r="L123" s="231"/>
      <c r="M123" s="236"/>
      <c r="N123" s="237"/>
      <c r="O123" s="237"/>
      <c r="P123" s="237"/>
      <c r="Q123" s="237"/>
      <c r="R123" s="237"/>
      <c r="S123" s="237"/>
      <c r="T123" s="238"/>
      <c r="AT123" s="232" t="s">
        <v>166</v>
      </c>
      <c r="AU123" s="232" t="s">
        <v>82</v>
      </c>
      <c r="AV123" s="13" t="s">
        <v>88</v>
      </c>
      <c r="AW123" s="13" t="s">
        <v>36</v>
      </c>
      <c r="AX123" s="13" t="s">
        <v>78</v>
      </c>
      <c r="AY123" s="232" t="s">
        <v>158</v>
      </c>
    </row>
    <row r="124" spans="2:65" s="1" customFormat="1" ht="38.25" customHeight="1">
      <c r="B124" s="202"/>
      <c r="C124" s="203" t="s">
        <v>85</v>
      </c>
      <c r="D124" s="203" t="s">
        <v>160</v>
      </c>
      <c r="E124" s="204" t="s">
        <v>191</v>
      </c>
      <c r="F124" s="205" t="s">
        <v>192</v>
      </c>
      <c r="G124" s="206" t="s">
        <v>182</v>
      </c>
      <c r="H124" s="207">
        <v>94.916</v>
      </c>
      <c r="I124" s="208"/>
      <c r="J124" s="209">
        <f>ROUND(I124*H124,2)</f>
        <v>0</v>
      </c>
      <c r="K124" s="205" t="s">
        <v>164</v>
      </c>
      <c r="L124" s="47"/>
      <c r="M124" s="210" t="s">
        <v>5</v>
      </c>
      <c r="N124" s="211" t="s">
        <v>44</v>
      </c>
      <c r="O124" s="48"/>
      <c r="P124" s="212">
        <f>O124*H124</f>
        <v>0</v>
      </c>
      <c r="Q124" s="212">
        <v>0</v>
      </c>
      <c r="R124" s="212">
        <f>Q124*H124</f>
        <v>0</v>
      </c>
      <c r="S124" s="212">
        <v>0</v>
      </c>
      <c r="T124" s="213">
        <f>S124*H124</f>
        <v>0</v>
      </c>
      <c r="AR124" s="25" t="s">
        <v>88</v>
      </c>
      <c r="AT124" s="25" t="s">
        <v>160</v>
      </c>
      <c r="AU124" s="25" t="s">
        <v>82</v>
      </c>
      <c r="AY124" s="25" t="s">
        <v>158</v>
      </c>
      <c r="BE124" s="214">
        <f>IF(N124="základní",J124,0)</f>
        <v>0</v>
      </c>
      <c r="BF124" s="214">
        <f>IF(N124="snížená",J124,0)</f>
        <v>0</v>
      </c>
      <c r="BG124" s="214">
        <f>IF(N124="zákl. přenesená",J124,0)</f>
        <v>0</v>
      </c>
      <c r="BH124" s="214">
        <f>IF(N124="sníž. přenesená",J124,0)</f>
        <v>0</v>
      </c>
      <c r="BI124" s="214">
        <f>IF(N124="nulová",J124,0)</f>
        <v>0</v>
      </c>
      <c r="BJ124" s="25" t="s">
        <v>78</v>
      </c>
      <c r="BK124" s="214">
        <f>ROUND(I124*H124,2)</f>
        <v>0</v>
      </c>
      <c r="BL124" s="25" t="s">
        <v>88</v>
      </c>
      <c r="BM124" s="25" t="s">
        <v>1824</v>
      </c>
    </row>
    <row r="125" spans="2:65" s="1" customFormat="1" ht="38.25" customHeight="1">
      <c r="B125" s="202"/>
      <c r="C125" s="203" t="s">
        <v>1381</v>
      </c>
      <c r="D125" s="203" t="s">
        <v>160</v>
      </c>
      <c r="E125" s="204" t="s">
        <v>194</v>
      </c>
      <c r="F125" s="205" t="s">
        <v>195</v>
      </c>
      <c r="G125" s="206" t="s">
        <v>182</v>
      </c>
      <c r="H125" s="207">
        <v>18.02</v>
      </c>
      <c r="I125" s="208"/>
      <c r="J125" s="209">
        <f>ROUND(I125*H125,2)</f>
        <v>0</v>
      </c>
      <c r="K125" s="205" t="s">
        <v>5</v>
      </c>
      <c r="L125" s="47"/>
      <c r="M125" s="210" t="s">
        <v>5</v>
      </c>
      <c r="N125" s="211" t="s">
        <v>44</v>
      </c>
      <c r="O125" s="48"/>
      <c r="P125" s="212">
        <f>O125*H125</f>
        <v>0</v>
      </c>
      <c r="Q125" s="212">
        <v>0</v>
      </c>
      <c r="R125" s="212">
        <f>Q125*H125</f>
        <v>0</v>
      </c>
      <c r="S125" s="212">
        <v>0</v>
      </c>
      <c r="T125" s="213">
        <f>S125*H125</f>
        <v>0</v>
      </c>
      <c r="AR125" s="25" t="s">
        <v>88</v>
      </c>
      <c r="AT125" s="25" t="s">
        <v>160</v>
      </c>
      <c r="AU125" s="25" t="s">
        <v>82</v>
      </c>
      <c r="AY125" s="25" t="s">
        <v>158</v>
      </c>
      <c r="BE125" s="214">
        <f>IF(N125="základní",J125,0)</f>
        <v>0</v>
      </c>
      <c r="BF125" s="214">
        <f>IF(N125="snížená",J125,0)</f>
        <v>0</v>
      </c>
      <c r="BG125" s="214">
        <f>IF(N125="zákl. přenesená",J125,0)</f>
        <v>0</v>
      </c>
      <c r="BH125" s="214">
        <f>IF(N125="sníž. přenesená",J125,0)</f>
        <v>0</v>
      </c>
      <c r="BI125" s="214">
        <f>IF(N125="nulová",J125,0)</f>
        <v>0</v>
      </c>
      <c r="BJ125" s="25" t="s">
        <v>78</v>
      </c>
      <c r="BK125" s="214">
        <f>ROUND(I125*H125,2)</f>
        <v>0</v>
      </c>
      <c r="BL125" s="25" t="s">
        <v>88</v>
      </c>
      <c r="BM125" s="25" t="s">
        <v>1825</v>
      </c>
    </row>
    <row r="126" spans="2:51" s="11" customFormat="1" ht="13.5">
      <c r="B126" s="215"/>
      <c r="D126" s="216" t="s">
        <v>166</v>
      </c>
      <c r="E126" s="217" t="s">
        <v>5</v>
      </c>
      <c r="F126" s="218" t="s">
        <v>197</v>
      </c>
      <c r="H126" s="217" t="s">
        <v>5</v>
      </c>
      <c r="I126" s="219"/>
      <c r="L126" s="215"/>
      <c r="M126" s="220"/>
      <c r="N126" s="221"/>
      <c r="O126" s="221"/>
      <c r="P126" s="221"/>
      <c r="Q126" s="221"/>
      <c r="R126" s="221"/>
      <c r="S126" s="221"/>
      <c r="T126" s="222"/>
      <c r="AT126" s="217" t="s">
        <v>166</v>
      </c>
      <c r="AU126" s="217" t="s">
        <v>82</v>
      </c>
      <c r="AV126" s="11" t="s">
        <v>78</v>
      </c>
      <c r="AW126" s="11" t="s">
        <v>36</v>
      </c>
      <c r="AX126" s="11" t="s">
        <v>73</v>
      </c>
      <c r="AY126" s="217" t="s">
        <v>158</v>
      </c>
    </row>
    <row r="127" spans="2:51" s="12" customFormat="1" ht="13.5">
      <c r="B127" s="223"/>
      <c r="D127" s="216" t="s">
        <v>166</v>
      </c>
      <c r="E127" s="224" t="s">
        <v>5</v>
      </c>
      <c r="F127" s="225" t="s">
        <v>1826</v>
      </c>
      <c r="H127" s="226">
        <v>9.52</v>
      </c>
      <c r="I127" s="227"/>
      <c r="L127" s="223"/>
      <c r="M127" s="228"/>
      <c r="N127" s="229"/>
      <c r="O127" s="229"/>
      <c r="P127" s="229"/>
      <c r="Q127" s="229"/>
      <c r="R127" s="229"/>
      <c r="S127" s="229"/>
      <c r="T127" s="230"/>
      <c r="AT127" s="224" t="s">
        <v>166</v>
      </c>
      <c r="AU127" s="224" t="s">
        <v>82</v>
      </c>
      <c r="AV127" s="12" t="s">
        <v>82</v>
      </c>
      <c r="AW127" s="12" t="s">
        <v>36</v>
      </c>
      <c r="AX127" s="12" t="s">
        <v>73</v>
      </c>
      <c r="AY127" s="224" t="s">
        <v>158</v>
      </c>
    </row>
    <row r="128" spans="2:51" s="11" customFormat="1" ht="13.5">
      <c r="B128" s="215"/>
      <c r="D128" s="216" t="s">
        <v>166</v>
      </c>
      <c r="E128" s="217" t="s">
        <v>5</v>
      </c>
      <c r="F128" s="218" t="s">
        <v>187</v>
      </c>
      <c r="H128" s="217" t="s">
        <v>5</v>
      </c>
      <c r="I128" s="219"/>
      <c r="L128" s="215"/>
      <c r="M128" s="220"/>
      <c r="N128" s="221"/>
      <c r="O128" s="221"/>
      <c r="P128" s="221"/>
      <c r="Q128" s="221"/>
      <c r="R128" s="221"/>
      <c r="S128" s="221"/>
      <c r="T128" s="222"/>
      <c r="AT128" s="217" t="s">
        <v>166</v>
      </c>
      <c r="AU128" s="217" t="s">
        <v>82</v>
      </c>
      <c r="AV128" s="11" t="s">
        <v>78</v>
      </c>
      <c r="AW128" s="11" t="s">
        <v>36</v>
      </c>
      <c r="AX128" s="11" t="s">
        <v>73</v>
      </c>
      <c r="AY128" s="217" t="s">
        <v>158</v>
      </c>
    </row>
    <row r="129" spans="2:51" s="12" customFormat="1" ht="13.5">
      <c r="B129" s="223"/>
      <c r="D129" s="216" t="s">
        <v>166</v>
      </c>
      <c r="E129" s="224" t="s">
        <v>5</v>
      </c>
      <c r="F129" s="225" t="s">
        <v>1827</v>
      </c>
      <c r="H129" s="226">
        <v>8.5</v>
      </c>
      <c r="I129" s="227"/>
      <c r="L129" s="223"/>
      <c r="M129" s="228"/>
      <c r="N129" s="229"/>
      <c r="O129" s="229"/>
      <c r="P129" s="229"/>
      <c r="Q129" s="229"/>
      <c r="R129" s="229"/>
      <c r="S129" s="229"/>
      <c r="T129" s="230"/>
      <c r="AT129" s="224" t="s">
        <v>166</v>
      </c>
      <c r="AU129" s="224" t="s">
        <v>82</v>
      </c>
      <c r="AV129" s="12" t="s">
        <v>82</v>
      </c>
      <c r="AW129" s="12" t="s">
        <v>36</v>
      </c>
      <c r="AX129" s="12" t="s">
        <v>73</v>
      </c>
      <c r="AY129" s="224" t="s">
        <v>158</v>
      </c>
    </row>
    <row r="130" spans="2:51" s="13" customFormat="1" ht="13.5">
      <c r="B130" s="231"/>
      <c r="D130" s="216" t="s">
        <v>166</v>
      </c>
      <c r="E130" s="232" t="s">
        <v>5</v>
      </c>
      <c r="F130" s="233" t="s">
        <v>169</v>
      </c>
      <c r="H130" s="234">
        <v>18.02</v>
      </c>
      <c r="I130" s="235"/>
      <c r="L130" s="231"/>
      <c r="M130" s="236"/>
      <c r="N130" s="237"/>
      <c r="O130" s="237"/>
      <c r="P130" s="237"/>
      <c r="Q130" s="237"/>
      <c r="R130" s="237"/>
      <c r="S130" s="237"/>
      <c r="T130" s="238"/>
      <c r="AT130" s="232" t="s">
        <v>166</v>
      </c>
      <c r="AU130" s="232" t="s">
        <v>82</v>
      </c>
      <c r="AV130" s="13" t="s">
        <v>88</v>
      </c>
      <c r="AW130" s="13" t="s">
        <v>36</v>
      </c>
      <c r="AX130" s="13" t="s">
        <v>78</v>
      </c>
      <c r="AY130" s="232" t="s">
        <v>158</v>
      </c>
    </row>
    <row r="131" spans="2:65" s="1" customFormat="1" ht="38.25" customHeight="1">
      <c r="B131" s="202"/>
      <c r="C131" s="203" t="s">
        <v>1387</v>
      </c>
      <c r="D131" s="203" t="s">
        <v>160</v>
      </c>
      <c r="E131" s="204" t="s">
        <v>201</v>
      </c>
      <c r="F131" s="205" t="s">
        <v>202</v>
      </c>
      <c r="G131" s="206" t="s">
        <v>182</v>
      </c>
      <c r="H131" s="207">
        <v>18.02</v>
      </c>
      <c r="I131" s="208"/>
      <c r="J131" s="209">
        <f>ROUND(I131*H131,2)</f>
        <v>0</v>
      </c>
      <c r="K131" s="205" t="s">
        <v>5</v>
      </c>
      <c r="L131" s="47"/>
      <c r="M131" s="210" t="s">
        <v>5</v>
      </c>
      <c r="N131" s="211" t="s">
        <v>44</v>
      </c>
      <c r="O131" s="48"/>
      <c r="P131" s="212">
        <f>O131*H131</f>
        <v>0</v>
      </c>
      <c r="Q131" s="212">
        <v>0</v>
      </c>
      <c r="R131" s="212">
        <f>Q131*H131</f>
        <v>0</v>
      </c>
      <c r="S131" s="212">
        <v>0</v>
      </c>
      <c r="T131" s="213">
        <f>S131*H131</f>
        <v>0</v>
      </c>
      <c r="AR131" s="25" t="s">
        <v>88</v>
      </c>
      <c r="AT131" s="25" t="s">
        <v>160</v>
      </c>
      <c r="AU131" s="25" t="s">
        <v>82</v>
      </c>
      <c r="AY131" s="25" t="s">
        <v>158</v>
      </c>
      <c r="BE131" s="214">
        <f>IF(N131="základní",J131,0)</f>
        <v>0</v>
      </c>
      <c r="BF131" s="214">
        <f>IF(N131="snížená",J131,0)</f>
        <v>0</v>
      </c>
      <c r="BG131" s="214">
        <f>IF(N131="zákl. přenesená",J131,0)</f>
        <v>0</v>
      </c>
      <c r="BH131" s="214">
        <f>IF(N131="sníž. přenesená",J131,0)</f>
        <v>0</v>
      </c>
      <c r="BI131" s="214">
        <f>IF(N131="nulová",J131,0)</f>
        <v>0</v>
      </c>
      <c r="BJ131" s="25" t="s">
        <v>78</v>
      </c>
      <c r="BK131" s="214">
        <f>ROUND(I131*H131,2)</f>
        <v>0</v>
      </c>
      <c r="BL131" s="25" t="s">
        <v>88</v>
      </c>
      <c r="BM131" s="25" t="s">
        <v>1828</v>
      </c>
    </row>
    <row r="132" spans="2:65" s="1" customFormat="1" ht="38.25" customHeight="1">
      <c r="B132" s="202"/>
      <c r="C132" s="203" t="s">
        <v>1392</v>
      </c>
      <c r="D132" s="203" t="s">
        <v>160</v>
      </c>
      <c r="E132" s="204" t="s">
        <v>205</v>
      </c>
      <c r="F132" s="205" t="s">
        <v>206</v>
      </c>
      <c r="G132" s="206" t="s">
        <v>182</v>
      </c>
      <c r="H132" s="207">
        <v>36.04</v>
      </c>
      <c r="I132" s="208"/>
      <c r="J132" s="209">
        <f>ROUND(I132*H132,2)</f>
        <v>0</v>
      </c>
      <c r="K132" s="205" t="s">
        <v>5</v>
      </c>
      <c r="L132" s="47"/>
      <c r="M132" s="210" t="s">
        <v>5</v>
      </c>
      <c r="N132" s="211" t="s">
        <v>44</v>
      </c>
      <c r="O132" s="48"/>
      <c r="P132" s="212">
        <f>O132*H132</f>
        <v>0</v>
      </c>
      <c r="Q132" s="212">
        <v>0</v>
      </c>
      <c r="R132" s="212">
        <f>Q132*H132</f>
        <v>0</v>
      </c>
      <c r="S132" s="212">
        <v>0</v>
      </c>
      <c r="T132" s="213">
        <f>S132*H132</f>
        <v>0</v>
      </c>
      <c r="AR132" s="25" t="s">
        <v>88</v>
      </c>
      <c r="AT132" s="25" t="s">
        <v>160</v>
      </c>
      <c r="AU132" s="25" t="s">
        <v>82</v>
      </c>
      <c r="AY132" s="25" t="s">
        <v>158</v>
      </c>
      <c r="BE132" s="214">
        <f>IF(N132="základní",J132,0)</f>
        <v>0</v>
      </c>
      <c r="BF132" s="214">
        <f>IF(N132="snížená",J132,0)</f>
        <v>0</v>
      </c>
      <c r="BG132" s="214">
        <f>IF(N132="zákl. přenesená",J132,0)</f>
        <v>0</v>
      </c>
      <c r="BH132" s="214">
        <f>IF(N132="sníž. přenesená",J132,0)</f>
        <v>0</v>
      </c>
      <c r="BI132" s="214">
        <f>IF(N132="nulová",J132,0)</f>
        <v>0</v>
      </c>
      <c r="BJ132" s="25" t="s">
        <v>78</v>
      </c>
      <c r="BK132" s="214">
        <f>ROUND(I132*H132,2)</f>
        <v>0</v>
      </c>
      <c r="BL132" s="25" t="s">
        <v>88</v>
      </c>
      <c r="BM132" s="25" t="s">
        <v>1829</v>
      </c>
    </row>
    <row r="133" spans="2:51" s="11" customFormat="1" ht="13.5">
      <c r="B133" s="215"/>
      <c r="D133" s="216" t="s">
        <v>166</v>
      </c>
      <c r="E133" s="217" t="s">
        <v>5</v>
      </c>
      <c r="F133" s="218" t="s">
        <v>208</v>
      </c>
      <c r="H133" s="217" t="s">
        <v>5</v>
      </c>
      <c r="I133" s="219"/>
      <c r="L133" s="215"/>
      <c r="M133" s="220"/>
      <c r="N133" s="221"/>
      <c r="O133" s="221"/>
      <c r="P133" s="221"/>
      <c r="Q133" s="221"/>
      <c r="R133" s="221"/>
      <c r="S133" s="221"/>
      <c r="T133" s="222"/>
      <c r="AT133" s="217" t="s">
        <v>166</v>
      </c>
      <c r="AU133" s="217" t="s">
        <v>82</v>
      </c>
      <c r="AV133" s="11" t="s">
        <v>78</v>
      </c>
      <c r="AW133" s="11" t="s">
        <v>36</v>
      </c>
      <c r="AX133" s="11" t="s">
        <v>73</v>
      </c>
      <c r="AY133" s="217" t="s">
        <v>158</v>
      </c>
    </row>
    <row r="134" spans="2:51" s="12" customFormat="1" ht="13.5">
      <c r="B134" s="223"/>
      <c r="D134" s="216" t="s">
        <v>166</v>
      </c>
      <c r="E134" s="224" t="s">
        <v>5</v>
      </c>
      <c r="F134" s="225" t="s">
        <v>1830</v>
      </c>
      <c r="H134" s="226">
        <v>18.02</v>
      </c>
      <c r="I134" s="227"/>
      <c r="L134" s="223"/>
      <c r="M134" s="228"/>
      <c r="N134" s="229"/>
      <c r="O134" s="229"/>
      <c r="P134" s="229"/>
      <c r="Q134" s="229"/>
      <c r="R134" s="229"/>
      <c r="S134" s="229"/>
      <c r="T134" s="230"/>
      <c r="AT134" s="224" t="s">
        <v>166</v>
      </c>
      <c r="AU134" s="224" t="s">
        <v>82</v>
      </c>
      <c r="AV134" s="12" t="s">
        <v>82</v>
      </c>
      <c r="AW134" s="12" t="s">
        <v>36</v>
      </c>
      <c r="AX134" s="12" t="s">
        <v>73</v>
      </c>
      <c r="AY134" s="224" t="s">
        <v>158</v>
      </c>
    </row>
    <row r="135" spans="2:51" s="11" customFormat="1" ht="13.5">
      <c r="B135" s="215"/>
      <c r="D135" s="216" t="s">
        <v>166</v>
      </c>
      <c r="E135" s="217" t="s">
        <v>5</v>
      </c>
      <c r="F135" s="218" t="s">
        <v>210</v>
      </c>
      <c r="H135" s="217" t="s">
        <v>5</v>
      </c>
      <c r="I135" s="219"/>
      <c r="L135" s="215"/>
      <c r="M135" s="220"/>
      <c r="N135" s="221"/>
      <c r="O135" s="221"/>
      <c r="P135" s="221"/>
      <c r="Q135" s="221"/>
      <c r="R135" s="221"/>
      <c r="S135" s="221"/>
      <c r="T135" s="222"/>
      <c r="AT135" s="217" t="s">
        <v>166</v>
      </c>
      <c r="AU135" s="217" t="s">
        <v>82</v>
      </c>
      <c r="AV135" s="11" t="s">
        <v>78</v>
      </c>
      <c r="AW135" s="11" t="s">
        <v>36</v>
      </c>
      <c r="AX135" s="11" t="s">
        <v>73</v>
      </c>
      <c r="AY135" s="217" t="s">
        <v>158</v>
      </c>
    </row>
    <row r="136" spans="2:51" s="12" customFormat="1" ht="13.5">
      <c r="B136" s="223"/>
      <c r="D136" s="216" t="s">
        <v>166</v>
      </c>
      <c r="E136" s="224" t="s">
        <v>5</v>
      </c>
      <c r="F136" s="225" t="s">
        <v>1830</v>
      </c>
      <c r="H136" s="226">
        <v>18.02</v>
      </c>
      <c r="I136" s="227"/>
      <c r="L136" s="223"/>
      <c r="M136" s="228"/>
      <c r="N136" s="229"/>
      <c r="O136" s="229"/>
      <c r="P136" s="229"/>
      <c r="Q136" s="229"/>
      <c r="R136" s="229"/>
      <c r="S136" s="229"/>
      <c r="T136" s="230"/>
      <c r="AT136" s="224" t="s">
        <v>166</v>
      </c>
      <c r="AU136" s="224" t="s">
        <v>82</v>
      </c>
      <c r="AV136" s="12" t="s">
        <v>82</v>
      </c>
      <c r="AW136" s="12" t="s">
        <v>36</v>
      </c>
      <c r="AX136" s="12" t="s">
        <v>73</v>
      </c>
      <c r="AY136" s="224" t="s">
        <v>158</v>
      </c>
    </row>
    <row r="137" spans="2:51" s="13" customFormat="1" ht="13.5">
      <c r="B137" s="231"/>
      <c r="D137" s="216" t="s">
        <v>166</v>
      </c>
      <c r="E137" s="232" t="s">
        <v>5</v>
      </c>
      <c r="F137" s="233" t="s">
        <v>169</v>
      </c>
      <c r="H137" s="234">
        <v>36.04</v>
      </c>
      <c r="I137" s="235"/>
      <c r="L137" s="231"/>
      <c r="M137" s="236"/>
      <c r="N137" s="237"/>
      <c r="O137" s="237"/>
      <c r="P137" s="237"/>
      <c r="Q137" s="237"/>
      <c r="R137" s="237"/>
      <c r="S137" s="237"/>
      <c r="T137" s="238"/>
      <c r="AT137" s="232" t="s">
        <v>166</v>
      </c>
      <c r="AU137" s="232" t="s">
        <v>82</v>
      </c>
      <c r="AV137" s="13" t="s">
        <v>88</v>
      </c>
      <c r="AW137" s="13" t="s">
        <v>36</v>
      </c>
      <c r="AX137" s="13" t="s">
        <v>78</v>
      </c>
      <c r="AY137" s="232" t="s">
        <v>158</v>
      </c>
    </row>
    <row r="138" spans="2:65" s="1" customFormat="1" ht="38.25" customHeight="1">
      <c r="B138" s="202"/>
      <c r="C138" s="203" t="s">
        <v>1397</v>
      </c>
      <c r="D138" s="203" t="s">
        <v>160</v>
      </c>
      <c r="E138" s="204" t="s">
        <v>212</v>
      </c>
      <c r="F138" s="205" t="s">
        <v>213</v>
      </c>
      <c r="G138" s="206" t="s">
        <v>182</v>
      </c>
      <c r="H138" s="207">
        <v>90.1</v>
      </c>
      <c r="I138" s="208"/>
      <c r="J138" s="209">
        <f>ROUND(I138*H138,2)</f>
        <v>0</v>
      </c>
      <c r="K138" s="205" t="s">
        <v>5</v>
      </c>
      <c r="L138" s="47"/>
      <c r="M138" s="210" t="s">
        <v>5</v>
      </c>
      <c r="N138" s="211" t="s">
        <v>44</v>
      </c>
      <c r="O138" s="48"/>
      <c r="P138" s="212">
        <f>O138*H138</f>
        <v>0</v>
      </c>
      <c r="Q138" s="212">
        <v>0</v>
      </c>
      <c r="R138" s="212">
        <f>Q138*H138</f>
        <v>0</v>
      </c>
      <c r="S138" s="212">
        <v>0</v>
      </c>
      <c r="T138" s="213">
        <f>S138*H138</f>
        <v>0</v>
      </c>
      <c r="AR138" s="25" t="s">
        <v>88</v>
      </c>
      <c r="AT138" s="25" t="s">
        <v>160</v>
      </c>
      <c r="AU138" s="25" t="s">
        <v>82</v>
      </c>
      <c r="AY138" s="25" t="s">
        <v>158</v>
      </c>
      <c r="BE138" s="214">
        <f>IF(N138="základní",J138,0)</f>
        <v>0</v>
      </c>
      <c r="BF138" s="214">
        <f>IF(N138="snížená",J138,0)</f>
        <v>0</v>
      </c>
      <c r="BG138" s="214">
        <f>IF(N138="zákl. přenesená",J138,0)</f>
        <v>0</v>
      </c>
      <c r="BH138" s="214">
        <f>IF(N138="sníž. přenesená",J138,0)</f>
        <v>0</v>
      </c>
      <c r="BI138" s="214">
        <f>IF(N138="nulová",J138,0)</f>
        <v>0</v>
      </c>
      <c r="BJ138" s="25" t="s">
        <v>78</v>
      </c>
      <c r="BK138" s="214">
        <f>ROUND(I138*H138,2)</f>
        <v>0</v>
      </c>
      <c r="BL138" s="25" t="s">
        <v>88</v>
      </c>
      <c r="BM138" s="25" t="s">
        <v>1831</v>
      </c>
    </row>
    <row r="139" spans="2:51" s="12" customFormat="1" ht="13.5">
      <c r="B139" s="223"/>
      <c r="D139" s="216" t="s">
        <v>166</v>
      </c>
      <c r="F139" s="225" t="s">
        <v>1832</v>
      </c>
      <c r="H139" s="226">
        <v>90.1</v>
      </c>
      <c r="I139" s="227"/>
      <c r="L139" s="223"/>
      <c r="M139" s="228"/>
      <c r="N139" s="229"/>
      <c r="O139" s="229"/>
      <c r="P139" s="229"/>
      <c r="Q139" s="229"/>
      <c r="R139" s="229"/>
      <c r="S139" s="229"/>
      <c r="T139" s="230"/>
      <c r="AT139" s="224" t="s">
        <v>166</v>
      </c>
      <c r="AU139" s="224" t="s">
        <v>82</v>
      </c>
      <c r="AV139" s="12" t="s">
        <v>82</v>
      </c>
      <c r="AW139" s="12" t="s">
        <v>6</v>
      </c>
      <c r="AX139" s="12" t="s">
        <v>78</v>
      </c>
      <c r="AY139" s="224" t="s">
        <v>158</v>
      </c>
    </row>
    <row r="140" spans="2:65" s="1" customFormat="1" ht="38.25" customHeight="1">
      <c r="B140" s="202"/>
      <c r="C140" s="203" t="s">
        <v>88</v>
      </c>
      <c r="D140" s="203" t="s">
        <v>160</v>
      </c>
      <c r="E140" s="204" t="s">
        <v>217</v>
      </c>
      <c r="F140" s="205" t="s">
        <v>218</v>
      </c>
      <c r="G140" s="206" t="s">
        <v>182</v>
      </c>
      <c r="H140" s="207">
        <v>225.872</v>
      </c>
      <c r="I140" s="208"/>
      <c r="J140" s="209">
        <f>ROUND(I140*H140,2)</f>
        <v>0</v>
      </c>
      <c r="K140" s="205" t="s">
        <v>164</v>
      </c>
      <c r="L140" s="47"/>
      <c r="M140" s="210" t="s">
        <v>5</v>
      </c>
      <c r="N140" s="211" t="s">
        <v>44</v>
      </c>
      <c r="O140" s="48"/>
      <c r="P140" s="212">
        <f>O140*H140</f>
        <v>0</v>
      </c>
      <c r="Q140" s="212">
        <v>0</v>
      </c>
      <c r="R140" s="212">
        <f>Q140*H140</f>
        <v>0</v>
      </c>
      <c r="S140" s="212">
        <v>0</v>
      </c>
      <c r="T140" s="213">
        <f>S140*H140</f>
        <v>0</v>
      </c>
      <c r="AR140" s="25" t="s">
        <v>88</v>
      </c>
      <c r="AT140" s="25" t="s">
        <v>160</v>
      </c>
      <c r="AU140" s="25" t="s">
        <v>82</v>
      </c>
      <c r="AY140" s="25" t="s">
        <v>158</v>
      </c>
      <c r="BE140" s="214">
        <f>IF(N140="základní",J140,0)</f>
        <v>0</v>
      </c>
      <c r="BF140" s="214">
        <f>IF(N140="snížená",J140,0)</f>
        <v>0</v>
      </c>
      <c r="BG140" s="214">
        <f>IF(N140="zákl. přenesená",J140,0)</f>
        <v>0</v>
      </c>
      <c r="BH140" s="214">
        <f>IF(N140="sníž. přenesená",J140,0)</f>
        <v>0</v>
      </c>
      <c r="BI140" s="214">
        <f>IF(N140="nulová",J140,0)</f>
        <v>0</v>
      </c>
      <c r="BJ140" s="25" t="s">
        <v>78</v>
      </c>
      <c r="BK140" s="214">
        <f>ROUND(I140*H140,2)</f>
        <v>0</v>
      </c>
      <c r="BL140" s="25" t="s">
        <v>88</v>
      </c>
      <c r="BM140" s="25" t="s">
        <v>1833</v>
      </c>
    </row>
    <row r="141" spans="2:51" s="11" customFormat="1" ht="13.5">
      <c r="B141" s="215"/>
      <c r="D141" s="216" t="s">
        <v>166</v>
      </c>
      <c r="E141" s="217" t="s">
        <v>5</v>
      </c>
      <c r="F141" s="218" t="s">
        <v>220</v>
      </c>
      <c r="H141" s="217" t="s">
        <v>5</v>
      </c>
      <c r="I141" s="219"/>
      <c r="L141" s="215"/>
      <c r="M141" s="220"/>
      <c r="N141" s="221"/>
      <c r="O141" s="221"/>
      <c r="P141" s="221"/>
      <c r="Q141" s="221"/>
      <c r="R141" s="221"/>
      <c r="S141" s="221"/>
      <c r="T141" s="222"/>
      <c r="AT141" s="217" t="s">
        <v>166</v>
      </c>
      <c r="AU141" s="217" t="s">
        <v>82</v>
      </c>
      <c r="AV141" s="11" t="s">
        <v>78</v>
      </c>
      <c r="AW141" s="11" t="s">
        <v>36</v>
      </c>
      <c r="AX141" s="11" t="s">
        <v>73</v>
      </c>
      <c r="AY141" s="217" t="s">
        <v>158</v>
      </c>
    </row>
    <row r="142" spans="2:51" s="12" customFormat="1" ht="13.5">
      <c r="B142" s="223"/>
      <c r="D142" s="216" t="s">
        <v>166</v>
      </c>
      <c r="E142" s="224" t="s">
        <v>5</v>
      </c>
      <c r="F142" s="225" t="s">
        <v>1834</v>
      </c>
      <c r="H142" s="226">
        <v>112.936</v>
      </c>
      <c r="I142" s="227"/>
      <c r="L142" s="223"/>
      <c r="M142" s="228"/>
      <c r="N142" s="229"/>
      <c r="O142" s="229"/>
      <c r="P142" s="229"/>
      <c r="Q142" s="229"/>
      <c r="R142" s="229"/>
      <c r="S142" s="229"/>
      <c r="T142" s="230"/>
      <c r="AT142" s="224" t="s">
        <v>166</v>
      </c>
      <c r="AU142" s="224" t="s">
        <v>82</v>
      </c>
      <c r="AV142" s="12" t="s">
        <v>82</v>
      </c>
      <c r="AW142" s="12" t="s">
        <v>36</v>
      </c>
      <c r="AX142" s="12" t="s">
        <v>73</v>
      </c>
      <c r="AY142" s="224" t="s">
        <v>158</v>
      </c>
    </row>
    <row r="143" spans="2:51" s="11" customFormat="1" ht="13.5">
      <c r="B143" s="215"/>
      <c r="D143" s="216" t="s">
        <v>166</v>
      </c>
      <c r="E143" s="217" t="s">
        <v>5</v>
      </c>
      <c r="F143" s="218" t="s">
        <v>222</v>
      </c>
      <c r="H143" s="217" t="s">
        <v>5</v>
      </c>
      <c r="I143" s="219"/>
      <c r="L143" s="215"/>
      <c r="M143" s="220"/>
      <c r="N143" s="221"/>
      <c r="O143" s="221"/>
      <c r="P143" s="221"/>
      <c r="Q143" s="221"/>
      <c r="R143" s="221"/>
      <c r="S143" s="221"/>
      <c r="T143" s="222"/>
      <c r="AT143" s="217" t="s">
        <v>166</v>
      </c>
      <c r="AU143" s="217" t="s">
        <v>82</v>
      </c>
      <c r="AV143" s="11" t="s">
        <v>78</v>
      </c>
      <c r="AW143" s="11" t="s">
        <v>36</v>
      </c>
      <c r="AX143" s="11" t="s">
        <v>73</v>
      </c>
      <c r="AY143" s="217" t="s">
        <v>158</v>
      </c>
    </row>
    <row r="144" spans="2:51" s="12" customFormat="1" ht="13.5">
      <c r="B144" s="223"/>
      <c r="D144" s="216" t="s">
        <v>166</v>
      </c>
      <c r="E144" s="224" t="s">
        <v>5</v>
      </c>
      <c r="F144" s="225" t="s">
        <v>1834</v>
      </c>
      <c r="H144" s="226">
        <v>112.936</v>
      </c>
      <c r="I144" s="227"/>
      <c r="L144" s="223"/>
      <c r="M144" s="228"/>
      <c r="N144" s="229"/>
      <c r="O144" s="229"/>
      <c r="P144" s="229"/>
      <c r="Q144" s="229"/>
      <c r="R144" s="229"/>
      <c r="S144" s="229"/>
      <c r="T144" s="230"/>
      <c r="AT144" s="224" t="s">
        <v>166</v>
      </c>
      <c r="AU144" s="224" t="s">
        <v>82</v>
      </c>
      <c r="AV144" s="12" t="s">
        <v>82</v>
      </c>
      <c r="AW144" s="12" t="s">
        <v>36</v>
      </c>
      <c r="AX144" s="12" t="s">
        <v>73</v>
      </c>
      <c r="AY144" s="224" t="s">
        <v>158</v>
      </c>
    </row>
    <row r="145" spans="2:51" s="13" customFormat="1" ht="13.5">
      <c r="B145" s="231"/>
      <c r="D145" s="216" t="s">
        <v>166</v>
      </c>
      <c r="E145" s="232" t="s">
        <v>5</v>
      </c>
      <c r="F145" s="233" t="s">
        <v>169</v>
      </c>
      <c r="H145" s="234">
        <v>225.872</v>
      </c>
      <c r="I145" s="235"/>
      <c r="L145" s="231"/>
      <c r="M145" s="236"/>
      <c r="N145" s="237"/>
      <c r="O145" s="237"/>
      <c r="P145" s="237"/>
      <c r="Q145" s="237"/>
      <c r="R145" s="237"/>
      <c r="S145" s="237"/>
      <c r="T145" s="238"/>
      <c r="AT145" s="232" t="s">
        <v>166</v>
      </c>
      <c r="AU145" s="232" t="s">
        <v>82</v>
      </c>
      <c r="AV145" s="13" t="s">
        <v>88</v>
      </c>
      <c r="AW145" s="13" t="s">
        <v>36</v>
      </c>
      <c r="AX145" s="13" t="s">
        <v>78</v>
      </c>
      <c r="AY145" s="232" t="s">
        <v>158</v>
      </c>
    </row>
    <row r="146" spans="2:65" s="1" customFormat="1" ht="25.5" customHeight="1">
      <c r="B146" s="202"/>
      <c r="C146" s="203" t="s">
        <v>91</v>
      </c>
      <c r="D146" s="203" t="s">
        <v>160</v>
      </c>
      <c r="E146" s="204" t="s">
        <v>224</v>
      </c>
      <c r="F146" s="205" t="s">
        <v>225</v>
      </c>
      <c r="G146" s="206" t="s">
        <v>182</v>
      </c>
      <c r="H146" s="207">
        <v>112.936</v>
      </c>
      <c r="I146" s="208"/>
      <c r="J146" s="209">
        <f>ROUND(I146*H146,2)</f>
        <v>0</v>
      </c>
      <c r="K146" s="205" t="s">
        <v>164</v>
      </c>
      <c r="L146" s="47"/>
      <c r="M146" s="210" t="s">
        <v>5</v>
      </c>
      <c r="N146" s="211" t="s">
        <v>44</v>
      </c>
      <c r="O146" s="48"/>
      <c r="P146" s="212">
        <f>O146*H146</f>
        <v>0</v>
      </c>
      <c r="Q146" s="212">
        <v>0</v>
      </c>
      <c r="R146" s="212">
        <f>Q146*H146</f>
        <v>0</v>
      </c>
      <c r="S146" s="212">
        <v>0</v>
      </c>
      <c r="T146" s="213">
        <f>S146*H146</f>
        <v>0</v>
      </c>
      <c r="AR146" s="25" t="s">
        <v>88</v>
      </c>
      <c r="AT146" s="25" t="s">
        <v>160</v>
      </c>
      <c r="AU146" s="25" t="s">
        <v>82</v>
      </c>
      <c r="AY146" s="25" t="s">
        <v>158</v>
      </c>
      <c r="BE146" s="214">
        <f>IF(N146="základní",J146,0)</f>
        <v>0</v>
      </c>
      <c r="BF146" s="214">
        <f>IF(N146="snížená",J146,0)</f>
        <v>0</v>
      </c>
      <c r="BG146" s="214">
        <f>IF(N146="zákl. přenesená",J146,0)</f>
        <v>0</v>
      </c>
      <c r="BH146" s="214">
        <f>IF(N146="sníž. přenesená",J146,0)</f>
        <v>0</v>
      </c>
      <c r="BI146" s="214">
        <f>IF(N146="nulová",J146,0)</f>
        <v>0</v>
      </c>
      <c r="BJ146" s="25" t="s">
        <v>78</v>
      </c>
      <c r="BK146" s="214">
        <f>ROUND(I146*H146,2)</f>
        <v>0</v>
      </c>
      <c r="BL146" s="25" t="s">
        <v>88</v>
      </c>
      <c r="BM146" s="25" t="s">
        <v>1835</v>
      </c>
    </row>
    <row r="147" spans="2:51" s="11" customFormat="1" ht="13.5">
      <c r="B147" s="215"/>
      <c r="D147" s="216" t="s">
        <v>166</v>
      </c>
      <c r="E147" s="217" t="s">
        <v>5</v>
      </c>
      <c r="F147" s="218" t="s">
        <v>227</v>
      </c>
      <c r="H147" s="217" t="s">
        <v>5</v>
      </c>
      <c r="I147" s="219"/>
      <c r="L147" s="215"/>
      <c r="M147" s="220"/>
      <c r="N147" s="221"/>
      <c r="O147" s="221"/>
      <c r="P147" s="221"/>
      <c r="Q147" s="221"/>
      <c r="R147" s="221"/>
      <c r="S147" s="221"/>
      <c r="T147" s="222"/>
      <c r="AT147" s="217" t="s">
        <v>166</v>
      </c>
      <c r="AU147" s="217" t="s">
        <v>82</v>
      </c>
      <c r="AV147" s="11" t="s">
        <v>78</v>
      </c>
      <c r="AW147" s="11" t="s">
        <v>36</v>
      </c>
      <c r="AX147" s="11" t="s">
        <v>73</v>
      </c>
      <c r="AY147" s="217" t="s">
        <v>158</v>
      </c>
    </row>
    <row r="148" spans="2:51" s="12" customFormat="1" ht="13.5">
      <c r="B148" s="223"/>
      <c r="D148" s="216" t="s">
        <v>166</v>
      </c>
      <c r="E148" s="224" t="s">
        <v>5</v>
      </c>
      <c r="F148" s="225" t="s">
        <v>1834</v>
      </c>
      <c r="H148" s="226">
        <v>112.936</v>
      </c>
      <c r="I148" s="227"/>
      <c r="L148" s="223"/>
      <c r="M148" s="228"/>
      <c r="N148" s="229"/>
      <c r="O148" s="229"/>
      <c r="P148" s="229"/>
      <c r="Q148" s="229"/>
      <c r="R148" s="229"/>
      <c r="S148" s="229"/>
      <c r="T148" s="230"/>
      <c r="AT148" s="224" t="s">
        <v>166</v>
      </c>
      <c r="AU148" s="224" t="s">
        <v>82</v>
      </c>
      <c r="AV148" s="12" t="s">
        <v>82</v>
      </c>
      <c r="AW148" s="12" t="s">
        <v>36</v>
      </c>
      <c r="AX148" s="12" t="s">
        <v>73</v>
      </c>
      <c r="AY148" s="224" t="s">
        <v>158</v>
      </c>
    </row>
    <row r="149" spans="2:51" s="13" customFormat="1" ht="13.5">
      <c r="B149" s="231"/>
      <c r="D149" s="216" t="s">
        <v>166</v>
      </c>
      <c r="E149" s="232" t="s">
        <v>5</v>
      </c>
      <c r="F149" s="233" t="s">
        <v>169</v>
      </c>
      <c r="H149" s="234">
        <v>112.936</v>
      </c>
      <c r="I149" s="235"/>
      <c r="L149" s="231"/>
      <c r="M149" s="236"/>
      <c r="N149" s="237"/>
      <c r="O149" s="237"/>
      <c r="P149" s="237"/>
      <c r="Q149" s="237"/>
      <c r="R149" s="237"/>
      <c r="S149" s="237"/>
      <c r="T149" s="238"/>
      <c r="AT149" s="232" t="s">
        <v>166</v>
      </c>
      <c r="AU149" s="232" t="s">
        <v>82</v>
      </c>
      <c r="AV149" s="13" t="s">
        <v>88</v>
      </c>
      <c r="AW149" s="13" t="s">
        <v>36</v>
      </c>
      <c r="AX149" s="13" t="s">
        <v>78</v>
      </c>
      <c r="AY149" s="232" t="s">
        <v>158</v>
      </c>
    </row>
    <row r="150" spans="2:65" s="1" customFormat="1" ht="25.5" customHeight="1">
      <c r="B150" s="202"/>
      <c r="C150" s="203" t="s">
        <v>94</v>
      </c>
      <c r="D150" s="203" t="s">
        <v>160</v>
      </c>
      <c r="E150" s="204" t="s">
        <v>230</v>
      </c>
      <c r="F150" s="205" t="s">
        <v>231</v>
      </c>
      <c r="G150" s="206" t="s">
        <v>182</v>
      </c>
      <c r="H150" s="207">
        <v>86.613</v>
      </c>
      <c r="I150" s="208"/>
      <c r="J150" s="209">
        <f>ROUND(I150*H150,2)</f>
        <v>0</v>
      </c>
      <c r="K150" s="205" t="s">
        <v>164</v>
      </c>
      <c r="L150" s="47"/>
      <c r="M150" s="210" t="s">
        <v>5</v>
      </c>
      <c r="N150" s="211" t="s">
        <v>44</v>
      </c>
      <c r="O150" s="48"/>
      <c r="P150" s="212">
        <f>O150*H150</f>
        <v>0</v>
      </c>
      <c r="Q150" s="212">
        <v>0</v>
      </c>
      <c r="R150" s="212">
        <f>Q150*H150</f>
        <v>0</v>
      </c>
      <c r="S150" s="212">
        <v>0</v>
      </c>
      <c r="T150" s="213">
        <f>S150*H150</f>
        <v>0</v>
      </c>
      <c r="AR150" s="25" t="s">
        <v>88</v>
      </c>
      <c r="AT150" s="25" t="s">
        <v>160</v>
      </c>
      <c r="AU150" s="25" t="s">
        <v>82</v>
      </c>
      <c r="AY150" s="25" t="s">
        <v>158</v>
      </c>
      <c r="BE150" s="214">
        <f>IF(N150="základní",J150,0)</f>
        <v>0</v>
      </c>
      <c r="BF150" s="214">
        <f>IF(N150="snížená",J150,0)</f>
        <v>0</v>
      </c>
      <c r="BG150" s="214">
        <f>IF(N150="zákl. přenesená",J150,0)</f>
        <v>0</v>
      </c>
      <c r="BH150" s="214">
        <f>IF(N150="sníž. přenesená",J150,0)</f>
        <v>0</v>
      </c>
      <c r="BI150" s="214">
        <f>IF(N150="nulová",J150,0)</f>
        <v>0</v>
      </c>
      <c r="BJ150" s="25" t="s">
        <v>78</v>
      </c>
      <c r="BK150" s="214">
        <f>ROUND(I150*H150,2)</f>
        <v>0</v>
      </c>
      <c r="BL150" s="25" t="s">
        <v>88</v>
      </c>
      <c r="BM150" s="25" t="s">
        <v>1836</v>
      </c>
    </row>
    <row r="151" spans="2:51" s="11" customFormat="1" ht="13.5">
      <c r="B151" s="215"/>
      <c r="D151" s="216" t="s">
        <v>166</v>
      </c>
      <c r="E151" s="217" t="s">
        <v>5</v>
      </c>
      <c r="F151" s="218" t="s">
        <v>233</v>
      </c>
      <c r="H151" s="217" t="s">
        <v>5</v>
      </c>
      <c r="I151" s="219"/>
      <c r="L151" s="215"/>
      <c r="M151" s="220"/>
      <c r="N151" s="221"/>
      <c r="O151" s="221"/>
      <c r="P151" s="221"/>
      <c r="Q151" s="221"/>
      <c r="R151" s="221"/>
      <c r="S151" s="221"/>
      <c r="T151" s="222"/>
      <c r="AT151" s="217" t="s">
        <v>166</v>
      </c>
      <c r="AU151" s="217" t="s">
        <v>82</v>
      </c>
      <c r="AV151" s="11" t="s">
        <v>78</v>
      </c>
      <c r="AW151" s="11" t="s">
        <v>36</v>
      </c>
      <c r="AX151" s="11" t="s">
        <v>73</v>
      </c>
      <c r="AY151" s="217" t="s">
        <v>158</v>
      </c>
    </row>
    <row r="152" spans="2:51" s="11" customFormat="1" ht="13.5">
      <c r="B152" s="215"/>
      <c r="D152" s="216" t="s">
        <v>166</v>
      </c>
      <c r="E152" s="217" t="s">
        <v>5</v>
      </c>
      <c r="F152" s="218" t="s">
        <v>184</v>
      </c>
      <c r="H152" s="217" t="s">
        <v>5</v>
      </c>
      <c r="I152" s="219"/>
      <c r="L152" s="215"/>
      <c r="M152" s="220"/>
      <c r="N152" s="221"/>
      <c r="O152" s="221"/>
      <c r="P152" s="221"/>
      <c r="Q152" s="221"/>
      <c r="R152" s="221"/>
      <c r="S152" s="221"/>
      <c r="T152" s="222"/>
      <c r="AT152" s="217" t="s">
        <v>166</v>
      </c>
      <c r="AU152" s="217" t="s">
        <v>82</v>
      </c>
      <c r="AV152" s="11" t="s">
        <v>78</v>
      </c>
      <c r="AW152" s="11" t="s">
        <v>36</v>
      </c>
      <c r="AX152" s="11" t="s">
        <v>73</v>
      </c>
      <c r="AY152" s="217" t="s">
        <v>158</v>
      </c>
    </row>
    <row r="153" spans="2:51" s="12" customFormat="1" ht="13.5">
      <c r="B153" s="223"/>
      <c r="D153" s="216" t="s">
        <v>166</v>
      </c>
      <c r="E153" s="224" t="s">
        <v>5</v>
      </c>
      <c r="F153" s="225" t="s">
        <v>1837</v>
      </c>
      <c r="H153" s="226">
        <v>35.613</v>
      </c>
      <c r="I153" s="227"/>
      <c r="L153" s="223"/>
      <c r="M153" s="228"/>
      <c r="N153" s="229"/>
      <c r="O153" s="229"/>
      <c r="P153" s="229"/>
      <c r="Q153" s="229"/>
      <c r="R153" s="229"/>
      <c r="S153" s="229"/>
      <c r="T153" s="230"/>
      <c r="AT153" s="224" t="s">
        <v>166</v>
      </c>
      <c r="AU153" s="224" t="s">
        <v>82</v>
      </c>
      <c r="AV153" s="12" t="s">
        <v>82</v>
      </c>
      <c r="AW153" s="12" t="s">
        <v>36</v>
      </c>
      <c r="AX153" s="12" t="s">
        <v>73</v>
      </c>
      <c r="AY153" s="224" t="s">
        <v>158</v>
      </c>
    </row>
    <row r="154" spans="2:51" s="11" customFormat="1" ht="13.5">
      <c r="B154" s="215"/>
      <c r="D154" s="216" t="s">
        <v>166</v>
      </c>
      <c r="E154" s="217" t="s">
        <v>5</v>
      </c>
      <c r="F154" s="218" t="s">
        <v>187</v>
      </c>
      <c r="H154" s="217" t="s">
        <v>5</v>
      </c>
      <c r="I154" s="219"/>
      <c r="L154" s="215"/>
      <c r="M154" s="220"/>
      <c r="N154" s="221"/>
      <c r="O154" s="221"/>
      <c r="P154" s="221"/>
      <c r="Q154" s="221"/>
      <c r="R154" s="221"/>
      <c r="S154" s="221"/>
      <c r="T154" s="222"/>
      <c r="AT154" s="217" t="s">
        <v>166</v>
      </c>
      <c r="AU154" s="217" t="s">
        <v>82</v>
      </c>
      <c r="AV154" s="11" t="s">
        <v>78</v>
      </c>
      <c r="AW154" s="11" t="s">
        <v>36</v>
      </c>
      <c r="AX154" s="11" t="s">
        <v>73</v>
      </c>
      <c r="AY154" s="217" t="s">
        <v>158</v>
      </c>
    </row>
    <row r="155" spans="2:51" s="12" customFormat="1" ht="13.5">
      <c r="B155" s="223"/>
      <c r="D155" s="216" t="s">
        <v>166</v>
      </c>
      <c r="E155" s="224" t="s">
        <v>5</v>
      </c>
      <c r="F155" s="225" t="s">
        <v>1822</v>
      </c>
      <c r="H155" s="226">
        <v>51</v>
      </c>
      <c r="I155" s="227"/>
      <c r="L155" s="223"/>
      <c r="M155" s="228"/>
      <c r="N155" s="229"/>
      <c r="O155" s="229"/>
      <c r="P155" s="229"/>
      <c r="Q155" s="229"/>
      <c r="R155" s="229"/>
      <c r="S155" s="229"/>
      <c r="T155" s="230"/>
      <c r="AT155" s="224" t="s">
        <v>166</v>
      </c>
      <c r="AU155" s="224" t="s">
        <v>82</v>
      </c>
      <c r="AV155" s="12" t="s">
        <v>82</v>
      </c>
      <c r="AW155" s="12" t="s">
        <v>36</v>
      </c>
      <c r="AX155" s="12" t="s">
        <v>73</v>
      </c>
      <c r="AY155" s="224" t="s">
        <v>158</v>
      </c>
    </row>
    <row r="156" spans="2:51" s="13" customFormat="1" ht="13.5">
      <c r="B156" s="231"/>
      <c r="D156" s="216" t="s">
        <v>166</v>
      </c>
      <c r="E156" s="232" t="s">
        <v>5</v>
      </c>
      <c r="F156" s="233" t="s">
        <v>169</v>
      </c>
      <c r="H156" s="234">
        <v>86.613</v>
      </c>
      <c r="I156" s="235"/>
      <c r="L156" s="231"/>
      <c r="M156" s="236"/>
      <c r="N156" s="237"/>
      <c r="O156" s="237"/>
      <c r="P156" s="237"/>
      <c r="Q156" s="237"/>
      <c r="R156" s="237"/>
      <c r="S156" s="237"/>
      <c r="T156" s="238"/>
      <c r="AT156" s="232" t="s">
        <v>166</v>
      </c>
      <c r="AU156" s="232" t="s">
        <v>82</v>
      </c>
      <c r="AV156" s="13" t="s">
        <v>88</v>
      </c>
      <c r="AW156" s="13" t="s">
        <v>36</v>
      </c>
      <c r="AX156" s="13" t="s">
        <v>78</v>
      </c>
      <c r="AY156" s="232" t="s">
        <v>158</v>
      </c>
    </row>
    <row r="157" spans="2:65" s="1" customFormat="1" ht="25.5" customHeight="1">
      <c r="B157" s="202"/>
      <c r="C157" s="203" t="s">
        <v>1343</v>
      </c>
      <c r="D157" s="203" t="s">
        <v>160</v>
      </c>
      <c r="E157" s="204" t="s">
        <v>238</v>
      </c>
      <c r="F157" s="205" t="s">
        <v>239</v>
      </c>
      <c r="G157" s="206" t="s">
        <v>163</v>
      </c>
      <c r="H157" s="207">
        <v>28.5</v>
      </c>
      <c r="I157" s="208"/>
      <c r="J157" s="209">
        <f>ROUND(I157*H157,2)</f>
        <v>0</v>
      </c>
      <c r="K157" s="205" t="s">
        <v>172</v>
      </c>
      <c r="L157" s="47"/>
      <c r="M157" s="210" t="s">
        <v>5</v>
      </c>
      <c r="N157" s="211" t="s">
        <v>44</v>
      </c>
      <c r="O157" s="48"/>
      <c r="P157" s="212">
        <f>O157*H157</f>
        <v>0</v>
      </c>
      <c r="Q157" s="212">
        <v>0</v>
      </c>
      <c r="R157" s="212">
        <f>Q157*H157</f>
        <v>0</v>
      </c>
      <c r="S157" s="212">
        <v>0</v>
      </c>
      <c r="T157" s="213">
        <f>S157*H157</f>
        <v>0</v>
      </c>
      <c r="AR157" s="25" t="s">
        <v>88</v>
      </c>
      <c r="AT157" s="25" t="s">
        <v>160</v>
      </c>
      <c r="AU157" s="25" t="s">
        <v>82</v>
      </c>
      <c r="AY157" s="25" t="s">
        <v>158</v>
      </c>
      <c r="BE157" s="214">
        <f>IF(N157="základní",J157,0)</f>
        <v>0</v>
      </c>
      <c r="BF157" s="214">
        <f>IF(N157="snížená",J157,0)</f>
        <v>0</v>
      </c>
      <c r="BG157" s="214">
        <f>IF(N157="zákl. přenesená",J157,0)</f>
        <v>0</v>
      </c>
      <c r="BH157" s="214">
        <f>IF(N157="sníž. přenesená",J157,0)</f>
        <v>0</v>
      </c>
      <c r="BI157" s="214">
        <f>IF(N157="nulová",J157,0)</f>
        <v>0</v>
      </c>
      <c r="BJ157" s="25" t="s">
        <v>78</v>
      </c>
      <c r="BK157" s="214">
        <f>ROUND(I157*H157,2)</f>
        <v>0</v>
      </c>
      <c r="BL157" s="25" t="s">
        <v>88</v>
      </c>
      <c r="BM157" s="25" t="s">
        <v>1838</v>
      </c>
    </row>
    <row r="158" spans="2:51" s="11" customFormat="1" ht="13.5">
      <c r="B158" s="215"/>
      <c r="D158" s="216" t="s">
        <v>166</v>
      </c>
      <c r="E158" s="217" t="s">
        <v>5</v>
      </c>
      <c r="F158" s="218" t="s">
        <v>241</v>
      </c>
      <c r="H158" s="217" t="s">
        <v>5</v>
      </c>
      <c r="I158" s="219"/>
      <c r="L158" s="215"/>
      <c r="M158" s="220"/>
      <c r="N158" s="221"/>
      <c r="O158" s="221"/>
      <c r="P158" s="221"/>
      <c r="Q158" s="221"/>
      <c r="R158" s="221"/>
      <c r="S158" s="221"/>
      <c r="T158" s="222"/>
      <c r="AT158" s="217" t="s">
        <v>166</v>
      </c>
      <c r="AU158" s="217" t="s">
        <v>82</v>
      </c>
      <c r="AV158" s="11" t="s">
        <v>78</v>
      </c>
      <c r="AW158" s="11" t="s">
        <v>36</v>
      </c>
      <c r="AX158" s="11" t="s">
        <v>73</v>
      </c>
      <c r="AY158" s="217" t="s">
        <v>158</v>
      </c>
    </row>
    <row r="159" spans="2:51" s="11" customFormat="1" ht="13.5">
      <c r="B159" s="215"/>
      <c r="D159" s="216" t="s">
        <v>166</v>
      </c>
      <c r="E159" s="217" t="s">
        <v>5</v>
      </c>
      <c r="F159" s="218" t="s">
        <v>242</v>
      </c>
      <c r="H159" s="217" t="s">
        <v>5</v>
      </c>
      <c r="I159" s="219"/>
      <c r="L159" s="215"/>
      <c r="M159" s="220"/>
      <c r="N159" s="221"/>
      <c r="O159" s="221"/>
      <c r="P159" s="221"/>
      <c r="Q159" s="221"/>
      <c r="R159" s="221"/>
      <c r="S159" s="221"/>
      <c r="T159" s="222"/>
      <c r="AT159" s="217" t="s">
        <v>166</v>
      </c>
      <c r="AU159" s="217" t="s">
        <v>82</v>
      </c>
      <c r="AV159" s="11" t="s">
        <v>78</v>
      </c>
      <c r="AW159" s="11" t="s">
        <v>36</v>
      </c>
      <c r="AX159" s="11" t="s">
        <v>73</v>
      </c>
      <c r="AY159" s="217" t="s">
        <v>158</v>
      </c>
    </row>
    <row r="160" spans="2:51" s="12" customFormat="1" ht="13.5">
      <c r="B160" s="223"/>
      <c r="D160" s="216" t="s">
        <v>166</v>
      </c>
      <c r="E160" s="224" t="s">
        <v>5</v>
      </c>
      <c r="F160" s="225" t="s">
        <v>1839</v>
      </c>
      <c r="H160" s="226">
        <v>51</v>
      </c>
      <c r="I160" s="227"/>
      <c r="L160" s="223"/>
      <c r="M160" s="228"/>
      <c r="N160" s="229"/>
      <c r="O160" s="229"/>
      <c r="P160" s="229"/>
      <c r="Q160" s="229"/>
      <c r="R160" s="229"/>
      <c r="S160" s="229"/>
      <c r="T160" s="230"/>
      <c r="AT160" s="224" t="s">
        <v>166</v>
      </c>
      <c r="AU160" s="224" t="s">
        <v>82</v>
      </c>
      <c r="AV160" s="12" t="s">
        <v>82</v>
      </c>
      <c r="AW160" s="12" t="s">
        <v>36</v>
      </c>
      <c r="AX160" s="12" t="s">
        <v>73</v>
      </c>
      <c r="AY160" s="224" t="s">
        <v>158</v>
      </c>
    </row>
    <row r="161" spans="2:51" s="11" customFormat="1" ht="13.5">
      <c r="B161" s="215"/>
      <c r="D161" s="216" t="s">
        <v>166</v>
      </c>
      <c r="E161" s="217" t="s">
        <v>5</v>
      </c>
      <c r="F161" s="218" t="s">
        <v>1840</v>
      </c>
      <c r="H161" s="217" t="s">
        <v>5</v>
      </c>
      <c r="I161" s="219"/>
      <c r="L161" s="215"/>
      <c r="M161" s="220"/>
      <c r="N161" s="221"/>
      <c r="O161" s="221"/>
      <c r="P161" s="221"/>
      <c r="Q161" s="221"/>
      <c r="R161" s="221"/>
      <c r="S161" s="221"/>
      <c r="T161" s="222"/>
      <c r="AT161" s="217" t="s">
        <v>166</v>
      </c>
      <c r="AU161" s="217" t="s">
        <v>82</v>
      </c>
      <c r="AV161" s="11" t="s">
        <v>78</v>
      </c>
      <c r="AW161" s="11" t="s">
        <v>36</v>
      </c>
      <c r="AX161" s="11" t="s">
        <v>73</v>
      </c>
      <c r="AY161" s="217" t="s">
        <v>158</v>
      </c>
    </row>
    <row r="162" spans="2:51" s="12" customFormat="1" ht="13.5">
      <c r="B162" s="223"/>
      <c r="D162" s="216" t="s">
        <v>166</v>
      </c>
      <c r="E162" s="224" t="s">
        <v>5</v>
      </c>
      <c r="F162" s="225" t="s">
        <v>1841</v>
      </c>
      <c r="H162" s="226">
        <v>-22.5</v>
      </c>
      <c r="I162" s="227"/>
      <c r="L162" s="223"/>
      <c r="M162" s="228"/>
      <c r="N162" s="229"/>
      <c r="O162" s="229"/>
      <c r="P162" s="229"/>
      <c r="Q162" s="229"/>
      <c r="R162" s="229"/>
      <c r="S162" s="229"/>
      <c r="T162" s="230"/>
      <c r="AT162" s="224" t="s">
        <v>166</v>
      </c>
      <c r="AU162" s="224" t="s">
        <v>82</v>
      </c>
      <c r="AV162" s="12" t="s">
        <v>82</v>
      </c>
      <c r="AW162" s="12" t="s">
        <v>36</v>
      </c>
      <c r="AX162" s="12" t="s">
        <v>73</v>
      </c>
      <c r="AY162" s="224" t="s">
        <v>158</v>
      </c>
    </row>
    <row r="163" spans="2:51" s="13" customFormat="1" ht="13.5">
      <c r="B163" s="231"/>
      <c r="D163" s="216" t="s">
        <v>166</v>
      </c>
      <c r="E163" s="232" t="s">
        <v>5</v>
      </c>
      <c r="F163" s="233" t="s">
        <v>169</v>
      </c>
      <c r="H163" s="234">
        <v>28.5</v>
      </c>
      <c r="I163" s="235"/>
      <c r="L163" s="231"/>
      <c r="M163" s="236"/>
      <c r="N163" s="237"/>
      <c r="O163" s="237"/>
      <c r="P163" s="237"/>
      <c r="Q163" s="237"/>
      <c r="R163" s="237"/>
      <c r="S163" s="237"/>
      <c r="T163" s="238"/>
      <c r="AT163" s="232" t="s">
        <v>166</v>
      </c>
      <c r="AU163" s="232" t="s">
        <v>82</v>
      </c>
      <c r="AV163" s="13" t="s">
        <v>88</v>
      </c>
      <c r="AW163" s="13" t="s">
        <v>36</v>
      </c>
      <c r="AX163" s="13" t="s">
        <v>78</v>
      </c>
      <c r="AY163" s="232" t="s">
        <v>158</v>
      </c>
    </row>
    <row r="164" spans="2:65" s="1" customFormat="1" ht="16.5" customHeight="1">
      <c r="B164" s="202"/>
      <c r="C164" s="239" t="s">
        <v>1349</v>
      </c>
      <c r="D164" s="239" t="s">
        <v>245</v>
      </c>
      <c r="E164" s="240" t="s">
        <v>246</v>
      </c>
      <c r="F164" s="241" t="s">
        <v>247</v>
      </c>
      <c r="G164" s="242" t="s">
        <v>248</v>
      </c>
      <c r="H164" s="243">
        <v>0.428</v>
      </c>
      <c r="I164" s="244"/>
      <c r="J164" s="245">
        <f>ROUND(I164*H164,2)</f>
        <v>0</v>
      </c>
      <c r="K164" s="241" t="s">
        <v>172</v>
      </c>
      <c r="L164" s="246"/>
      <c r="M164" s="247" t="s">
        <v>5</v>
      </c>
      <c r="N164" s="248" t="s">
        <v>44</v>
      </c>
      <c r="O164" s="48"/>
      <c r="P164" s="212">
        <f>O164*H164</f>
        <v>0</v>
      </c>
      <c r="Q164" s="212">
        <v>0.001</v>
      </c>
      <c r="R164" s="212">
        <f>Q164*H164</f>
        <v>0.000428</v>
      </c>
      <c r="S164" s="212">
        <v>0</v>
      </c>
      <c r="T164" s="213">
        <f>S164*H164</f>
        <v>0</v>
      </c>
      <c r="AR164" s="25" t="s">
        <v>204</v>
      </c>
      <c r="AT164" s="25" t="s">
        <v>245</v>
      </c>
      <c r="AU164" s="25" t="s">
        <v>82</v>
      </c>
      <c r="AY164" s="25" t="s">
        <v>158</v>
      </c>
      <c r="BE164" s="214">
        <f>IF(N164="základní",J164,0)</f>
        <v>0</v>
      </c>
      <c r="BF164" s="214">
        <f>IF(N164="snížená",J164,0)</f>
        <v>0</v>
      </c>
      <c r="BG164" s="214">
        <f>IF(N164="zákl. přenesená",J164,0)</f>
        <v>0</v>
      </c>
      <c r="BH164" s="214">
        <f>IF(N164="sníž. přenesená",J164,0)</f>
        <v>0</v>
      </c>
      <c r="BI164" s="214">
        <f>IF(N164="nulová",J164,0)</f>
        <v>0</v>
      </c>
      <c r="BJ164" s="25" t="s">
        <v>78</v>
      </c>
      <c r="BK164" s="214">
        <f>ROUND(I164*H164,2)</f>
        <v>0</v>
      </c>
      <c r="BL164" s="25" t="s">
        <v>88</v>
      </c>
      <c r="BM164" s="25" t="s">
        <v>1842</v>
      </c>
    </row>
    <row r="165" spans="2:51" s="12" customFormat="1" ht="13.5">
      <c r="B165" s="223"/>
      <c r="D165" s="216" t="s">
        <v>166</v>
      </c>
      <c r="F165" s="225" t="s">
        <v>1843</v>
      </c>
      <c r="H165" s="226">
        <v>0.428</v>
      </c>
      <c r="I165" s="227"/>
      <c r="L165" s="223"/>
      <c r="M165" s="228"/>
      <c r="N165" s="229"/>
      <c r="O165" s="229"/>
      <c r="P165" s="229"/>
      <c r="Q165" s="229"/>
      <c r="R165" s="229"/>
      <c r="S165" s="229"/>
      <c r="T165" s="230"/>
      <c r="AT165" s="224" t="s">
        <v>166</v>
      </c>
      <c r="AU165" s="224" t="s">
        <v>82</v>
      </c>
      <c r="AV165" s="12" t="s">
        <v>82</v>
      </c>
      <c r="AW165" s="12" t="s">
        <v>6</v>
      </c>
      <c r="AX165" s="12" t="s">
        <v>78</v>
      </c>
      <c r="AY165" s="224" t="s">
        <v>158</v>
      </c>
    </row>
    <row r="166" spans="2:65" s="1" customFormat="1" ht="16.5" customHeight="1">
      <c r="B166" s="202"/>
      <c r="C166" s="203" t="s">
        <v>200</v>
      </c>
      <c r="D166" s="203" t="s">
        <v>160</v>
      </c>
      <c r="E166" s="204" t="s">
        <v>251</v>
      </c>
      <c r="F166" s="205" t="s">
        <v>252</v>
      </c>
      <c r="G166" s="206" t="s">
        <v>825</v>
      </c>
      <c r="H166" s="207">
        <v>1</v>
      </c>
      <c r="I166" s="208"/>
      <c r="J166" s="209">
        <f>ROUND(I166*H166,2)</f>
        <v>0</v>
      </c>
      <c r="K166" s="205" t="s">
        <v>5</v>
      </c>
      <c r="L166" s="47"/>
      <c r="M166" s="210" t="s">
        <v>5</v>
      </c>
      <c r="N166" s="211" t="s">
        <v>44</v>
      </c>
      <c r="O166" s="48"/>
      <c r="P166" s="212">
        <f>O166*H166</f>
        <v>0</v>
      </c>
      <c r="Q166" s="212">
        <v>0</v>
      </c>
      <c r="R166" s="212">
        <f>Q166*H166</f>
        <v>0</v>
      </c>
      <c r="S166" s="212">
        <v>0</v>
      </c>
      <c r="T166" s="213">
        <f>S166*H166</f>
        <v>0</v>
      </c>
      <c r="AR166" s="25" t="s">
        <v>88</v>
      </c>
      <c r="AT166" s="25" t="s">
        <v>160</v>
      </c>
      <c r="AU166" s="25" t="s">
        <v>82</v>
      </c>
      <c r="AY166" s="25" t="s">
        <v>158</v>
      </c>
      <c r="BE166" s="214">
        <f>IF(N166="základní",J166,0)</f>
        <v>0</v>
      </c>
      <c r="BF166" s="214">
        <f>IF(N166="snížená",J166,0)</f>
        <v>0</v>
      </c>
      <c r="BG166" s="214">
        <f>IF(N166="zákl. přenesená",J166,0)</f>
        <v>0</v>
      </c>
      <c r="BH166" s="214">
        <f>IF(N166="sníž. přenesená",J166,0)</f>
        <v>0</v>
      </c>
      <c r="BI166" s="214">
        <f>IF(N166="nulová",J166,0)</f>
        <v>0</v>
      </c>
      <c r="BJ166" s="25" t="s">
        <v>78</v>
      </c>
      <c r="BK166" s="214">
        <f>ROUND(I166*H166,2)</f>
        <v>0</v>
      </c>
      <c r="BL166" s="25" t="s">
        <v>88</v>
      </c>
      <c r="BM166" s="25" t="s">
        <v>1844</v>
      </c>
    </row>
    <row r="167" spans="2:65" s="1" customFormat="1" ht="16.5" customHeight="1">
      <c r="B167" s="202"/>
      <c r="C167" s="203" t="s">
        <v>204</v>
      </c>
      <c r="D167" s="203" t="s">
        <v>160</v>
      </c>
      <c r="E167" s="204" t="s">
        <v>256</v>
      </c>
      <c r="F167" s="205" t="s">
        <v>257</v>
      </c>
      <c r="G167" s="206" t="s">
        <v>182</v>
      </c>
      <c r="H167" s="207">
        <v>97.549</v>
      </c>
      <c r="I167" s="208"/>
      <c r="J167" s="209">
        <f>ROUND(I167*H167,2)</f>
        <v>0</v>
      </c>
      <c r="K167" s="205" t="s">
        <v>5</v>
      </c>
      <c r="L167" s="47"/>
      <c r="M167" s="210" t="s">
        <v>5</v>
      </c>
      <c r="N167" s="211" t="s">
        <v>44</v>
      </c>
      <c r="O167" s="48"/>
      <c r="P167" s="212">
        <f>O167*H167</f>
        <v>0</v>
      </c>
      <c r="Q167" s="212">
        <v>0</v>
      </c>
      <c r="R167" s="212">
        <f>Q167*H167</f>
        <v>0</v>
      </c>
      <c r="S167" s="212">
        <v>0</v>
      </c>
      <c r="T167" s="213">
        <f>S167*H167</f>
        <v>0</v>
      </c>
      <c r="AR167" s="25" t="s">
        <v>88</v>
      </c>
      <c r="AT167" s="25" t="s">
        <v>160</v>
      </c>
      <c r="AU167" s="25" t="s">
        <v>82</v>
      </c>
      <c r="AY167" s="25" t="s">
        <v>158</v>
      </c>
      <c r="BE167" s="214">
        <f>IF(N167="základní",J167,0)</f>
        <v>0</v>
      </c>
      <c r="BF167" s="214">
        <f>IF(N167="snížená",J167,0)</f>
        <v>0</v>
      </c>
      <c r="BG167" s="214">
        <f>IF(N167="zákl. přenesená",J167,0)</f>
        <v>0</v>
      </c>
      <c r="BH167" s="214">
        <f>IF(N167="sníž. přenesená",J167,0)</f>
        <v>0</v>
      </c>
      <c r="BI167" s="214">
        <f>IF(N167="nulová",J167,0)</f>
        <v>0</v>
      </c>
      <c r="BJ167" s="25" t="s">
        <v>78</v>
      </c>
      <c r="BK167" s="214">
        <f>ROUND(I167*H167,2)</f>
        <v>0</v>
      </c>
      <c r="BL167" s="25" t="s">
        <v>88</v>
      </c>
      <c r="BM167" s="25" t="s">
        <v>1845</v>
      </c>
    </row>
    <row r="168" spans="2:51" s="11" customFormat="1" ht="13.5">
      <c r="B168" s="215"/>
      <c r="D168" s="216" t="s">
        <v>166</v>
      </c>
      <c r="E168" s="217" t="s">
        <v>5</v>
      </c>
      <c r="F168" s="218" t="s">
        <v>259</v>
      </c>
      <c r="H168" s="217" t="s">
        <v>5</v>
      </c>
      <c r="I168" s="219"/>
      <c r="L168" s="215"/>
      <c r="M168" s="220"/>
      <c r="N168" s="221"/>
      <c r="O168" s="221"/>
      <c r="P168" s="221"/>
      <c r="Q168" s="221"/>
      <c r="R168" s="221"/>
      <c r="S168" s="221"/>
      <c r="T168" s="222"/>
      <c r="AT168" s="217" t="s">
        <v>166</v>
      </c>
      <c r="AU168" s="217" t="s">
        <v>82</v>
      </c>
      <c r="AV168" s="11" t="s">
        <v>78</v>
      </c>
      <c r="AW168" s="11" t="s">
        <v>36</v>
      </c>
      <c r="AX168" s="11" t="s">
        <v>73</v>
      </c>
      <c r="AY168" s="217" t="s">
        <v>158</v>
      </c>
    </row>
    <row r="169" spans="2:51" s="11" customFormat="1" ht="13.5">
      <c r="B169" s="215"/>
      <c r="D169" s="216" t="s">
        <v>166</v>
      </c>
      <c r="E169" s="217" t="s">
        <v>5</v>
      </c>
      <c r="F169" s="218" t="s">
        <v>260</v>
      </c>
      <c r="H169" s="217" t="s">
        <v>5</v>
      </c>
      <c r="I169" s="219"/>
      <c r="L169" s="215"/>
      <c r="M169" s="220"/>
      <c r="N169" s="221"/>
      <c r="O169" s="221"/>
      <c r="P169" s="221"/>
      <c r="Q169" s="221"/>
      <c r="R169" s="221"/>
      <c r="S169" s="221"/>
      <c r="T169" s="222"/>
      <c r="AT169" s="217" t="s">
        <v>166</v>
      </c>
      <c r="AU169" s="217" t="s">
        <v>82</v>
      </c>
      <c r="AV169" s="11" t="s">
        <v>78</v>
      </c>
      <c r="AW169" s="11" t="s">
        <v>36</v>
      </c>
      <c r="AX169" s="11" t="s">
        <v>73</v>
      </c>
      <c r="AY169" s="217" t="s">
        <v>158</v>
      </c>
    </row>
    <row r="170" spans="2:51" s="12" customFormat="1" ht="13.5">
      <c r="B170" s="223"/>
      <c r="D170" s="216" t="s">
        <v>166</v>
      </c>
      <c r="E170" s="224" t="s">
        <v>5</v>
      </c>
      <c r="F170" s="225" t="s">
        <v>1846</v>
      </c>
      <c r="H170" s="226">
        <v>97.549</v>
      </c>
      <c r="I170" s="227"/>
      <c r="L170" s="223"/>
      <c r="M170" s="228"/>
      <c r="N170" s="229"/>
      <c r="O170" s="229"/>
      <c r="P170" s="229"/>
      <c r="Q170" s="229"/>
      <c r="R170" s="229"/>
      <c r="S170" s="229"/>
      <c r="T170" s="230"/>
      <c r="AT170" s="224" t="s">
        <v>166</v>
      </c>
      <c r="AU170" s="224" t="s">
        <v>82</v>
      </c>
      <c r="AV170" s="12" t="s">
        <v>82</v>
      </c>
      <c r="AW170" s="12" t="s">
        <v>36</v>
      </c>
      <c r="AX170" s="12" t="s">
        <v>73</v>
      </c>
      <c r="AY170" s="224" t="s">
        <v>158</v>
      </c>
    </row>
    <row r="171" spans="2:51" s="13" customFormat="1" ht="13.5">
      <c r="B171" s="231"/>
      <c r="D171" s="216" t="s">
        <v>166</v>
      </c>
      <c r="E171" s="232" t="s">
        <v>5</v>
      </c>
      <c r="F171" s="233" t="s">
        <v>169</v>
      </c>
      <c r="H171" s="234">
        <v>97.549</v>
      </c>
      <c r="I171" s="235"/>
      <c r="L171" s="231"/>
      <c r="M171" s="236"/>
      <c r="N171" s="237"/>
      <c r="O171" s="237"/>
      <c r="P171" s="237"/>
      <c r="Q171" s="237"/>
      <c r="R171" s="237"/>
      <c r="S171" s="237"/>
      <c r="T171" s="238"/>
      <c r="AT171" s="232" t="s">
        <v>166</v>
      </c>
      <c r="AU171" s="232" t="s">
        <v>82</v>
      </c>
      <c r="AV171" s="13" t="s">
        <v>88</v>
      </c>
      <c r="AW171" s="13" t="s">
        <v>36</v>
      </c>
      <c r="AX171" s="13" t="s">
        <v>78</v>
      </c>
      <c r="AY171" s="232" t="s">
        <v>158</v>
      </c>
    </row>
    <row r="172" spans="2:63" s="10" customFormat="1" ht="29.85" customHeight="1">
      <c r="B172" s="189"/>
      <c r="D172" s="190" t="s">
        <v>72</v>
      </c>
      <c r="E172" s="200" t="s">
        <v>85</v>
      </c>
      <c r="F172" s="200" t="s">
        <v>262</v>
      </c>
      <c r="I172" s="192"/>
      <c r="J172" s="201">
        <f>BK172</f>
        <v>0</v>
      </c>
      <c r="L172" s="189"/>
      <c r="M172" s="194"/>
      <c r="N172" s="195"/>
      <c r="O172" s="195"/>
      <c r="P172" s="196">
        <f>SUM(P173:P197)</f>
        <v>0</v>
      </c>
      <c r="Q172" s="195"/>
      <c r="R172" s="196">
        <f>SUM(R173:R197)</f>
        <v>0</v>
      </c>
      <c r="S172" s="195"/>
      <c r="T172" s="197">
        <f>SUM(T173:T197)</f>
        <v>0</v>
      </c>
      <c r="AR172" s="190" t="s">
        <v>78</v>
      </c>
      <c r="AT172" s="198" t="s">
        <v>72</v>
      </c>
      <c r="AU172" s="198" t="s">
        <v>78</v>
      </c>
      <c r="AY172" s="190" t="s">
        <v>158</v>
      </c>
      <c r="BK172" s="199">
        <f>SUM(BK173:BK197)</f>
        <v>0</v>
      </c>
    </row>
    <row r="173" spans="2:65" s="1" customFormat="1" ht="25.5" customHeight="1">
      <c r="B173" s="202"/>
      <c r="C173" s="203" t="s">
        <v>211</v>
      </c>
      <c r="D173" s="203" t="s">
        <v>160</v>
      </c>
      <c r="E173" s="204" t="s">
        <v>1847</v>
      </c>
      <c r="F173" s="205" t="s">
        <v>1848</v>
      </c>
      <c r="G173" s="206" t="s">
        <v>163</v>
      </c>
      <c r="H173" s="207">
        <v>42.975</v>
      </c>
      <c r="I173" s="208"/>
      <c r="J173" s="209">
        <f>ROUND(I173*H173,2)</f>
        <v>0</v>
      </c>
      <c r="K173" s="205" t="s">
        <v>164</v>
      </c>
      <c r="L173" s="47"/>
      <c r="M173" s="210" t="s">
        <v>5</v>
      </c>
      <c r="N173" s="211" t="s">
        <v>44</v>
      </c>
      <c r="O173" s="48"/>
      <c r="P173" s="212">
        <f>O173*H173</f>
        <v>0</v>
      </c>
      <c r="Q173" s="212">
        <v>0</v>
      </c>
      <c r="R173" s="212">
        <f>Q173*H173</f>
        <v>0</v>
      </c>
      <c r="S173" s="212">
        <v>0</v>
      </c>
      <c r="T173" s="213">
        <f>S173*H173</f>
        <v>0</v>
      </c>
      <c r="AR173" s="25" t="s">
        <v>88</v>
      </c>
      <c r="AT173" s="25" t="s">
        <v>160</v>
      </c>
      <c r="AU173" s="25" t="s">
        <v>82</v>
      </c>
      <c r="AY173" s="25" t="s">
        <v>158</v>
      </c>
      <c r="BE173" s="214">
        <f>IF(N173="základní",J173,0)</f>
        <v>0</v>
      </c>
      <c r="BF173" s="214">
        <f>IF(N173="snížená",J173,0)</f>
        <v>0</v>
      </c>
      <c r="BG173" s="214">
        <f>IF(N173="zákl. přenesená",J173,0)</f>
        <v>0</v>
      </c>
      <c r="BH173" s="214">
        <f>IF(N173="sníž. přenesená",J173,0)</f>
        <v>0</v>
      </c>
      <c r="BI173" s="214">
        <f>IF(N173="nulová",J173,0)</f>
        <v>0</v>
      </c>
      <c r="BJ173" s="25" t="s">
        <v>78</v>
      </c>
      <c r="BK173" s="214">
        <f>ROUND(I173*H173,2)</f>
        <v>0</v>
      </c>
      <c r="BL173" s="25" t="s">
        <v>88</v>
      </c>
      <c r="BM173" s="25" t="s">
        <v>1849</v>
      </c>
    </row>
    <row r="174" spans="2:51" s="11" customFormat="1" ht="13.5">
      <c r="B174" s="215"/>
      <c r="D174" s="216" t="s">
        <v>166</v>
      </c>
      <c r="E174" s="217" t="s">
        <v>5</v>
      </c>
      <c r="F174" s="218" t="s">
        <v>267</v>
      </c>
      <c r="H174" s="217" t="s">
        <v>5</v>
      </c>
      <c r="I174" s="219"/>
      <c r="L174" s="215"/>
      <c r="M174" s="220"/>
      <c r="N174" s="221"/>
      <c r="O174" s="221"/>
      <c r="P174" s="221"/>
      <c r="Q174" s="221"/>
      <c r="R174" s="221"/>
      <c r="S174" s="221"/>
      <c r="T174" s="222"/>
      <c r="AT174" s="217" t="s">
        <v>166</v>
      </c>
      <c r="AU174" s="217" t="s">
        <v>82</v>
      </c>
      <c r="AV174" s="11" t="s">
        <v>78</v>
      </c>
      <c r="AW174" s="11" t="s">
        <v>36</v>
      </c>
      <c r="AX174" s="11" t="s">
        <v>73</v>
      </c>
      <c r="AY174" s="217" t="s">
        <v>158</v>
      </c>
    </row>
    <row r="175" spans="2:51" s="11" customFormat="1" ht="13.5">
      <c r="B175" s="215"/>
      <c r="D175" s="216" t="s">
        <v>166</v>
      </c>
      <c r="E175" s="217" t="s">
        <v>5</v>
      </c>
      <c r="F175" s="218" t="s">
        <v>268</v>
      </c>
      <c r="H175" s="217" t="s">
        <v>5</v>
      </c>
      <c r="I175" s="219"/>
      <c r="L175" s="215"/>
      <c r="M175" s="220"/>
      <c r="N175" s="221"/>
      <c r="O175" s="221"/>
      <c r="P175" s="221"/>
      <c r="Q175" s="221"/>
      <c r="R175" s="221"/>
      <c r="S175" s="221"/>
      <c r="T175" s="222"/>
      <c r="AT175" s="217" t="s">
        <v>166</v>
      </c>
      <c r="AU175" s="217" t="s">
        <v>82</v>
      </c>
      <c r="AV175" s="11" t="s">
        <v>78</v>
      </c>
      <c r="AW175" s="11" t="s">
        <v>36</v>
      </c>
      <c r="AX175" s="11" t="s">
        <v>73</v>
      </c>
      <c r="AY175" s="217" t="s">
        <v>158</v>
      </c>
    </row>
    <row r="176" spans="2:51" s="12" customFormat="1" ht="13.5">
      <c r="B176" s="223"/>
      <c r="D176" s="216" t="s">
        <v>166</v>
      </c>
      <c r="E176" s="224" t="s">
        <v>5</v>
      </c>
      <c r="F176" s="225" t="s">
        <v>1850</v>
      </c>
      <c r="H176" s="226">
        <v>36.825</v>
      </c>
      <c r="I176" s="227"/>
      <c r="L176" s="223"/>
      <c r="M176" s="228"/>
      <c r="N176" s="229"/>
      <c r="O176" s="229"/>
      <c r="P176" s="229"/>
      <c r="Q176" s="229"/>
      <c r="R176" s="229"/>
      <c r="S176" s="229"/>
      <c r="T176" s="230"/>
      <c r="AT176" s="224" t="s">
        <v>166</v>
      </c>
      <c r="AU176" s="224" t="s">
        <v>82</v>
      </c>
      <c r="AV176" s="12" t="s">
        <v>82</v>
      </c>
      <c r="AW176" s="12" t="s">
        <v>36</v>
      </c>
      <c r="AX176" s="12" t="s">
        <v>73</v>
      </c>
      <c r="AY176" s="224" t="s">
        <v>158</v>
      </c>
    </row>
    <row r="177" spans="2:51" s="12" customFormat="1" ht="13.5">
      <c r="B177" s="223"/>
      <c r="D177" s="216" t="s">
        <v>166</v>
      </c>
      <c r="E177" s="224" t="s">
        <v>5</v>
      </c>
      <c r="F177" s="225" t="s">
        <v>1851</v>
      </c>
      <c r="H177" s="226">
        <v>6.15</v>
      </c>
      <c r="I177" s="227"/>
      <c r="L177" s="223"/>
      <c r="M177" s="228"/>
      <c r="N177" s="229"/>
      <c r="O177" s="229"/>
      <c r="P177" s="229"/>
      <c r="Q177" s="229"/>
      <c r="R177" s="229"/>
      <c r="S177" s="229"/>
      <c r="T177" s="230"/>
      <c r="AT177" s="224" t="s">
        <v>166</v>
      </c>
      <c r="AU177" s="224" t="s">
        <v>82</v>
      </c>
      <c r="AV177" s="12" t="s">
        <v>82</v>
      </c>
      <c r="AW177" s="12" t="s">
        <v>36</v>
      </c>
      <c r="AX177" s="12" t="s">
        <v>73</v>
      </c>
      <c r="AY177" s="224" t="s">
        <v>158</v>
      </c>
    </row>
    <row r="178" spans="2:51" s="13" customFormat="1" ht="13.5">
      <c r="B178" s="231"/>
      <c r="D178" s="216" t="s">
        <v>166</v>
      </c>
      <c r="E178" s="232" t="s">
        <v>5</v>
      </c>
      <c r="F178" s="233" t="s">
        <v>169</v>
      </c>
      <c r="H178" s="234">
        <v>42.975</v>
      </c>
      <c r="I178" s="235"/>
      <c r="L178" s="231"/>
      <c r="M178" s="236"/>
      <c r="N178" s="237"/>
      <c r="O178" s="237"/>
      <c r="P178" s="237"/>
      <c r="Q178" s="237"/>
      <c r="R178" s="237"/>
      <c r="S178" s="237"/>
      <c r="T178" s="238"/>
      <c r="AT178" s="232" t="s">
        <v>166</v>
      </c>
      <c r="AU178" s="232" t="s">
        <v>82</v>
      </c>
      <c r="AV178" s="13" t="s">
        <v>88</v>
      </c>
      <c r="AW178" s="13" t="s">
        <v>36</v>
      </c>
      <c r="AX178" s="13" t="s">
        <v>78</v>
      </c>
      <c r="AY178" s="232" t="s">
        <v>158</v>
      </c>
    </row>
    <row r="179" spans="2:65" s="1" customFormat="1" ht="25.5" customHeight="1">
      <c r="B179" s="202"/>
      <c r="C179" s="203" t="s">
        <v>216</v>
      </c>
      <c r="D179" s="203" t="s">
        <v>160</v>
      </c>
      <c r="E179" s="204" t="s">
        <v>277</v>
      </c>
      <c r="F179" s="205" t="s">
        <v>278</v>
      </c>
      <c r="G179" s="206" t="s">
        <v>279</v>
      </c>
      <c r="H179" s="207">
        <v>0.43</v>
      </c>
      <c r="I179" s="208"/>
      <c r="J179" s="209">
        <f>ROUND(I179*H179,2)</f>
        <v>0</v>
      </c>
      <c r="K179" s="205" t="s">
        <v>164</v>
      </c>
      <c r="L179" s="47"/>
      <c r="M179" s="210" t="s">
        <v>5</v>
      </c>
      <c r="N179" s="211" t="s">
        <v>44</v>
      </c>
      <c r="O179" s="48"/>
      <c r="P179" s="212">
        <f>O179*H179</f>
        <v>0</v>
      </c>
      <c r="Q179" s="212">
        <v>0</v>
      </c>
      <c r="R179" s="212">
        <f>Q179*H179</f>
        <v>0</v>
      </c>
      <c r="S179" s="212">
        <v>0</v>
      </c>
      <c r="T179" s="213">
        <f>S179*H179</f>
        <v>0</v>
      </c>
      <c r="AR179" s="25" t="s">
        <v>88</v>
      </c>
      <c r="AT179" s="25" t="s">
        <v>160</v>
      </c>
      <c r="AU179" s="25" t="s">
        <v>82</v>
      </c>
      <c r="AY179" s="25" t="s">
        <v>158</v>
      </c>
      <c r="BE179" s="214">
        <f>IF(N179="základní",J179,0)</f>
        <v>0</v>
      </c>
      <c r="BF179" s="214">
        <f>IF(N179="snížená",J179,0)</f>
        <v>0</v>
      </c>
      <c r="BG179" s="214">
        <f>IF(N179="zákl. přenesená",J179,0)</f>
        <v>0</v>
      </c>
      <c r="BH179" s="214">
        <f>IF(N179="sníž. přenesená",J179,0)</f>
        <v>0</v>
      </c>
      <c r="BI179" s="214">
        <f>IF(N179="nulová",J179,0)</f>
        <v>0</v>
      </c>
      <c r="BJ179" s="25" t="s">
        <v>78</v>
      </c>
      <c r="BK179" s="214">
        <f>ROUND(I179*H179,2)</f>
        <v>0</v>
      </c>
      <c r="BL179" s="25" t="s">
        <v>88</v>
      </c>
      <c r="BM179" s="25" t="s">
        <v>1852</v>
      </c>
    </row>
    <row r="180" spans="2:51" s="11" customFormat="1" ht="13.5">
      <c r="B180" s="215"/>
      <c r="D180" s="216" t="s">
        <v>166</v>
      </c>
      <c r="E180" s="217" t="s">
        <v>5</v>
      </c>
      <c r="F180" s="218" t="s">
        <v>281</v>
      </c>
      <c r="H180" s="217" t="s">
        <v>5</v>
      </c>
      <c r="I180" s="219"/>
      <c r="L180" s="215"/>
      <c r="M180" s="220"/>
      <c r="N180" s="221"/>
      <c r="O180" s="221"/>
      <c r="P180" s="221"/>
      <c r="Q180" s="221"/>
      <c r="R180" s="221"/>
      <c r="S180" s="221"/>
      <c r="T180" s="222"/>
      <c r="AT180" s="217" t="s">
        <v>166</v>
      </c>
      <c r="AU180" s="217" t="s">
        <v>82</v>
      </c>
      <c r="AV180" s="11" t="s">
        <v>78</v>
      </c>
      <c r="AW180" s="11" t="s">
        <v>36</v>
      </c>
      <c r="AX180" s="11" t="s">
        <v>73</v>
      </c>
      <c r="AY180" s="217" t="s">
        <v>158</v>
      </c>
    </row>
    <row r="181" spans="2:51" s="12" customFormat="1" ht="13.5">
      <c r="B181" s="223"/>
      <c r="D181" s="216" t="s">
        <v>166</v>
      </c>
      <c r="E181" s="224" t="s">
        <v>5</v>
      </c>
      <c r="F181" s="225" t="s">
        <v>1853</v>
      </c>
      <c r="H181" s="226">
        <v>0.43</v>
      </c>
      <c r="I181" s="227"/>
      <c r="L181" s="223"/>
      <c r="M181" s="228"/>
      <c r="N181" s="229"/>
      <c r="O181" s="229"/>
      <c r="P181" s="229"/>
      <c r="Q181" s="229"/>
      <c r="R181" s="229"/>
      <c r="S181" s="229"/>
      <c r="T181" s="230"/>
      <c r="AT181" s="224" t="s">
        <v>166</v>
      </c>
      <c r="AU181" s="224" t="s">
        <v>82</v>
      </c>
      <c r="AV181" s="12" t="s">
        <v>82</v>
      </c>
      <c r="AW181" s="12" t="s">
        <v>36</v>
      </c>
      <c r="AX181" s="12" t="s">
        <v>73</v>
      </c>
      <c r="AY181" s="224" t="s">
        <v>158</v>
      </c>
    </row>
    <row r="182" spans="2:51" s="13" customFormat="1" ht="13.5">
      <c r="B182" s="231"/>
      <c r="D182" s="216" t="s">
        <v>166</v>
      </c>
      <c r="E182" s="232" t="s">
        <v>5</v>
      </c>
      <c r="F182" s="233" t="s">
        <v>169</v>
      </c>
      <c r="H182" s="234">
        <v>0.43</v>
      </c>
      <c r="I182" s="235"/>
      <c r="L182" s="231"/>
      <c r="M182" s="236"/>
      <c r="N182" s="237"/>
      <c r="O182" s="237"/>
      <c r="P182" s="237"/>
      <c r="Q182" s="237"/>
      <c r="R182" s="237"/>
      <c r="S182" s="237"/>
      <c r="T182" s="238"/>
      <c r="AT182" s="232" t="s">
        <v>166</v>
      </c>
      <c r="AU182" s="232" t="s">
        <v>82</v>
      </c>
      <c r="AV182" s="13" t="s">
        <v>88</v>
      </c>
      <c r="AW182" s="13" t="s">
        <v>36</v>
      </c>
      <c r="AX182" s="13" t="s">
        <v>78</v>
      </c>
      <c r="AY182" s="232" t="s">
        <v>158</v>
      </c>
    </row>
    <row r="183" spans="2:65" s="1" customFormat="1" ht="38.25" customHeight="1">
      <c r="B183" s="202"/>
      <c r="C183" s="203" t="s">
        <v>223</v>
      </c>
      <c r="D183" s="203" t="s">
        <v>160</v>
      </c>
      <c r="E183" s="204" t="s">
        <v>284</v>
      </c>
      <c r="F183" s="205" t="s">
        <v>285</v>
      </c>
      <c r="G183" s="206" t="s">
        <v>163</v>
      </c>
      <c r="H183" s="207">
        <v>104</v>
      </c>
      <c r="I183" s="208"/>
      <c r="J183" s="209">
        <f>ROUND(I183*H183,2)</f>
        <v>0</v>
      </c>
      <c r="K183" s="205" t="s">
        <v>5</v>
      </c>
      <c r="L183" s="47"/>
      <c r="M183" s="210" t="s">
        <v>5</v>
      </c>
      <c r="N183" s="211" t="s">
        <v>44</v>
      </c>
      <c r="O183" s="48"/>
      <c r="P183" s="212">
        <f>O183*H183</f>
        <v>0</v>
      </c>
      <c r="Q183" s="212">
        <v>0</v>
      </c>
      <c r="R183" s="212">
        <f>Q183*H183</f>
        <v>0</v>
      </c>
      <c r="S183" s="212">
        <v>0</v>
      </c>
      <c r="T183" s="213">
        <f>S183*H183</f>
        <v>0</v>
      </c>
      <c r="AR183" s="25" t="s">
        <v>88</v>
      </c>
      <c r="AT183" s="25" t="s">
        <v>160</v>
      </c>
      <c r="AU183" s="25" t="s">
        <v>82</v>
      </c>
      <c r="AY183" s="25" t="s">
        <v>158</v>
      </c>
      <c r="BE183" s="214">
        <f>IF(N183="základní",J183,0)</f>
        <v>0</v>
      </c>
      <c r="BF183" s="214">
        <f>IF(N183="snížená",J183,0)</f>
        <v>0</v>
      </c>
      <c r="BG183" s="214">
        <f>IF(N183="zákl. přenesená",J183,0)</f>
        <v>0</v>
      </c>
      <c r="BH183" s="214">
        <f>IF(N183="sníž. přenesená",J183,0)</f>
        <v>0</v>
      </c>
      <c r="BI183" s="214">
        <f>IF(N183="nulová",J183,0)</f>
        <v>0</v>
      </c>
      <c r="BJ183" s="25" t="s">
        <v>78</v>
      </c>
      <c r="BK183" s="214">
        <f>ROUND(I183*H183,2)</f>
        <v>0</v>
      </c>
      <c r="BL183" s="25" t="s">
        <v>88</v>
      </c>
      <c r="BM183" s="25" t="s">
        <v>1854</v>
      </c>
    </row>
    <row r="184" spans="2:51" s="11" customFormat="1" ht="13.5">
      <c r="B184" s="215"/>
      <c r="D184" s="216" t="s">
        <v>166</v>
      </c>
      <c r="E184" s="217" t="s">
        <v>5</v>
      </c>
      <c r="F184" s="218" t="s">
        <v>1855</v>
      </c>
      <c r="H184" s="217" t="s">
        <v>5</v>
      </c>
      <c r="I184" s="219"/>
      <c r="L184" s="215"/>
      <c r="M184" s="220"/>
      <c r="N184" s="221"/>
      <c r="O184" s="221"/>
      <c r="P184" s="221"/>
      <c r="Q184" s="221"/>
      <c r="R184" s="221"/>
      <c r="S184" s="221"/>
      <c r="T184" s="222"/>
      <c r="AT184" s="217" t="s">
        <v>166</v>
      </c>
      <c r="AU184" s="217" t="s">
        <v>82</v>
      </c>
      <c r="AV184" s="11" t="s">
        <v>78</v>
      </c>
      <c r="AW184" s="11" t="s">
        <v>36</v>
      </c>
      <c r="AX184" s="11" t="s">
        <v>73</v>
      </c>
      <c r="AY184" s="217" t="s">
        <v>158</v>
      </c>
    </row>
    <row r="185" spans="2:51" s="12" customFormat="1" ht="13.5">
      <c r="B185" s="223"/>
      <c r="D185" s="216" t="s">
        <v>166</v>
      </c>
      <c r="E185" s="224" t="s">
        <v>5</v>
      </c>
      <c r="F185" s="225" t="s">
        <v>1856</v>
      </c>
      <c r="H185" s="226">
        <v>21.2</v>
      </c>
      <c r="I185" s="227"/>
      <c r="L185" s="223"/>
      <c r="M185" s="228"/>
      <c r="N185" s="229"/>
      <c r="O185" s="229"/>
      <c r="P185" s="229"/>
      <c r="Q185" s="229"/>
      <c r="R185" s="229"/>
      <c r="S185" s="229"/>
      <c r="T185" s="230"/>
      <c r="AT185" s="224" t="s">
        <v>166</v>
      </c>
      <c r="AU185" s="224" t="s">
        <v>82</v>
      </c>
      <c r="AV185" s="12" t="s">
        <v>82</v>
      </c>
      <c r="AW185" s="12" t="s">
        <v>36</v>
      </c>
      <c r="AX185" s="12" t="s">
        <v>73</v>
      </c>
      <c r="AY185" s="224" t="s">
        <v>158</v>
      </c>
    </row>
    <row r="186" spans="2:51" s="11" customFormat="1" ht="13.5">
      <c r="B186" s="215"/>
      <c r="D186" s="216" t="s">
        <v>166</v>
      </c>
      <c r="E186" s="217" t="s">
        <v>5</v>
      </c>
      <c r="F186" s="218" t="s">
        <v>1857</v>
      </c>
      <c r="H186" s="217" t="s">
        <v>5</v>
      </c>
      <c r="I186" s="219"/>
      <c r="L186" s="215"/>
      <c r="M186" s="220"/>
      <c r="N186" s="221"/>
      <c r="O186" s="221"/>
      <c r="P186" s="221"/>
      <c r="Q186" s="221"/>
      <c r="R186" s="221"/>
      <c r="S186" s="221"/>
      <c r="T186" s="222"/>
      <c r="AT186" s="217" t="s">
        <v>166</v>
      </c>
      <c r="AU186" s="217" t="s">
        <v>82</v>
      </c>
      <c r="AV186" s="11" t="s">
        <v>78</v>
      </c>
      <c r="AW186" s="11" t="s">
        <v>36</v>
      </c>
      <c r="AX186" s="11" t="s">
        <v>73</v>
      </c>
      <c r="AY186" s="217" t="s">
        <v>158</v>
      </c>
    </row>
    <row r="187" spans="2:51" s="12" customFormat="1" ht="13.5">
      <c r="B187" s="223"/>
      <c r="D187" s="216" t="s">
        <v>166</v>
      </c>
      <c r="E187" s="224" t="s">
        <v>5</v>
      </c>
      <c r="F187" s="225" t="s">
        <v>1858</v>
      </c>
      <c r="H187" s="226">
        <v>11.2</v>
      </c>
      <c r="I187" s="227"/>
      <c r="L187" s="223"/>
      <c r="M187" s="228"/>
      <c r="N187" s="229"/>
      <c r="O187" s="229"/>
      <c r="P187" s="229"/>
      <c r="Q187" s="229"/>
      <c r="R187" s="229"/>
      <c r="S187" s="229"/>
      <c r="T187" s="230"/>
      <c r="AT187" s="224" t="s">
        <v>166</v>
      </c>
      <c r="AU187" s="224" t="s">
        <v>82</v>
      </c>
      <c r="AV187" s="12" t="s">
        <v>82</v>
      </c>
      <c r="AW187" s="12" t="s">
        <v>36</v>
      </c>
      <c r="AX187" s="12" t="s">
        <v>73</v>
      </c>
      <c r="AY187" s="224" t="s">
        <v>158</v>
      </c>
    </row>
    <row r="188" spans="2:51" s="11" customFormat="1" ht="13.5">
      <c r="B188" s="215"/>
      <c r="D188" s="216" t="s">
        <v>166</v>
      </c>
      <c r="E188" s="217" t="s">
        <v>5</v>
      </c>
      <c r="F188" s="218" t="s">
        <v>1859</v>
      </c>
      <c r="H188" s="217" t="s">
        <v>5</v>
      </c>
      <c r="I188" s="219"/>
      <c r="L188" s="215"/>
      <c r="M188" s="220"/>
      <c r="N188" s="221"/>
      <c r="O188" s="221"/>
      <c r="P188" s="221"/>
      <c r="Q188" s="221"/>
      <c r="R188" s="221"/>
      <c r="S188" s="221"/>
      <c r="T188" s="222"/>
      <c r="AT188" s="217" t="s">
        <v>166</v>
      </c>
      <c r="AU188" s="217" t="s">
        <v>82</v>
      </c>
      <c r="AV188" s="11" t="s">
        <v>78</v>
      </c>
      <c r="AW188" s="11" t="s">
        <v>36</v>
      </c>
      <c r="AX188" s="11" t="s">
        <v>73</v>
      </c>
      <c r="AY188" s="217" t="s">
        <v>158</v>
      </c>
    </row>
    <row r="189" spans="2:51" s="12" customFormat="1" ht="13.5">
      <c r="B189" s="223"/>
      <c r="D189" s="216" t="s">
        <v>166</v>
      </c>
      <c r="E189" s="224" t="s">
        <v>5</v>
      </c>
      <c r="F189" s="225" t="s">
        <v>1860</v>
      </c>
      <c r="H189" s="226">
        <v>12</v>
      </c>
      <c r="I189" s="227"/>
      <c r="L189" s="223"/>
      <c r="M189" s="228"/>
      <c r="N189" s="229"/>
      <c r="O189" s="229"/>
      <c r="P189" s="229"/>
      <c r="Q189" s="229"/>
      <c r="R189" s="229"/>
      <c r="S189" s="229"/>
      <c r="T189" s="230"/>
      <c r="AT189" s="224" t="s">
        <v>166</v>
      </c>
      <c r="AU189" s="224" t="s">
        <v>82</v>
      </c>
      <c r="AV189" s="12" t="s">
        <v>82</v>
      </c>
      <c r="AW189" s="12" t="s">
        <v>36</v>
      </c>
      <c r="AX189" s="12" t="s">
        <v>73</v>
      </c>
      <c r="AY189" s="224" t="s">
        <v>158</v>
      </c>
    </row>
    <row r="190" spans="2:51" s="11" customFormat="1" ht="13.5">
      <c r="B190" s="215"/>
      <c r="D190" s="216" t="s">
        <v>166</v>
      </c>
      <c r="E190" s="217" t="s">
        <v>5</v>
      </c>
      <c r="F190" s="218" t="s">
        <v>680</v>
      </c>
      <c r="H190" s="217" t="s">
        <v>5</v>
      </c>
      <c r="I190" s="219"/>
      <c r="L190" s="215"/>
      <c r="M190" s="220"/>
      <c r="N190" s="221"/>
      <c r="O190" s="221"/>
      <c r="P190" s="221"/>
      <c r="Q190" s="221"/>
      <c r="R190" s="221"/>
      <c r="S190" s="221"/>
      <c r="T190" s="222"/>
      <c r="AT190" s="217" t="s">
        <v>166</v>
      </c>
      <c r="AU190" s="217" t="s">
        <v>82</v>
      </c>
      <c r="AV190" s="11" t="s">
        <v>78</v>
      </c>
      <c r="AW190" s="11" t="s">
        <v>36</v>
      </c>
      <c r="AX190" s="11" t="s">
        <v>73</v>
      </c>
      <c r="AY190" s="217" t="s">
        <v>158</v>
      </c>
    </row>
    <row r="191" spans="2:51" s="12" customFormat="1" ht="13.5">
      <c r="B191" s="223"/>
      <c r="D191" s="216" t="s">
        <v>166</v>
      </c>
      <c r="E191" s="224" t="s">
        <v>5</v>
      </c>
      <c r="F191" s="225" t="s">
        <v>1861</v>
      </c>
      <c r="H191" s="226">
        <v>23.8</v>
      </c>
      <c r="I191" s="227"/>
      <c r="L191" s="223"/>
      <c r="M191" s="228"/>
      <c r="N191" s="229"/>
      <c r="O191" s="229"/>
      <c r="P191" s="229"/>
      <c r="Q191" s="229"/>
      <c r="R191" s="229"/>
      <c r="S191" s="229"/>
      <c r="T191" s="230"/>
      <c r="AT191" s="224" t="s">
        <v>166</v>
      </c>
      <c r="AU191" s="224" t="s">
        <v>82</v>
      </c>
      <c r="AV191" s="12" t="s">
        <v>82</v>
      </c>
      <c r="AW191" s="12" t="s">
        <v>36</v>
      </c>
      <c r="AX191" s="12" t="s">
        <v>73</v>
      </c>
      <c r="AY191" s="224" t="s">
        <v>158</v>
      </c>
    </row>
    <row r="192" spans="2:51" s="11" customFormat="1" ht="13.5">
      <c r="B192" s="215"/>
      <c r="D192" s="216" t="s">
        <v>166</v>
      </c>
      <c r="E192" s="217" t="s">
        <v>5</v>
      </c>
      <c r="F192" s="218" t="s">
        <v>287</v>
      </c>
      <c r="H192" s="217" t="s">
        <v>5</v>
      </c>
      <c r="I192" s="219"/>
      <c r="L192" s="215"/>
      <c r="M192" s="220"/>
      <c r="N192" s="221"/>
      <c r="O192" s="221"/>
      <c r="P192" s="221"/>
      <c r="Q192" s="221"/>
      <c r="R192" s="221"/>
      <c r="S192" s="221"/>
      <c r="T192" s="222"/>
      <c r="AT192" s="217" t="s">
        <v>166</v>
      </c>
      <c r="AU192" s="217" t="s">
        <v>82</v>
      </c>
      <c r="AV192" s="11" t="s">
        <v>78</v>
      </c>
      <c r="AW192" s="11" t="s">
        <v>36</v>
      </c>
      <c r="AX192" s="11" t="s">
        <v>73</v>
      </c>
      <c r="AY192" s="217" t="s">
        <v>158</v>
      </c>
    </row>
    <row r="193" spans="2:51" s="12" customFormat="1" ht="13.5">
      <c r="B193" s="223"/>
      <c r="D193" s="216" t="s">
        <v>166</v>
      </c>
      <c r="E193" s="224" t="s">
        <v>5</v>
      </c>
      <c r="F193" s="225" t="s">
        <v>1861</v>
      </c>
      <c r="H193" s="226">
        <v>23.8</v>
      </c>
      <c r="I193" s="227"/>
      <c r="L193" s="223"/>
      <c r="M193" s="228"/>
      <c r="N193" s="229"/>
      <c r="O193" s="229"/>
      <c r="P193" s="229"/>
      <c r="Q193" s="229"/>
      <c r="R193" s="229"/>
      <c r="S193" s="229"/>
      <c r="T193" s="230"/>
      <c r="AT193" s="224" t="s">
        <v>166</v>
      </c>
      <c r="AU193" s="224" t="s">
        <v>82</v>
      </c>
      <c r="AV193" s="12" t="s">
        <v>82</v>
      </c>
      <c r="AW193" s="12" t="s">
        <v>36</v>
      </c>
      <c r="AX193" s="12" t="s">
        <v>73</v>
      </c>
      <c r="AY193" s="224" t="s">
        <v>158</v>
      </c>
    </row>
    <row r="194" spans="2:51" s="11" customFormat="1" ht="13.5">
      <c r="B194" s="215"/>
      <c r="D194" s="216" t="s">
        <v>166</v>
      </c>
      <c r="E194" s="217" t="s">
        <v>5</v>
      </c>
      <c r="F194" s="218" t="s">
        <v>1862</v>
      </c>
      <c r="H194" s="217" t="s">
        <v>5</v>
      </c>
      <c r="I194" s="219"/>
      <c r="L194" s="215"/>
      <c r="M194" s="220"/>
      <c r="N194" s="221"/>
      <c r="O194" s="221"/>
      <c r="P194" s="221"/>
      <c r="Q194" s="221"/>
      <c r="R194" s="221"/>
      <c r="S194" s="221"/>
      <c r="T194" s="222"/>
      <c r="AT194" s="217" t="s">
        <v>166</v>
      </c>
      <c r="AU194" s="217" t="s">
        <v>82</v>
      </c>
      <c r="AV194" s="11" t="s">
        <v>78</v>
      </c>
      <c r="AW194" s="11" t="s">
        <v>36</v>
      </c>
      <c r="AX194" s="11" t="s">
        <v>73</v>
      </c>
      <c r="AY194" s="217" t="s">
        <v>158</v>
      </c>
    </row>
    <row r="195" spans="2:51" s="12" customFormat="1" ht="13.5">
      <c r="B195" s="223"/>
      <c r="D195" s="216" t="s">
        <v>166</v>
      </c>
      <c r="E195" s="224" t="s">
        <v>5</v>
      </c>
      <c r="F195" s="225" t="s">
        <v>1860</v>
      </c>
      <c r="H195" s="226">
        <v>12</v>
      </c>
      <c r="I195" s="227"/>
      <c r="L195" s="223"/>
      <c r="M195" s="228"/>
      <c r="N195" s="229"/>
      <c r="O195" s="229"/>
      <c r="P195" s="229"/>
      <c r="Q195" s="229"/>
      <c r="R195" s="229"/>
      <c r="S195" s="229"/>
      <c r="T195" s="230"/>
      <c r="AT195" s="224" t="s">
        <v>166</v>
      </c>
      <c r="AU195" s="224" t="s">
        <v>82</v>
      </c>
      <c r="AV195" s="12" t="s">
        <v>82</v>
      </c>
      <c r="AW195" s="12" t="s">
        <v>36</v>
      </c>
      <c r="AX195" s="12" t="s">
        <v>73</v>
      </c>
      <c r="AY195" s="224" t="s">
        <v>158</v>
      </c>
    </row>
    <row r="196" spans="2:51" s="13" customFormat="1" ht="13.5">
      <c r="B196" s="231"/>
      <c r="D196" s="216" t="s">
        <v>166</v>
      </c>
      <c r="E196" s="232" t="s">
        <v>5</v>
      </c>
      <c r="F196" s="233" t="s">
        <v>169</v>
      </c>
      <c r="H196" s="234">
        <v>104</v>
      </c>
      <c r="I196" s="235"/>
      <c r="L196" s="231"/>
      <c r="M196" s="236"/>
      <c r="N196" s="237"/>
      <c r="O196" s="237"/>
      <c r="P196" s="237"/>
      <c r="Q196" s="237"/>
      <c r="R196" s="237"/>
      <c r="S196" s="237"/>
      <c r="T196" s="238"/>
      <c r="AT196" s="232" t="s">
        <v>166</v>
      </c>
      <c r="AU196" s="232" t="s">
        <v>82</v>
      </c>
      <c r="AV196" s="13" t="s">
        <v>88</v>
      </c>
      <c r="AW196" s="13" t="s">
        <v>36</v>
      </c>
      <c r="AX196" s="13" t="s">
        <v>78</v>
      </c>
      <c r="AY196" s="232" t="s">
        <v>158</v>
      </c>
    </row>
    <row r="197" spans="2:65" s="1" customFormat="1" ht="16.5" customHeight="1">
      <c r="B197" s="202"/>
      <c r="C197" s="203" t="s">
        <v>1375</v>
      </c>
      <c r="D197" s="203" t="s">
        <v>160</v>
      </c>
      <c r="E197" s="204" t="s">
        <v>292</v>
      </c>
      <c r="F197" s="205" t="s">
        <v>293</v>
      </c>
      <c r="G197" s="206" t="s">
        <v>163</v>
      </c>
      <c r="H197" s="207">
        <v>104</v>
      </c>
      <c r="I197" s="208"/>
      <c r="J197" s="209">
        <f>ROUND(I197*H197,2)</f>
        <v>0</v>
      </c>
      <c r="K197" s="205" t="s">
        <v>5</v>
      </c>
      <c r="L197" s="47"/>
      <c r="M197" s="210" t="s">
        <v>5</v>
      </c>
      <c r="N197" s="211" t="s">
        <v>44</v>
      </c>
      <c r="O197" s="48"/>
      <c r="P197" s="212">
        <f>O197*H197</f>
        <v>0</v>
      </c>
      <c r="Q197" s="212">
        <v>0</v>
      </c>
      <c r="R197" s="212">
        <f>Q197*H197</f>
        <v>0</v>
      </c>
      <c r="S197" s="212">
        <v>0</v>
      </c>
      <c r="T197" s="213">
        <f>S197*H197</f>
        <v>0</v>
      </c>
      <c r="AR197" s="25" t="s">
        <v>88</v>
      </c>
      <c r="AT197" s="25" t="s">
        <v>160</v>
      </c>
      <c r="AU197" s="25" t="s">
        <v>82</v>
      </c>
      <c r="AY197" s="25" t="s">
        <v>158</v>
      </c>
      <c r="BE197" s="214">
        <f>IF(N197="základní",J197,0)</f>
        <v>0</v>
      </c>
      <c r="BF197" s="214">
        <f>IF(N197="snížená",J197,0)</f>
        <v>0</v>
      </c>
      <c r="BG197" s="214">
        <f>IF(N197="zákl. přenesená",J197,0)</f>
        <v>0</v>
      </c>
      <c r="BH197" s="214">
        <f>IF(N197="sníž. přenesená",J197,0)</f>
        <v>0</v>
      </c>
      <c r="BI197" s="214">
        <f>IF(N197="nulová",J197,0)</f>
        <v>0</v>
      </c>
      <c r="BJ197" s="25" t="s">
        <v>78</v>
      </c>
      <c r="BK197" s="214">
        <f>ROUND(I197*H197,2)</f>
        <v>0</v>
      </c>
      <c r="BL197" s="25" t="s">
        <v>88</v>
      </c>
      <c r="BM197" s="25" t="s">
        <v>1863</v>
      </c>
    </row>
    <row r="198" spans="2:63" s="10" customFormat="1" ht="29.85" customHeight="1">
      <c r="B198" s="189"/>
      <c r="D198" s="190" t="s">
        <v>72</v>
      </c>
      <c r="E198" s="200" t="s">
        <v>91</v>
      </c>
      <c r="F198" s="200" t="s">
        <v>295</v>
      </c>
      <c r="I198" s="192"/>
      <c r="J198" s="201">
        <f>BK198</f>
        <v>0</v>
      </c>
      <c r="L198" s="189"/>
      <c r="M198" s="194"/>
      <c r="N198" s="195"/>
      <c r="O198" s="195"/>
      <c r="P198" s="196">
        <f>SUM(P199:P209)</f>
        <v>0</v>
      </c>
      <c r="Q198" s="195"/>
      <c r="R198" s="196">
        <f>SUM(R199:R209)</f>
        <v>8.343</v>
      </c>
      <c r="S198" s="195"/>
      <c r="T198" s="197">
        <f>SUM(T199:T209)</f>
        <v>0</v>
      </c>
      <c r="AR198" s="190" t="s">
        <v>78</v>
      </c>
      <c r="AT198" s="198" t="s">
        <v>72</v>
      </c>
      <c r="AU198" s="198" t="s">
        <v>78</v>
      </c>
      <c r="AY198" s="190" t="s">
        <v>158</v>
      </c>
      <c r="BK198" s="199">
        <f>SUM(BK199:BK209)</f>
        <v>0</v>
      </c>
    </row>
    <row r="199" spans="2:65" s="1" customFormat="1" ht="25.5" customHeight="1">
      <c r="B199" s="202"/>
      <c r="C199" s="203" t="s">
        <v>229</v>
      </c>
      <c r="D199" s="203" t="s">
        <v>160</v>
      </c>
      <c r="E199" s="204" t="s">
        <v>296</v>
      </c>
      <c r="F199" s="205" t="s">
        <v>297</v>
      </c>
      <c r="G199" s="206" t="s">
        <v>163</v>
      </c>
      <c r="H199" s="207">
        <v>45</v>
      </c>
      <c r="I199" s="208"/>
      <c r="J199" s="209">
        <f>ROUND(I199*H199,2)</f>
        <v>0</v>
      </c>
      <c r="K199" s="205" t="s">
        <v>5</v>
      </c>
      <c r="L199" s="47"/>
      <c r="M199" s="210" t="s">
        <v>5</v>
      </c>
      <c r="N199" s="211" t="s">
        <v>44</v>
      </c>
      <c r="O199" s="48"/>
      <c r="P199" s="212">
        <f>O199*H199</f>
        <v>0</v>
      </c>
      <c r="Q199" s="212">
        <v>0</v>
      </c>
      <c r="R199" s="212">
        <f>Q199*H199</f>
        <v>0</v>
      </c>
      <c r="S199" s="212">
        <v>0</v>
      </c>
      <c r="T199" s="213">
        <f>S199*H199</f>
        <v>0</v>
      </c>
      <c r="AR199" s="25" t="s">
        <v>88</v>
      </c>
      <c r="AT199" s="25" t="s">
        <v>160</v>
      </c>
      <c r="AU199" s="25" t="s">
        <v>82</v>
      </c>
      <c r="AY199" s="25" t="s">
        <v>158</v>
      </c>
      <c r="BE199" s="214">
        <f>IF(N199="základní",J199,0)</f>
        <v>0</v>
      </c>
      <c r="BF199" s="214">
        <f>IF(N199="snížená",J199,0)</f>
        <v>0</v>
      </c>
      <c r="BG199" s="214">
        <f>IF(N199="zákl. přenesená",J199,0)</f>
        <v>0</v>
      </c>
      <c r="BH199" s="214">
        <f>IF(N199="sníž. přenesená",J199,0)</f>
        <v>0</v>
      </c>
      <c r="BI199" s="214">
        <f>IF(N199="nulová",J199,0)</f>
        <v>0</v>
      </c>
      <c r="BJ199" s="25" t="s">
        <v>78</v>
      </c>
      <c r="BK199" s="214">
        <f>ROUND(I199*H199,2)</f>
        <v>0</v>
      </c>
      <c r="BL199" s="25" t="s">
        <v>88</v>
      </c>
      <c r="BM199" s="25" t="s">
        <v>1864</v>
      </c>
    </row>
    <row r="200" spans="2:51" s="11" customFormat="1" ht="13.5">
      <c r="B200" s="215"/>
      <c r="D200" s="216" t="s">
        <v>166</v>
      </c>
      <c r="E200" s="217" t="s">
        <v>5</v>
      </c>
      <c r="F200" s="218" t="s">
        <v>299</v>
      </c>
      <c r="H200" s="217" t="s">
        <v>5</v>
      </c>
      <c r="I200" s="219"/>
      <c r="L200" s="215"/>
      <c r="M200" s="220"/>
      <c r="N200" s="221"/>
      <c r="O200" s="221"/>
      <c r="P200" s="221"/>
      <c r="Q200" s="221"/>
      <c r="R200" s="221"/>
      <c r="S200" s="221"/>
      <c r="T200" s="222"/>
      <c r="AT200" s="217" t="s">
        <v>166</v>
      </c>
      <c r="AU200" s="217" t="s">
        <v>82</v>
      </c>
      <c r="AV200" s="11" t="s">
        <v>78</v>
      </c>
      <c r="AW200" s="11" t="s">
        <v>36</v>
      </c>
      <c r="AX200" s="11" t="s">
        <v>73</v>
      </c>
      <c r="AY200" s="217" t="s">
        <v>158</v>
      </c>
    </row>
    <row r="201" spans="2:51" s="12" customFormat="1" ht="13.5">
      <c r="B201" s="223"/>
      <c r="D201" s="216" t="s">
        <v>166</v>
      </c>
      <c r="E201" s="224" t="s">
        <v>5</v>
      </c>
      <c r="F201" s="225" t="s">
        <v>1865</v>
      </c>
      <c r="H201" s="226">
        <v>45</v>
      </c>
      <c r="I201" s="227"/>
      <c r="L201" s="223"/>
      <c r="M201" s="228"/>
      <c r="N201" s="229"/>
      <c r="O201" s="229"/>
      <c r="P201" s="229"/>
      <c r="Q201" s="229"/>
      <c r="R201" s="229"/>
      <c r="S201" s="229"/>
      <c r="T201" s="230"/>
      <c r="AT201" s="224" t="s">
        <v>166</v>
      </c>
      <c r="AU201" s="224" t="s">
        <v>82</v>
      </c>
      <c r="AV201" s="12" t="s">
        <v>82</v>
      </c>
      <c r="AW201" s="12" t="s">
        <v>36</v>
      </c>
      <c r="AX201" s="12" t="s">
        <v>78</v>
      </c>
      <c r="AY201" s="224" t="s">
        <v>158</v>
      </c>
    </row>
    <row r="202" spans="2:65" s="1" customFormat="1" ht="16.5" customHeight="1">
      <c r="B202" s="202"/>
      <c r="C202" s="203" t="s">
        <v>1364</v>
      </c>
      <c r="D202" s="203" t="s">
        <v>160</v>
      </c>
      <c r="E202" s="204" t="s">
        <v>1866</v>
      </c>
      <c r="F202" s="205" t="s">
        <v>312</v>
      </c>
      <c r="G202" s="206" t="s">
        <v>163</v>
      </c>
      <c r="H202" s="207">
        <v>22.5</v>
      </c>
      <c r="I202" s="208"/>
      <c r="J202" s="209">
        <f>ROUND(I202*H202,2)</f>
        <v>0</v>
      </c>
      <c r="K202" s="205" t="s">
        <v>5</v>
      </c>
      <c r="L202" s="47"/>
      <c r="M202" s="210" t="s">
        <v>5</v>
      </c>
      <c r="N202" s="211" t="s">
        <v>44</v>
      </c>
      <c r="O202" s="48"/>
      <c r="P202" s="212">
        <f>O202*H202</f>
        <v>0</v>
      </c>
      <c r="Q202" s="212">
        <v>0.3708</v>
      </c>
      <c r="R202" s="212">
        <f>Q202*H202</f>
        <v>8.343</v>
      </c>
      <c r="S202" s="212">
        <v>0</v>
      </c>
      <c r="T202" s="213">
        <f>S202*H202</f>
        <v>0</v>
      </c>
      <c r="AR202" s="25" t="s">
        <v>88</v>
      </c>
      <c r="AT202" s="25" t="s">
        <v>160</v>
      </c>
      <c r="AU202" s="25" t="s">
        <v>82</v>
      </c>
      <c r="AY202" s="25" t="s">
        <v>158</v>
      </c>
      <c r="BE202" s="214">
        <f>IF(N202="základní",J202,0)</f>
        <v>0</v>
      </c>
      <c r="BF202" s="214">
        <f>IF(N202="snížená",J202,0)</f>
        <v>0</v>
      </c>
      <c r="BG202" s="214">
        <f>IF(N202="zákl. přenesená",J202,0)</f>
        <v>0</v>
      </c>
      <c r="BH202" s="214">
        <f>IF(N202="sníž. přenesená",J202,0)</f>
        <v>0</v>
      </c>
      <c r="BI202" s="214">
        <f>IF(N202="nulová",J202,0)</f>
        <v>0</v>
      </c>
      <c r="BJ202" s="25" t="s">
        <v>78</v>
      </c>
      <c r="BK202" s="214">
        <f>ROUND(I202*H202,2)</f>
        <v>0</v>
      </c>
      <c r="BL202" s="25" t="s">
        <v>88</v>
      </c>
      <c r="BM202" s="25" t="s">
        <v>1867</v>
      </c>
    </row>
    <row r="203" spans="2:51" s="12" customFormat="1" ht="13.5">
      <c r="B203" s="223"/>
      <c r="D203" s="216" t="s">
        <v>166</v>
      </c>
      <c r="E203" s="224" t="s">
        <v>5</v>
      </c>
      <c r="F203" s="225" t="s">
        <v>1816</v>
      </c>
      <c r="H203" s="226">
        <v>20</v>
      </c>
      <c r="I203" s="227"/>
      <c r="L203" s="223"/>
      <c r="M203" s="228"/>
      <c r="N203" s="229"/>
      <c r="O203" s="229"/>
      <c r="P203" s="229"/>
      <c r="Q203" s="229"/>
      <c r="R203" s="229"/>
      <c r="S203" s="229"/>
      <c r="T203" s="230"/>
      <c r="AT203" s="224" t="s">
        <v>166</v>
      </c>
      <c r="AU203" s="224" t="s">
        <v>82</v>
      </c>
      <c r="AV203" s="12" t="s">
        <v>82</v>
      </c>
      <c r="AW203" s="12" t="s">
        <v>36</v>
      </c>
      <c r="AX203" s="12" t="s">
        <v>73</v>
      </c>
      <c r="AY203" s="224" t="s">
        <v>158</v>
      </c>
    </row>
    <row r="204" spans="2:51" s="12" customFormat="1" ht="13.5">
      <c r="B204" s="223"/>
      <c r="D204" s="216" t="s">
        <v>166</v>
      </c>
      <c r="E204" s="224" t="s">
        <v>5</v>
      </c>
      <c r="F204" s="225" t="s">
        <v>1817</v>
      </c>
      <c r="H204" s="226">
        <v>2.5</v>
      </c>
      <c r="I204" s="227"/>
      <c r="L204" s="223"/>
      <c r="M204" s="228"/>
      <c r="N204" s="229"/>
      <c r="O204" s="229"/>
      <c r="P204" s="229"/>
      <c r="Q204" s="229"/>
      <c r="R204" s="229"/>
      <c r="S204" s="229"/>
      <c r="T204" s="230"/>
      <c r="AT204" s="224" t="s">
        <v>166</v>
      </c>
      <c r="AU204" s="224" t="s">
        <v>82</v>
      </c>
      <c r="AV204" s="12" t="s">
        <v>82</v>
      </c>
      <c r="AW204" s="12" t="s">
        <v>36</v>
      </c>
      <c r="AX204" s="12" t="s">
        <v>73</v>
      </c>
      <c r="AY204" s="224" t="s">
        <v>158</v>
      </c>
    </row>
    <row r="205" spans="2:51" s="13" customFormat="1" ht="13.5">
      <c r="B205" s="231"/>
      <c r="D205" s="216" t="s">
        <v>166</v>
      </c>
      <c r="E205" s="232" t="s">
        <v>5</v>
      </c>
      <c r="F205" s="233" t="s">
        <v>169</v>
      </c>
      <c r="H205" s="234">
        <v>22.5</v>
      </c>
      <c r="I205" s="235"/>
      <c r="L205" s="231"/>
      <c r="M205" s="236"/>
      <c r="N205" s="237"/>
      <c r="O205" s="237"/>
      <c r="P205" s="237"/>
      <c r="Q205" s="237"/>
      <c r="R205" s="237"/>
      <c r="S205" s="237"/>
      <c r="T205" s="238"/>
      <c r="AT205" s="232" t="s">
        <v>166</v>
      </c>
      <c r="AU205" s="232" t="s">
        <v>82</v>
      </c>
      <c r="AV205" s="13" t="s">
        <v>88</v>
      </c>
      <c r="AW205" s="13" t="s">
        <v>36</v>
      </c>
      <c r="AX205" s="13" t="s">
        <v>78</v>
      </c>
      <c r="AY205" s="232" t="s">
        <v>158</v>
      </c>
    </row>
    <row r="206" spans="2:65" s="1" customFormat="1" ht="204" customHeight="1">
      <c r="B206" s="202"/>
      <c r="C206" s="203" t="s">
        <v>237</v>
      </c>
      <c r="D206" s="203" t="s">
        <v>160</v>
      </c>
      <c r="E206" s="204" t="s">
        <v>302</v>
      </c>
      <c r="F206" s="205" t="s">
        <v>303</v>
      </c>
      <c r="G206" s="206" t="s">
        <v>304</v>
      </c>
      <c r="H206" s="207">
        <v>90</v>
      </c>
      <c r="I206" s="208"/>
      <c r="J206" s="209">
        <f>ROUND(I206*H206,2)</f>
        <v>0</v>
      </c>
      <c r="K206" s="205" t="s">
        <v>5</v>
      </c>
      <c r="L206" s="47"/>
      <c r="M206" s="210" t="s">
        <v>5</v>
      </c>
      <c r="N206" s="211" t="s">
        <v>44</v>
      </c>
      <c r="O206" s="48"/>
      <c r="P206" s="212">
        <f>O206*H206</f>
        <v>0</v>
      </c>
      <c r="Q206" s="212">
        <v>0</v>
      </c>
      <c r="R206" s="212">
        <f>Q206*H206</f>
        <v>0</v>
      </c>
      <c r="S206" s="212">
        <v>0</v>
      </c>
      <c r="T206" s="213">
        <f>S206*H206</f>
        <v>0</v>
      </c>
      <c r="AR206" s="25" t="s">
        <v>88</v>
      </c>
      <c r="AT206" s="25" t="s">
        <v>160</v>
      </c>
      <c r="AU206" s="25" t="s">
        <v>82</v>
      </c>
      <c r="AY206" s="25" t="s">
        <v>158</v>
      </c>
      <c r="BE206" s="214">
        <f>IF(N206="základní",J206,0)</f>
        <v>0</v>
      </c>
      <c r="BF206" s="214">
        <f>IF(N206="snížená",J206,0)</f>
        <v>0</v>
      </c>
      <c r="BG206" s="214">
        <f>IF(N206="zákl. přenesená",J206,0)</f>
        <v>0</v>
      </c>
      <c r="BH206" s="214">
        <f>IF(N206="sníž. přenesená",J206,0)</f>
        <v>0</v>
      </c>
      <c r="BI206" s="214">
        <f>IF(N206="nulová",J206,0)</f>
        <v>0</v>
      </c>
      <c r="BJ206" s="25" t="s">
        <v>78</v>
      </c>
      <c r="BK206" s="214">
        <f>ROUND(I206*H206,2)</f>
        <v>0</v>
      </c>
      <c r="BL206" s="25" t="s">
        <v>88</v>
      </c>
      <c r="BM206" s="25" t="s">
        <v>1868</v>
      </c>
    </row>
    <row r="207" spans="2:51" s="12" customFormat="1" ht="13.5">
      <c r="B207" s="223"/>
      <c r="D207" s="216" t="s">
        <v>166</v>
      </c>
      <c r="E207" s="224" t="s">
        <v>5</v>
      </c>
      <c r="F207" s="225" t="s">
        <v>822</v>
      </c>
      <c r="H207" s="226">
        <v>90</v>
      </c>
      <c r="I207" s="227"/>
      <c r="L207" s="223"/>
      <c r="M207" s="228"/>
      <c r="N207" s="229"/>
      <c r="O207" s="229"/>
      <c r="P207" s="229"/>
      <c r="Q207" s="229"/>
      <c r="R207" s="229"/>
      <c r="S207" s="229"/>
      <c r="T207" s="230"/>
      <c r="AT207" s="224" t="s">
        <v>166</v>
      </c>
      <c r="AU207" s="224" t="s">
        <v>82</v>
      </c>
      <c r="AV207" s="12" t="s">
        <v>82</v>
      </c>
      <c r="AW207" s="12" t="s">
        <v>36</v>
      </c>
      <c r="AX207" s="12" t="s">
        <v>73</v>
      </c>
      <c r="AY207" s="224" t="s">
        <v>158</v>
      </c>
    </row>
    <row r="208" spans="2:51" s="13" customFormat="1" ht="13.5">
      <c r="B208" s="231"/>
      <c r="D208" s="216" t="s">
        <v>166</v>
      </c>
      <c r="E208" s="232" t="s">
        <v>5</v>
      </c>
      <c r="F208" s="233" t="s">
        <v>169</v>
      </c>
      <c r="H208" s="234">
        <v>90</v>
      </c>
      <c r="I208" s="235"/>
      <c r="L208" s="231"/>
      <c r="M208" s="236"/>
      <c r="N208" s="237"/>
      <c r="O208" s="237"/>
      <c r="P208" s="237"/>
      <c r="Q208" s="237"/>
      <c r="R208" s="237"/>
      <c r="S208" s="237"/>
      <c r="T208" s="238"/>
      <c r="AT208" s="232" t="s">
        <v>166</v>
      </c>
      <c r="AU208" s="232" t="s">
        <v>82</v>
      </c>
      <c r="AV208" s="13" t="s">
        <v>88</v>
      </c>
      <c r="AW208" s="13" t="s">
        <v>36</v>
      </c>
      <c r="AX208" s="13" t="s">
        <v>78</v>
      </c>
      <c r="AY208" s="232" t="s">
        <v>158</v>
      </c>
    </row>
    <row r="209" spans="2:65" s="1" customFormat="1" ht="344.25" customHeight="1">
      <c r="B209" s="202"/>
      <c r="C209" s="203" t="s">
        <v>244</v>
      </c>
      <c r="D209" s="203" t="s">
        <v>160</v>
      </c>
      <c r="E209" s="204" t="s">
        <v>307</v>
      </c>
      <c r="F209" s="205" t="s">
        <v>1869</v>
      </c>
      <c r="G209" s="206" t="s">
        <v>304</v>
      </c>
      <c r="H209" s="207">
        <v>90</v>
      </c>
      <c r="I209" s="208"/>
      <c r="J209" s="209">
        <f>ROUND(I209*H209,2)</f>
        <v>0</v>
      </c>
      <c r="K209" s="205" t="s">
        <v>5</v>
      </c>
      <c r="L209" s="47"/>
      <c r="M209" s="210" t="s">
        <v>5</v>
      </c>
      <c r="N209" s="211" t="s">
        <v>44</v>
      </c>
      <c r="O209" s="48"/>
      <c r="P209" s="212">
        <f>O209*H209</f>
        <v>0</v>
      </c>
      <c r="Q209" s="212">
        <v>0</v>
      </c>
      <c r="R209" s="212">
        <f>Q209*H209</f>
        <v>0</v>
      </c>
      <c r="S209" s="212">
        <v>0</v>
      </c>
      <c r="T209" s="213">
        <f>S209*H209</f>
        <v>0</v>
      </c>
      <c r="AR209" s="25" t="s">
        <v>88</v>
      </c>
      <c r="AT209" s="25" t="s">
        <v>160</v>
      </c>
      <c r="AU209" s="25" t="s">
        <v>82</v>
      </c>
      <c r="AY209" s="25" t="s">
        <v>158</v>
      </c>
      <c r="BE209" s="214">
        <f>IF(N209="základní",J209,0)</f>
        <v>0</v>
      </c>
      <c r="BF209" s="214">
        <f>IF(N209="snížená",J209,0)</f>
        <v>0</v>
      </c>
      <c r="BG209" s="214">
        <f>IF(N209="zákl. přenesená",J209,0)</f>
        <v>0</v>
      </c>
      <c r="BH209" s="214">
        <f>IF(N209="sníž. přenesená",J209,0)</f>
        <v>0</v>
      </c>
      <c r="BI209" s="214">
        <f>IF(N209="nulová",J209,0)</f>
        <v>0</v>
      </c>
      <c r="BJ209" s="25" t="s">
        <v>78</v>
      </c>
      <c r="BK209" s="214">
        <f>ROUND(I209*H209,2)</f>
        <v>0</v>
      </c>
      <c r="BL209" s="25" t="s">
        <v>88</v>
      </c>
      <c r="BM209" s="25" t="s">
        <v>1870</v>
      </c>
    </row>
    <row r="210" spans="2:63" s="10" customFormat="1" ht="29.85" customHeight="1">
      <c r="B210" s="189"/>
      <c r="D210" s="190" t="s">
        <v>72</v>
      </c>
      <c r="E210" s="200" t="s">
        <v>325</v>
      </c>
      <c r="F210" s="200" t="s">
        <v>326</v>
      </c>
      <c r="I210" s="192"/>
      <c r="J210" s="201">
        <f>BK210</f>
        <v>0</v>
      </c>
      <c r="L210" s="189"/>
      <c r="M210" s="194"/>
      <c r="N210" s="195"/>
      <c r="O210" s="195"/>
      <c r="P210" s="196">
        <f>SUM(P211:P270)</f>
        <v>0</v>
      </c>
      <c r="Q210" s="195"/>
      <c r="R210" s="196">
        <f>SUM(R211:R270)</f>
        <v>0</v>
      </c>
      <c r="S210" s="195"/>
      <c r="T210" s="197">
        <f>SUM(T211:T270)</f>
        <v>0</v>
      </c>
      <c r="AR210" s="190" t="s">
        <v>78</v>
      </c>
      <c r="AT210" s="198" t="s">
        <v>72</v>
      </c>
      <c r="AU210" s="198" t="s">
        <v>78</v>
      </c>
      <c r="AY210" s="190" t="s">
        <v>158</v>
      </c>
      <c r="BK210" s="199">
        <f>SUM(BK211:BK270)</f>
        <v>0</v>
      </c>
    </row>
    <row r="211" spans="2:65" s="1" customFormat="1" ht="25.5" customHeight="1">
      <c r="B211" s="202"/>
      <c r="C211" s="203" t="s">
        <v>11</v>
      </c>
      <c r="D211" s="203" t="s">
        <v>160</v>
      </c>
      <c r="E211" s="204" t="s">
        <v>422</v>
      </c>
      <c r="F211" s="205" t="s">
        <v>423</v>
      </c>
      <c r="G211" s="206" t="s">
        <v>163</v>
      </c>
      <c r="H211" s="207">
        <v>104</v>
      </c>
      <c r="I211" s="208"/>
      <c r="J211" s="209">
        <f>ROUND(I211*H211,2)</f>
        <v>0</v>
      </c>
      <c r="K211" s="205" t="s">
        <v>164</v>
      </c>
      <c r="L211" s="47"/>
      <c r="M211" s="210" t="s">
        <v>5</v>
      </c>
      <c r="N211" s="211" t="s">
        <v>44</v>
      </c>
      <c r="O211" s="48"/>
      <c r="P211" s="212">
        <f>O211*H211</f>
        <v>0</v>
      </c>
      <c r="Q211" s="212">
        <v>0</v>
      </c>
      <c r="R211" s="212">
        <f>Q211*H211</f>
        <v>0</v>
      </c>
      <c r="S211" s="212">
        <v>0</v>
      </c>
      <c r="T211" s="213">
        <f>S211*H211</f>
        <v>0</v>
      </c>
      <c r="AR211" s="25" t="s">
        <v>88</v>
      </c>
      <c r="AT211" s="25" t="s">
        <v>160</v>
      </c>
      <c r="AU211" s="25" t="s">
        <v>82</v>
      </c>
      <c r="AY211" s="25" t="s">
        <v>158</v>
      </c>
      <c r="BE211" s="214">
        <f>IF(N211="základní",J211,0)</f>
        <v>0</v>
      </c>
      <c r="BF211" s="214">
        <f>IF(N211="snížená",J211,0)</f>
        <v>0</v>
      </c>
      <c r="BG211" s="214">
        <f>IF(N211="zákl. přenesená",J211,0)</f>
        <v>0</v>
      </c>
      <c r="BH211" s="214">
        <f>IF(N211="sníž. přenesená",J211,0)</f>
        <v>0</v>
      </c>
      <c r="BI211" s="214">
        <f>IF(N211="nulová",J211,0)</f>
        <v>0</v>
      </c>
      <c r="BJ211" s="25" t="s">
        <v>78</v>
      </c>
      <c r="BK211" s="214">
        <f>ROUND(I211*H211,2)</f>
        <v>0</v>
      </c>
      <c r="BL211" s="25" t="s">
        <v>88</v>
      </c>
      <c r="BM211" s="25" t="s">
        <v>1871</v>
      </c>
    </row>
    <row r="212" spans="2:51" s="11" customFormat="1" ht="13.5">
      <c r="B212" s="215"/>
      <c r="D212" s="216" t="s">
        <v>166</v>
      </c>
      <c r="E212" s="217" t="s">
        <v>5</v>
      </c>
      <c r="F212" s="218" t="s">
        <v>420</v>
      </c>
      <c r="H212" s="217" t="s">
        <v>5</v>
      </c>
      <c r="I212" s="219"/>
      <c r="L212" s="215"/>
      <c r="M212" s="220"/>
      <c r="N212" s="221"/>
      <c r="O212" s="221"/>
      <c r="P212" s="221"/>
      <c r="Q212" s="221"/>
      <c r="R212" s="221"/>
      <c r="S212" s="221"/>
      <c r="T212" s="222"/>
      <c r="AT212" s="217" t="s">
        <v>166</v>
      </c>
      <c r="AU212" s="217" t="s">
        <v>82</v>
      </c>
      <c r="AV212" s="11" t="s">
        <v>78</v>
      </c>
      <c r="AW212" s="11" t="s">
        <v>36</v>
      </c>
      <c r="AX212" s="11" t="s">
        <v>73</v>
      </c>
      <c r="AY212" s="217" t="s">
        <v>158</v>
      </c>
    </row>
    <row r="213" spans="2:51" s="12" customFormat="1" ht="13.5">
      <c r="B213" s="223"/>
      <c r="D213" s="216" t="s">
        <v>166</v>
      </c>
      <c r="E213" s="224" t="s">
        <v>5</v>
      </c>
      <c r="F213" s="225" t="s">
        <v>1872</v>
      </c>
      <c r="H213" s="226">
        <v>104</v>
      </c>
      <c r="I213" s="227"/>
      <c r="L213" s="223"/>
      <c r="M213" s="228"/>
      <c r="N213" s="229"/>
      <c r="O213" s="229"/>
      <c r="P213" s="229"/>
      <c r="Q213" s="229"/>
      <c r="R213" s="229"/>
      <c r="S213" s="229"/>
      <c r="T213" s="230"/>
      <c r="AT213" s="224" t="s">
        <v>166</v>
      </c>
      <c r="AU213" s="224" t="s">
        <v>82</v>
      </c>
      <c r="AV213" s="12" t="s">
        <v>82</v>
      </c>
      <c r="AW213" s="12" t="s">
        <v>36</v>
      </c>
      <c r="AX213" s="12" t="s">
        <v>73</v>
      </c>
      <c r="AY213" s="224" t="s">
        <v>158</v>
      </c>
    </row>
    <row r="214" spans="2:51" s="13" customFormat="1" ht="13.5">
      <c r="B214" s="231"/>
      <c r="D214" s="216" t="s">
        <v>166</v>
      </c>
      <c r="E214" s="232" t="s">
        <v>5</v>
      </c>
      <c r="F214" s="233" t="s">
        <v>169</v>
      </c>
      <c r="H214" s="234">
        <v>104</v>
      </c>
      <c r="I214" s="235"/>
      <c r="L214" s="231"/>
      <c r="M214" s="236"/>
      <c r="N214" s="237"/>
      <c r="O214" s="237"/>
      <c r="P214" s="237"/>
      <c r="Q214" s="237"/>
      <c r="R214" s="237"/>
      <c r="S214" s="237"/>
      <c r="T214" s="238"/>
      <c r="AT214" s="232" t="s">
        <v>166</v>
      </c>
      <c r="AU214" s="232" t="s">
        <v>82</v>
      </c>
      <c r="AV214" s="13" t="s">
        <v>88</v>
      </c>
      <c r="AW214" s="13" t="s">
        <v>36</v>
      </c>
      <c r="AX214" s="13" t="s">
        <v>78</v>
      </c>
      <c r="AY214" s="232" t="s">
        <v>158</v>
      </c>
    </row>
    <row r="215" spans="2:65" s="1" customFormat="1" ht="16.5" customHeight="1">
      <c r="B215" s="202"/>
      <c r="C215" s="203" t="s">
        <v>255</v>
      </c>
      <c r="D215" s="203" t="s">
        <v>160</v>
      </c>
      <c r="E215" s="204" t="s">
        <v>410</v>
      </c>
      <c r="F215" s="205" t="s">
        <v>1873</v>
      </c>
      <c r="G215" s="206" t="s">
        <v>163</v>
      </c>
      <c r="H215" s="207">
        <v>71.023</v>
      </c>
      <c r="I215" s="208"/>
      <c r="J215" s="209">
        <f>ROUND(I215*H215,2)</f>
        <v>0</v>
      </c>
      <c r="K215" s="205" t="s">
        <v>5</v>
      </c>
      <c r="L215" s="47"/>
      <c r="M215" s="210" t="s">
        <v>5</v>
      </c>
      <c r="N215" s="211" t="s">
        <v>44</v>
      </c>
      <c r="O215" s="48"/>
      <c r="P215" s="212">
        <f>O215*H215</f>
        <v>0</v>
      </c>
      <c r="Q215" s="212">
        <v>0</v>
      </c>
      <c r="R215" s="212">
        <f>Q215*H215</f>
        <v>0</v>
      </c>
      <c r="S215" s="212">
        <v>0</v>
      </c>
      <c r="T215" s="213">
        <f>S215*H215</f>
        <v>0</v>
      </c>
      <c r="AR215" s="25" t="s">
        <v>88</v>
      </c>
      <c r="AT215" s="25" t="s">
        <v>160</v>
      </c>
      <c r="AU215" s="25" t="s">
        <v>82</v>
      </c>
      <c r="AY215" s="25" t="s">
        <v>158</v>
      </c>
      <c r="BE215" s="214">
        <f>IF(N215="základní",J215,0)</f>
        <v>0</v>
      </c>
      <c r="BF215" s="214">
        <f>IF(N215="snížená",J215,0)</f>
        <v>0</v>
      </c>
      <c r="BG215" s="214">
        <f>IF(N215="zákl. přenesená",J215,0)</f>
        <v>0</v>
      </c>
      <c r="BH215" s="214">
        <f>IF(N215="sníž. přenesená",J215,0)</f>
        <v>0</v>
      </c>
      <c r="BI215" s="214">
        <f>IF(N215="nulová",J215,0)</f>
        <v>0</v>
      </c>
      <c r="BJ215" s="25" t="s">
        <v>78</v>
      </c>
      <c r="BK215" s="214">
        <f>ROUND(I215*H215,2)</f>
        <v>0</v>
      </c>
      <c r="BL215" s="25" t="s">
        <v>88</v>
      </c>
      <c r="BM215" s="25" t="s">
        <v>1874</v>
      </c>
    </row>
    <row r="216" spans="2:51" s="11" customFormat="1" ht="13.5">
      <c r="B216" s="215"/>
      <c r="D216" s="216" t="s">
        <v>166</v>
      </c>
      <c r="E216" s="217" t="s">
        <v>5</v>
      </c>
      <c r="F216" s="218" t="s">
        <v>413</v>
      </c>
      <c r="H216" s="217" t="s">
        <v>5</v>
      </c>
      <c r="I216" s="219"/>
      <c r="L216" s="215"/>
      <c r="M216" s="220"/>
      <c r="N216" s="221"/>
      <c r="O216" s="221"/>
      <c r="P216" s="221"/>
      <c r="Q216" s="221"/>
      <c r="R216" s="221"/>
      <c r="S216" s="221"/>
      <c r="T216" s="222"/>
      <c r="AT216" s="217" t="s">
        <v>166</v>
      </c>
      <c r="AU216" s="217" t="s">
        <v>82</v>
      </c>
      <c r="AV216" s="11" t="s">
        <v>78</v>
      </c>
      <c r="AW216" s="11" t="s">
        <v>36</v>
      </c>
      <c r="AX216" s="11" t="s">
        <v>73</v>
      </c>
      <c r="AY216" s="217" t="s">
        <v>158</v>
      </c>
    </row>
    <row r="217" spans="2:51" s="11" customFormat="1" ht="13.5">
      <c r="B217" s="215"/>
      <c r="D217" s="216" t="s">
        <v>166</v>
      </c>
      <c r="E217" s="217" t="s">
        <v>5</v>
      </c>
      <c r="F217" s="218" t="s">
        <v>414</v>
      </c>
      <c r="H217" s="217" t="s">
        <v>5</v>
      </c>
      <c r="I217" s="219"/>
      <c r="L217" s="215"/>
      <c r="M217" s="220"/>
      <c r="N217" s="221"/>
      <c r="O217" s="221"/>
      <c r="P217" s="221"/>
      <c r="Q217" s="221"/>
      <c r="R217" s="221"/>
      <c r="S217" s="221"/>
      <c r="T217" s="222"/>
      <c r="AT217" s="217" t="s">
        <v>166</v>
      </c>
      <c r="AU217" s="217" t="s">
        <v>82</v>
      </c>
      <c r="AV217" s="11" t="s">
        <v>78</v>
      </c>
      <c r="AW217" s="11" t="s">
        <v>36</v>
      </c>
      <c r="AX217" s="11" t="s">
        <v>73</v>
      </c>
      <c r="AY217" s="217" t="s">
        <v>158</v>
      </c>
    </row>
    <row r="218" spans="2:51" s="12" customFormat="1" ht="13.5">
      <c r="B218" s="223"/>
      <c r="D218" s="216" t="s">
        <v>166</v>
      </c>
      <c r="E218" s="224" t="s">
        <v>5</v>
      </c>
      <c r="F218" s="225" t="s">
        <v>1875</v>
      </c>
      <c r="H218" s="226">
        <v>11.1</v>
      </c>
      <c r="I218" s="227"/>
      <c r="L218" s="223"/>
      <c r="M218" s="228"/>
      <c r="N218" s="229"/>
      <c r="O218" s="229"/>
      <c r="P218" s="229"/>
      <c r="Q218" s="229"/>
      <c r="R218" s="229"/>
      <c r="S218" s="229"/>
      <c r="T218" s="230"/>
      <c r="AT218" s="224" t="s">
        <v>166</v>
      </c>
      <c r="AU218" s="224" t="s">
        <v>82</v>
      </c>
      <c r="AV218" s="12" t="s">
        <v>82</v>
      </c>
      <c r="AW218" s="12" t="s">
        <v>36</v>
      </c>
      <c r="AX218" s="12" t="s">
        <v>73</v>
      </c>
      <c r="AY218" s="224" t="s">
        <v>158</v>
      </c>
    </row>
    <row r="219" spans="2:51" s="12" customFormat="1" ht="13.5">
      <c r="B219" s="223"/>
      <c r="D219" s="216" t="s">
        <v>166</v>
      </c>
      <c r="E219" s="224" t="s">
        <v>5</v>
      </c>
      <c r="F219" s="225" t="s">
        <v>1876</v>
      </c>
      <c r="H219" s="226">
        <v>3.215</v>
      </c>
      <c r="I219" s="227"/>
      <c r="L219" s="223"/>
      <c r="M219" s="228"/>
      <c r="N219" s="229"/>
      <c r="O219" s="229"/>
      <c r="P219" s="229"/>
      <c r="Q219" s="229"/>
      <c r="R219" s="229"/>
      <c r="S219" s="229"/>
      <c r="T219" s="230"/>
      <c r="AT219" s="224" t="s">
        <v>166</v>
      </c>
      <c r="AU219" s="224" t="s">
        <v>82</v>
      </c>
      <c r="AV219" s="12" t="s">
        <v>82</v>
      </c>
      <c r="AW219" s="12" t="s">
        <v>36</v>
      </c>
      <c r="AX219" s="12" t="s">
        <v>73</v>
      </c>
      <c r="AY219" s="224" t="s">
        <v>158</v>
      </c>
    </row>
    <row r="220" spans="2:51" s="12" customFormat="1" ht="13.5">
      <c r="B220" s="223"/>
      <c r="D220" s="216" t="s">
        <v>166</v>
      </c>
      <c r="E220" s="224" t="s">
        <v>5</v>
      </c>
      <c r="F220" s="225" t="s">
        <v>1877</v>
      </c>
      <c r="H220" s="226">
        <v>2.412</v>
      </c>
      <c r="I220" s="227"/>
      <c r="L220" s="223"/>
      <c r="M220" s="228"/>
      <c r="N220" s="229"/>
      <c r="O220" s="229"/>
      <c r="P220" s="229"/>
      <c r="Q220" s="229"/>
      <c r="R220" s="229"/>
      <c r="S220" s="229"/>
      <c r="T220" s="230"/>
      <c r="AT220" s="224" t="s">
        <v>166</v>
      </c>
      <c r="AU220" s="224" t="s">
        <v>82</v>
      </c>
      <c r="AV220" s="12" t="s">
        <v>82</v>
      </c>
      <c r="AW220" s="12" t="s">
        <v>36</v>
      </c>
      <c r="AX220" s="12" t="s">
        <v>73</v>
      </c>
      <c r="AY220" s="224" t="s">
        <v>158</v>
      </c>
    </row>
    <row r="221" spans="2:51" s="12" customFormat="1" ht="13.5">
      <c r="B221" s="223"/>
      <c r="D221" s="216" t="s">
        <v>166</v>
      </c>
      <c r="E221" s="224" t="s">
        <v>5</v>
      </c>
      <c r="F221" s="225" t="s">
        <v>1878</v>
      </c>
      <c r="H221" s="226">
        <v>37.98</v>
      </c>
      <c r="I221" s="227"/>
      <c r="L221" s="223"/>
      <c r="M221" s="228"/>
      <c r="N221" s="229"/>
      <c r="O221" s="229"/>
      <c r="P221" s="229"/>
      <c r="Q221" s="229"/>
      <c r="R221" s="229"/>
      <c r="S221" s="229"/>
      <c r="T221" s="230"/>
      <c r="AT221" s="224" t="s">
        <v>166</v>
      </c>
      <c r="AU221" s="224" t="s">
        <v>82</v>
      </c>
      <c r="AV221" s="12" t="s">
        <v>82</v>
      </c>
      <c r="AW221" s="12" t="s">
        <v>36</v>
      </c>
      <c r="AX221" s="12" t="s">
        <v>73</v>
      </c>
      <c r="AY221" s="224" t="s">
        <v>158</v>
      </c>
    </row>
    <row r="222" spans="2:51" s="12" customFormat="1" ht="13.5">
      <c r="B222" s="223"/>
      <c r="D222" s="216" t="s">
        <v>166</v>
      </c>
      <c r="E222" s="224" t="s">
        <v>5</v>
      </c>
      <c r="F222" s="225" t="s">
        <v>1879</v>
      </c>
      <c r="H222" s="226">
        <v>3.225</v>
      </c>
      <c r="I222" s="227"/>
      <c r="L222" s="223"/>
      <c r="M222" s="228"/>
      <c r="N222" s="229"/>
      <c r="O222" s="229"/>
      <c r="P222" s="229"/>
      <c r="Q222" s="229"/>
      <c r="R222" s="229"/>
      <c r="S222" s="229"/>
      <c r="T222" s="230"/>
      <c r="AT222" s="224" t="s">
        <v>166</v>
      </c>
      <c r="AU222" s="224" t="s">
        <v>82</v>
      </c>
      <c r="AV222" s="12" t="s">
        <v>82</v>
      </c>
      <c r="AW222" s="12" t="s">
        <v>36</v>
      </c>
      <c r="AX222" s="12" t="s">
        <v>73</v>
      </c>
      <c r="AY222" s="224" t="s">
        <v>158</v>
      </c>
    </row>
    <row r="223" spans="2:51" s="12" customFormat="1" ht="13.5">
      <c r="B223" s="223"/>
      <c r="D223" s="216" t="s">
        <v>166</v>
      </c>
      <c r="E223" s="224" t="s">
        <v>5</v>
      </c>
      <c r="F223" s="225" t="s">
        <v>1880</v>
      </c>
      <c r="H223" s="226">
        <v>2.003</v>
      </c>
      <c r="I223" s="227"/>
      <c r="L223" s="223"/>
      <c r="M223" s="228"/>
      <c r="N223" s="229"/>
      <c r="O223" s="229"/>
      <c r="P223" s="229"/>
      <c r="Q223" s="229"/>
      <c r="R223" s="229"/>
      <c r="S223" s="229"/>
      <c r="T223" s="230"/>
      <c r="AT223" s="224" t="s">
        <v>166</v>
      </c>
      <c r="AU223" s="224" t="s">
        <v>82</v>
      </c>
      <c r="AV223" s="12" t="s">
        <v>82</v>
      </c>
      <c r="AW223" s="12" t="s">
        <v>36</v>
      </c>
      <c r="AX223" s="12" t="s">
        <v>73</v>
      </c>
      <c r="AY223" s="224" t="s">
        <v>158</v>
      </c>
    </row>
    <row r="224" spans="2:51" s="12" customFormat="1" ht="13.5">
      <c r="B224" s="223"/>
      <c r="D224" s="216" t="s">
        <v>166</v>
      </c>
      <c r="E224" s="224" t="s">
        <v>5</v>
      </c>
      <c r="F224" s="225" t="s">
        <v>1881</v>
      </c>
      <c r="H224" s="226">
        <v>4.62</v>
      </c>
      <c r="I224" s="227"/>
      <c r="L224" s="223"/>
      <c r="M224" s="228"/>
      <c r="N224" s="229"/>
      <c r="O224" s="229"/>
      <c r="P224" s="229"/>
      <c r="Q224" s="229"/>
      <c r="R224" s="229"/>
      <c r="S224" s="229"/>
      <c r="T224" s="230"/>
      <c r="AT224" s="224" t="s">
        <v>166</v>
      </c>
      <c r="AU224" s="224" t="s">
        <v>82</v>
      </c>
      <c r="AV224" s="12" t="s">
        <v>82</v>
      </c>
      <c r="AW224" s="12" t="s">
        <v>36</v>
      </c>
      <c r="AX224" s="12" t="s">
        <v>73</v>
      </c>
      <c r="AY224" s="224" t="s">
        <v>158</v>
      </c>
    </row>
    <row r="225" spans="2:51" s="12" customFormat="1" ht="13.5">
      <c r="B225" s="223"/>
      <c r="D225" s="216" t="s">
        <v>166</v>
      </c>
      <c r="E225" s="224" t="s">
        <v>5</v>
      </c>
      <c r="F225" s="225" t="s">
        <v>1882</v>
      </c>
      <c r="H225" s="226">
        <v>6.468</v>
      </c>
      <c r="I225" s="227"/>
      <c r="L225" s="223"/>
      <c r="M225" s="228"/>
      <c r="N225" s="229"/>
      <c r="O225" s="229"/>
      <c r="P225" s="229"/>
      <c r="Q225" s="229"/>
      <c r="R225" s="229"/>
      <c r="S225" s="229"/>
      <c r="T225" s="230"/>
      <c r="AT225" s="224" t="s">
        <v>166</v>
      </c>
      <c r="AU225" s="224" t="s">
        <v>82</v>
      </c>
      <c r="AV225" s="12" t="s">
        <v>82</v>
      </c>
      <c r="AW225" s="12" t="s">
        <v>36</v>
      </c>
      <c r="AX225" s="12" t="s">
        <v>73</v>
      </c>
      <c r="AY225" s="224" t="s">
        <v>158</v>
      </c>
    </row>
    <row r="226" spans="2:51" s="13" customFormat="1" ht="13.5">
      <c r="B226" s="231"/>
      <c r="D226" s="216" t="s">
        <v>166</v>
      </c>
      <c r="E226" s="232" t="s">
        <v>5</v>
      </c>
      <c r="F226" s="233" t="s">
        <v>169</v>
      </c>
      <c r="H226" s="234">
        <v>71.023</v>
      </c>
      <c r="I226" s="235"/>
      <c r="L226" s="231"/>
      <c r="M226" s="236"/>
      <c r="N226" s="237"/>
      <c r="O226" s="237"/>
      <c r="P226" s="237"/>
      <c r="Q226" s="237"/>
      <c r="R226" s="237"/>
      <c r="S226" s="237"/>
      <c r="T226" s="238"/>
      <c r="AT226" s="232" t="s">
        <v>166</v>
      </c>
      <c r="AU226" s="232" t="s">
        <v>82</v>
      </c>
      <c r="AV226" s="13" t="s">
        <v>88</v>
      </c>
      <c r="AW226" s="13" t="s">
        <v>36</v>
      </c>
      <c r="AX226" s="13" t="s">
        <v>78</v>
      </c>
      <c r="AY226" s="232" t="s">
        <v>158</v>
      </c>
    </row>
    <row r="227" spans="2:65" s="1" customFormat="1" ht="25.5" customHeight="1">
      <c r="B227" s="202"/>
      <c r="C227" s="203" t="s">
        <v>263</v>
      </c>
      <c r="D227" s="203" t="s">
        <v>160</v>
      </c>
      <c r="E227" s="204" t="s">
        <v>417</v>
      </c>
      <c r="F227" s="205" t="s">
        <v>418</v>
      </c>
      <c r="G227" s="206" t="s">
        <v>163</v>
      </c>
      <c r="H227" s="207">
        <v>104</v>
      </c>
      <c r="I227" s="208"/>
      <c r="J227" s="209">
        <f>ROUND(I227*H227,2)</f>
        <v>0</v>
      </c>
      <c r="K227" s="205" t="s">
        <v>164</v>
      </c>
      <c r="L227" s="47"/>
      <c r="M227" s="210" t="s">
        <v>5</v>
      </c>
      <c r="N227" s="211" t="s">
        <v>44</v>
      </c>
      <c r="O227" s="48"/>
      <c r="P227" s="212">
        <f>O227*H227</f>
        <v>0</v>
      </c>
      <c r="Q227" s="212">
        <v>0</v>
      </c>
      <c r="R227" s="212">
        <f>Q227*H227</f>
        <v>0</v>
      </c>
      <c r="S227" s="212">
        <v>0</v>
      </c>
      <c r="T227" s="213">
        <f>S227*H227</f>
        <v>0</v>
      </c>
      <c r="AR227" s="25" t="s">
        <v>88</v>
      </c>
      <c r="AT227" s="25" t="s">
        <v>160</v>
      </c>
      <c r="AU227" s="25" t="s">
        <v>82</v>
      </c>
      <c r="AY227" s="25" t="s">
        <v>158</v>
      </c>
      <c r="BE227" s="214">
        <f>IF(N227="základní",J227,0)</f>
        <v>0</v>
      </c>
      <c r="BF227" s="214">
        <f>IF(N227="snížená",J227,0)</f>
        <v>0</v>
      </c>
      <c r="BG227" s="214">
        <f>IF(N227="zákl. přenesená",J227,0)</f>
        <v>0</v>
      </c>
      <c r="BH227" s="214">
        <f>IF(N227="sníž. přenesená",J227,0)</f>
        <v>0</v>
      </c>
      <c r="BI227" s="214">
        <f>IF(N227="nulová",J227,0)</f>
        <v>0</v>
      </c>
      <c r="BJ227" s="25" t="s">
        <v>78</v>
      </c>
      <c r="BK227" s="214">
        <f>ROUND(I227*H227,2)</f>
        <v>0</v>
      </c>
      <c r="BL227" s="25" t="s">
        <v>88</v>
      </c>
      <c r="BM227" s="25" t="s">
        <v>1883</v>
      </c>
    </row>
    <row r="228" spans="2:51" s="11" customFormat="1" ht="13.5">
      <c r="B228" s="215"/>
      <c r="D228" s="216" t="s">
        <v>166</v>
      </c>
      <c r="E228" s="217" t="s">
        <v>5</v>
      </c>
      <c r="F228" s="218" t="s">
        <v>420</v>
      </c>
      <c r="H228" s="217" t="s">
        <v>5</v>
      </c>
      <c r="I228" s="219"/>
      <c r="L228" s="215"/>
      <c r="M228" s="220"/>
      <c r="N228" s="221"/>
      <c r="O228" s="221"/>
      <c r="P228" s="221"/>
      <c r="Q228" s="221"/>
      <c r="R228" s="221"/>
      <c r="S228" s="221"/>
      <c r="T228" s="222"/>
      <c r="AT228" s="217" t="s">
        <v>166</v>
      </c>
      <c r="AU228" s="217" t="s">
        <v>82</v>
      </c>
      <c r="AV228" s="11" t="s">
        <v>78</v>
      </c>
      <c r="AW228" s="11" t="s">
        <v>36</v>
      </c>
      <c r="AX228" s="11" t="s">
        <v>73</v>
      </c>
      <c r="AY228" s="217" t="s">
        <v>158</v>
      </c>
    </row>
    <row r="229" spans="2:51" s="12" customFormat="1" ht="13.5">
      <c r="B229" s="223"/>
      <c r="D229" s="216" t="s">
        <v>166</v>
      </c>
      <c r="E229" s="224" t="s">
        <v>5</v>
      </c>
      <c r="F229" s="225" t="s">
        <v>1872</v>
      </c>
      <c r="H229" s="226">
        <v>104</v>
      </c>
      <c r="I229" s="227"/>
      <c r="L229" s="223"/>
      <c r="M229" s="228"/>
      <c r="N229" s="229"/>
      <c r="O229" s="229"/>
      <c r="P229" s="229"/>
      <c r="Q229" s="229"/>
      <c r="R229" s="229"/>
      <c r="S229" s="229"/>
      <c r="T229" s="230"/>
      <c r="AT229" s="224" t="s">
        <v>166</v>
      </c>
      <c r="AU229" s="224" t="s">
        <v>82</v>
      </c>
      <c r="AV229" s="12" t="s">
        <v>82</v>
      </c>
      <c r="AW229" s="12" t="s">
        <v>36</v>
      </c>
      <c r="AX229" s="12" t="s">
        <v>73</v>
      </c>
      <c r="AY229" s="224" t="s">
        <v>158</v>
      </c>
    </row>
    <row r="230" spans="2:51" s="13" customFormat="1" ht="13.5">
      <c r="B230" s="231"/>
      <c r="D230" s="216" t="s">
        <v>166</v>
      </c>
      <c r="E230" s="232" t="s">
        <v>5</v>
      </c>
      <c r="F230" s="233" t="s">
        <v>169</v>
      </c>
      <c r="H230" s="234">
        <v>104</v>
      </c>
      <c r="I230" s="235"/>
      <c r="L230" s="231"/>
      <c r="M230" s="236"/>
      <c r="N230" s="237"/>
      <c r="O230" s="237"/>
      <c r="P230" s="237"/>
      <c r="Q230" s="237"/>
      <c r="R230" s="237"/>
      <c r="S230" s="237"/>
      <c r="T230" s="238"/>
      <c r="AT230" s="232" t="s">
        <v>166</v>
      </c>
      <c r="AU230" s="232" t="s">
        <v>82</v>
      </c>
      <c r="AV230" s="13" t="s">
        <v>88</v>
      </c>
      <c r="AW230" s="13" t="s">
        <v>36</v>
      </c>
      <c r="AX230" s="13" t="s">
        <v>78</v>
      </c>
      <c r="AY230" s="232" t="s">
        <v>158</v>
      </c>
    </row>
    <row r="231" spans="2:65" s="1" customFormat="1" ht="25.5" customHeight="1">
      <c r="B231" s="202"/>
      <c r="C231" s="203" t="s">
        <v>276</v>
      </c>
      <c r="D231" s="203" t="s">
        <v>160</v>
      </c>
      <c r="E231" s="204" t="s">
        <v>368</v>
      </c>
      <c r="F231" s="205" t="s">
        <v>369</v>
      </c>
      <c r="G231" s="206" t="s">
        <v>304</v>
      </c>
      <c r="H231" s="207">
        <v>323.14</v>
      </c>
      <c r="I231" s="208"/>
      <c r="J231" s="209">
        <f>ROUND(I231*H231,2)</f>
        <v>0</v>
      </c>
      <c r="K231" s="205" t="s">
        <v>164</v>
      </c>
      <c r="L231" s="47"/>
      <c r="M231" s="210" t="s">
        <v>5</v>
      </c>
      <c r="N231" s="211" t="s">
        <v>44</v>
      </c>
      <c r="O231" s="48"/>
      <c r="P231" s="212">
        <f>O231*H231</f>
        <v>0</v>
      </c>
      <c r="Q231" s="212">
        <v>0</v>
      </c>
      <c r="R231" s="212">
        <f>Q231*H231</f>
        <v>0</v>
      </c>
      <c r="S231" s="212">
        <v>0</v>
      </c>
      <c r="T231" s="213">
        <f>S231*H231</f>
        <v>0</v>
      </c>
      <c r="AR231" s="25" t="s">
        <v>88</v>
      </c>
      <c r="AT231" s="25" t="s">
        <v>160</v>
      </c>
      <c r="AU231" s="25" t="s">
        <v>82</v>
      </c>
      <c r="AY231" s="25" t="s">
        <v>158</v>
      </c>
      <c r="BE231" s="214">
        <f>IF(N231="základní",J231,0)</f>
        <v>0</v>
      </c>
      <c r="BF231" s="214">
        <f>IF(N231="snížená",J231,0)</f>
        <v>0</v>
      </c>
      <c r="BG231" s="214">
        <f>IF(N231="zákl. přenesená",J231,0)</f>
        <v>0</v>
      </c>
      <c r="BH231" s="214">
        <f>IF(N231="sníž. přenesená",J231,0)</f>
        <v>0</v>
      </c>
      <c r="BI231" s="214">
        <f>IF(N231="nulová",J231,0)</f>
        <v>0</v>
      </c>
      <c r="BJ231" s="25" t="s">
        <v>78</v>
      </c>
      <c r="BK231" s="214">
        <f>ROUND(I231*H231,2)</f>
        <v>0</v>
      </c>
      <c r="BL231" s="25" t="s">
        <v>88</v>
      </c>
      <c r="BM231" s="25" t="s">
        <v>1884</v>
      </c>
    </row>
    <row r="232" spans="2:51" s="12" customFormat="1" ht="13.5">
      <c r="B232" s="223"/>
      <c r="D232" s="216" t="s">
        <v>166</v>
      </c>
      <c r="E232" s="224" t="s">
        <v>5</v>
      </c>
      <c r="F232" s="225" t="s">
        <v>1885</v>
      </c>
      <c r="H232" s="226">
        <v>37</v>
      </c>
      <c r="I232" s="227"/>
      <c r="L232" s="223"/>
      <c r="M232" s="228"/>
      <c r="N232" s="229"/>
      <c r="O232" s="229"/>
      <c r="P232" s="229"/>
      <c r="Q232" s="229"/>
      <c r="R232" s="229"/>
      <c r="S232" s="229"/>
      <c r="T232" s="230"/>
      <c r="AT232" s="224" t="s">
        <v>166</v>
      </c>
      <c r="AU232" s="224" t="s">
        <v>82</v>
      </c>
      <c r="AV232" s="12" t="s">
        <v>82</v>
      </c>
      <c r="AW232" s="12" t="s">
        <v>36</v>
      </c>
      <c r="AX232" s="12" t="s">
        <v>73</v>
      </c>
      <c r="AY232" s="224" t="s">
        <v>158</v>
      </c>
    </row>
    <row r="233" spans="2:51" s="12" customFormat="1" ht="13.5">
      <c r="B233" s="223"/>
      <c r="D233" s="216" t="s">
        <v>166</v>
      </c>
      <c r="E233" s="224" t="s">
        <v>5</v>
      </c>
      <c r="F233" s="225" t="s">
        <v>1886</v>
      </c>
      <c r="H233" s="226">
        <v>10.715</v>
      </c>
      <c r="I233" s="227"/>
      <c r="L233" s="223"/>
      <c r="M233" s="228"/>
      <c r="N233" s="229"/>
      <c r="O233" s="229"/>
      <c r="P233" s="229"/>
      <c r="Q233" s="229"/>
      <c r="R233" s="229"/>
      <c r="S233" s="229"/>
      <c r="T233" s="230"/>
      <c r="AT233" s="224" t="s">
        <v>166</v>
      </c>
      <c r="AU233" s="224" t="s">
        <v>82</v>
      </c>
      <c r="AV233" s="12" t="s">
        <v>82</v>
      </c>
      <c r="AW233" s="12" t="s">
        <v>36</v>
      </c>
      <c r="AX233" s="12" t="s">
        <v>73</v>
      </c>
      <c r="AY233" s="224" t="s">
        <v>158</v>
      </c>
    </row>
    <row r="234" spans="2:51" s="12" customFormat="1" ht="13.5">
      <c r="B234" s="223"/>
      <c r="D234" s="216" t="s">
        <v>166</v>
      </c>
      <c r="E234" s="224" t="s">
        <v>5</v>
      </c>
      <c r="F234" s="225" t="s">
        <v>1887</v>
      </c>
      <c r="H234" s="226">
        <v>8.04</v>
      </c>
      <c r="I234" s="227"/>
      <c r="L234" s="223"/>
      <c r="M234" s="228"/>
      <c r="N234" s="229"/>
      <c r="O234" s="229"/>
      <c r="P234" s="229"/>
      <c r="Q234" s="229"/>
      <c r="R234" s="229"/>
      <c r="S234" s="229"/>
      <c r="T234" s="230"/>
      <c r="AT234" s="224" t="s">
        <v>166</v>
      </c>
      <c r="AU234" s="224" t="s">
        <v>82</v>
      </c>
      <c r="AV234" s="12" t="s">
        <v>82</v>
      </c>
      <c r="AW234" s="12" t="s">
        <v>36</v>
      </c>
      <c r="AX234" s="12" t="s">
        <v>73</v>
      </c>
      <c r="AY234" s="224" t="s">
        <v>158</v>
      </c>
    </row>
    <row r="235" spans="2:51" s="12" customFormat="1" ht="13.5">
      <c r="B235" s="223"/>
      <c r="D235" s="216" t="s">
        <v>166</v>
      </c>
      <c r="E235" s="224" t="s">
        <v>5</v>
      </c>
      <c r="F235" s="225" t="s">
        <v>1888</v>
      </c>
      <c r="H235" s="226">
        <v>126.6</v>
      </c>
      <c r="I235" s="227"/>
      <c r="L235" s="223"/>
      <c r="M235" s="228"/>
      <c r="N235" s="229"/>
      <c r="O235" s="229"/>
      <c r="P235" s="229"/>
      <c r="Q235" s="229"/>
      <c r="R235" s="229"/>
      <c r="S235" s="229"/>
      <c r="T235" s="230"/>
      <c r="AT235" s="224" t="s">
        <v>166</v>
      </c>
      <c r="AU235" s="224" t="s">
        <v>82</v>
      </c>
      <c r="AV235" s="12" t="s">
        <v>82</v>
      </c>
      <c r="AW235" s="12" t="s">
        <v>36</v>
      </c>
      <c r="AX235" s="12" t="s">
        <v>73</v>
      </c>
      <c r="AY235" s="224" t="s">
        <v>158</v>
      </c>
    </row>
    <row r="236" spans="2:51" s="12" customFormat="1" ht="13.5">
      <c r="B236" s="223"/>
      <c r="D236" s="216" t="s">
        <v>166</v>
      </c>
      <c r="E236" s="224" t="s">
        <v>5</v>
      </c>
      <c r="F236" s="225" t="s">
        <v>1889</v>
      </c>
      <c r="H236" s="226">
        <v>10.75</v>
      </c>
      <c r="I236" s="227"/>
      <c r="L236" s="223"/>
      <c r="M236" s="228"/>
      <c r="N236" s="229"/>
      <c r="O236" s="229"/>
      <c r="P236" s="229"/>
      <c r="Q236" s="229"/>
      <c r="R236" s="229"/>
      <c r="S236" s="229"/>
      <c r="T236" s="230"/>
      <c r="AT236" s="224" t="s">
        <v>166</v>
      </c>
      <c r="AU236" s="224" t="s">
        <v>82</v>
      </c>
      <c r="AV236" s="12" t="s">
        <v>82</v>
      </c>
      <c r="AW236" s="12" t="s">
        <v>36</v>
      </c>
      <c r="AX236" s="12" t="s">
        <v>73</v>
      </c>
      <c r="AY236" s="224" t="s">
        <v>158</v>
      </c>
    </row>
    <row r="237" spans="2:51" s="12" customFormat="1" ht="13.5">
      <c r="B237" s="223"/>
      <c r="D237" s="216" t="s">
        <v>166</v>
      </c>
      <c r="E237" s="224" t="s">
        <v>5</v>
      </c>
      <c r="F237" s="225" t="s">
        <v>1890</v>
      </c>
      <c r="H237" s="226">
        <v>6.675</v>
      </c>
      <c r="I237" s="227"/>
      <c r="L237" s="223"/>
      <c r="M237" s="228"/>
      <c r="N237" s="229"/>
      <c r="O237" s="229"/>
      <c r="P237" s="229"/>
      <c r="Q237" s="229"/>
      <c r="R237" s="229"/>
      <c r="S237" s="229"/>
      <c r="T237" s="230"/>
      <c r="AT237" s="224" t="s">
        <v>166</v>
      </c>
      <c r="AU237" s="224" t="s">
        <v>82</v>
      </c>
      <c r="AV237" s="12" t="s">
        <v>82</v>
      </c>
      <c r="AW237" s="12" t="s">
        <v>36</v>
      </c>
      <c r="AX237" s="12" t="s">
        <v>73</v>
      </c>
      <c r="AY237" s="224" t="s">
        <v>158</v>
      </c>
    </row>
    <row r="238" spans="2:51" s="12" customFormat="1" ht="13.5">
      <c r="B238" s="223"/>
      <c r="D238" s="216" t="s">
        <v>166</v>
      </c>
      <c r="E238" s="224" t="s">
        <v>5</v>
      </c>
      <c r="F238" s="225" t="s">
        <v>1891</v>
      </c>
      <c r="H238" s="226">
        <v>15.4</v>
      </c>
      <c r="I238" s="227"/>
      <c r="L238" s="223"/>
      <c r="M238" s="228"/>
      <c r="N238" s="229"/>
      <c r="O238" s="229"/>
      <c r="P238" s="229"/>
      <c r="Q238" s="229"/>
      <c r="R238" s="229"/>
      <c r="S238" s="229"/>
      <c r="T238" s="230"/>
      <c r="AT238" s="224" t="s">
        <v>166</v>
      </c>
      <c r="AU238" s="224" t="s">
        <v>82</v>
      </c>
      <c r="AV238" s="12" t="s">
        <v>82</v>
      </c>
      <c r="AW238" s="12" t="s">
        <v>36</v>
      </c>
      <c r="AX238" s="12" t="s">
        <v>73</v>
      </c>
      <c r="AY238" s="224" t="s">
        <v>158</v>
      </c>
    </row>
    <row r="239" spans="2:51" s="12" customFormat="1" ht="13.5">
      <c r="B239" s="223"/>
      <c r="D239" s="216" t="s">
        <v>166</v>
      </c>
      <c r="E239" s="224" t="s">
        <v>5</v>
      </c>
      <c r="F239" s="225" t="s">
        <v>1892</v>
      </c>
      <c r="H239" s="226">
        <v>21.56</v>
      </c>
      <c r="I239" s="227"/>
      <c r="L239" s="223"/>
      <c r="M239" s="228"/>
      <c r="N239" s="229"/>
      <c r="O239" s="229"/>
      <c r="P239" s="229"/>
      <c r="Q239" s="229"/>
      <c r="R239" s="229"/>
      <c r="S239" s="229"/>
      <c r="T239" s="230"/>
      <c r="AT239" s="224" t="s">
        <v>166</v>
      </c>
      <c r="AU239" s="224" t="s">
        <v>82</v>
      </c>
      <c r="AV239" s="12" t="s">
        <v>82</v>
      </c>
      <c r="AW239" s="12" t="s">
        <v>36</v>
      </c>
      <c r="AX239" s="12" t="s">
        <v>73</v>
      </c>
      <c r="AY239" s="224" t="s">
        <v>158</v>
      </c>
    </row>
    <row r="240" spans="2:51" s="11" customFormat="1" ht="13.5">
      <c r="B240" s="215"/>
      <c r="D240" s="216" t="s">
        <v>166</v>
      </c>
      <c r="E240" s="217" t="s">
        <v>5</v>
      </c>
      <c r="F240" s="218" t="s">
        <v>1893</v>
      </c>
      <c r="H240" s="217" t="s">
        <v>5</v>
      </c>
      <c r="I240" s="219"/>
      <c r="L240" s="215"/>
      <c r="M240" s="220"/>
      <c r="N240" s="221"/>
      <c r="O240" s="221"/>
      <c r="P240" s="221"/>
      <c r="Q240" s="221"/>
      <c r="R240" s="221"/>
      <c r="S240" s="221"/>
      <c r="T240" s="222"/>
      <c r="AT240" s="217" t="s">
        <v>166</v>
      </c>
      <c r="AU240" s="217" t="s">
        <v>82</v>
      </c>
      <c r="AV240" s="11" t="s">
        <v>78</v>
      </c>
      <c r="AW240" s="11" t="s">
        <v>36</v>
      </c>
      <c r="AX240" s="11" t="s">
        <v>73</v>
      </c>
      <c r="AY240" s="217" t="s">
        <v>158</v>
      </c>
    </row>
    <row r="241" spans="2:51" s="12" customFormat="1" ht="13.5">
      <c r="B241" s="223"/>
      <c r="D241" s="216" t="s">
        <v>166</v>
      </c>
      <c r="E241" s="224" t="s">
        <v>5</v>
      </c>
      <c r="F241" s="225" t="s">
        <v>1894</v>
      </c>
      <c r="H241" s="226">
        <v>86.4</v>
      </c>
      <c r="I241" s="227"/>
      <c r="L241" s="223"/>
      <c r="M241" s="228"/>
      <c r="N241" s="229"/>
      <c r="O241" s="229"/>
      <c r="P241" s="229"/>
      <c r="Q241" s="229"/>
      <c r="R241" s="229"/>
      <c r="S241" s="229"/>
      <c r="T241" s="230"/>
      <c r="AT241" s="224" t="s">
        <v>166</v>
      </c>
      <c r="AU241" s="224" t="s">
        <v>82</v>
      </c>
      <c r="AV241" s="12" t="s">
        <v>82</v>
      </c>
      <c r="AW241" s="12" t="s">
        <v>36</v>
      </c>
      <c r="AX241" s="12" t="s">
        <v>73</v>
      </c>
      <c r="AY241" s="224" t="s">
        <v>158</v>
      </c>
    </row>
    <row r="242" spans="2:51" s="13" customFormat="1" ht="13.5">
      <c r="B242" s="231"/>
      <c r="D242" s="216" t="s">
        <v>166</v>
      </c>
      <c r="E242" s="232" t="s">
        <v>5</v>
      </c>
      <c r="F242" s="233" t="s">
        <v>169</v>
      </c>
      <c r="H242" s="234">
        <v>323.14</v>
      </c>
      <c r="I242" s="235"/>
      <c r="L242" s="231"/>
      <c r="M242" s="236"/>
      <c r="N242" s="237"/>
      <c r="O242" s="237"/>
      <c r="P242" s="237"/>
      <c r="Q242" s="237"/>
      <c r="R242" s="237"/>
      <c r="S242" s="237"/>
      <c r="T242" s="238"/>
      <c r="AT242" s="232" t="s">
        <v>166</v>
      </c>
      <c r="AU242" s="232" t="s">
        <v>82</v>
      </c>
      <c r="AV242" s="13" t="s">
        <v>88</v>
      </c>
      <c r="AW242" s="13" t="s">
        <v>36</v>
      </c>
      <c r="AX242" s="13" t="s">
        <v>78</v>
      </c>
      <c r="AY242" s="232" t="s">
        <v>158</v>
      </c>
    </row>
    <row r="243" spans="2:65" s="1" customFormat="1" ht="16.5" customHeight="1">
      <c r="B243" s="202"/>
      <c r="C243" s="239" t="s">
        <v>283</v>
      </c>
      <c r="D243" s="239" t="s">
        <v>245</v>
      </c>
      <c r="E243" s="240" t="s">
        <v>372</v>
      </c>
      <c r="F243" s="241" t="s">
        <v>373</v>
      </c>
      <c r="G243" s="242" t="s">
        <v>304</v>
      </c>
      <c r="H243" s="243">
        <v>339.297</v>
      </c>
      <c r="I243" s="244"/>
      <c r="J243" s="245">
        <f>ROUND(I243*H243,2)</f>
        <v>0</v>
      </c>
      <c r="K243" s="241" t="s">
        <v>5</v>
      </c>
      <c r="L243" s="246"/>
      <c r="M243" s="247" t="s">
        <v>5</v>
      </c>
      <c r="N243" s="248" t="s">
        <v>44</v>
      </c>
      <c r="O243" s="48"/>
      <c r="P243" s="212">
        <f>O243*H243</f>
        <v>0</v>
      </c>
      <c r="Q243" s="212">
        <v>0</v>
      </c>
      <c r="R243" s="212">
        <f>Q243*H243</f>
        <v>0</v>
      </c>
      <c r="S243" s="212">
        <v>0</v>
      </c>
      <c r="T243" s="213">
        <f>S243*H243</f>
        <v>0</v>
      </c>
      <c r="AR243" s="25" t="s">
        <v>204</v>
      </c>
      <c r="AT243" s="25" t="s">
        <v>245</v>
      </c>
      <c r="AU243" s="25" t="s">
        <v>82</v>
      </c>
      <c r="AY243" s="25" t="s">
        <v>158</v>
      </c>
      <c r="BE243" s="214">
        <f>IF(N243="základní",J243,0)</f>
        <v>0</v>
      </c>
      <c r="BF243" s="214">
        <f>IF(N243="snížená",J243,0)</f>
        <v>0</v>
      </c>
      <c r="BG243" s="214">
        <f>IF(N243="zákl. přenesená",J243,0)</f>
        <v>0</v>
      </c>
      <c r="BH243" s="214">
        <f>IF(N243="sníž. přenesená",J243,0)</f>
        <v>0</v>
      </c>
      <c r="BI243" s="214">
        <f>IF(N243="nulová",J243,0)</f>
        <v>0</v>
      </c>
      <c r="BJ243" s="25" t="s">
        <v>78</v>
      </c>
      <c r="BK243" s="214">
        <f>ROUND(I243*H243,2)</f>
        <v>0</v>
      </c>
      <c r="BL243" s="25" t="s">
        <v>88</v>
      </c>
      <c r="BM243" s="25" t="s">
        <v>1895</v>
      </c>
    </row>
    <row r="244" spans="2:51" s="12" customFormat="1" ht="13.5">
      <c r="B244" s="223"/>
      <c r="D244" s="216" t="s">
        <v>166</v>
      </c>
      <c r="E244" s="224" t="s">
        <v>5</v>
      </c>
      <c r="F244" s="225" t="s">
        <v>1896</v>
      </c>
      <c r="H244" s="226">
        <v>339.297</v>
      </c>
      <c r="I244" s="227"/>
      <c r="L244" s="223"/>
      <c r="M244" s="228"/>
      <c r="N244" s="229"/>
      <c r="O244" s="229"/>
      <c r="P244" s="229"/>
      <c r="Q244" s="229"/>
      <c r="R244" s="229"/>
      <c r="S244" s="229"/>
      <c r="T244" s="230"/>
      <c r="AT244" s="224" t="s">
        <v>166</v>
      </c>
      <c r="AU244" s="224" t="s">
        <v>82</v>
      </c>
      <c r="AV244" s="12" t="s">
        <v>82</v>
      </c>
      <c r="AW244" s="12" t="s">
        <v>36</v>
      </c>
      <c r="AX244" s="12" t="s">
        <v>73</v>
      </c>
      <c r="AY244" s="224" t="s">
        <v>158</v>
      </c>
    </row>
    <row r="245" spans="2:51" s="13" customFormat="1" ht="13.5">
      <c r="B245" s="231"/>
      <c r="D245" s="216" t="s">
        <v>166</v>
      </c>
      <c r="E245" s="232" t="s">
        <v>5</v>
      </c>
      <c r="F245" s="233" t="s">
        <v>169</v>
      </c>
      <c r="H245" s="234">
        <v>339.297</v>
      </c>
      <c r="I245" s="235"/>
      <c r="L245" s="231"/>
      <c r="M245" s="236"/>
      <c r="N245" s="237"/>
      <c r="O245" s="237"/>
      <c r="P245" s="237"/>
      <c r="Q245" s="237"/>
      <c r="R245" s="237"/>
      <c r="S245" s="237"/>
      <c r="T245" s="238"/>
      <c r="AT245" s="232" t="s">
        <v>166</v>
      </c>
      <c r="AU245" s="232" t="s">
        <v>82</v>
      </c>
      <c r="AV245" s="13" t="s">
        <v>88</v>
      </c>
      <c r="AW245" s="13" t="s">
        <v>36</v>
      </c>
      <c r="AX245" s="13" t="s">
        <v>78</v>
      </c>
      <c r="AY245" s="232" t="s">
        <v>158</v>
      </c>
    </row>
    <row r="246" spans="2:65" s="1" customFormat="1" ht="38.25" customHeight="1">
      <c r="B246" s="202"/>
      <c r="C246" s="203" t="s">
        <v>291</v>
      </c>
      <c r="D246" s="203" t="s">
        <v>160</v>
      </c>
      <c r="E246" s="204" t="s">
        <v>1897</v>
      </c>
      <c r="F246" s="205" t="s">
        <v>1898</v>
      </c>
      <c r="G246" s="206" t="s">
        <v>304</v>
      </c>
      <c r="H246" s="207">
        <v>335.54</v>
      </c>
      <c r="I246" s="208"/>
      <c r="J246" s="209">
        <f>ROUND(I246*H246,2)</f>
        <v>0</v>
      </c>
      <c r="K246" s="205" t="s">
        <v>5</v>
      </c>
      <c r="L246" s="47"/>
      <c r="M246" s="210" t="s">
        <v>5</v>
      </c>
      <c r="N246" s="211" t="s">
        <v>44</v>
      </c>
      <c r="O246" s="48"/>
      <c r="P246" s="212">
        <f>O246*H246</f>
        <v>0</v>
      </c>
      <c r="Q246" s="212">
        <v>0</v>
      </c>
      <c r="R246" s="212">
        <f>Q246*H246</f>
        <v>0</v>
      </c>
      <c r="S246" s="212">
        <v>0</v>
      </c>
      <c r="T246" s="213">
        <f>S246*H246</f>
        <v>0</v>
      </c>
      <c r="AR246" s="25" t="s">
        <v>88</v>
      </c>
      <c r="AT246" s="25" t="s">
        <v>160</v>
      </c>
      <c r="AU246" s="25" t="s">
        <v>82</v>
      </c>
      <c r="AY246" s="25" t="s">
        <v>158</v>
      </c>
      <c r="BE246" s="214">
        <f>IF(N246="základní",J246,0)</f>
        <v>0</v>
      </c>
      <c r="BF246" s="214">
        <f>IF(N246="snížená",J246,0)</f>
        <v>0</v>
      </c>
      <c r="BG246" s="214">
        <f>IF(N246="zákl. přenesená",J246,0)</f>
        <v>0</v>
      </c>
      <c r="BH246" s="214">
        <f>IF(N246="sníž. přenesená",J246,0)</f>
        <v>0</v>
      </c>
      <c r="BI246" s="214">
        <f>IF(N246="nulová",J246,0)</f>
        <v>0</v>
      </c>
      <c r="BJ246" s="25" t="s">
        <v>78</v>
      </c>
      <c r="BK246" s="214">
        <f>ROUND(I246*H246,2)</f>
        <v>0</v>
      </c>
      <c r="BL246" s="25" t="s">
        <v>88</v>
      </c>
      <c r="BM246" s="25" t="s">
        <v>1899</v>
      </c>
    </row>
    <row r="247" spans="2:51" s="12" customFormat="1" ht="13.5">
      <c r="B247" s="223"/>
      <c r="D247" s="216" t="s">
        <v>166</v>
      </c>
      <c r="E247" s="224" t="s">
        <v>5</v>
      </c>
      <c r="F247" s="225" t="s">
        <v>1885</v>
      </c>
      <c r="H247" s="226">
        <v>37</v>
      </c>
      <c r="I247" s="227"/>
      <c r="L247" s="223"/>
      <c r="M247" s="228"/>
      <c r="N247" s="229"/>
      <c r="O247" s="229"/>
      <c r="P247" s="229"/>
      <c r="Q247" s="229"/>
      <c r="R247" s="229"/>
      <c r="S247" s="229"/>
      <c r="T247" s="230"/>
      <c r="AT247" s="224" t="s">
        <v>166</v>
      </c>
      <c r="AU247" s="224" t="s">
        <v>82</v>
      </c>
      <c r="AV247" s="12" t="s">
        <v>82</v>
      </c>
      <c r="AW247" s="12" t="s">
        <v>36</v>
      </c>
      <c r="AX247" s="12" t="s">
        <v>73</v>
      </c>
      <c r="AY247" s="224" t="s">
        <v>158</v>
      </c>
    </row>
    <row r="248" spans="2:51" s="12" customFormat="1" ht="13.5">
      <c r="B248" s="223"/>
      <c r="D248" s="216" t="s">
        <v>166</v>
      </c>
      <c r="E248" s="224" t="s">
        <v>5</v>
      </c>
      <c r="F248" s="225" t="s">
        <v>1886</v>
      </c>
      <c r="H248" s="226">
        <v>10.715</v>
      </c>
      <c r="I248" s="227"/>
      <c r="L248" s="223"/>
      <c r="M248" s="228"/>
      <c r="N248" s="229"/>
      <c r="O248" s="229"/>
      <c r="P248" s="229"/>
      <c r="Q248" s="229"/>
      <c r="R248" s="229"/>
      <c r="S248" s="229"/>
      <c r="T248" s="230"/>
      <c r="AT248" s="224" t="s">
        <v>166</v>
      </c>
      <c r="AU248" s="224" t="s">
        <v>82</v>
      </c>
      <c r="AV248" s="12" t="s">
        <v>82</v>
      </c>
      <c r="AW248" s="12" t="s">
        <v>36</v>
      </c>
      <c r="AX248" s="12" t="s">
        <v>73</v>
      </c>
      <c r="AY248" s="224" t="s">
        <v>158</v>
      </c>
    </row>
    <row r="249" spans="2:51" s="12" customFormat="1" ht="13.5">
      <c r="B249" s="223"/>
      <c r="D249" s="216" t="s">
        <v>166</v>
      </c>
      <c r="E249" s="224" t="s">
        <v>5</v>
      </c>
      <c r="F249" s="225" t="s">
        <v>1887</v>
      </c>
      <c r="H249" s="226">
        <v>8.04</v>
      </c>
      <c r="I249" s="227"/>
      <c r="L249" s="223"/>
      <c r="M249" s="228"/>
      <c r="N249" s="229"/>
      <c r="O249" s="229"/>
      <c r="P249" s="229"/>
      <c r="Q249" s="229"/>
      <c r="R249" s="229"/>
      <c r="S249" s="229"/>
      <c r="T249" s="230"/>
      <c r="AT249" s="224" t="s">
        <v>166</v>
      </c>
      <c r="AU249" s="224" t="s">
        <v>82</v>
      </c>
      <c r="AV249" s="12" t="s">
        <v>82</v>
      </c>
      <c r="AW249" s="12" t="s">
        <v>36</v>
      </c>
      <c r="AX249" s="12" t="s">
        <v>73</v>
      </c>
      <c r="AY249" s="224" t="s">
        <v>158</v>
      </c>
    </row>
    <row r="250" spans="2:51" s="12" customFormat="1" ht="13.5">
      <c r="B250" s="223"/>
      <c r="D250" s="216" t="s">
        <v>166</v>
      </c>
      <c r="E250" s="224" t="s">
        <v>5</v>
      </c>
      <c r="F250" s="225" t="s">
        <v>1888</v>
      </c>
      <c r="H250" s="226">
        <v>126.6</v>
      </c>
      <c r="I250" s="227"/>
      <c r="L250" s="223"/>
      <c r="M250" s="228"/>
      <c r="N250" s="229"/>
      <c r="O250" s="229"/>
      <c r="P250" s="229"/>
      <c r="Q250" s="229"/>
      <c r="R250" s="229"/>
      <c r="S250" s="229"/>
      <c r="T250" s="230"/>
      <c r="AT250" s="224" t="s">
        <v>166</v>
      </c>
      <c r="AU250" s="224" t="s">
        <v>82</v>
      </c>
      <c r="AV250" s="12" t="s">
        <v>82</v>
      </c>
      <c r="AW250" s="12" t="s">
        <v>36</v>
      </c>
      <c r="AX250" s="12" t="s">
        <v>73</v>
      </c>
      <c r="AY250" s="224" t="s">
        <v>158</v>
      </c>
    </row>
    <row r="251" spans="2:51" s="12" customFormat="1" ht="13.5">
      <c r="B251" s="223"/>
      <c r="D251" s="216" t="s">
        <v>166</v>
      </c>
      <c r="E251" s="224" t="s">
        <v>5</v>
      </c>
      <c r="F251" s="225" t="s">
        <v>1889</v>
      </c>
      <c r="H251" s="226">
        <v>10.75</v>
      </c>
      <c r="I251" s="227"/>
      <c r="L251" s="223"/>
      <c r="M251" s="228"/>
      <c r="N251" s="229"/>
      <c r="O251" s="229"/>
      <c r="P251" s="229"/>
      <c r="Q251" s="229"/>
      <c r="R251" s="229"/>
      <c r="S251" s="229"/>
      <c r="T251" s="230"/>
      <c r="AT251" s="224" t="s">
        <v>166</v>
      </c>
      <c r="AU251" s="224" t="s">
        <v>82</v>
      </c>
      <c r="AV251" s="12" t="s">
        <v>82</v>
      </c>
      <c r="AW251" s="12" t="s">
        <v>36</v>
      </c>
      <c r="AX251" s="12" t="s">
        <v>73</v>
      </c>
      <c r="AY251" s="224" t="s">
        <v>158</v>
      </c>
    </row>
    <row r="252" spans="2:51" s="12" customFormat="1" ht="13.5">
      <c r="B252" s="223"/>
      <c r="D252" s="216" t="s">
        <v>166</v>
      </c>
      <c r="E252" s="224" t="s">
        <v>5</v>
      </c>
      <c r="F252" s="225" t="s">
        <v>1890</v>
      </c>
      <c r="H252" s="226">
        <v>6.675</v>
      </c>
      <c r="I252" s="227"/>
      <c r="L252" s="223"/>
      <c r="M252" s="228"/>
      <c r="N252" s="229"/>
      <c r="O252" s="229"/>
      <c r="P252" s="229"/>
      <c r="Q252" s="229"/>
      <c r="R252" s="229"/>
      <c r="S252" s="229"/>
      <c r="T252" s="230"/>
      <c r="AT252" s="224" t="s">
        <v>166</v>
      </c>
      <c r="AU252" s="224" t="s">
        <v>82</v>
      </c>
      <c r="AV252" s="12" t="s">
        <v>82</v>
      </c>
      <c r="AW252" s="12" t="s">
        <v>36</v>
      </c>
      <c r="AX252" s="12" t="s">
        <v>73</v>
      </c>
      <c r="AY252" s="224" t="s">
        <v>158</v>
      </c>
    </row>
    <row r="253" spans="2:51" s="12" customFormat="1" ht="13.5">
      <c r="B253" s="223"/>
      <c r="D253" s="216" t="s">
        <v>166</v>
      </c>
      <c r="E253" s="224" t="s">
        <v>5</v>
      </c>
      <c r="F253" s="225" t="s">
        <v>1891</v>
      </c>
      <c r="H253" s="226">
        <v>15.4</v>
      </c>
      <c r="I253" s="227"/>
      <c r="L253" s="223"/>
      <c r="M253" s="228"/>
      <c r="N253" s="229"/>
      <c r="O253" s="229"/>
      <c r="P253" s="229"/>
      <c r="Q253" s="229"/>
      <c r="R253" s="229"/>
      <c r="S253" s="229"/>
      <c r="T253" s="230"/>
      <c r="AT253" s="224" t="s">
        <v>166</v>
      </c>
      <c r="AU253" s="224" t="s">
        <v>82</v>
      </c>
      <c r="AV253" s="12" t="s">
        <v>82</v>
      </c>
      <c r="AW253" s="12" t="s">
        <v>36</v>
      </c>
      <c r="AX253" s="12" t="s">
        <v>73</v>
      </c>
      <c r="AY253" s="224" t="s">
        <v>158</v>
      </c>
    </row>
    <row r="254" spans="2:51" s="12" customFormat="1" ht="13.5">
      <c r="B254" s="223"/>
      <c r="D254" s="216" t="s">
        <v>166</v>
      </c>
      <c r="E254" s="224" t="s">
        <v>5</v>
      </c>
      <c r="F254" s="225" t="s">
        <v>1892</v>
      </c>
      <c r="H254" s="226">
        <v>21.56</v>
      </c>
      <c r="I254" s="227"/>
      <c r="L254" s="223"/>
      <c r="M254" s="228"/>
      <c r="N254" s="229"/>
      <c r="O254" s="229"/>
      <c r="P254" s="229"/>
      <c r="Q254" s="229"/>
      <c r="R254" s="229"/>
      <c r="S254" s="229"/>
      <c r="T254" s="230"/>
      <c r="AT254" s="224" t="s">
        <v>166</v>
      </c>
      <c r="AU254" s="224" t="s">
        <v>82</v>
      </c>
      <c r="AV254" s="12" t="s">
        <v>82</v>
      </c>
      <c r="AW254" s="12" t="s">
        <v>36</v>
      </c>
      <c r="AX254" s="12" t="s">
        <v>73</v>
      </c>
      <c r="AY254" s="224" t="s">
        <v>158</v>
      </c>
    </row>
    <row r="255" spans="2:51" s="11" customFormat="1" ht="13.5">
      <c r="B255" s="215"/>
      <c r="D255" s="216" t="s">
        <v>166</v>
      </c>
      <c r="E255" s="217" t="s">
        <v>5</v>
      </c>
      <c r="F255" s="218" t="s">
        <v>331</v>
      </c>
      <c r="H255" s="217" t="s">
        <v>5</v>
      </c>
      <c r="I255" s="219"/>
      <c r="L255" s="215"/>
      <c r="M255" s="220"/>
      <c r="N255" s="221"/>
      <c r="O255" s="221"/>
      <c r="P255" s="221"/>
      <c r="Q255" s="221"/>
      <c r="R255" s="221"/>
      <c r="S255" s="221"/>
      <c r="T255" s="222"/>
      <c r="AT255" s="217" t="s">
        <v>166</v>
      </c>
      <c r="AU255" s="217" t="s">
        <v>82</v>
      </c>
      <c r="AV255" s="11" t="s">
        <v>78</v>
      </c>
      <c r="AW255" s="11" t="s">
        <v>36</v>
      </c>
      <c r="AX255" s="11" t="s">
        <v>73</v>
      </c>
      <c r="AY255" s="217" t="s">
        <v>158</v>
      </c>
    </row>
    <row r="256" spans="2:51" s="12" customFormat="1" ht="13.5">
      <c r="B256" s="223"/>
      <c r="D256" s="216" t="s">
        <v>166</v>
      </c>
      <c r="E256" s="224" t="s">
        <v>5</v>
      </c>
      <c r="F256" s="225" t="s">
        <v>1900</v>
      </c>
      <c r="H256" s="226">
        <v>98.8</v>
      </c>
      <c r="I256" s="227"/>
      <c r="L256" s="223"/>
      <c r="M256" s="228"/>
      <c r="N256" s="229"/>
      <c r="O256" s="229"/>
      <c r="P256" s="229"/>
      <c r="Q256" s="229"/>
      <c r="R256" s="229"/>
      <c r="S256" s="229"/>
      <c r="T256" s="230"/>
      <c r="AT256" s="224" t="s">
        <v>166</v>
      </c>
      <c r="AU256" s="224" t="s">
        <v>82</v>
      </c>
      <c r="AV256" s="12" t="s">
        <v>82</v>
      </c>
      <c r="AW256" s="12" t="s">
        <v>36</v>
      </c>
      <c r="AX256" s="12" t="s">
        <v>73</v>
      </c>
      <c r="AY256" s="224" t="s">
        <v>158</v>
      </c>
    </row>
    <row r="257" spans="2:51" s="13" customFormat="1" ht="13.5">
      <c r="B257" s="231"/>
      <c r="D257" s="216" t="s">
        <v>166</v>
      </c>
      <c r="E257" s="232" t="s">
        <v>5</v>
      </c>
      <c r="F257" s="233" t="s">
        <v>169</v>
      </c>
      <c r="H257" s="234">
        <v>335.54</v>
      </c>
      <c r="I257" s="235"/>
      <c r="L257" s="231"/>
      <c r="M257" s="236"/>
      <c r="N257" s="237"/>
      <c r="O257" s="237"/>
      <c r="P257" s="237"/>
      <c r="Q257" s="237"/>
      <c r="R257" s="237"/>
      <c r="S257" s="237"/>
      <c r="T257" s="238"/>
      <c r="AT257" s="232" t="s">
        <v>166</v>
      </c>
      <c r="AU257" s="232" t="s">
        <v>82</v>
      </c>
      <c r="AV257" s="13" t="s">
        <v>88</v>
      </c>
      <c r="AW257" s="13" t="s">
        <v>36</v>
      </c>
      <c r="AX257" s="13" t="s">
        <v>78</v>
      </c>
      <c r="AY257" s="232" t="s">
        <v>158</v>
      </c>
    </row>
    <row r="258" spans="2:65" s="1" customFormat="1" ht="16.5" customHeight="1">
      <c r="B258" s="202"/>
      <c r="C258" s="239" t="s">
        <v>10</v>
      </c>
      <c r="D258" s="239" t="s">
        <v>245</v>
      </c>
      <c r="E258" s="240" t="s">
        <v>363</v>
      </c>
      <c r="F258" s="241" t="s">
        <v>1901</v>
      </c>
      <c r="G258" s="242" t="s">
        <v>304</v>
      </c>
      <c r="H258" s="243">
        <v>352.317</v>
      </c>
      <c r="I258" s="244"/>
      <c r="J258" s="245">
        <f>ROUND(I258*H258,2)</f>
        <v>0</v>
      </c>
      <c r="K258" s="241" t="s">
        <v>5</v>
      </c>
      <c r="L258" s="246"/>
      <c r="M258" s="247" t="s">
        <v>5</v>
      </c>
      <c r="N258" s="248" t="s">
        <v>44</v>
      </c>
      <c r="O258" s="48"/>
      <c r="P258" s="212">
        <f>O258*H258</f>
        <v>0</v>
      </c>
      <c r="Q258" s="212">
        <v>0</v>
      </c>
      <c r="R258" s="212">
        <f>Q258*H258</f>
        <v>0</v>
      </c>
      <c r="S258" s="212">
        <v>0</v>
      </c>
      <c r="T258" s="213">
        <f>S258*H258</f>
        <v>0</v>
      </c>
      <c r="AR258" s="25" t="s">
        <v>204</v>
      </c>
      <c r="AT258" s="25" t="s">
        <v>245</v>
      </c>
      <c r="AU258" s="25" t="s">
        <v>82</v>
      </c>
      <c r="AY258" s="25" t="s">
        <v>158</v>
      </c>
      <c r="BE258" s="214">
        <f>IF(N258="základní",J258,0)</f>
        <v>0</v>
      </c>
      <c r="BF258" s="214">
        <f>IF(N258="snížená",J258,0)</f>
        <v>0</v>
      </c>
      <c r="BG258" s="214">
        <f>IF(N258="zákl. přenesená",J258,0)</f>
        <v>0</v>
      </c>
      <c r="BH258" s="214">
        <f>IF(N258="sníž. přenesená",J258,0)</f>
        <v>0</v>
      </c>
      <c r="BI258" s="214">
        <f>IF(N258="nulová",J258,0)</f>
        <v>0</v>
      </c>
      <c r="BJ258" s="25" t="s">
        <v>78</v>
      </c>
      <c r="BK258" s="214">
        <f>ROUND(I258*H258,2)</f>
        <v>0</v>
      </c>
      <c r="BL258" s="25" t="s">
        <v>88</v>
      </c>
      <c r="BM258" s="25" t="s">
        <v>1902</v>
      </c>
    </row>
    <row r="259" spans="2:51" s="12" customFormat="1" ht="13.5">
      <c r="B259" s="223"/>
      <c r="D259" s="216" t="s">
        <v>166</v>
      </c>
      <c r="E259" s="224" t="s">
        <v>5</v>
      </c>
      <c r="F259" s="225" t="s">
        <v>1903</v>
      </c>
      <c r="H259" s="226">
        <v>352.317</v>
      </c>
      <c r="I259" s="227"/>
      <c r="L259" s="223"/>
      <c r="M259" s="228"/>
      <c r="N259" s="229"/>
      <c r="O259" s="229"/>
      <c r="P259" s="229"/>
      <c r="Q259" s="229"/>
      <c r="R259" s="229"/>
      <c r="S259" s="229"/>
      <c r="T259" s="230"/>
      <c r="AT259" s="224" t="s">
        <v>166</v>
      </c>
      <c r="AU259" s="224" t="s">
        <v>82</v>
      </c>
      <c r="AV259" s="12" t="s">
        <v>82</v>
      </c>
      <c r="AW259" s="12" t="s">
        <v>36</v>
      </c>
      <c r="AX259" s="12" t="s">
        <v>73</v>
      </c>
      <c r="AY259" s="224" t="s">
        <v>158</v>
      </c>
    </row>
    <row r="260" spans="2:51" s="13" customFormat="1" ht="13.5">
      <c r="B260" s="231"/>
      <c r="D260" s="216" t="s">
        <v>166</v>
      </c>
      <c r="E260" s="232" t="s">
        <v>5</v>
      </c>
      <c r="F260" s="233" t="s">
        <v>169</v>
      </c>
      <c r="H260" s="234">
        <v>352.317</v>
      </c>
      <c r="I260" s="235"/>
      <c r="L260" s="231"/>
      <c r="M260" s="236"/>
      <c r="N260" s="237"/>
      <c r="O260" s="237"/>
      <c r="P260" s="237"/>
      <c r="Q260" s="237"/>
      <c r="R260" s="237"/>
      <c r="S260" s="237"/>
      <c r="T260" s="238"/>
      <c r="AT260" s="232" t="s">
        <v>166</v>
      </c>
      <c r="AU260" s="232" t="s">
        <v>82</v>
      </c>
      <c r="AV260" s="13" t="s">
        <v>88</v>
      </c>
      <c r="AW260" s="13" t="s">
        <v>36</v>
      </c>
      <c r="AX260" s="13" t="s">
        <v>78</v>
      </c>
      <c r="AY260" s="232" t="s">
        <v>158</v>
      </c>
    </row>
    <row r="261" spans="2:65" s="1" customFormat="1" ht="25.5" customHeight="1">
      <c r="B261" s="202"/>
      <c r="C261" s="203" t="s">
        <v>301</v>
      </c>
      <c r="D261" s="203" t="s">
        <v>160</v>
      </c>
      <c r="E261" s="204" t="s">
        <v>377</v>
      </c>
      <c r="F261" s="205" t="s">
        <v>378</v>
      </c>
      <c r="G261" s="206" t="s">
        <v>163</v>
      </c>
      <c r="H261" s="207">
        <v>311</v>
      </c>
      <c r="I261" s="208"/>
      <c r="J261" s="209">
        <f>ROUND(I261*H261,2)</f>
        <v>0</v>
      </c>
      <c r="K261" s="205" t="s">
        <v>5</v>
      </c>
      <c r="L261" s="47"/>
      <c r="M261" s="210" t="s">
        <v>5</v>
      </c>
      <c r="N261" s="211" t="s">
        <v>44</v>
      </c>
      <c r="O261" s="48"/>
      <c r="P261" s="212">
        <f>O261*H261</f>
        <v>0</v>
      </c>
      <c r="Q261" s="212">
        <v>0</v>
      </c>
      <c r="R261" s="212">
        <f>Q261*H261</f>
        <v>0</v>
      </c>
      <c r="S261" s="212">
        <v>0</v>
      </c>
      <c r="T261" s="213">
        <f>S261*H261</f>
        <v>0</v>
      </c>
      <c r="AR261" s="25" t="s">
        <v>88</v>
      </c>
      <c r="AT261" s="25" t="s">
        <v>160</v>
      </c>
      <c r="AU261" s="25" t="s">
        <v>82</v>
      </c>
      <c r="AY261" s="25" t="s">
        <v>158</v>
      </c>
      <c r="BE261" s="214">
        <f>IF(N261="základní",J261,0)</f>
        <v>0</v>
      </c>
      <c r="BF261" s="214">
        <f>IF(N261="snížená",J261,0)</f>
        <v>0</v>
      </c>
      <c r="BG261" s="214">
        <f>IF(N261="zákl. přenesená",J261,0)</f>
        <v>0</v>
      </c>
      <c r="BH261" s="214">
        <f>IF(N261="sníž. přenesená",J261,0)</f>
        <v>0</v>
      </c>
      <c r="BI261" s="214">
        <f>IF(N261="nulová",J261,0)</f>
        <v>0</v>
      </c>
      <c r="BJ261" s="25" t="s">
        <v>78</v>
      </c>
      <c r="BK261" s="214">
        <f>ROUND(I261*H261,2)</f>
        <v>0</v>
      </c>
      <c r="BL261" s="25" t="s">
        <v>88</v>
      </c>
      <c r="BM261" s="25" t="s">
        <v>1904</v>
      </c>
    </row>
    <row r="262" spans="2:51" s="12" customFormat="1" ht="13.5">
      <c r="B262" s="223"/>
      <c r="D262" s="216" t="s">
        <v>166</v>
      </c>
      <c r="E262" s="224" t="s">
        <v>5</v>
      </c>
      <c r="F262" s="225" t="s">
        <v>1905</v>
      </c>
      <c r="H262" s="226">
        <v>70</v>
      </c>
      <c r="I262" s="227"/>
      <c r="L262" s="223"/>
      <c r="M262" s="228"/>
      <c r="N262" s="229"/>
      <c r="O262" s="229"/>
      <c r="P262" s="229"/>
      <c r="Q262" s="229"/>
      <c r="R262" s="229"/>
      <c r="S262" s="229"/>
      <c r="T262" s="230"/>
      <c r="AT262" s="224" t="s">
        <v>166</v>
      </c>
      <c r="AU262" s="224" t="s">
        <v>82</v>
      </c>
      <c r="AV262" s="12" t="s">
        <v>82</v>
      </c>
      <c r="AW262" s="12" t="s">
        <v>36</v>
      </c>
      <c r="AX262" s="12" t="s">
        <v>73</v>
      </c>
      <c r="AY262" s="224" t="s">
        <v>158</v>
      </c>
    </row>
    <row r="263" spans="2:51" s="12" customFormat="1" ht="13.5">
      <c r="B263" s="223"/>
      <c r="D263" s="216" t="s">
        <v>166</v>
      </c>
      <c r="E263" s="224" t="s">
        <v>5</v>
      </c>
      <c r="F263" s="225" t="s">
        <v>1906</v>
      </c>
      <c r="H263" s="226">
        <v>11.7</v>
      </c>
      <c r="I263" s="227"/>
      <c r="L263" s="223"/>
      <c r="M263" s="228"/>
      <c r="N263" s="229"/>
      <c r="O263" s="229"/>
      <c r="P263" s="229"/>
      <c r="Q263" s="229"/>
      <c r="R263" s="229"/>
      <c r="S263" s="229"/>
      <c r="T263" s="230"/>
      <c r="AT263" s="224" t="s">
        <v>166</v>
      </c>
      <c r="AU263" s="224" t="s">
        <v>82</v>
      </c>
      <c r="AV263" s="12" t="s">
        <v>82</v>
      </c>
      <c r="AW263" s="12" t="s">
        <v>36</v>
      </c>
      <c r="AX263" s="12" t="s">
        <v>73</v>
      </c>
      <c r="AY263" s="224" t="s">
        <v>158</v>
      </c>
    </row>
    <row r="264" spans="2:51" s="12" customFormat="1" ht="13.5">
      <c r="B264" s="223"/>
      <c r="D264" s="216" t="s">
        <v>166</v>
      </c>
      <c r="E264" s="224" t="s">
        <v>5</v>
      </c>
      <c r="F264" s="225" t="s">
        <v>1907</v>
      </c>
      <c r="H264" s="226">
        <v>7.3</v>
      </c>
      <c r="I264" s="227"/>
      <c r="L264" s="223"/>
      <c r="M264" s="228"/>
      <c r="N264" s="229"/>
      <c r="O264" s="229"/>
      <c r="P264" s="229"/>
      <c r="Q264" s="229"/>
      <c r="R264" s="229"/>
      <c r="S264" s="229"/>
      <c r="T264" s="230"/>
      <c r="AT264" s="224" t="s">
        <v>166</v>
      </c>
      <c r="AU264" s="224" t="s">
        <v>82</v>
      </c>
      <c r="AV264" s="12" t="s">
        <v>82</v>
      </c>
      <c r="AW264" s="12" t="s">
        <v>36</v>
      </c>
      <c r="AX264" s="12" t="s">
        <v>73</v>
      </c>
      <c r="AY264" s="224" t="s">
        <v>158</v>
      </c>
    </row>
    <row r="265" spans="2:51" s="12" customFormat="1" ht="13.5">
      <c r="B265" s="223"/>
      <c r="D265" s="216" t="s">
        <v>166</v>
      </c>
      <c r="E265" s="224" t="s">
        <v>5</v>
      </c>
      <c r="F265" s="225" t="s">
        <v>1908</v>
      </c>
      <c r="H265" s="226">
        <v>166.8</v>
      </c>
      <c r="I265" s="227"/>
      <c r="L265" s="223"/>
      <c r="M265" s="228"/>
      <c r="N265" s="229"/>
      <c r="O265" s="229"/>
      <c r="P265" s="229"/>
      <c r="Q265" s="229"/>
      <c r="R265" s="229"/>
      <c r="S265" s="229"/>
      <c r="T265" s="230"/>
      <c r="AT265" s="224" t="s">
        <v>166</v>
      </c>
      <c r="AU265" s="224" t="s">
        <v>82</v>
      </c>
      <c r="AV265" s="12" t="s">
        <v>82</v>
      </c>
      <c r="AW265" s="12" t="s">
        <v>36</v>
      </c>
      <c r="AX265" s="12" t="s">
        <v>73</v>
      </c>
      <c r="AY265" s="224" t="s">
        <v>158</v>
      </c>
    </row>
    <row r="266" spans="2:51" s="12" customFormat="1" ht="13.5">
      <c r="B266" s="223"/>
      <c r="D266" s="216" t="s">
        <v>166</v>
      </c>
      <c r="E266" s="224" t="s">
        <v>5</v>
      </c>
      <c r="F266" s="225" t="s">
        <v>1906</v>
      </c>
      <c r="H266" s="226">
        <v>11.7</v>
      </c>
      <c r="I266" s="227"/>
      <c r="L266" s="223"/>
      <c r="M266" s="228"/>
      <c r="N266" s="229"/>
      <c r="O266" s="229"/>
      <c r="P266" s="229"/>
      <c r="Q266" s="229"/>
      <c r="R266" s="229"/>
      <c r="S266" s="229"/>
      <c r="T266" s="230"/>
      <c r="AT266" s="224" t="s">
        <v>166</v>
      </c>
      <c r="AU266" s="224" t="s">
        <v>82</v>
      </c>
      <c r="AV266" s="12" t="s">
        <v>82</v>
      </c>
      <c r="AW266" s="12" t="s">
        <v>36</v>
      </c>
      <c r="AX266" s="12" t="s">
        <v>73</v>
      </c>
      <c r="AY266" s="224" t="s">
        <v>158</v>
      </c>
    </row>
    <row r="267" spans="2:51" s="12" customFormat="1" ht="13.5">
      <c r="B267" s="223"/>
      <c r="D267" s="216" t="s">
        <v>166</v>
      </c>
      <c r="E267" s="224" t="s">
        <v>5</v>
      </c>
      <c r="F267" s="225" t="s">
        <v>1909</v>
      </c>
      <c r="H267" s="226">
        <v>5</v>
      </c>
      <c r="I267" s="227"/>
      <c r="L267" s="223"/>
      <c r="M267" s="228"/>
      <c r="N267" s="229"/>
      <c r="O267" s="229"/>
      <c r="P267" s="229"/>
      <c r="Q267" s="229"/>
      <c r="R267" s="229"/>
      <c r="S267" s="229"/>
      <c r="T267" s="230"/>
      <c r="AT267" s="224" t="s">
        <v>166</v>
      </c>
      <c r="AU267" s="224" t="s">
        <v>82</v>
      </c>
      <c r="AV267" s="12" t="s">
        <v>82</v>
      </c>
      <c r="AW267" s="12" t="s">
        <v>36</v>
      </c>
      <c r="AX267" s="12" t="s">
        <v>73</v>
      </c>
      <c r="AY267" s="224" t="s">
        <v>158</v>
      </c>
    </row>
    <row r="268" spans="2:51" s="12" customFormat="1" ht="13.5">
      <c r="B268" s="223"/>
      <c r="D268" s="216" t="s">
        <v>166</v>
      </c>
      <c r="E268" s="224" t="s">
        <v>5</v>
      </c>
      <c r="F268" s="225" t="s">
        <v>1910</v>
      </c>
      <c r="H268" s="226">
        <v>9.3</v>
      </c>
      <c r="I268" s="227"/>
      <c r="L268" s="223"/>
      <c r="M268" s="228"/>
      <c r="N268" s="229"/>
      <c r="O268" s="229"/>
      <c r="P268" s="229"/>
      <c r="Q268" s="229"/>
      <c r="R268" s="229"/>
      <c r="S268" s="229"/>
      <c r="T268" s="230"/>
      <c r="AT268" s="224" t="s">
        <v>166</v>
      </c>
      <c r="AU268" s="224" t="s">
        <v>82</v>
      </c>
      <c r="AV268" s="12" t="s">
        <v>82</v>
      </c>
      <c r="AW268" s="12" t="s">
        <v>36</v>
      </c>
      <c r="AX268" s="12" t="s">
        <v>73</v>
      </c>
      <c r="AY268" s="224" t="s">
        <v>158</v>
      </c>
    </row>
    <row r="269" spans="2:51" s="12" customFormat="1" ht="13.5">
      <c r="B269" s="223"/>
      <c r="D269" s="216" t="s">
        <v>166</v>
      </c>
      <c r="E269" s="224" t="s">
        <v>5</v>
      </c>
      <c r="F269" s="225" t="s">
        <v>1911</v>
      </c>
      <c r="H269" s="226">
        <v>29.2</v>
      </c>
      <c r="I269" s="227"/>
      <c r="L269" s="223"/>
      <c r="M269" s="228"/>
      <c r="N269" s="229"/>
      <c r="O269" s="229"/>
      <c r="P269" s="229"/>
      <c r="Q269" s="229"/>
      <c r="R269" s="229"/>
      <c r="S269" s="229"/>
      <c r="T269" s="230"/>
      <c r="AT269" s="224" t="s">
        <v>166</v>
      </c>
      <c r="AU269" s="224" t="s">
        <v>82</v>
      </c>
      <c r="AV269" s="12" t="s">
        <v>82</v>
      </c>
      <c r="AW269" s="12" t="s">
        <v>36</v>
      </c>
      <c r="AX269" s="12" t="s">
        <v>73</v>
      </c>
      <c r="AY269" s="224" t="s">
        <v>158</v>
      </c>
    </row>
    <row r="270" spans="2:51" s="13" customFormat="1" ht="13.5">
      <c r="B270" s="231"/>
      <c r="D270" s="216" t="s">
        <v>166</v>
      </c>
      <c r="E270" s="232" t="s">
        <v>5</v>
      </c>
      <c r="F270" s="233" t="s">
        <v>169</v>
      </c>
      <c r="H270" s="234">
        <v>311</v>
      </c>
      <c r="I270" s="235"/>
      <c r="L270" s="231"/>
      <c r="M270" s="236"/>
      <c r="N270" s="237"/>
      <c r="O270" s="237"/>
      <c r="P270" s="237"/>
      <c r="Q270" s="237"/>
      <c r="R270" s="237"/>
      <c r="S270" s="237"/>
      <c r="T270" s="238"/>
      <c r="AT270" s="232" t="s">
        <v>166</v>
      </c>
      <c r="AU270" s="232" t="s">
        <v>82</v>
      </c>
      <c r="AV270" s="13" t="s">
        <v>88</v>
      </c>
      <c r="AW270" s="13" t="s">
        <v>36</v>
      </c>
      <c r="AX270" s="13" t="s">
        <v>78</v>
      </c>
      <c r="AY270" s="232" t="s">
        <v>158</v>
      </c>
    </row>
    <row r="271" spans="2:63" s="10" customFormat="1" ht="29.85" customHeight="1">
      <c r="B271" s="189"/>
      <c r="D271" s="190" t="s">
        <v>72</v>
      </c>
      <c r="E271" s="200" t="s">
        <v>425</v>
      </c>
      <c r="F271" s="200" t="s">
        <v>426</v>
      </c>
      <c r="I271" s="192"/>
      <c r="J271" s="201">
        <f>BK271</f>
        <v>0</v>
      </c>
      <c r="L271" s="189"/>
      <c r="M271" s="194"/>
      <c r="N271" s="195"/>
      <c r="O271" s="195"/>
      <c r="P271" s="196">
        <f>SUM(P272:P466)</f>
        <v>0</v>
      </c>
      <c r="Q271" s="195"/>
      <c r="R271" s="196">
        <f>SUM(R272:R466)</f>
        <v>0.08493880000000001</v>
      </c>
      <c r="S271" s="195"/>
      <c r="T271" s="197">
        <f>SUM(T272:T466)</f>
        <v>0</v>
      </c>
      <c r="AR271" s="190" t="s">
        <v>78</v>
      </c>
      <c r="AT271" s="198" t="s">
        <v>72</v>
      </c>
      <c r="AU271" s="198" t="s">
        <v>78</v>
      </c>
      <c r="AY271" s="190" t="s">
        <v>158</v>
      </c>
      <c r="BK271" s="199">
        <f>SUM(BK272:BK466)</f>
        <v>0</v>
      </c>
    </row>
    <row r="272" spans="2:65" s="1" customFormat="1" ht="25.5" customHeight="1">
      <c r="B272" s="202"/>
      <c r="C272" s="203" t="s">
        <v>306</v>
      </c>
      <c r="D272" s="203" t="s">
        <v>160</v>
      </c>
      <c r="E272" s="204" t="s">
        <v>428</v>
      </c>
      <c r="F272" s="205" t="s">
        <v>1912</v>
      </c>
      <c r="G272" s="206" t="s">
        <v>163</v>
      </c>
      <c r="H272" s="207">
        <v>237.675</v>
      </c>
      <c r="I272" s="208"/>
      <c r="J272" s="209">
        <f>ROUND(I272*H272,2)</f>
        <v>0</v>
      </c>
      <c r="K272" s="205" t="s">
        <v>164</v>
      </c>
      <c r="L272" s="47"/>
      <c r="M272" s="210" t="s">
        <v>5</v>
      </c>
      <c r="N272" s="211" t="s">
        <v>44</v>
      </c>
      <c r="O272" s="48"/>
      <c r="P272" s="212">
        <f>O272*H272</f>
        <v>0</v>
      </c>
      <c r="Q272" s="212">
        <v>0</v>
      </c>
      <c r="R272" s="212">
        <f>Q272*H272</f>
        <v>0</v>
      </c>
      <c r="S272" s="212">
        <v>0</v>
      </c>
      <c r="T272" s="213">
        <f>S272*H272</f>
        <v>0</v>
      </c>
      <c r="AR272" s="25" t="s">
        <v>88</v>
      </c>
      <c r="AT272" s="25" t="s">
        <v>160</v>
      </c>
      <c r="AU272" s="25" t="s">
        <v>82</v>
      </c>
      <c r="AY272" s="25" t="s">
        <v>158</v>
      </c>
      <c r="BE272" s="214">
        <f>IF(N272="základní",J272,0)</f>
        <v>0</v>
      </c>
      <c r="BF272" s="214">
        <f>IF(N272="snížená",J272,0)</f>
        <v>0</v>
      </c>
      <c r="BG272" s="214">
        <f>IF(N272="zákl. přenesená",J272,0)</f>
        <v>0</v>
      </c>
      <c r="BH272" s="214">
        <f>IF(N272="sníž. přenesená",J272,0)</f>
        <v>0</v>
      </c>
      <c r="BI272" s="214">
        <f>IF(N272="nulová",J272,0)</f>
        <v>0</v>
      </c>
      <c r="BJ272" s="25" t="s">
        <v>78</v>
      </c>
      <c r="BK272" s="214">
        <f>ROUND(I272*H272,2)</f>
        <v>0</v>
      </c>
      <c r="BL272" s="25" t="s">
        <v>88</v>
      </c>
      <c r="BM272" s="25" t="s">
        <v>1913</v>
      </c>
    </row>
    <row r="273" spans="2:51" s="11" customFormat="1" ht="13.5">
      <c r="B273" s="215"/>
      <c r="D273" s="216" t="s">
        <v>166</v>
      </c>
      <c r="E273" s="217" t="s">
        <v>5</v>
      </c>
      <c r="F273" s="218" t="s">
        <v>431</v>
      </c>
      <c r="H273" s="217" t="s">
        <v>5</v>
      </c>
      <c r="I273" s="219"/>
      <c r="L273" s="215"/>
      <c r="M273" s="220"/>
      <c r="N273" s="221"/>
      <c r="O273" s="221"/>
      <c r="P273" s="221"/>
      <c r="Q273" s="221"/>
      <c r="R273" s="221"/>
      <c r="S273" s="221"/>
      <c r="T273" s="222"/>
      <c r="AT273" s="217" t="s">
        <v>166</v>
      </c>
      <c r="AU273" s="217" t="s">
        <v>82</v>
      </c>
      <c r="AV273" s="11" t="s">
        <v>78</v>
      </c>
      <c r="AW273" s="11" t="s">
        <v>36</v>
      </c>
      <c r="AX273" s="11" t="s">
        <v>73</v>
      </c>
      <c r="AY273" s="217" t="s">
        <v>158</v>
      </c>
    </row>
    <row r="274" spans="2:51" s="12" customFormat="1" ht="13.5">
      <c r="B274" s="223"/>
      <c r="D274" s="216" t="s">
        <v>166</v>
      </c>
      <c r="E274" s="224" t="s">
        <v>5</v>
      </c>
      <c r="F274" s="225" t="s">
        <v>1914</v>
      </c>
      <c r="H274" s="226">
        <v>237.675</v>
      </c>
      <c r="I274" s="227"/>
      <c r="L274" s="223"/>
      <c r="M274" s="228"/>
      <c r="N274" s="229"/>
      <c r="O274" s="229"/>
      <c r="P274" s="229"/>
      <c r="Q274" s="229"/>
      <c r="R274" s="229"/>
      <c r="S274" s="229"/>
      <c r="T274" s="230"/>
      <c r="AT274" s="224" t="s">
        <v>166</v>
      </c>
      <c r="AU274" s="224" t="s">
        <v>82</v>
      </c>
      <c r="AV274" s="12" t="s">
        <v>82</v>
      </c>
      <c r="AW274" s="12" t="s">
        <v>36</v>
      </c>
      <c r="AX274" s="12" t="s">
        <v>73</v>
      </c>
      <c r="AY274" s="224" t="s">
        <v>158</v>
      </c>
    </row>
    <row r="275" spans="2:51" s="13" customFormat="1" ht="13.5">
      <c r="B275" s="231"/>
      <c r="D275" s="216" t="s">
        <v>166</v>
      </c>
      <c r="E275" s="232" t="s">
        <v>5</v>
      </c>
      <c r="F275" s="233" t="s">
        <v>169</v>
      </c>
      <c r="H275" s="234">
        <v>237.675</v>
      </c>
      <c r="I275" s="235"/>
      <c r="L275" s="231"/>
      <c r="M275" s="236"/>
      <c r="N275" s="237"/>
      <c r="O275" s="237"/>
      <c r="P275" s="237"/>
      <c r="Q275" s="237"/>
      <c r="R275" s="237"/>
      <c r="S275" s="237"/>
      <c r="T275" s="238"/>
      <c r="AT275" s="232" t="s">
        <v>166</v>
      </c>
      <c r="AU275" s="232" t="s">
        <v>82</v>
      </c>
      <c r="AV275" s="13" t="s">
        <v>88</v>
      </c>
      <c r="AW275" s="13" t="s">
        <v>36</v>
      </c>
      <c r="AX275" s="13" t="s">
        <v>78</v>
      </c>
      <c r="AY275" s="232" t="s">
        <v>158</v>
      </c>
    </row>
    <row r="276" spans="2:65" s="1" customFormat="1" ht="16.5" customHeight="1">
      <c r="B276" s="202"/>
      <c r="C276" s="203" t="s">
        <v>630</v>
      </c>
      <c r="D276" s="203" t="s">
        <v>160</v>
      </c>
      <c r="E276" s="204" t="s">
        <v>1915</v>
      </c>
      <c r="F276" s="205" t="s">
        <v>506</v>
      </c>
      <c r="G276" s="206" t="s">
        <v>163</v>
      </c>
      <c r="H276" s="207">
        <v>232.5</v>
      </c>
      <c r="I276" s="208"/>
      <c r="J276" s="209">
        <f>ROUND(I276*H276,2)</f>
        <v>0</v>
      </c>
      <c r="K276" s="205" t="s">
        <v>5</v>
      </c>
      <c r="L276" s="47"/>
      <c r="M276" s="210" t="s">
        <v>5</v>
      </c>
      <c r="N276" s="211" t="s">
        <v>44</v>
      </c>
      <c r="O276" s="48"/>
      <c r="P276" s="212">
        <f>O276*H276</f>
        <v>0</v>
      </c>
      <c r="Q276" s="212">
        <v>0</v>
      </c>
      <c r="R276" s="212">
        <f>Q276*H276</f>
        <v>0</v>
      </c>
      <c r="S276" s="212">
        <v>0</v>
      </c>
      <c r="T276" s="213">
        <f>S276*H276</f>
        <v>0</v>
      </c>
      <c r="AR276" s="25" t="s">
        <v>88</v>
      </c>
      <c r="AT276" s="25" t="s">
        <v>160</v>
      </c>
      <c r="AU276" s="25" t="s">
        <v>82</v>
      </c>
      <c r="AY276" s="25" t="s">
        <v>158</v>
      </c>
      <c r="BE276" s="214">
        <f>IF(N276="základní",J276,0)</f>
        <v>0</v>
      </c>
      <c r="BF276" s="214">
        <f>IF(N276="snížená",J276,0)</f>
        <v>0</v>
      </c>
      <c r="BG276" s="214">
        <f>IF(N276="zákl. přenesená",J276,0)</f>
        <v>0</v>
      </c>
      <c r="BH276" s="214">
        <f>IF(N276="sníž. přenesená",J276,0)</f>
        <v>0</v>
      </c>
      <c r="BI276" s="214">
        <f>IF(N276="nulová",J276,0)</f>
        <v>0</v>
      </c>
      <c r="BJ276" s="25" t="s">
        <v>78</v>
      </c>
      <c r="BK276" s="214">
        <f>ROUND(I276*H276,2)</f>
        <v>0</v>
      </c>
      <c r="BL276" s="25" t="s">
        <v>88</v>
      </c>
      <c r="BM276" s="25" t="s">
        <v>1916</v>
      </c>
    </row>
    <row r="277" spans="2:51" s="11" customFormat="1" ht="13.5">
      <c r="B277" s="215"/>
      <c r="D277" s="216" t="s">
        <v>166</v>
      </c>
      <c r="E277" s="217" t="s">
        <v>5</v>
      </c>
      <c r="F277" s="218" t="s">
        <v>1917</v>
      </c>
      <c r="H277" s="217" t="s">
        <v>5</v>
      </c>
      <c r="I277" s="219"/>
      <c r="L277" s="215"/>
      <c r="M277" s="220"/>
      <c r="N277" s="221"/>
      <c r="O277" s="221"/>
      <c r="P277" s="221"/>
      <c r="Q277" s="221"/>
      <c r="R277" s="221"/>
      <c r="S277" s="221"/>
      <c r="T277" s="222"/>
      <c r="AT277" s="217" t="s">
        <v>166</v>
      </c>
      <c r="AU277" s="217" t="s">
        <v>82</v>
      </c>
      <c r="AV277" s="11" t="s">
        <v>78</v>
      </c>
      <c r="AW277" s="11" t="s">
        <v>36</v>
      </c>
      <c r="AX277" s="11" t="s">
        <v>73</v>
      </c>
      <c r="AY277" s="217" t="s">
        <v>158</v>
      </c>
    </row>
    <row r="278" spans="2:51" s="12" customFormat="1" ht="13.5">
      <c r="B278" s="223"/>
      <c r="D278" s="216" t="s">
        <v>166</v>
      </c>
      <c r="E278" s="224" t="s">
        <v>5</v>
      </c>
      <c r="F278" s="225" t="s">
        <v>1918</v>
      </c>
      <c r="H278" s="226">
        <v>232.5</v>
      </c>
      <c r="I278" s="227"/>
      <c r="L278" s="223"/>
      <c r="M278" s="228"/>
      <c r="N278" s="229"/>
      <c r="O278" s="229"/>
      <c r="P278" s="229"/>
      <c r="Q278" s="229"/>
      <c r="R278" s="229"/>
      <c r="S278" s="229"/>
      <c r="T278" s="230"/>
      <c r="AT278" s="224" t="s">
        <v>166</v>
      </c>
      <c r="AU278" s="224" t="s">
        <v>82</v>
      </c>
      <c r="AV278" s="12" t="s">
        <v>82</v>
      </c>
      <c r="AW278" s="12" t="s">
        <v>36</v>
      </c>
      <c r="AX278" s="12" t="s">
        <v>73</v>
      </c>
      <c r="AY278" s="224" t="s">
        <v>158</v>
      </c>
    </row>
    <row r="279" spans="2:51" s="13" customFormat="1" ht="13.5">
      <c r="B279" s="231"/>
      <c r="D279" s="216" t="s">
        <v>166</v>
      </c>
      <c r="E279" s="232" t="s">
        <v>5</v>
      </c>
      <c r="F279" s="233" t="s">
        <v>169</v>
      </c>
      <c r="H279" s="234">
        <v>232.5</v>
      </c>
      <c r="I279" s="235"/>
      <c r="L279" s="231"/>
      <c r="M279" s="236"/>
      <c r="N279" s="237"/>
      <c r="O279" s="237"/>
      <c r="P279" s="237"/>
      <c r="Q279" s="237"/>
      <c r="R279" s="237"/>
      <c r="S279" s="237"/>
      <c r="T279" s="238"/>
      <c r="AT279" s="232" t="s">
        <v>166</v>
      </c>
      <c r="AU279" s="232" t="s">
        <v>82</v>
      </c>
      <c r="AV279" s="13" t="s">
        <v>88</v>
      </c>
      <c r="AW279" s="13" t="s">
        <v>36</v>
      </c>
      <c r="AX279" s="13" t="s">
        <v>78</v>
      </c>
      <c r="AY279" s="232" t="s">
        <v>158</v>
      </c>
    </row>
    <row r="280" spans="2:65" s="1" customFormat="1" ht="25.5" customHeight="1">
      <c r="B280" s="202"/>
      <c r="C280" s="203" t="s">
        <v>310</v>
      </c>
      <c r="D280" s="203" t="s">
        <v>160</v>
      </c>
      <c r="E280" s="204" t="s">
        <v>1919</v>
      </c>
      <c r="F280" s="205" t="s">
        <v>1920</v>
      </c>
      <c r="G280" s="206" t="s">
        <v>163</v>
      </c>
      <c r="H280" s="207">
        <v>232.5</v>
      </c>
      <c r="I280" s="208"/>
      <c r="J280" s="209">
        <f>ROUND(I280*H280,2)</f>
        <v>0</v>
      </c>
      <c r="K280" s="205" t="s">
        <v>5</v>
      </c>
      <c r="L280" s="47"/>
      <c r="M280" s="210" t="s">
        <v>5</v>
      </c>
      <c r="N280" s="211" t="s">
        <v>44</v>
      </c>
      <c r="O280" s="48"/>
      <c r="P280" s="212">
        <f>O280*H280</f>
        <v>0</v>
      </c>
      <c r="Q280" s="212">
        <v>0</v>
      </c>
      <c r="R280" s="212">
        <f>Q280*H280</f>
        <v>0</v>
      </c>
      <c r="S280" s="212">
        <v>0</v>
      </c>
      <c r="T280" s="213">
        <f>S280*H280</f>
        <v>0</v>
      </c>
      <c r="AR280" s="25" t="s">
        <v>88</v>
      </c>
      <c r="AT280" s="25" t="s">
        <v>160</v>
      </c>
      <c r="AU280" s="25" t="s">
        <v>82</v>
      </c>
      <c r="AY280" s="25" t="s">
        <v>158</v>
      </c>
      <c r="BE280" s="214">
        <f>IF(N280="základní",J280,0)</f>
        <v>0</v>
      </c>
      <c r="BF280" s="214">
        <f>IF(N280="snížená",J280,0)</f>
        <v>0</v>
      </c>
      <c r="BG280" s="214">
        <f>IF(N280="zákl. přenesená",J280,0)</f>
        <v>0</v>
      </c>
      <c r="BH280" s="214">
        <f>IF(N280="sníž. přenesená",J280,0)</f>
        <v>0</v>
      </c>
      <c r="BI280" s="214">
        <f>IF(N280="nulová",J280,0)</f>
        <v>0</v>
      </c>
      <c r="BJ280" s="25" t="s">
        <v>78</v>
      </c>
      <c r="BK280" s="214">
        <f>ROUND(I280*H280,2)</f>
        <v>0</v>
      </c>
      <c r="BL280" s="25" t="s">
        <v>88</v>
      </c>
      <c r="BM280" s="25" t="s">
        <v>1921</v>
      </c>
    </row>
    <row r="281" spans="2:51" s="11" customFormat="1" ht="13.5">
      <c r="B281" s="215"/>
      <c r="D281" s="216" t="s">
        <v>166</v>
      </c>
      <c r="E281" s="217" t="s">
        <v>5</v>
      </c>
      <c r="F281" s="218" t="s">
        <v>1917</v>
      </c>
      <c r="H281" s="217" t="s">
        <v>5</v>
      </c>
      <c r="I281" s="219"/>
      <c r="L281" s="215"/>
      <c r="M281" s="220"/>
      <c r="N281" s="221"/>
      <c r="O281" s="221"/>
      <c r="P281" s="221"/>
      <c r="Q281" s="221"/>
      <c r="R281" s="221"/>
      <c r="S281" s="221"/>
      <c r="T281" s="222"/>
      <c r="AT281" s="217" t="s">
        <v>166</v>
      </c>
      <c r="AU281" s="217" t="s">
        <v>82</v>
      </c>
      <c r="AV281" s="11" t="s">
        <v>78</v>
      </c>
      <c r="AW281" s="11" t="s">
        <v>36</v>
      </c>
      <c r="AX281" s="11" t="s">
        <v>73</v>
      </c>
      <c r="AY281" s="217" t="s">
        <v>158</v>
      </c>
    </row>
    <row r="282" spans="2:51" s="12" customFormat="1" ht="13.5">
      <c r="B282" s="223"/>
      <c r="D282" s="216" t="s">
        <v>166</v>
      </c>
      <c r="E282" s="224" t="s">
        <v>5</v>
      </c>
      <c r="F282" s="225" t="s">
        <v>1918</v>
      </c>
      <c r="H282" s="226">
        <v>232.5</v>
      </c>
      <c r="I282" s="227"/>
      <c r="L282" s="223"/>
      <c r="M282" s="228"/>
      <c r="N282" s="229"/>
      <c r="O282" s="229"/>
      <c r="P282" s="229"/>
      <c r="Q282" s="229"/>
      <c r="R282" s="229"/>
      <c r="S282" s="229"/>
      <c r="T282" s="230"/>
      <c r="AT282" s="224" t="s">
        <v>166</v>
      </c>
      <c r="AU282" s="224" t="s">
        <v>82</v>
      </c>
      <c r="AV282" s="12" t="s">
        <v>82</v>
      </c>
      <c r="AW282" s="12" t="s">
        <v>36</v>
      </c>
      <c r="AX282" s="12" t="s">
        <v>73</v>
      </c>
      <c r="AY282" s="224" t="s">
        <v>158</v>
      </c>
    </row>
    <row r="283" spans="2:51" s="13" customFormat="1" ht="13.5">
      <c r="B283" s="231"/>
      <c r="D283" s="216" t="s">
        <v>166</v>
      </c>
      <c r="E283" s="232" t="s">
        <v>5</v>
      </c>
      <c r="F283" s="233" t="s">
        <v>169</v>
      </c>
      <c r="H283" s="234">
        <v>232.5</v>
      </c>
      <c r="I283" s="235"/>
      <c r="L283" s="231"/>
      <c r="M283" s="236"/>
      <c r="N283" s="237"/>
      <c r="O283" s="237"/>
      <c r="P283" s="237"/>
      <c r="Q283" s="237"/>
      <c r="R283" s="237"/>
      <c r="S283" s="237"/>
      <c r="T283" s="238"/>
      <c r="AT283" s="232" t="s">
        <v>166</v>
      </c>
      <c r="AU283" s="232" t="s">
        <v>82</v>
      </c>
      <c r="AV283" s="13" t="s">
        <v>88</v>
      </c>
      <c r="AW283" s="13" t="s">
        <v>36</v>
      </c>
      <c r="AX283" s="13" t="s">
        <v>78</v>
      </c>
      <c r="AY283" s="232" t="s">
        <v>158</v>
      </c>
    </row>
    <row r="284" spans="2:65" s="1" customFormat="1" ht="89.25" customHeight="1">
      <c r="B284" s="202"/>
      <c r="C284" s="203" t="s">
        <v>316</v>
      </c>
      <c r="D284" s="203" t="s">
        <v>160</v>
      </c>
      <c r="E284" s="204" t="s">
        <v>1922</v>
      </c>
      <c r="F284" s="205" t="s">
        <v>1923</v>
      </c>
      <c r="G284" s="206" t="s">
        <v>163</v>
      </c>
      <c r="H284" s="207">
        <v>5.175</v>
      </c>
      <c r="I284" s="208"/>
      <c r="J284" s="209">
        <f>ROUND(I284*H284,2)</f>
        <v>0</v>
      </c>
      <c r="K284" s="205" t="s">
        <v>5</v>
      </c>
      <c r="L284" s="47"/>
      <c r="M284" s="210" t="s">
        <v>5</v>
      </c>
      <c r="N284" s="211" t="s">
        <v>44</v>
      </c>
      <c r="O284" s="48"/>
      <c r="P284" s="212">
        <f>O284*H284</f>
        <v>0</v>
      </c>
      <c r="Q284" s="212">
        <v>0</v>
      </c>
      <c r="R284" s="212">
        <f>Q284*H284</f>
        <v>0</v>
      </c>
      <c r="S284" s="212">
        <v>0</v>
      </c>
      <c r="T284" s="213">
        <f>S284*H284</f>
        <v>0</v>
      </c>
      <c r="AR284" s="25" t="s">
        <v>88</v>
      </c>
      <c r="AT284" s="25" t="s">
        <v>160</v>
      </c>
      <c r="AU284" s="25" t="s">
        <v>82</v>
      </c>
      <c r="AY284" s="25" t="s">
        <v>158</v>
      </c>
      <c r="BE284" s="214">
        <f>IF(N284="základní",J284,0)</f>
        <v>0</v>
      </c>
      <c r="BF284" s="214">
        <f>IF(N284="snížená",J284,0)</f>
        <v>0</v>
      </c>
      <c r="BG284" s="214">
        <f>IF(N284="zákl. přenesená",J284,0)</f>
        <v>0</v>
      </c>
      <c r="BH284" s="214">
        <f>IF(N284="sníž. přenesená",J284,0)</f>
        <v>0</v>
      </c>
      <c r="BI284" s="214">
        <f>IF(N284="nulová",J284,0)</f>
        <v>0</v>
      </c>
      <c r="BJ284" s="25" t="s">
        <v>78</v>
      </c>
      <c r="BK284" s="214">
        <f>ROUND(I284*H284,2)</f>
        <v>0</v>
      </c>
      <c r="BL284" s="25" t="s">
        <v>88</v>
      </c>
      <c r="BM284" s="25" t="s">
        <v>1924</v>
      </c>
    </row>
    <row r="285" spans="2:51" s="12" customFormat="1" ht="13.5">
      <c r="B285" s="223"/>
      <c r="D285" s="216" t="s">
        <v>166</v>
      </c>
      <c r="E285" s="224" t="s">
        <v>5</v>
      </c>
      <c r="F285" s="225" t="s">
        <v>1925</v>
      </c>
      <c r="H285" s="226">
        <v>5.175</v>
      </c>
      <c r="I285" s="227"/>
      <c r="L285" s="223"/>
      <c r="M285" s="228"/>
      <c r="N285" s="229"/>
      <c r="O285" s="229"/>
      <c r="P285" s="229"/>
      <c r="Q285" s="229"/>
      <c r="R285" s="229"/>
      <c r="S285" s="229"/>
      <c r="T285" s="230"/>
      <c r="AT285" s="224" t="s">
        <v>166</v>
      </c>
      <c r="AU285" s="224" t="s">
        <v>82</v>
      </c>
      <c r="AV285" s="12" t="s">
        <v>82</v>
      </c>
      <c r="AW285" s="12" t="s">
        <v>36</v>
      </c>
      <c r="AX285" s="12" t="s">
        <v>73</v>
      </c>
      <c r="AY285" s="224" t="s">
        <v>158</v>
      </c>
    </row>
    <row r="286" spans="2:51" s="13" customFormat="1" ht="13.5">
      <c r="B286" s="231"/>
      <c r="D286" s="216" t="s">
        <v>166</v>
      </c>
      <c r="E286" s="232" t="s">
        <v>5</v>
      </c>
      <c r="F286" s="233" t="s">
        <v>169</v>
      </c>
      <c r="H286" s="234">
        <v>5.175</v>
      </c>
      <c r="I286" s="235"/>
      <c r="L286" s="231"/>
      <c r="M286" s="236"/>
      <c r="N286" s="237"/>
      <c r="O286" s="237"/>
      <c r="P286" s="237"/>
      <c r="Q286" s="237"/>
      <c r="R286" s="237"/>
      <c r="S286" s="237"/>
      <c r="T286" s="238"/>
      <c r="AT286" s="232" t="s">
        <v>166</v>
      </c>
      <c r="AU286" s="232" t="s">
        <v>82</v>
      </c>
      <c r="AV286" s="13" t="s">
        <v>88</v>
      </c>
      <c r="AW286" s="13" t="s">
        <v>36</v>
      </c>
      <c r="AX286" s="13" t="s">
        <v>78</v>
      </c>
      <c r="AY286" s="232" t="s">
        <v>158</v>
      </c>
    </row>
    <row r="287" spans="2:65" s="1" customFormat="1" ht="16.5" customHeight="1">
      <c r="B287" s="202"/>
      <c r="C287" s="239" t="s">
        <v>320</v>
      </c>
      <c r="D287" s="239" t="s">
        <v>245</v>
      </c>
      <c r="E287" s="240" t="s">
        <v>1926</v>
      </c>
      <c r="F287" s="241" t="s">
        <v>1927</v>
      </c>
      <c r="G287" s="242" t="s">
        <v>163</v>
      </c>
      <c r="H287" s="243">
        <v>5.434</v>
      </c>
      <c r="I287" s="244"/>
      <c r="J287" s="245">
        <f>ROUND(I287*H287,2)</f>
        <v>0</v>
      </c>
      <c r="K287" s="241" t="s">
        <v>5</v>
      </c>
      <c r="L287" s="246"/>
      <c r="M287" s="247" t="s">
        <v>5</v>
      </c>
      <c r="N287" s="248" t="s">
        <v>44</v>
      </c>
      <c r="O287" s="48"/>
      <c r="P287" s="212">
        <f>O287*H287</f>
        <v>0</v>
      </c>
      <c r="Q287" s="212">
        <v>0</v>
      </c>
      <c r="R287" s="212">
        <f>Q287*H287</f>
        <v>0</v>
      </c>
      <c r="S287" s="212">
        <v>0</v>
      </c>
      <c r="T287" s="213">
        <f>S287*H287</f>
        <v>0</v>
      </c>
      <c r="AR287" s="25" t="s">
        <v>204</v>
      </c>
      <c r="AT287" s="25" t="s">
        <v>245</v>
      </c>
      <c r="AU287" s="25" t="s">
        <v>82</v>
      </c>
      <c r="AY287" s="25" t="s">
        <v>158</v>
      </c>
      <c r="BE287" s="214">
        <f>IF(N287="základní",J287,0)</f>
        <v>0</v>
      </c>
      <c r="BF287" s="214">
        <f>IF(N287="snížená",J287,0)</f>
        <v>0</v>
      </c>
      <c r="BG287" s="214">
        <f>IF(N287="zákl. přenesená",J287,0)</f>
        <v>0</v>
      </c>
      <c r="BH287" s="214">
        <f>IF(N287="sníž. přenesená",J287,0)</f>
        <v>0</v>
      </c>
      <c r="BI287" s="214">
        <f>IF(N287="nulová",J287,0)</f>
        <v>0</v>
      </c>
      <c r="BJ287" s="25" t="s">
        <v>78</v>
      </c>
      <c r="BK287" s="214">
        <f>ROUND(I287*H287,2)</f>
        <v>0</v>
      </c>
      <c r="BL287" s="25" t="s">
        <v>88</v>
      </c>
      <c r="BM287" s="25" t="s">
        <v>1928</v>
      </c>
    </row>
    <row r="288" spans="2:51" s="12" customFormat="1" ht="13.5">
      <c r="B288" s="223"/>
      <c r="D288" s="216" t="s">
        <v>166</v>
      </c>
      <c r="E288" s="224" t="s">
        <v>5</v>
      </c>
      <c r="F288" s="225" t="s">
        <v>1929</v>
      </c>
      <c r="H288" s="226">
        <v>5.434</v>
      </c>
      <c r="I288" s="227"/>
      <c r="L288" s="223"/>
      <c r="M288" s="228"/>
      <c r="N288" s="229"/>
      <c r="O288" s="229"/>
      <c r="P288" s="229"/>
      <c r="Q288" s="229"/>
      <c r="R288" s="229"/>
      <c r="S288" s="229"/>
      <c r="T288" s="230"/>
      <c r="AT288" s="224" t="s">
        <v>166</v>
      </c>
      <c r="AU288" s="224" t="s">
        <v>82</v>
      </c>
      <c r="AV288" s="12" t="s">
        <v>82</v>
      </c>
      <c r="AW288" s="12" t="s">
        <v>36</v>
      </c>
      <c r="AX288" s="12" t="s">
        <v>73</v>
      </c>
      <c r="AY288" s="224" t="s">
        <v>158</v>
      </c>
    </row>
    <row r="289" spans="2:51" s="13" customFormat="1" ht="13.5">
      <c r="B289" s="231"/>
      <c r="D289" s="216" t="s">
        <v>166</v>
      </c>
      <c r="E289" s="232" t="s">
        <v>5</v>
      </c>
      <c r="F289" s="233" t="s">
        <v>169</v>
      </c>
      <c r="H289" s="234">
        <v>5.434</v>
      </c>
      <c r="I289" s="235"/>
      <c r="L289" s="231"/>
      <c r="M289" s="236"/>
      <c r="N289" s="237"/>
      <c r="O289" s="237"/>
      <c r="P289" s="237"/>
      <c r="Q289" s="237"/>
      <c r="R289" s="237"/>
      <c r="S289" s="237"/>
      <c r="T289" s="238"/>
      <c r="AT289" s="232" t="s">
        <v>166</v>
      </c>
      <c r="AU289" s="232" t="s">
        <v>82</v>
      </c>
      <c r="AV289" s="13" t="s">
        <v>88</v>
      </c>
      <c r="AW289" s="13" t="s">
        <v>36</v>
      </c>
      <c r="AX289" s="13" t="s">
        <v>78</v>
      </c>
      <c r="AY289" s="232" t="s">
        <v>158</v>
      </c>
    </row>
    <row r="290" spans="2:65" s="1" customFormat="1" ht="25.5" customHeight="1">
      <c r="B290" s="202"/>
      <c r="C290" s="203" t="s">
        <v>327</v>
      </c>
      <c r="D290" s="203" t="s">
        <v>160</v>
      </c>
      <c r="E290" s="204" t="s">
        <v>468</v>
      </c>
      <c r="F290" s="205" t="s">
        <v>469</v>
      </c>
      <c r="G290" s="206" t="s">
        <v>163</v>
      </c>
      <c r="H290" s="207">
        <v>5.175</v>
      </c>
      <c r="I290" s="208"/>
      <c r="J290" s="209">
        <f>ROUND(I290*H290,2)</f>
        <v>0</v>
      </c>
      <c r="K290" s="205" t="s">
        <v>164</v>
      </c>
      <c r="L290" s="47"/>
      <c r="M290" s="210" t="s">
        <v>5</v>
      </c>
      <c r="N290" s="211" t="s">
        <v>44</v>
      </c>
      <c r="O290" s="48"/>
      <c r="P290" s="212">
        <f>O290*H290</f>
        <v>0</v>
      </c>
      <c r="Q290" s="212">
        <v>0</v>
      </c>
      <c r="R290" s="212">
        <f>Q290*H290</f>
        <v>0</v>
      </c>
      <c r="S290" s="212">
        <v>0</v>
      </c>
      <c r="T290" s="213">
        <f>S290*H290</f>
        <v>0</v>
      </c>
      <c r="AR290" s="25" t="s">
        <v>88</v>
      </c>
      <c r="AT290" s="25" t="s">
        <v>160</v>
      </c>
      <c r="AU290" s="25" t="s">
        <v>82</v>
      </c>
      <c r="AY290" s="25" t="s">
        <v>158</v>
      </c>
      <c r="BE290" s="214">
        <f>IF(N290="základní",J290,0)</f>
        <v>0</v>
      </c>
      <c r="BF290" s="214">
        <f>IF(N290="snížená",J290,0)</f>
        <v>0</v>
      </c>
      <c r="BG290" s="214">
        <f>IF(N290="zákl. přenesená",J290,0)</f>
        <v>0</v>
      </c>
      <c r="BH290" s="214">
        <f>IF(N290="sníž. přenesená",J290,0)</f>
        <v>0</v>
      </c>
      <c r="BI290" s="214">
        <f>IF(N290="nulová",J290,0)</f>
        <v>0</v>
      </c>
      <c r="BJ290" s="25" t="s">
        <v>78</v>
      </c>
      <c r="BK290" s="214">
        <f>ROUND(I290*H290,2)</f>
        <v>0</v>
      </c>
      <c r="BL290" s="25" t="s">
        <v>88</v>
      </c>
      <c r="BM290" s="25" t="s">
        <v>1930</v>
      </c>
    </row>
    <row r="291" spans="2:51" s="12" customFormat="1" ht="13.5">
      <c r="B291" s="223"/>
      <c r="D291" s="216" t="s">
        <v>166</v>
      </c>
      <c r="E291" s="224" t="s">
        <v>5</v>
      </c>
      <c r="F291" s="225" t="s">
        <v>1931</v>
      </c>
      <c r="H291" s="226">
        <v>5.175</v>
      </c>
      <c r="I291" s="227"/>
      <c r="L291" s="223"/>
      <c r="M291" s="228"/>
      <c r="N291" s="229"/>
      <c r="O291" s="229"/>
      <c r="P291" s="229"/>
      <c r="Q291" s="229"/>
      <c r="R291" s="229"/>
      <c r="S291" s="229"/>
      <c r="T291" s="230"/>
      <c r="AT291" s="224" t="s">
        <v>166</v>
      </c>
      <c r="AU291" s="224" t="s">
        <v>82</v>
      </c>
      <c r="AV291" s="12" t="s">
        <v>82</v>
      </c>
      <c r="AW291" s="12" t="s">
        <v>36</v>
      </c>
      <c r="AX291" s="12" t="s">
        <v>73</v>
      </c>
      <c r="AY291" s="224" t="s">
        <v>158</v>
      </c>
    </row>
    <row r="292" spans="2:51" s="13" customFormat="1" ht="13.5">
      <c r="B292" s="231"/>
      <c r="D292" s="216" t="s">
        <v>166</v>
      </c>
      <c r="E292" s="232" t="s">
        <v>5</v>
      </c>
      <c r="F292" s="233" t="s">
        <v>169</v>
      </c>
      <c r="H292" s="234">
        <v>5.175</v>
      </c>
      <c r="I292" s="235"/>
      <c r="L292" s="231"/>
      <c r="M292" s="236"/>
      <c r="N292" s="237"/>
      <c r="O292" s="237"/>
      <c r="P292" s="237"/>
      <c r="Q292" s="237"/>
      <c r="R292" s="237"/>
      <c r="S292" s="237"/>
      <c r="T292" s="238"/>
      <c r="AT292" s="232" t="s">
        <v>166</v>
      </c>
      <c r="AU292" s="232" t="s">
        <v>82</v>
      </c>
      <c r="AV292" s="13" t="s">
        <v>88</v>
      </c>
      <c r="AW292" s="13" t="s">
        <v>36</v>
      </c>
      <c r="AX292" s="13" t="s">
        <v>78</v>
      </c>
      <c r="AY292" s="232" t="s">
        <v>158</v>
      </c>
    </row>
    <row r="293" spans="2:65" s="1" customFormat="1" ht="25.5" customHeight="1">
      <c r="B293" s="202"/>
      <c r="C293" s="203" t="s">
        <v>362</v>
      </c>
      <c r="D293" s="203" t="s">
        <v>160</v>
      </c>
      <c r="E293" s="204" t="s">
        <v>488</v>
      </c>
      <c r="F293" s="205" t="s">
        <v>1932</v>
      </c>
      <c r="G293" s="206" t="s">
        <v>163</v>
      </c>
      <c r="H293" s="207">
        <v>442.829</v>
      </c>
      <c r="I293" s="208"/>
      <c r="J293" s="209">
        <f>ROUND(I293*H293,2)</f>
        <v>0</v>
      </c>
      <c r="K293" s="205" t="s">
        <v>5</v>
      </c>
      <c r="L293" s="47"/>
      <c r="M293" s="210" t="s">
        <v>5</v>
      </c>
      <c r="N293" s="211" t="s">
        <v>44</v>
      </c>
      <c r="O293" s="48"/>
      <c r="P293" s="212">
        <f>O293*H293</f>
        <v>0</v>
      </c>
      <c r="Q293" s="212">
        <v>0</v>
      </c>
      <c r="R293" s="212">
        <f>Q293*H293</f>
        <v>0</v>
      </c>
      <c r="S293" s="212">
        <v>0</v>
      </c>
      <c r="T293" s="213">
        <f>S293*H293</f>
        <v>0</v>
      </c>
      <c r="AR293" s="25" t="s">
        <v>88</v>
      </c>
      <c r="AT293" s="25" t="s">
        <v>160</v>
      </c>
      <c r="AU293" s="25" t="s">
        <v>82</v>
      </c>
      <c r="AY293" s="25" t="s">
        <v>158</v>
      </c>
      <c r="BE293" s="214">
        <f>IF(N293="základní",J293,0)</f>
        <v>0</v>
      </c>
      <c r="BF293" s="214">
        <f>IF(N293="snížená",J293,0)</f>
        <v>0</v>
      </c>
      <c r="BG293" s="214">
        <f>IF(N293="zákl. přenesená",J293,0)</f>
        <v>0</v>
      </c>
      <c r="BH293" s="214">
        <f>IF(N293="sníž. přenesená",J293,0)</f>
        <v>0</v>
      </c>
      <c r="BI293" s="214">
        <f>IF(N293="nulová",J293,0)</f>
        <v>0</v>
      </c>
      <c r="BJ293" s="25" t="s">
        <v>78</v>
      </c>
      <c r="BK293" s="214">
        <f>ROUND(I293*H293,2)</f>
        <v>0</v>
      </c>
      <c r="BL293" s="25" t="s">
        <v>88</v>
      </c>
      <c r="BM293" s="25" t="s">
        <v>1933</v>
      </c>
    </row>
    <row r="294" spans="2:51" s="11" customFormat="1" ht="13.5">
      <c r="B294" s="215"/>
      <c r="D294" s="216" t="s">
        <v>166</v>
      </c>
      <c r="E294" s="217" t="s">
        <v>5</v>
      </c>
      <c r="F294" s="218" t="s">
        <v>491</v>
      </c>
      <c r="H294" s="217" t="s">
        <v>5</v>
      </c>
      <c r="I294" s="219"/>
      <c r="L294" s="215"/>
      <c r="M294" s="220"/>
      <c r="N294" s="221"/>
      <c r="O294" s="221"/>
      <c r="P294" s="221"/>
      <c r="Q294" s="221"/>
      <c r="R294" s="221"/>
      <c r="S294" s="221"/>
      <c r="T294" s="222"/>
      <c r="AT294" s="217" t="s">
        <v>166</v>
      </c>
      <c r="AU294" s="217" t="s">
        <v>82</v>
      </c>
      <c r="AV294" s="11" t="s">
        <v>78</v>
      </c>
      <c r="AW294" s="11" t="s">
        <v>36</v>
      </c>
      <c r="AX294" s="11" t="s">
        <v>73</v>
      </c>
      <c r="AY294" s="217" t="s">
        <v>158</v>
      </c>
    </row>
    <row r="295" spans="2:51" s="11" customFormat="1" ht="13.5">
      <c r="B295" s="215"/>
      <c r="D295" s="216" t="s">
        <v>166</v>
      </c>
      <c r="E295" s="217" t="s">
        <v>5</v>
      </c>
      <c r="F295" s="218" t="s">
        <v>492</v>
      </c>
      <c r="H295" s="217" t="s">
        <v>5</v>
      </c>
      <c r="I295" s="219"/>
      <c r="L295" s="215"/>
      <c r="M295" s="220"/>
      <c r="N295" s="221"/>
      <c r="O295" s="221"/>
      <c r="P295" s="221"/>
      <c r="Q295" s="221"/>
      <c r="R295" s="221"/>
      <c r="S295" s="221"/>
      <c r="T295" s="222"/>
      <c r="AT295" s="217" t="s">
        <v>166</v>
      </c>
      <c r="AU295" s="217" t="s">
        <v>82</v>
      </c>
      <c r="AV295" s="11" t="s">
        <v>78</v>
      </c>
      <c r="AW295" s="11" t="s">
        <v>36</v>
      </c>
      <c r="AX295" s="11" t="s">
        <v>73</v>
      </c>
      <c r="AY295" s="217" t="s">
        <v>158</v>
      </c>
    </row>
    <row r="296" spans="2:51" s="12" customFormat="1" ht="13.5">
      <c r="B296" s="223"/>
      <c r="D296" s="216" t="s">
        <v>166</v>
      </c>
      <c r="E296" s="224" t="s">
        <v>5</v>
      </c>
      <c r="F296" s="225" t="s">
        <v>1934</v>
      </c>
      <c r="H296" s="226">
        <v>393.891</v>
      </c>
      <c r="I296" s="227"/>
      <c r="L296" s="223"/>
      <c r="M296" s="228"/>
      <c r="N296" s="229"/>
      <c r="O296" s="229"/>
      <c r="P296" s="229"/>
      <c r="Q296" s="229"/>
      <c r="R296" s="229"/>
      <c r="S296" s="229"/>
      <c r="T296" s="230"/>
      <c r="AT296" s="224" t="s">
        <v>166</v>
      </c>
      <c r="AU296" s="224" t="s">
        <v>82</v>
      </c>
      <c r="AV296" s="12" t="s">
        <v>82</v>
      </c>
      <c r="AW296" s="12" t="s">
        <v>36</v>
      </c>
      <c r="AX296" s="12" t="s">
        <v>73</v>
      </c>
      <c r="AY296" s="224" t="s">
        <v>158</v>
      </c>
    </row>
    <row r="297" spans="2:51" s="11" customFormat="1" ht="13.5">
      <c r="B297" s="215"/>
      <c r="D297" s="216" t="s">
        <v>166</v>
      </c>
      <c r="E297" s="217" t="s">
        <v>5</v>
      </c>
      <c r="F297" s="218" t="s">
        <v>1935</v>
      </c>
      <c r="H297" s="217" t="s">
        <v>5</v>
      </c>
      <c r="I297" s="219"/>
      <c r="L297" s="215"/>
      <c r="M297" s="220"/>
      <c r="N297" s="221"/>
      <c r="O297" s="221"/>
      <c r="P297" s="221"/>
      <c r="Q297" s="221"/>
      <c r="R297" s="221"/>
      <c r="S297" s="221"/>
      <c r="T297" s="222"/>
      <c r="AT297" s="217" t="s">
        <v>166</v>
      </c>
      <c r="AU297" s="217" t="s">
        <v>82</v>
      </c>
      <c r="AV297" s="11" t="s">
        <v>78</v>
      </c>
      <c r="AW297" s="11" t="s">
        <v>36</v>
      </c>
      <c r="AX297" s="11" t="s">
        <v>73</v>
      </c>
      <c r="AY297" s="217" t="s">
        <v>158</v>
      </c>
    </row>
    <row r="298" spans="2:51" s="12" customFormat="1" ht="13.5">
      <c r="B298" s="223"/>
      <c r="D298" s="216" t="s">
        <v>166</v>
      </c>
      <c r="E298" s="224" t="s">
        <v>5</v>
      </c>
      <c r="F298" s="225" t="s">
        <v>1936</v>
      </c>
      <c r="H298" s="226">
        <v>19</v>
      </c>
      <c r="I298" s="227"/>
      <c r="L298" s="223"/>
      <c r="M298" s="228"/>
      <c r="N298" s="229"/>
      <c r="O298" s="229"/>
      <c r="P298" s="229"/>
      <c r="Q298" s="229"/>
      <c r="R298" s="229"/>
      <c r="S298" s="229"/>
      <c r="T298" s="230"/>
      <c r="AT298" s="224" t="s">
        <v>166</v>
      </c>
      <c r="AU298" s="224" t="s">
        <v>82</v>
      </c>
      <c r="AV298" s="12" t="s">
        <v>82</v>
      </c>
      <c r="AW298" s="12" t="s">
        <v>36</v>
      </c>
      <c r="AX298" s="12" t="s">
        <v>73</v>
      </c>
      <c r="AY298" s="224" t="s">
        <v>158</v>
      </c>
    </row>
    <row r="299" spans="2:51" s="11" customFormat="1" ht="13.5">
      <c r="B299" s="215"/>
      <c r="D299" s="216" t="s">
        <v>166</v>
      </c>
      <c r="E299" s="217" t="s">
        <v>5</v>
      </c>
      <c r="F299" s="218" t="s">
        <v>494</v>
      </c>
      <c r="H299" s="217" t="s">
        <v>5</v>
      </c>
      <c r="I299" s="219"/>
      <c r="L299" s="215"/>
      <c r="M299" s="220"/>
      <c r="N299" s="221"/>
      <c r="O299" s="221"/>
      <c r="P299" s="221"/>
      <c r="Q299" s="221"/>
      <c r="R299" s="221"/>
      <c r="S299" s="221"/>
      <c r="T299" s="222"/>
      <c r="AT299" s="217" t="s">
        <v>166</v>
      </c>
      <c r="AU299" s="217" t="s">
        <v>82</v>
      </c>
      <c r="AV299" s="11" t="s">
        <v>78</v>
      </c>
      <c r="AW299" s="11" t="s">
        <v>36</v>
      </c>
      <c r="AX299" s="11" t="s">
        <v>73</v>
      </c>
      <c r="AY299" s="217" t="s">
        <v>158</v>
      </c>
    </row>
    <row r="300" spans="2:51" s="12" customFormat="1" ht="13.5">
      <c r="B300" s="223"/>
      <c r="D300" s="216" t="s">
        <v>166</v>
      </c>
      <c r="E300" s="224" t="s">
        <v>5</v>
      </c>
      <c r="F300" s="225" t="s">
        <v>1937</v>
      </c>
      <c r="H300" s="226">
        <v>15.85</v>
      </c>
      <c r="I300" s="227"/>
      <c r="L300" s="223"/>
      <c r="M300" s="228"/>
      <c r="N300" s="229"/>
      <c r="O300" s="229"/>
      <c r="P300" s="229"/>
      <c r="Q300" s="229"/>
      <c r="R300" s="229"/>
      <c r="S300" s="229"/>
      <c r="T300" s="230"/>
      <c r="AT300" s="224" t="s">
        <v>166</v>
      </c>
      <c r="AU300" s="224" t="s">
        <v>82</v>
      </c>
      <c r="AV300" s="12" t="s">
        <v>82</v>
      </c>
      <c r="AW300" s="12" t="s">
        <v>36</v>
      </c>
      <c r="AX300" s="12" t="s">
        <v>73</v>
      </c>
      <c r="AY300" s="224" t="s">
        <v>158</v>
      </c>
    </row>
    <row r="301" spans="2:51" s="11" customFormat="1" ht="13.5">
      <c r="B301" s="215"/>
      <c r="D301" s="216" t="s">
        <v>166</v>
      </c>
      <c r="E301" s="217" t="s">
        <v>5</v>
      </c>
      <c r="F301" s="218" t="s">
        <v>496</v>
      </c>
      <c r="H301" s="217" t="s">
        <v>5</v>
      </c>
      <c r="I301" s="219"/>
      <c r="L301" s="215"/>
      <c r="M301" s="220"/>
      <c r="N301" s="221"/>
      <c r="O301" s="221"/>
      <c r="P301" s="221"/>
      <c r="Q301" s="221"/>
      <c r="R301" s="221"/>
      <c r="S301" s="221"/>
      <c r="T301" s="222"/>
      <c r="AT301" s="217" t="s">
        <v>166</v>
      </c>
      <c r="AU301" s="217" t="s">
        <v>82</v>
      </c>
      <c r="AV301" s="11" t="s">
        <v>78</v>
      </c>
      <c r="AW301" s="11" t="s">
        <v>36</v>
      </c>
      <c r="AX301" s="11" t="s">
        <v>73</v>
      </c>
      <c r="AY301" s="217" t="s">
        <v>158</v>
      </c>
    </row>
    <row r="302" spans="2:51" s="12" customFormat="1" ht="13.5">
      <c r="B302" s="223"/>
      <c r="D302" s="216" t="s">
        <v>166</v>
      </c>
      <c r="E302" s="224" t="s">
        <v>5</v>
      </c>
      <c r="F302" s="225" t="s">
        <v>1938</v>
      </c>
      <c r="H302" s="226">
        <v>14.088</v>
      </c>
      <c r="I302" s="227"/>
      <c r="L302" s="223"/>
      <c r="M302" s="228"/>
      <c r="N302" s="229"/>
      <c r="O302" s="229"/>
      <c r="P302" s="229"/>
      <c r="Q302" s="229"/>
      <c r="R302" s="229"/>
      <c r="S302" s="229"/>
      <c r="T302" s="230"/>
      <c r="AT302" s="224" t="s">
        <v>166</v>
      </c>
      <c r="AU302" s="224" t="s">
        <v>82</v>
      </c>
      <c r="AV302" s="12" t="s">
        <v>82</v>
      </c>
      <c r="AW302" s="12" t="s">
        <v>36</v>
      </c>
      <c r="AX302" s="12" t="s">
        <v>73</v>
      </c>
      <c r="AY302" s="224" t="s">
        <v>158</v>
      </c>
    </row>
    <row r="303" spans="2:51" s="13" customFormat="1" ht="13.5">
      <c r="B303" s="231"/>
      <c r="D303" s="216" t="s">
        <v>166</v>
      </c>
      <c r="E303" s="232" t="s">
        <v>5</v>
      </c>
      <c r="F303" s="233" t="s">
        <v>169</v>
      </c>
      <c r="H303" s="234">
        <v>442.829</v>
      </c>
      <c r="I303" s="235"/>
      <c r="L303" s="231"/>
      <c r="M303" s="236"/>
      <c r="N303" s="237"/>
      <c r="O303" s="237"/>
      <c r="P303" s="237"/>
      <c r="Q303" s="237"/>
      <c r="R303" s="237"/>
      <c r="S303" s="237"/>
      <c r="T303" s="238"/>
      <c r="AT303" s="232" t="s">
        <v>166</v>
      </c>
      <c r="AU303" s="232" t="s">
        <v>82</v>
      </c>
      <c r="AV303" s="13" t="s">
        <v>88</v>
      </c>
      <c r="AW303" s="13" t="s">
        <v>36</v>
      </c>
      <c r="AX303" s="13" t="s">
        <v>78</v>
      </c>
      <c r="AY303" s="232" t="s">
        <v>158</v>
      </c>
    </row>
    <row r="304" spans="2:65" s="1" customFormat="1" ht="16.5" customHeight="1">
      <c r="B304" s="202"/>
      <c r="C304" s="203" t="s">
        <v>695</v>
      </c>
      <c r="D304" s="203" t="s">
        <v>160</v>
      </c>
      <c r="E304" s="204" t="s">
        <v>505</v>
      </c>
      <c r="F304" s="205" t="s">
        <v>506</v>
      </c>
      <c r="G304" s="206" t="s">
        <v>163</v>
      </c>
      <c r="H304" s="207">
        <v>19</v>
      </c>
      <c r="I304" s="208"/>
      <c r="J304" s="209">
        <f>ROUND(I304*H304,2)</f>
        <v>0</v>
      </c>
      <c r="K304" s="205" t="s">
        <v>5</v>
      </c>
      <c r="L304" s="47"/>
      <c r="M304" s="210" t="s">
        <v>5</v>
      </c>
      <c r="N304" s="211" t="s">
        <v>44</v>
      </c>
      <c r="O304" s="48"/>
      <c r="P304" s="212">
        <f>O304*H304</f>
        <v>0</v>
      </c>
      <c r="Q304" s="212">
        <v>0</v>
      </c>
      <c r="R304" s="212">
        <f>Q304*H304</f>
        <v>0</v>
      </c>
      <c r="S304" s="212">
        <v>0</v>
      </c>
      <c r="T304" s="213">
        <f>S304*H304</f>
        <v>0</v>
      </c>
      <c r="AR304" s="25" t="s">
        <v>88</v>
      </c>
      <c r="AT304" s="25" t="s">
        <v>160</v>
      </c>
      <c r="AU304" s="25" t="s">
        <v>82</v>
      </c>
      <c r="AY304" s="25" t="s">
        <v>158</v>
      </c>
      <c r="BE304" s="214">
        <f>IF(N304="základní",J304,0)</f>
        <v>0</v>
      </c>
      <c r="BF304" s="214">
        <f>IF(N304="snížená",J304,0)</f>
        <v>0</v>
      </c>
      <c r="BG304" s="214">
        <f>IF(N304="zákl. přenesená",J304,0)</f>
        <v>0</v>
      </c>
      <c r="BH304" s="214">
        <f>IF(N304="sníž. přenesená",J304,0)</f>
        <v>0</v>
      </c>
      <c r="BI304" s="214">
        <f>IF(N304="nulová",J304,0)</f>
        <v>0</v>
      </c>
      <c r="BJ304" s="25" t="s">
        <v>78</v>
      </c>
      <c r="BK304" s="214">
        <f>ROUND(I304*H304,2)</f>
        <v>0</v>
      </c>
      <c r="BL304" s="25" t="s">
        <v>88</v>
      </c>
      <c r="BM304" s="25" t="s">
        <v>1939</v>
      </c>
    </row>
    <row r="305" spans="2:51" s="11" customFormat="1" ht="13.5">
      <c r="B305" s="215"/>
      <c r="D305" s="216" t="s">
        <v>166</v>
      </c>
      <c r="E305" s="217" t="s">
        <v>5</v>
      </c>
      <c r="F305" s="218" t="s">
        <v>1940</v>
      </c>
      <c r="H305" s="217" t="s">
        <v>5</v>
      </c>
      <c r="I305" s="219"/>
      <c r="L305" s="215"/>
      <c r="M305" s="220"/>
      <c r="N305" s="221"/>
      <c r="O305" s="221"/>
      <c r="P305" s="221"/>
      <c r="Q305" s="221"/>
      <c r="R305" s="221"/>
      <c r="S305" s="221"/>
      <c r="T305" s="222"/>
      <c r="AT305" s="217" t="s">
        <v>166</v>
      </c>
      <c r="AU305" s="217" t="s">
        <v>82</v>
      </c>
      <c r="AV305" s="11" t="s">
        <v>78</v>
      </c>
      <c r="AW305" s="11" t="s">
        <v>36</v>
      </c>
      <c r="AX305" s="11" t="s">
        <v>73</v>
      </c>
      <c r="AY305" s="217" t="s">
        <v>158</v>
      </c>
    </row>
    <row r="306" spans="2:51" s="12" customFormat="1" ht="13.5">
      <c r="B306" s="223"/>
      <c r="D306" s="216" t="s">
        <v>166</v>
      </c>
      <c r="E306" s="224" t="s">
        <v>5</v>
      </c>
      <c r="F306" s="225" t="s">
        <v>1941</v>
      </c>
      <c r="H306" s="226">
        <v>19</v>
      </c>
      <c r="I306" s="227"/>
      <c r="L306" s="223"/>
      <c r="M306" s="228"/>
      <c r="N306" s="229"/>
      <c r="O306" s="229"/>
      <c r="P306" s="229"/>
      <c r="Q306" s="229"/>
      <c r="R306" s="229"/>
      <c r="S306" s="229"/>
      <c r="T306" s="230"/>
      <c r="AT306" s="224" t="s">
        <v>166</v>
      </c>
      <c r="AU306" s="224" t="s">
        <v>82</v>
      </c>
      <c r="AV306" s="12" t="s">
        <v>82</v>
      </c>
      <c r="AW306" s="12" t="s">
        <v>36</v>
      </c>
      <c r="AX306" s="12" t="s">
        <v>73</v>
      </c>
      <c r="AY306" s="224" t="s">
        <v>158</v>
      </c>
    </row>
    <row r="307" spans="2:51" s="13" customFormat="1" ht="13.5">
      <c r="B307" s="231"/>
      <c r="D307" s="216" t="s">
        <v>166</v>
      </c>
      <c r="E307" s="232" t="s">
        <v>5</v>
      </c>
      <c r="F307" s="233" t="s">
        <v>169</v>
      </c>
      <c r="H307" s="234">
        <v>19</v>
      </c>
      <c r="I307" s="235"/>
      <c r="L307" s="231"/>
      <c r="M307" s="236"/>
      <c r="N307" s="237"/>
      <c r="O307" s="237"/>
      <c r="P307" s="237"/>
      <c r="Q307" s="237"/>
      <c r="R307" s="237"/>
      <c r="S307" s="237"/>
      <c r="T307" s="238"/>
      <c r="AT307" s="232" t="s">
        <v>166</v>
      </c>
      <c r="AU307" s="232" t="s">
        <v>82</v>
      </c>
      <c r="AV307" s="13" t="s">
        <v>88</v>
      </c>
      <c r="AW307" s="13" t="s">
        <v>36</v>
      </c>
      <c r="AX307" s="13" t="s">
        <v>78</v>
      </c>
      <c r="AY307" s="232" t="s">
        <v>158</v>
      </c>
    </row>
    <row r="308" spans="2:65" s="1" customFormat="1" ht="25.5" customHeight="1">
      <c r="B308" s="202"/>
      <c r="C308" s="203" t="s">
        <v>367</v>
      </c>
      <c r="D308" s="203" t="s">
        <v>160</v>
      </c>
      <c r="E308" s="204" t="s">
        <v>512</v>
      </c>
      <c r="F308" s="205" t="s">
        <v>513</v>
      </c>
      <c r="G308" s="206" t="s">
        <v>163</v>
      </c>
      <c r="H308" s="207">
        <v>19</v>
      </c>
      <c r="I308" s="208"/>
      <c r="J308" s="209">
        <f>ROUND(I308*H308,2)</f>
        <v>0</v>
      </c>
      <c r="K308" s="205" t="s">
        <v>164</v>
      </c>
      <c r="L308" s="47"/>
      <c r="M308" s="210" t="s">
        <v>5</v>
      </c>
      <c r="N308" s="211" t="s">
        <v>44</v>
      </c>
      <c r="O308" s="48"/>
      <c r="P308" s="212">
        <f>O308*H308</f>
        <v>0</v>
      </c>
      <c r="Q308" s="212">
        <v>0</v>
      </c>
      <c r="R308" s="212">
        <f>Q308*H308</f>
        <v>0</v>
      </c>
      <c r="S308" s="212">
        <v>0</v>
      </c>
      <c r="T308" s="213">
        <f>S308*H308</f>
        <v>0</v>
      </c>
      <c r="AR308" s="25" t="s">
        <v>88</v>
      </c>
      <c r="AT308" s="25" t="s">
        <v>160</v>
      </c>
      <c r="AU308" s="25" t="s">
        <v>82</v>
      </c>
      <c r="AY308" s="25" t="s">
        <v>158</v>
      </c>
      <c r="BE308" s="214">
        <f>IF(N308="základní",J308,0)</f>
        <v>0</v>
      </c>
      <c r="BF308" s="214">
        <f>IF(N308="snížená",J308,0)</f>
        <v>0</v>
      </c>
      <c r="BG308" s="214">
        <f>IF(N308="zákl. přenesená",J308,0)</f>
        <v>0</v>
      </c>
      <c r="BH308" s="214">
        <f>IF(N308="sníž. přenesená",J308,0)</f>
        <v>0</v>
      </c>
      <c r="BI308" s="214">
        <f>IF(N308="nulová",J308,0)</f>
        <v>0</v>
      </c>
      <c r="BJ308" s="25" t="s">
        <v>78</v>
      </c>
      <c r="BK308" s="214">
        <f>ROUND(I308*H308,2)</f>
        <v>0</v>
      </c>
      <c r="BL308" s="25" t="s">
        <v>88</v>
      </c>
      <c r="BM308" s="25" t="s">
        <v>1942</v>
      </c>
    </row>
    <row r="309" spans="2:51" s="11" customFormat="1" ht="13.5">
      <c r="B309" s="215"/>
      <c r="D309" s="216" t="s">
        <v>166</v>
      </c>
      <c r="E309" s="217" t="s">
        <v>5</v>
      </c>
      <c r="F309" s="218" t="s">
        <v>1940</v>
      </c>
      <c r="H309" s="217" t="s">
        <v>5</v>
      </c>
      <c r="I309" s="219"/>
      <c r="L309" s="215"/>
      <c r="M309" s="220"/>
      <c r="N309" s="221"/>
      <c r="O309" s="221"/>
      <c r="P309" s="221"/>
      <c r="Q309" s="221"/>
      <c r="R309" s="221"/>
      <c r="S309" s="221"/>
      <c r="T309" s="222"/>
      <c r="AT309" s="217" t="s">
        <v>166</v>
      </c>
      <c r="AU309" s="217" t="s">
        <v>82</v>
      </c>
      <c r="AV309" s="11" t="s">
        <v>78</v>
      </c>
      <c r="AW309" s="11" t="s">
        <v>36</v>
      </c>
      <c r="AX309" s="11" t="s">
        <v>73</v>
      </c>
      <c r="AY309" s="217" t="s">
        <v>158</v>
      </c>
    </row>
    <row r="310" spans="2:51" s="12" customFormat="1" ht="13.5">
      <c r="B310" s="223"/>
      <c r="D310" s="216" t="s">
        <v>166</v>
      </c>
      <c r="E310" s="224" t="s">
        <v>5</v>
      </c>
      <c r="F310" s="225" t="s">
        <v>1941</v>
      </c>
      <c r="H310" s="226">
        <v>19</v>
      </c>
      <c r="I310" s="227"/>
      <c r="L310" s="223"/>
      <c r="M310" s="228"/>
      <c r="N310" s="229"/>
      <c r="O310" s="229"/>
      <c r="P310" s="229"/>
      <c r="Q310" s="229"/>
      <c r="R310" s="229"/>
      <c r="S310" s="229"/>
      <c r="T310" s="230"/>
      <c r="AT310" s="224" t="s">
        <v>166</v>
      </c>
      <c r="AU310" s="224" t="s">
        <v>82</v>
      </c>
      <c r="AV310" s="12" t="s">
        <v>82</v>
      </c>
      <c r="AW310" s="12" t="s">
        <v>36</v>
      </c>
      <c r="AX310" s="12" t="s">
        <v>73</v>
      </c>
      <c r="AY310" s="224" t="s">
        <v>158</v>
      </c>
    </row>
    <row r="311" spans="2:51" s="13" customFormat="1" ht="13.5">
      <c r="B311" s="231"/>
      <c r="D311" s="216" t="s">
        <v>166</v>
      </c>
      <c r="E311" s="232" t="s">
        <v>5</v>
      </c>
      <c r="F311" s="233" t="s">
        <v>169</v>
      </c>
      <c r="H311" s="234">
        <v>19</v>
      </c>
      <c r="I311" s="235"/>
      <c r="L311" s="231"/>
      <c r="M311" s="236"/>
      <c r="N311" s="237"/>
      <c r="O311" s="237"/>
      <c r="P311" s="237"/>
      <c r="Q311" s="237"/>
      <c r="R311" s="237"/>
      <c r="S311" s="237"/>
      <c r="T311" s="238"/>
      <c r="AT311" s="232" t="s">
        <v>166</v>
      </c>
      <c r="AU311" s="232" t="s">
        <v>82</v>
      </c>
      <c r="AV311" s="13" t="s">
        <v>88</v>
      </c>
      <c r="AW311" s="13" t="s">
        <v>36</v>
      </c>
      <c r="AX311" s="13" t="s">
        <v>78</v>
      </c>
      <c r="AY311" s="232" t="s">
        <v>158</v>
      </c>
    </row>
    <row r="312" spans="2:65" s="1" customFormat="1" ht="25.5" customHeight="1">
      <c r="B312" s="202"/>
      <c r="C312" s="203" t="s">
        <v>371</v>
      </c>
      <c r="D312" s="203" t="s">
        <v>160</v>
      </c>
      <c r="E312" s="204" t="s">
        <v>696</v>
      </c>
      <c r="F312" s="205" t="s">
        <v>697</v>
      </c>
      <c r="G312" s="206" t="s">
        <v>304</v>
      </c>
      <c r="H312" s="207">
        <v>26</v>
      </c>
      <c r="I312" s="208"/>
      <c r="J312" s="209">
        <f>ROUND(I312*H312,2)</f>
        <v>0</v>
      </c>
      <c r="K312" s="205" t="s">
        <v>164</v>
      </c>
      <c r="L312" s="47"/>
      <c r="M312" s="210" t="s">
        <v>5</v>
      </c>
      <c r="N312" s="211" t="s">
        <v>44</v>
      </c>
      <c r="O312" s="48"/>
      <c r="P312" s="212">
        <f>O312*H312</f>
        <v>0</v>
      </c>
      <c r="Q312" s="212">
        <v>0</v>
      </c>
      <c r="R312" s="212">
        <f>Q312*H312</f>
        <v>0</v>
      </c>
      <c r="S312" s="212">
        <v>0</v>
      </c>
      <c r="T312" s="213">
        <f>S312*H312</f>
        <v>0</v>
      </c>
      <c r="AR312" s="25" t="s">
        <v>88</v>
      </c>
      <c r="AT312" s="25" t="s">
        <v>160</v>
      </c>
      <c r="AU312" s="25" t="s">
        <v>82</v>
      </c>
      <c r="AY312" s="25" t="s">
        <v>158</v>
      </c>
      <c r="BE312" s="214">
        <f>IF(N312="základní",J312,0)</f>
        <v>0</v>
      </c>
      <c r="BF312" s="214">
        <f>IF(N312="snížená",J312,0)</f>
        <v>0</v>
      </c>
      <c r="BG312" s="214">
        <f>IF(N312="zákl. přenesená",J312,0)</f>
        <v>0</v>
      </c>
      <c r="BH312" s="214">
        <f>IF(N312="sníž. přenesená",J312,0)</f>
        <v>0</v>
      </c>
      <c r="BI312" s="214">
        <f>IF(N312="nulová",J312,0)</f>
        <v>0</v>
      </c>
      <c r="BJ312" s="25" t="s">
        <v>78</v>
      </c>
      <c r="BK312" s="214">
        <f>ROUND(I312*H312,2)</f>
        <v>0</v>
      </c>
      <c r="BL312" s="25" t="s">
        <v>88</v>
      </c>
      <c r="BM312" s="25" t="s">
        <v>1943</v>
      </c>
    </row>
    <row r="313" spans="2:51" s="11" customFormat="1" ht="13.5">
      <c r="B313" s="215"/>
      <c r="D313" s="216" t="s">
        <v>166</v>
      </c>
      <c r="E313" s="217" t="s">
        <v>5</v>
      </c>
      <c r="F313" s="218" t="s">
        <v>1944</v>
      </c>
      <c r="H313" s="217" t="s">
        <v>5</v>
      </c>
      <c r="I313" s="219"/>
      <c r="L313" s="215"/>
      <c r="M313" s="220"/>
      <c r="N313" s="221"/>
      <c r="O313" s="221"/>
      <c r="P313" s="221"/>
      <c r="Q313" s="221"/>
      <c r="R313" s="221"/>
      <c r="S313" s="221"/>
      <c r="T313" s="222"/>
      <c r="AT313" s="217" t="s">
        <v>166</v>
      </c>
      <c r="AU313" s="217" t="s">
        <v>82</v>
      </c>
      <c r="AV313" s="11" t="s">
        <v>78</v>
      </c>
      <c r="AW313" s="11" t="s">
        <v>36</v>
      </c>
      <c r="AX313" s="11" t="s">
        <v>73</v>
      </c>
      <c r="AY313" s="217" t="s">
        <v>158</v>
      </c>
    </row>
    <row r="314" spans="2:51" s="12" customFormat="1" ht="13.5">
      <c r="B314" s="223"/>
      <c r="D314" s="216" t="s">
        <v>166</v>
      </c>
      <c r="E314" s="224" t="s">
        <v>5</v>
      </c>
      <c r="F314" s="225" t="s">
        <v>223</v>
      </c>
      <c r="H314" s="226">
        <v>11</v>
      </c>
      <c r="I314" s="227"/>
      <c r="L314" s="223"/>
      <c r="M314" s="228"/>
      <c r="N314" s="229"/>
      <c r="O314" s="229"/>
      <c r="P314" s="229"/>
      <c r="Q314" s="229"/>
      <c r="R314" s="229"/>
      <c r="S314" s="229"/>
      <c r="T314" s="230"/>
      <c r="AT314" s="224" t="s">
        <v>166</v>
      </c>
      <c r="AU314" s="224" t="s">
        <v>82</v>
      </c>
      <c r="AV314" s="12" t="s">
        <v>82</v>
      </c>
      <c r="AW314" s="12" t="s">
        <v>36</v>
      </c>
      <c r="AX314" s="12" t="s">
        <v>73</v>
      </c>
      <c r="AY314" s="224" t="s">
        <v>158</v>
      </c>
    </row>
    <row r="315" spans="2:51" s="11" customFormat="1" ht="13.5">
      <c r="B315" s="215"/>
      <c r="D315" s="216" t="s">
        <v>166</v>
      </c>
      <c r="E315" s="217" t="s">
        <v>5</v>
      </c>
      <c r="F315" s="218" t="s">
        <v>1945</v>
      </c>
      <c r="H315" s="217" t="s">
        <v>5</v>
      </c>
      <c r="I315" s="219"/>
      <c r="L315" s="215"/>
      <c r="M315" s="220"/>
      <c r="N315" s="221"/>
      <c r="O315" s="221"/>
      <c r="P315" s="221"/>
      <c r="Q315" s="221"/>
      <c r="R315" s="221"/>
      <c r="S315" s="221"/>
      <c r="T315" s="222"/>
      <c r="AT315" s="217" t="s">
        <v>166</v>
      </c>
      <c r="AU315" s="217" t="s">
        <v>82</v>
      </c>
      <c r="AV315" s="11" t="s">
        <v>78</v>
      </c>
      <c r="AW315" s="11" t="s">
        <v>36</v>
      </c>
      <c r="AX315" s="11" t="s">
        <v>73</v>
      </c>
      <c r="AY315" s="217" t="s">
        <v>158</v>
      </c>
    </row>
    <row r="316" spans="2:51" s="12" customFormat="1" ht="13.5">
      <c r="B316" s="223"/>
      <c r="D316" s="216" t="s">
        <v>166</v>
      </c>
      <c r="E316" s="224" t="s">
        <v>5</v>
      </c>
      <c r="F316" s="225" t="s">
        <v>1946</v>
      </c>
      <c r="H316" s="226">
        <v>15</v>
      </c>
      <c r="I316" s="227"/>
      <c r="L316" s="223"/>
      <c r="M316" s="228"/>
      <c r="N316" s="229"/>
      <c r="O316" s="229"/>
      <c r="P316" s="229"/>
      <c r="Q316" s="229"/>
      <c r="R316" s="229"/>
      <c r="S316" s="229"/>
      <c r="T316" s="230"/>
      <c r="AT316" s="224" t="s">
        <v>166</v>
      </c>
      <c r="AU316" s="224" t="s">
        <v>82</v>
      </c>
      <c r="AV316" s="12" t="s">
        <v>82</v>
      </c>
      <c r="AW316" s="12" t="s">
        <v>36</v>
      </c>
      <c r="AX316" s="12" t="s">
        <v>73</v>
      </c>
      <c r="AY316" s="224" t="s">
        <v>158</v>
      </c>
    </row>
    <row r="317" spans="2:51" s="13" customFormat="1" ht="13.5">
      <c r="B317" s="231"/>
      <c r="D317" s="216" t="s">
        <v>166</v>
      </c>
      <c r="E317" s="232" t="s">
        <v>5</v>
      </c>
      <c r="F317" s="233" t="s">
        <v>169</v>
      </c>
      <c r="H317" s="234">
        <v>26</v>
      </c>
      <c r="I317" s="235"/>
      <c r="L317" s="231"/>
      <c r="M317" s="236"/>
      <c r="N317" s="237"/>
      <c r="O317" s="237"/>
      <c r="P317" s="237"/>
      <c r="Q317" s="237"/>
      <c r="R317" s="237"/>
      <c r="S317" s="237"/>
      <c r="T317" s="238"/>
      <c r="AT317" s="232" t="s">
        <v>166</v>
      </c>
      <c r="AU317" s="232" t="s">
        <v>82</v>
      </c>
      <c r="AV317" s="13" t="s">
        <v>88</v>
      </c>
      <c r="AW317" s="13" t="s">
        <v>36</v>
      </c>
      <c r="AX317" s="13" t="s">
        <v>78</v>
      </c>
      <c r="AY317" s="232" t="s">
        <v>158</v>
      </c>
    </row>
    <row r="318" spans="2:65" s="1" customFormat="1" ht="242.25" customHeight="1">
      <c r="B318" s="202"/>
      <c r="C318" s="239" t="s">
        <v>376</v>
      </c>
      <c r="D318" s="239" t="s">
        <v>245</v>
      </c>
      <c r="E318" s="240" t="s">
        <v>1947</v>
      </c>
      <c r="F318" s="241" t="s">
        <v>1948</v>
      </c>
      <c r="G318" s="242" t="s">
        <v>304</v>
      </c>
      <c r="H318" s="243">
        <v>11.55</v>
      </c>
      <c r="I318" s="244"/>
      <c r="J318" s="245">
        <f>ROUND(I318*H318,2)</f>
        <v>0</v>
      </c>
      <c r="K318" s="241" t="s">
        <v>5</v>
      </c>
      <c r="L318" s="246"/>
      <c r="M318" s="247" t="s">
        <v>5</v>
      </c>
      <c r="N318" s="248" t="s">
        <v>44</v>
      </c>
      <c r="O318" s="48"/>
      <c r="P318" s="212">
        <f>O318*H318</f>
        <v>0</v>
      </c>
      <c r="Q318" s="212">
        <v>0</v>
      </c>
      <c r="R318" s="212">
        <f>Q318*H318</f>
        <v>0</v>
      </c>
      <c r="S318" s="212">
        <v>0</v>
      </c>
      <c r="T318" s="213">
        <f>S318*H318</f>
        <v>0</v>
      </c>
      <c r="AR318" s="25" t="s">
        <v>204</v>
      </c>
      <c r="AT318" s="25" t="s">
        <v>245</v>
      </c>
      <c r="AU318" s="25" t="s">
        <v>82</v>
      </c>
      <c r="AY318" s="25" t="s">
        <v>158</v>
      </c>
      <c r="BE318" s="214">
        <f>IF(N318="základní",J318,0)</f>
        <v>0</v>
      </c>
      <c r="BF318" s="214">
        <f>IF(N318="snížená",J318,0)</f>
        <v>0</v>
      </c>
      <c r="BG318" s="214">
        <f>IF(N318="zákl. přenesená",J318,0)</f>
        <v>0</v>
      </c>
      <c r="BH318" s="214">
        <f>IF(N318="sníž. přenesená",J318,0)</f>
        <v>0</v>
      </c>
      <c r="BI318" s="214">
        <f>IF(N318="nulová",J318,0)</f>
        <v>0</v>
      </c>
      <c r="BJ318" s="25" t="s">
        <v>78</v>
      </c>
      <c r="BK318" s="214">
        <f>ROUND(I318*H318,2)</f>
        <v>0</v>
      </c>
      <c r="BL318" s="25" t="s">
        <v>88</v>
      </c>
      <c r="BM318" s="25" t="s">
        <v>1949</v>
      </c>
    </row>
    <row r="319" spans="2:65" s="1" customFormat="1" ht="16.5" customHeight="1">
      <c r="B319" s="202"/>
      <c r="C319" s="239" t="s">
        <v>409</v>
      </c>
      <c r="D319" s="239" t="s">
        <v>245</v>
      </c>
      <c r="E319" s="240" t="s">
        <v>715</v>
      </c>
      <c r="F319" s="241" t="s">
        <v>716</v>
      </c>
      <c r="G319" s="242" t="s">
        <v>304</v>
      </c>
      <c r="H319" s="243">
        <v>15.75</v>
      </c>
      <c r="I319" s="244"/>
      <c r="J319" s="245">
        <f>ROUND(I319*H319,2)</f>
        <v>0</v>
      </c>
      <c r="K319" s="241" t="s">
        <v>5</v>
      </c>
      <c r="L319" s="246"/>
      <c r="M319" s="247" t="s">
        <v>5</v>
      </c>
      <c r="N319" s="248" t="s">
        <v>44</v>
      </c>
      <c r="O319" s="48"/>
      <c r="P319" s="212">
        <f>O319*H319</f>
        <v>0</v>
      </c>
      <c r="Q319" s="212">
        <v>0</v>
      </c>
      <c r="R319" s="212">
        <f>Q319*H319</f>
        <v>0</v>
      </c>
      <c r="S319" s="212">
        <v>0</v>
      </c>
      <c r="T319" s="213">
        <f>S319*H319</f>
        <v>0</v>
      </c>
      <c r="AR319" s="25" t="s">
        <v>204</v>
      </c>
      <c r="AT319" s="25" t="s">
        <v>245</v>
      </c>
      <c r="AU319" s="25" t="s">
        <v>82</v>
      </c>
      <c r="AY319" s="25" t="s">
        <v>158</v>
      </c>
      <c r="BE319" s="214">
        <f>IF(N319="základní",J319,0)</f>
        <v>0</v>
      </c>
      <c r="BF319" s="214">
        <f>IF(N319="snížená",J319,0)</f>
        <v>0</v>
      </c>
      <c r="BG319" s="214">
        <f>IF(N319="zákl. přenesená",J319,0)</f>
        <v>0</v>
      </c>
      <c r="BH319" s="214">
        <f>IF(N319="sníž. přenesená",J319,0)</f>
        <v>0</v>
      </c>
      <c r="BI319" s="214">
        <f>IF(N319="nulová",J319,0)</f>
        <v>0</v>
      </c>
      <c r="BJ319" s="25" t="s">
        <v>78</v>
      </c>
      <c r="BK319" s="214">
        <f>ROUND(I319*H319,2)</f>
        <v>0</v>
      </c>
      <c r="BL319" s="25" t="s">
        <v>88</v>
      </c>
      <c r="BM319" s="25" t="s">
        <v>1950</v>
      </c>
    </row>
    <row r="320" spans="2:65" s="1" customFormat="1" ht="25.5" customHeight="1">
      <c r="B320" s="202"/>
      <c r="C320" s="203" t="s">
        <v>416</v>
      </c>
      <c r="D320" s="203" t="s">
        <v>160</v>
      </c>
      <c r="E320" s="204" t="s">
        <v>368</v>
      </c>
      <c r="F320" s="205" t="s">
        <v>369</v>
      </c>
      <c r="G320" s="206" t="s">
        <v>304</v>
      </c>
      <c r="H320" s="207">
        <v>376.24</v>
      </c>
      <c r="I320" s="208"/>
      <c r="J320" s="209">
        <f>ROUND(I320*H320,2)</f>
        <v>0</v>
      </c>
      <c r="K320" s="205" t="s">
        <v>164</v>
      </c>
      <c r="L320" s="47"/>
      <c r="M320" s="210" t="s">
        <v>5</v>
      </c>
      <c r="N320" s="211" t="s">
        <v>44</v>
      </c>
      <c r="O320" s="48"/>
      <c r="P320" s="212">
        <f>O320*H320</f>
        <v>0</v>
      </c>
      <c r="Q320" s="212">
        <v>0</v>
      </c>
      <c r="R320" s="212">
        <f>Q320*H320</f>
        <v>0</v>
      </c>
      <c r="S320" s="212">
        <v>0</v>
      </c>
      <c r="T320" s="213">
        <f>S320*H320</f>
        <v>0</v>
      </c>
      <c r="AR320" s="25" t="s">
        <v>88</v>
      </c>
      <c r="AT320" s="25" t="s">
        <v>160</v>
      </c>
      <c r="AU320" s="25" t="s">
        <v>82</v>
      </c>
      <c r="AY320" s="25" t="s">
        <v>158</v>
      </c>
      <c r="BE320" s="214">
        <f>IF(N320="základní",J320,0)</f>
        <v>0</v>
      </c>
      <c r="BF320" s="214">
        <f>IF(N320="snížená",J320,0)</f>
        <v>0</v>
      </c>
      <c r="BG320" s="214">
        <f>IF(N320="zákl. přenesená",J320,0)</f>
        <v>0</v>
      </c>
      <c r="BH320" s="214">
        <f>IF(N320="sníž. přenesená",J320,0)</f>
        <v>0</v>
      </c>
      <c r="BI320" s="214">
        <f>IF(N320="nulová",J320,0)</f>
        <v>0</v>
      </c>
      <c r="BJ320" s="25" t="s">
        <v>78</v>
      </c>
      <c r="BK320" s="214">
        <f>ROUND(I320*H320,2)</f>
        <v>0</v>
      </c>
      <c r="BL320" s="25" t="s">
        <v>88</v>
      </c>
      <c r="BM320" s="25" t="s">
        <v>1951</v>
      </c>
    </row>
    <row r="321" spans="2:51" s="11" customFormat="1" ht="13.5">
      <c r="B321" s="215"/>
      <c r="D321" s="216" t="s">
        <v>166</v>
      </c>
      <c r="E321" s="217" t="s">
        <v>5</v>
      </c>
      <c r="F321" s="218" t="s">
        <v>730</v>
      </c>
      <c r="H321" s="217" t="s">
        <v>5</v>
      </c>
      <c r="I321" s="219"/>
      <c r="L321" s="215"/>
      <c r="M321" s="220"/>
      <c r="N321" s="221"/>
      <c r="O321" s="221"/>
      <c r="P321" s="221"/>
      <c r="Q321" s="221"/>
      <c r="R321" s="221"/>
      <c r="S321" s="221"/>
      <c r="T321" s="222"/>
      <c r="AT321" s="217" t="s">
        <v>166</v>
      </c>
      <c r="AU321" s="217" t="s">
        <v>82</v>
      </c>
      <c r="AV321" s="11" t="s">
        <v>78</v>
      </c>
      <c r="AW321" s="11" t="s">
        <v>36</v>
      </c>
      <c r="AX321" s="11" t="s">
        <v>73</v>
      </c>
      <c r="AY321" s="217" t="s">
        <v>158</v>
      </c>
    </row>
    <row r="322" spans="2:51" s="12" customFormat="1" ht="13.5">
      <c r="B322" s="223"/>
      <c r="D322" s="216" t="s">
        <v>166</v>
      </c>
      <c r="E322" s="224" t="s">
        <v>5</v>
      </c>
      <c r="F322" s="225" t="s">
        <v>1952</v>
      </c>
      <c r="H322" s="226">
        <v>236.74</v>
      </c>
      <c r="I322" s="227"/>
      <c r="L322" s="223"/>
      <c r="M322" s="228"/>
      <c r="N322" s="229"/>
      <c r="O322" s="229"/>
      <c r="P322" s="229"/>
      <c r="Q322" s="229"/>
      <c r="R322" s="229"/>
      <c r="S322" s="229"/>
      <c r="T322" s="230"/>
      <c r="AT322" s="224" t="s">
        <v>166</v>
      </c>
      <c r="AU322" s="224" t="s">
        <v>82</v>
      </c>
      <c r="AV322" s="12" t="s">
        <v>82</v>
      </c>
      <c r="AW322" s="12" t="s">
        <v>36</v>
      </c>
      <c r="AX322" s="12" t="s">
        <v>73</v>
      </c>
      <c r="AY322" s="224" t="s">
        <v>158</v>
      </c>
    </row>
    <row r="323" spans="2:51" s="11" customFormat="1" ht="13.5">
      <c r="B323" s="215"/>
      <c r="D323" s="216" t="s">
        <v>166</v>
      </c>
      <c r="E323" s="217" t="s">
        <v>5</v>
      </c>
      <c r="F323" s="218" t="s">
        <v>734</v>
      </c>
      <c r="H323" s="217" t="s">
        <v>5</v>
      </c>
      <c r="I323" s="219"/>
      <c r="L323" s="215"/>
      <c r="M323" s="220"/>
      <c r="N323" s="221"/>
      <c r="O323" s="221"/>
      <c r="P323" s="221"/>
      <c r="Q323" s="221"/>
      <c r="R323" s="221"/>
      <c r="S323" s="221"/>
      <c r="T323" s="222"/>
      <c r="AT323" s="217" t="s">
        <v>166</v>
      </c>
      <c r="AU323" s="217" t="s">
        <v>82</v>
      </c>
      <c r="AV323" s="11" t="s">
        <v>78</v>
      </c>
      <c r="AW323" s="11" t="s">
        <v>36</v>
      </c>
      <c r="AX323" s="11" t="s">
        <v>73</v>
      </c>
      <c r="AY323" s="217" t="s">
        <v>158</v>
      </c>
    </row>
    <row r="324" spans="2:51" s="12" customFormat="1" ht="13.5">
      <c r="B324" s="223"/>
      <c r="D324" s="216" t="s">
        <v>166</v>
      </c>
      <c r="E324" s="224" t="s">
        <v>5</v>
      </c>
      <c r="F324" s="225" t="s">
        <v>1953</v>
      </c>
      <c r="H324" s="226">
        <v>80.5</v>
      </c>
      <c r="I324" s="227"/>
      <c r="L324" s="223"/>
      <c r="M324" s="228"/>
      <c r="N324" s="229"/>
      <c r="O324" s="229"/>
      <c r="P324" s="229"/>
      <c r="Q324" s="229"/>
      <c r="R324" s="229"/>
      <c r="S324" s="229"/>
      <c r="T324" s="230"/>
      <c r="AT324" s="224" t="s">
        <v>166</v>
      </c>
      <c r="AU324" s="224" t="s">
        <v>82</v>
      </c>
      <c r="AV324" s="12" t="s">
        <v>82</v>
      </c>
      <c r="AW324" s="12" t="s">
        <v>36</v>
      </c>
      <c r="AX324" s="12" t="s">
        <v>73</v>
      </c>
      <c r="AY324" s="224" t="s">
        <v>158</v>
      </c>
    </row>
    <row r="325" spans="2:51" s="12" customFormat="1" ht="13.5">
      <c r="B325" s="223"/>
      <c r="D325" s="216" t="s">
        <v>166</v>
      </c>
      <c r="E325" s="224" t="s">
        <v>5</v>
      </c>
      <c r="F325" s="225" t="s">
        <v>1954</v>
      </c>
      <c r="H325" s="226">
        <v>24.8</v>
      </c>
      <c r="I325" s="227"/>
      <c r="L325" s="223"/>
      <c r="M325" s="228"/>
      <c r="N325" s="229"/>
      <c r="O325" s="229"/>
      <c r="P325" s="229"/>
      <c r="Q325" s="229"/>
      <c r="R325" s="229"/>
      <c r="S325" s="229"/>
      <c r="T325" s="230"/>
      <c r="AT325" s="224" t="s">
        <v>166</v>
      </c>
      <c r="AU325" s="224" t="s">
        <v>82</v>
      </c>
      <c r="AV325" s="12" t="s">
        <v>82</v>
      </c>
      <c r="AW325" s="12" t="s">
        <v>36</v>
      </c>
      <c r="AX325" s="12" t="s">
        <v>73</v>
      </c>
      <c r="AY325" s="224" t="s">
        <v>158</v>
      </c>
    </row>
    <row r="326" spans="2:51" s="14" customFormat="1" ht="13.5">
      <c r="B326" s="249"/>
      <c r="D326" s="216" t="s">
        <v>166</v>
      </c>
      <c r="E326" s="250" t="s">
        <v>5</v>
      </c>
      <c r="F326" s="251" t="s">
        <v>568</v>
      </c>
      <c r="H326" s="252">
        <v>342.04</v>
      </c>
      <c r="I326" s="253"/>
      <c r="L326" s="249"/>
      <c r="M326" s="254"/>
      <c r="N326" s="255"/>
      <c r="O326" s="255"/>
      <c r="P326" s="255"/>
      <c r="Q326" s="255"/>
      <c r="R326" s="255"/>
      <c r="S326" s="255"/>
      <c r="T326" s="256"/>
      <c r="AT326" s="250" t="s">
        <v>166</v>
      </c>
      <c r="AU326" s="250" t="s">
        <v>82</v>
      </c>
      <c r="AV326" s="14" t="s">
        <v>85</v>
      </c>
      <c r="AW326" s="14" t="s">
        <v>36</v>
      </c>
      <c r="AX326" s="14" t="s">
        <v>73</v>
      </c>
      <c r="AY326" s="250" t="s">
        <v>158</v>
      </c>
    </row>
    <row r="327" spans="2:51" s="11" customFormat="1" ht="13.5">
      <c r="B327" s="215"/>
      <c r="D327" s="216" t="s">
        <v>166</v>
      </c>
      <c r="E327" s="217" t="s">
        <v>5</v>
      </c>
      <c r="F327" s="218" t="s">
        <v>742</v>
      </c>
      <c r="H327" s="217" t="s">
        <v>5</v>
      </c>
      <c r="I327" s="219"/>
      <c r="L327" s="215"/>
      <c r="M327" s="220"/>
      <c r="N327" s="221"/>
      <c r="O327" s="221"/>
      <c r="P327" s="221"/>
      <c r="Q327" s="221"/>
      <c r="R327" s="221"/>
      <c r="S327" s="221"/>
      <c r="T327" s="222"/>
      <c r="AT327" s="217" t="s">
        <v>166</v>
      </c>
      <c r="AU327" s="217" t="s">
        <v>82</v>
      </c>
      <c r="AV327" s="11" t="s">
        <v>78</v>
      </c>
      <c r="AW327" s="11" t="s">
        <v>36</v>
      </c>
      <c r="AX327" s="11" t="s">
        <v>73</v>
      </c>
      <c r="AY327" s="217" t="s">
        <v>158</v>
      </c>
    </row>
    <row r="328" spans="2:51" s="12" customFormat="1" ht="13.5">
      <c r="B328" s="223"/>
      <c r="D328" s="216" t="s">
        <v>166</v>
      </c>
      <c r="E328" s="224" t="s">
        <v>5</v>
      </c>
      <c r="F328" s="225" t="s">
        <v>1955</v>
      </c>
      <c r="H328" s="226">
        <v>34.2</v>
      </c>
      <c r="I328" s="227"/>
      <c r="L328" s="223"/>
      <c r="M328" s="228"/>
      <c r="N328" s="229"/>
      <c r="O328" s="229"/>
      <c r="P328" s="229"/>
      <c r="Q328" s="229"/>
      <c r="R328" s="229"/>
      <c r="S328" s="229"/>
      <c r="T328" s="230"/>
      <c r="AT328" s="224" t="s">
        <v>166</v>
      </c>
      <c r="AU328" s="224" t="s">
        <v>82</v>
      </c>
      <c r="AV328" s="12" t="s">
        <v>82</v>
      </c>
      <c r="AW328" s="12" t="s">
        <v>36</v>
      </c>
      <c r="AX328" s="12" t="s">
        <v>73</v>
      </c>
      <c r="AY328" s="224" t="s">
        <v>158</v>
      </c>
    </row>
    <row r="329" spans="2:51" s="13" customFormat="1" ht="13.5">
      <c r="B329" s="231"/>
      <c r="D329" s="216" t="s">
        <v>166</v>
      </c>
      <c r="E329" s="232" t="s">
        <v>5</v>
      </c>
      <c r="F329" s="233" t="s">
        <v>169</v>
      </c>
      <c r="H329" s="234">
        <v>376.24</v>
      </c>
      <c r="I329" s="235"/>
      <c r="L329" s="231"/>
      <c r="M329" s="236"/>
      <c r="N329" s="237"/>
      <c r="O329" s="237"/>
      <c r="P329" s="237"/>
      <c r="Q329" s="237"/>
      <c r="R329" s="237"/>
      <c r="S329" s="237"/>
      <c r="T329" s="238"/>
      <c r="AT329" s="232" t="s">
        <v>166</v>
      </c>
      <c r="AU329" s="232" t="s">
        <v>82</v>
      </c>
      <c r="AV329" s="13" t="s">
        <v>88</v>
      </c>
      <c r="AW329" s="13" t="s">
        <v>36</v>
      </c>
      <c r="AX329" s="13" t="s">
        <v>78</v>
      </c>
      <c r="AY329" s="232" t="s">
        <v>158</v>
      </c>
    </row>
    <row r="330" spans="2:65" s="1" customFormat="1" ht="16.5" customHeight="1">
      <c r="B330" s="202"/>
      <c r="C330" s="239" t="s">
        <v>421</v>
      </c>
      <c r="D330" s="239" t="s">
        <v>245</v>
      </c>
      <c r="E330" s="240" t="s">
        <v>372</v>
      </c>
      <c r="F330" s="241" t="s">
        <v>373</v>
      </c>
      <c r="G330" s="242" t="s">
        <v>304</v>
      </c>
      <c r="H330" s="243">
        <v>395.052</v>
      </c>
      <c r="I330" s="244"/>
      <c r="J330" s="245">
        <f>ROUND(I330*H330,2)</f>
        <v>0</v>
      </c>
      <c r="K330" s="241" t="s">
        <v>5</v>
      </c>
      <c r="L330" s="246"/>
      <c r="M330" s="247" t="s">
        <v>5</v>
      </c>
      <c r="N330" s="248" t="s">
        <v>44</v>
      </c>
      <c r="O330" s="48"/>
      <c r="P330" s="212">
        <f>O330*H330</f>
        <v>0</v>
      </c>
      <c r="Q330" s="212">
        <v>0</v>
      </c>
      <c r="R330" s="212">
        <f>Q330*H330</f>
        <v>0</v>
      </c>
      <c r="S330" s="212">
        <v>0</v>
      </c>
      <c r="T330" s="213">
        <f>S330*H330</f>
        <v>0</v>
      </c>
      <c r="AR330" s="25" t="s">
        <v>204</v>
      </c>
      <c r="AT330" s="25" t="s">
        <v>245</v>
      </c>
      <c r="AU330" s="25" t="s">
        <v>82</v>
      </c>
      <c r="AY330" s="25" t="s">
        <v>158</v>
      </c>
      <c r="BE330" s="214">
        <f>IF(N330="základní",J330,0)</f>
        <v>0</v>
      </c>
      <c r="BF330" s="214">
        <f>IF(N330="snížená",J330,0)</f>
        <v>0</v>
      </c>
      <c r="BG330" s="214">
        <f>IF(N330="zákl. přenesená",J330,0)</f>
        <v>0</v>
      </c>
      <c r="BH330" s="214">
        <f>IF(N330="sníž. přenesená",J330,0)</f>
        <v>0</v>
      </c>
      <c r="BI330" s="214">
        <f>IF(N330="nulová",J330,0)</f>
        <v>0</v>
      </c>
      <c r="BJ330" s="25" t="s">
        <v>78</v>
      </c>
      <c r="BK330" s="214">
        <f>ROUND(I330*H330,2)</f>
        <v>0</v>
      </c>
      <c r="BL330" s="25" t="s">
        <v>88</v>
      </c>
      <c r="BM330" s="25" t="s">
        <v>1956</v>
      </c>
    </row>
    <row r="331" spans="2:51" s="12" customFormat="1" ht="13.5">
      <c r="B331" s="223"/>
      <c r="D331" s="216" t="s">
        <v>166</v>
      </c>
      <c r="E331" s="224" t="s">
        <v>5</v>
      </c>
      <c r="F331" s="225" t="s">
        <v>1957</v>
      </c>
      <c r="H331" s="226">
        <v>395.052</v>
      </c>
      <c r="I331" s="227"/>
      <c r="L331" s="223"/>
      <c r="M331" s="228"/>
      <c r="N331" s="229"/>
      <c r="O331" s="229"/>
      <c r="P331" s="229"/>
      <c r="Q331" s="229"/>
      <c r="R331" s="229"/>
      <c r="S331" s="229"/>
      <c r="T331" s="230"/>
      <c r="AT331" s="224" t="s">
        <v>166</v>
      </c>
      <c r="AU331" s="224" t="s">
        <v>82</v>
      </c>
      <c r="AV331" s="12" t="s">
        <v>82</v>
      </c>
      <c r="AW331" s="12" t="s">
        <v>36</v>
      </c>
      <c r="AX331" s="12" t="s">
        <v>73</v>
      </c>
      <c r="AY331" s="224" t="s">
        <v>158</v>
      </c>
    </row>
    <row r="332" spans="2:51" s="13" customFormat="1" ht="13.5">
      <c r="B332" s="231"/>
      <c r="D332" s="216" t="s">
        <v>166</v>
      </c>
      <c r="E332" s="232" t="s">
        <v>5</v>
      </c>
      <c r="F332" s="233" t="s">
        <v>169</v>
      </c>
      <c r="H332" s="234">
        <v>395.052</v>
      </c>
      <c r="I332" s="235"/>
      <c r="L332" s="231"/>
      <c r="M332" s="236"/>
      <c r="N332" s="237"/>
      <c r="O332" s="237"/>
      <c r="P332" s="237"/>
      <c r="Q332" s="237"/>
      <c r="R332" s="237"/>
      <c r="S332" s="237"/>
      <c r="T332" s="238"/>
      <c r="AT332" s="232" t="s">
        <v>166</v>
      </c>
      <c r="AU332" s="232" t="s">
        <v>82</v>
      </c>
      <c r="AV332" s="13" t="s">
        <v>88</v>
      </c>
      <c r="AW332" s="13" t="s">
        <v>36</v>
      </c>
      <c r="AX332" s="13" t="s">
        <v>78</v>
      </c>
      <c r="AY332" s="232" t="s">
        <v>158</v>
      </c>
    </row>
    <row r="333" spans="2:65" s="1" customFormat="1" ht="38.25" customHeight="1">
      <c r="B333" s="202"/>
      <c r="C333" s="203" t="s">
        <v>427</v>
      </c>
      <c r="D333" s="203" t="s">
        <v>160</v>
      </c>
      <c r="E333" s="204" t="s">
        <v>1897</v>
      </c>
      <c r="F333" s="205" t="s">
        <v>1898</v>
      </c>
      <c r="G333" s="206" t="s">
        <v>304</v>
      </c>
      <c r="H333" s="207">
        <v>236.74</v>
      </c>
      <c r="I333" s="208"/>
      <c r="J333" s="209">
        <f>ROUND(I333*H333,2)</f>
        <v>0</v>
      </c>
      <c r="K333" s="205" t="s">
        <v>5</v>
      </c>
      <c r="L333" s="47"/>
      <c r="M333" s="210" t="s">
        <v>5</v>
      </c>
      <c r="N333" s="211" t="s">
        <v>44</v>
      </c>
      <c r="O333" s="48"/>
      <c r="P333" s="212">
        <f>O333*H333</f>
        <v>0</v>
      </c>
      <c r="Q333" s="212">
        <v>0</v>
      </c>
      <c r="R333" s="212">
        <f>Q333*H333</f>
        <v>0</v>
      </c>
      <c r="S333" s="212">
        <v>0</v>
      </c>
      <c r="T333" s="213">
        <f>S333*H333</f>
        <v>0</v>
      </c>
      <c r="AR333" s="25" t="s">
        <v>88</v>
      </c>
      <c r="AT333" s="25" t="s">
        <v>160</v>
      </c>
      <c r="AU333" s="25" t="s">
        <v>82</v>
      </c>
      <c r="AY333" s="25" t="s">
        <v>158</v>
      </c>
      <c r="BE333" s="214">
        <f>IF(N333="základní",J333,0)</f>
        <v>0</v>
      </c>
      <c r="BF333" s="214">
        <f>IF(N333="snížená",J333,0)</f>
        <v>0</v>
      </c>
      <c r="BG333" s="214">
        <f>IF(N333="zákl. přenesená",J333,0)</f>
        <v>0</v>
      </c>
      <c r="BH333" s="214">
        <f>IF(N333="sníž. přenesená",J333,0)</f>
        <v>0</v>
      </c>
      <c r="BI333" s="214">
        <f>IF(N333="nulová",J333,0)</f>
        <v>0</v>
      </c>
      <c r="BJ333" s="25" t="s">
        <v>78</v>
      </c>
      <c r="BK333" s="214">
        <f>ROUND(I333*H333,2)</f>
        <v>0</v>
      </c>
      <c r="BL333" s="25" t="s">
        <v>88</v>
      </c>
      <c r="BM333" s="25" t="s">
        <v>1958</v>
      </c>
    </row>
    <row r="334" spans="2:51" s="12" customFormat="1" ht="13.5">
      <c r="B334" s="223"/>
      <c r="D334" s="216" t="s">
        <v>166</v>
      </c>
      <c r="E334" s="224" t="s">
        <v>5</v>
      </c>
      <c r="F334" s="225" t="s">
        <v>1885</v>
      </c>
      <c r="H334" s="226">
        <v>37</v>
      </c>
      <c r="I334" s="227"/>
      <c r="L334" s="223"/>
      <c r="M334" s="228"/>
      <c r="N334" s="229"/>
      <c r="O334" s="229"/>
      <c r="P334" s="229"/>
      <c r="Q334" s="229"/>
      <c r="R334" s="229"/>
      <c r="S334" s="229"/>
      <c r="T334" s="230"/>
      <c r="AT334" s="224" t="s">
        <v>166</v>
      </c>
      <c r="AU334" s="224" t="s">
        <v>82</v>
      </c>
      <c r="AV334" s="12" t="s">
        <v>82</v>
      </c>
      <c r="AW334" s="12" t="s">
        <v>36</v>
      </c>
      <c r="AX334" s="12" t="s">
        <v>73</v>
      </c>
      <c r="AY334" s="224" t="s">
        <v>158</v>
      </c>
    </row>
    <row r="335" spans="2:51" s="12" customFormat="1" ht="13.5">
      <c r="B335" s="223"/>
      <c r="D335" s="216" t="s">
        <v>166</v>
      </c>
      <c r="E335" s="224" t="s">
        <v>5</v>
      </c>
      <c r="F335" s="225" t="s">
        <v>1886</v>
      </c>
      <c r="H335" s="226">
        <v>10.715</v>
      </c>
      <c r="I335" s="227"/>
      <c r="L335" s="223"/>
      <c r="M335" s="228"/>
      <c r="N335" s="229"/>
      <c r="O335" s="229"/>
      <c r="P335" s="229"/>
      <c r="Q335" s="229"/>
      <c r="R335" s="229"/>
      <c r="S335" s="229"/>
      <c r="T335" s="230"/>
      <c r="AT335" s="224" t="s">
        <v>166</v>
      </c>
      <c r="AU335" s="224" t="s">
        <v>82</v>
      </c>
      <c r="AV335" s="12" t="s">
        <v>82</v>
      </c>
      <c r="AW335" s="12" t="s">
        <v>36</v>
      </c>
      <c r="AX335" s="12" t="s">
        <v>73</v>
      </c>
      <c r="AY335" s="224" t="s">
        <v>158</v>
      </c>
    </row>
    <row r="336" spans="2:51" s="12" customFormat="1" ht="13.5">
      <c r="B336" s="223"/>
      <c r="D336" s="216" t="s">
        <v>166</v>
      </c>
      <c r="E336" s="224" t="s">
        <v>5</v>
      </c>
      <c r="F336" s="225" t="s">
        <v>1887</v>
      </c>
      <c r="H336" s="226">
        <v>8.04</v>
      </c>
      <c r="I336" s="227"/>
      <c r="L336" s="223"/>
      <c r="M336" s="228"/>
      <c r="N336" s="229"/>
      <c r="O336" s="229"/>
      <c r="P336" s="229"/>
      <c r="Q336" s="229"/>
      <c r="R336" s="229"/>
      <c r="S336" s="229"/>
      <c r="T336" s="230"/>
      <c r="AT336" s="224" t="s">
        <v>166</v>
      </c>
      <c r="AU336" s="224" t="s">
        <v>82</v>
      </c>
      <c r="AV336" s="12" t="s">
        <v>82</v>
      </c>
      <c r="AW336" s="12" t="s">
        <v>36</v>
      </c>
      <c r="AX336" s="12" t="s">
        <v>73</v>
      </c>
      <c r="AY336" s="224" t="s">
        <v>158</v>
      </c>
    </row>
    <row r="337" spans="2:51" s="12" customFormat="1" ht="13.5">
      <c r="B337" s="223"/>
      <c r="D337" s="216" t="s">
        <v>166</v>
      </c>
      <c r="E337" s="224" t="s">
        <v>5</v>
      </c>
      <c r="F337" s="225" t="s">
        <v>1888</v>
      </c>
      <c r="H337" s="226">
        <v>126.6</v>
      </c>
      <c r="I337" s="227"/>
      <c r="L337" s="223"/>
      <c r="M337" s="228"/>
      <c r="N337" s="229"/>
      <c r="O337" s="229"/>
      <c r="P337" s="229"/>
      <c r="Q337" s="229"/>
      <c r="R337" s="229"/>
      <c r="S337" s="229"/>
      <c r="T337" s="230"/>
      <c r="AT337" s="224" t="s">
        <v>166</v>
      </c>
      <c r="AU337" s="224" t="s">
        <v>82</v>
      </c>
      <c r="AV337" s="12" t="s">
        <v>82</v>
      </c>
      <c r="AW337" s="12" t="s">
        <v>36</v>
      </c>
      <c r="AX337" s="12" t="s">
        <v>73</v>
      </c>
      <c r="AY337" s="224" t="s">
        <v>158</v>
      </c>
    </row>
    <row r="338" spans="2:51" s="12" customFormat="1" ht="13.5">
      <c r="B338" s="223"/>
      <c r="D338" s="216" t="s">
        <v>166</v>
      </c>
      <c r="E338" s="224" t="s">
        <v>5</v>
      </c>
      <c r="F338" s="225" t="s">
        <v>1889</v>
      </c>
      <c r="H338" s="226">
        <v>10.75</v>
      </c>
      <c r="I338" s="227"/>
      <c r="L338" s="223"/>
      <c r="M338" s="228"/>
      <c r="N338" s="229"/>
      <c r="O338" s="229"/>
      <c r="P338" s="229"/>
      <c r="Q338" s="229"/>
      <c r="R338" s="229"/>
      <c r="S338" s="229"/>
      <c r="T338" s="230"/>
      <c r="AT338" s="224" t="s">
        <v>166</v>
      </c>
      <c r="AU338" s="224" t="s">
        <v>82</v>
      </c>
      <c r="AV338" s="12" t="s">
        <v>82</v>
      </c>
      <c r="AW338" s="12" t="s">
        <v>36</v>
      </c>
      <c r="AX338" s="12" t="s">
        <v>73</v>
      </c>
      <c r="AY338" s="224" t="s">
        <v>158</v>
      </c>
    </row>
    <row r="339" spans="2:51" s="12" customFormat="1" ht="13.5">
      <c r="B339" s="223"/>
      <c r="D339" s="216" t="s">
        <v>166</v>
      </c>
      <c r="E339" s="224" t="s">
        <v>5</v>
      </c>
      <c r="F339" s="225" t="s">
        <v>1890</v>
      </c>
      <c r="H339" s="226">
        <v>6.675</v>
      </c>
      <c r="I339" s="227"/>
      <c r="L339" s="223"/>
      <c r="M339" s="228"/>
      <c r="N339" s="229"/>
      <c r="O339" s="229"/>
      <c r="P339" s="229"/>
      <c r="Q339" s="229"/>
      <c r="R339" s="229"/>
      <c r="S339" s="229"/>
      <c r="T339" s="230"/>
      <c r="AT339" s="224" t="s">
        <v>166</v>
      </c>
      <c r="AU339" s="224" t="s">
        <v>82</v>
      </c>
      <c r="AV339" s="12" t="s">
        <v>82</v>
      </c>
      <c r="AW339" s="12" t="s">
        <v>36</v>
      </c>
      <c r="AX339" s="12" t="s">
        <v>73</v>
      </c>
      <c r="AY339" s="224" t="s">
        <v>158</v>
      </c>
    </row>
    <row r="340" spans="2:51" s="12" customFormat="1" ht="13.5">
      <c r="B340" s="223"/>
      <c r="D340" s="216" t="s">
        <v>166</v>
      </c>
      <c r="E340" s="224" t="s">
        <v>5</v>
      </c>
      <c r="F340" s="225" t="s">
        <v>1891</v>
      </c>
      <c r="H340" s="226">
        <v>15.4</v>
      </c>
      <c r="I340" s="227"/>
      <c r="L340" s="223"/>
      <c r="M340" s="228"/>
      <c r="N340" s="229"/>
      <c r="O340" s="229"/>
      <c r="P340" s="229"/>
      <c r="Q340" s="229"/>
      <c r="R340" s="229"/>
      <c r="S340" s="229"/>
      <c r="T340" s="230"/>
      <c r="AT340" s="224" t="s">
        <v>166</v>
      </c>
      <c r="AU340" s="224" t="s">
        <v>82</v>
      </c>
      <c r="AV340" s="12" t="s">
        <v>82</v>
      </c>
      <c r="AW340" s="12" t="s">
        <v>36</v>
      </c>
      <c r="AX340" s="12" t="s">
        <v>73</v>
      </c>
      <c r="AY340" s="224" t="s">
        <v>158</v>
      </c>
    </row>
    <row r="341" spans="2:51" s="12" customFormat="1" ht="13.5">
      <c r="B341" s="223"/>
      <c r="D341" s="216" t="s">
        <v>166</v>
      </c>
      <c r="E341" s="224" t="s">
        <v>5</v>
      </c>
      <c r="F341" s="225" t="s">
        <v>1892</v>
      </c>
      <c r="H341" s="226">
        <v>21.56</v>
      </c>
      <c r="I341" s="227"/>
      <c r="L341" s="223"/>
      <c r="M341" s="228"/>
      <c r="N341" s="229"/>
      <c r="O341" s="229"/>
      <c r="P341" s="229"/>
      <c r="Q341" s="229"/>
      <c r="R341" s="229"/>
      <c r="S341" s="229"/>
      <c r="T341" s="230"/>
      <c r="AT341" s="224" t="s">
        <v>166</v>
      </c>
      <c r="AU341" s="224" t="s">
        <v>82</v>
      </c>
      <c r="AV341" s="12" t="s">
        <v>82</v>
      </c>
      <c r="AW341" s="12" t="s">
        <v>36</v>
      </c>
      <c r="AX341" s="12" t="s">
        <v>73</v>
      </c>
      <c r="AY341" s="224" t="s">
        <v>158</v>
      </c>
    </row>
    <row r="342" spans="2:51" s="13" customFormat="1" ht="13.5">
      <c r="B342" s="231"/>
      <c r="D342" s="216" t="s">
        <v>166</v>
      </c>
      <c r="E342" s="232" t="s">
        <v>5</v>
      </c>
      <c r="F342" s="233" t="s">
        <v>169</v>
      </c>
      <c r="H342" s="234">
        <v>236.74</v>
      </c>
      <c r="I342" s="235"/>
      <c r="L342" s="231"/>
      <c r="M342" s="236"/>
      <c r="N342" s="237"/>
      <c r="O342" s="237"/>
      <c r="P342" s="237"/>
      <c r="Q342" s="237"/>
      <c r="R342" s="237"/>
      <c r="S342" s="237"/>
      <c r="T342" s="238"/>
      <c r="AT342" s="232" t="s">
        <v>166</v>
      </c>
      <c r="AU342" s="232" t="s">
        <v>82</v>
      </c>
      <c r="AV342" s="13" t="s">
        <v>88</v>
      </c>
      <c r="AW342" s="13" t="s">
        <v>36</v>
      </c>
      <c r="AX342" s="13" t="s">
        <v>78</v>
      </c>
      <c r="AY342" s="232" t="s">
        <v>158</v>
      </c>
    </row>
    <row r="343" spans="2:65" s="1" customFormat="1" ht="16.5" customHeight="1">
      <c r="B343" s="202"/>
      <c r="C343" s="239" t="s">
        <v>433</v>
      </c>
      <c r="D343" s="239" t="s">
        <v>245</v>
      </c>
      <c r="E343" s="240" t="s">
        <v>363</v>
      </c>
      <c r="F343" s="241" t="s">
        <v>1901</v>
      </c>
      <c r="G343" s="242" t="s">
        <v>304</v>
      </c>
      <c r="H343" s="243">
        <v>248.577</v>
      </c>
      <c r="I343" s="244"/>
      <c r="J343" s="245">
        <f>ROUND(I343*H343,2)</f>
        <v>0</v>
      </c>
      <c r="K343" s="241" t="s">
        <v>5</v>
      </c>
      <c r="L343" s="246"/>
      <c r="M343" s="247" t="s">
        <v>5</v>
      </c>
      <c r="N343" s="248" t="s">
        <v>44</v>
      </c>
      <c r="O343" s="48"/>
      <c r="P343" s="212">
        <f>O343*H343</f>
        <v>0</v>
      </c>
      <c r="Q343" s="212">
        <v>0</v>
      </c>
      <c r="R343" s="212">
        <f>Q343*H343</f>
        <v>0</v>
      </c>
      <c r="S343" s="212">
        <v>0</v>
      </c>
      <c r="T343" s="213">
        <f>S343*H343</f>
        <v>0</v>
      </c>
      <c r="AR343" s="25" t="s">
        <v>204</v>
      </c>
      <c r="AT343" s="25" t="s">
        <v>245</v>
      </c>
      <c r="AU343" s="25" t="s">
        <v>82</v>
      </c>
      <c r="AY343" s="25" t="s">
        <v>158</v>
      </c>
      <c r="BE343" s="214">
        <f>IF(N343="základní",J343,0)</f>
        <v>0</v>
      </c>
      <c r="BF343" s="214">
        <f>IF(N343="snížená",J343,0)</f>
        <v>0</v>
      </c>
      <c r="BG343" s="214">
        <f>IF(N343="zákl. přenesená",J343,0)</f>
        <v>0</v>
      </c>
      <c r="BH343" s="214">
        <f>IF(N343="sníž. přenesená",J343,0)</f>
        <v>0</v>
      </c>
      <c r="BI343" s="214">
        <f>IF(N343="nulová",J343,0)</f>
        <v>0</v>
      </c>
      <c r="BJ343" s="25" t="s">
        <v>78</v>
      </c>
      <c r="BK343" s="214">
        <f>ROUND(I343*H343,2)</f>
        <v>0</v>
      </c>
      <c r="BL343" s="25" t="s">
        <v>88</v>
      </c>
      <c r="BM343" s="25" t="s">
        <v>1959</v>
      </c>
    </row>
    <row r="344" spans="2:51" s="12" customFormat="1" ht="13.5">
      <c r="B344" s="223"/>
      <c r="D344" s="216" t="s">
        <v>166</v>
      </c>
      <c r="E344" s="224" t="s">
        <v>5</v>
      </c>
      <c r="F344" s="225" t="s">
        <v>1960</v>
      </c>
      <c r="H344" s="226">
        <v>248.577</v>
      </c>
      <c r="I344" s="227"/>
      <c r="L344" s="223"/>
      <c r="M344" s="228"/>
      <c r="N344" s="229"/>
      <c r="O344" s="229"/>
      <c r="P344" s="229"/>
      <c r="Q344" s="229"/>
      <c r="R344" s="229"/>
      <c r="S344" s="229"/>
      <c r="T344" s="230"/>
      <c r="AT344" s="224" t="s">
        <v>166</v>
      </c>
      <c r="AU344" s="224" t="s">
        <v>82</v>
      </c>
      <c r="AV344" s="12" t="s">
        <v>82</v>
      </c>
      <c r="AW344" s="12" t="s">
        <v>36</v>
      </c>
      <c r="AX344" s="12" t="s">
        <v>73</v>
      </c>
      <c r="AY344" s="224" t="s">
        <v>158</v>
      </c>
    </row>
    <row r="345" spans="2:51" s="13" customFormat="1" ht="13.5">
      <c r="B345" s="231"/>
      <c r="D345" s="216" t="s">
        <v>166</v>
      </c>
      <c r="E345" s="232" t="s">
        <v>5</v>
      </c>
      <c r="F345" s="233" t="s">
        <v>169</v>
      </c>
      <c r="H345" s="234">
        <v>248.577</v>
      </c>
      <c r="I345" s="235"/>
      <c r="L345" s="231"/>
      <c r="M345" s="236"/>
      <c r="N345" s="237"/>
      <c r="O345" s="237"/>
      <c r="P345" s="237"/>
      <c r="Q345" s="237"/>
      <c r="R345" s="237"/>
      <c r="S345" s="237"/>
      <c r="T345" s="238"/>
      <c r="AT345" s="232" t="s">
        <v>166</v>
      </c>
      <c r="AU345" s="232" t="s">
        <v>82</v>
      </c>
      <c r="AV345" s="13" t="s">
        <v>88</v>
      </c>
      <c r="AW345" s="13" t="s">
        <v>36</v>
      </c>
      <c r="AX345" s="13" t="s">
        <v>78</v>
      </c>
      <c r="AY345" s="232" t="s">
        <v>158</v>
      </c>
    </row>
    <row r="346" spans="2:65" s="1" customFormat="1" ht="89.25" customHeight="1">
      <c r="B346" s="202"/>
      <c r="C346" s="203" t="s">
        <v>440</v>
      </c>
      <c r="D346" s="203" t="s">
        <v>160</v>
      </c>
      <c r="E346" s="204" t="s">
        <v>527</v>
      </c>
      <c r="F346" s="205" t="s">
        <v>599</v>
      </c>
      <c r="G346" s="206" t="s">
        <v>163</v>
      </c>
      <c r="H346" s="207">
        <v>59.481</v>
      </c>
      <c r="I346" s="208"/>
      <c r="J346" s="209">
        <f>ROUND(I346*H346,2)</f>
        <v>0</v>
      </c>
      <c r="K346" s="205" t="s">
        <v>5</v>
      </c>
      <c r="L346" s="47"/>
      <c r="M346" s="210" t="s">
        <v>5</v>
      </c>
      <c r="N346" s="211" t="s">
        <v>44</v>
      </c>
      <c r="O346" s="48"/>
      <c r="P346" s="212">
        <f>O346*H346</f>
        <v>0</v>
      </c>
      <c r="Q346" s="212">
        <v>0</v>
      </c>
      <c r="R346" s="212">
        <f>Q346*H346</f>
        <v>0</v>
      </c>
      <c r="S346" s="212">
        <v>0</v>
      </c>
      <c r="T346" s="213">
        <f>S346*H346</f>
        <v>0</v>
      </c>
      <c r="AR346" s="25" t="s">
        <v>88</v>
      </c>
      <c r="AT346" s="25" t="s">
        <v>160</v>
      </c>
      <c r="AU346" s="25" t="s">
        <v>82</v>
      </c>
      <c r="AY346" s="25" t="s">
        <v>158</v>
      </c>
      <c r="BE346" s="214">
        <f>IF(N346="základní",J346,0)</f>
        <v>0</v>
      </c>
      <c r="BF346" s="214">
        <f>IF(N346="snížená",J346,0)</f>
        <v>0</v>
      </c>
      <c r="BG346" s="214">
        <f>IF(N346="zákl. přenesená",J346,0)</f>
        <v>0</v>
      </c>
      <c r="BH346" s="214">
        <f>IF(N346="sníž. přenesená",J346,0)</f>
        <v>0</v>
      </c>
      <c r="BI346" s="214">
        <f>IF(N346="nulová",J346,0)</f>
        <v>0</v>
      </c>
      <c r="BJ346" s="25" t="s">
        <v>78</v>
      </c>
      <c r="BK346" s="214">
        <f>ROUND(I346*H346,2)</f>
        <v>0</v>
      </c>
      <c r="BL346" s="25" t="s">
        <v>88</v>
      </c>
      <c r="BM346" s="25" t="s">
        <v>1961</v>
      </c>
    </row>
    <row r="347" spans="2:51" s="11" customFormat="1" ht="13.5">
      <c r="B347" s="215"/>
      <c r="D347" s="216" t="s">
        <v>166</v>
      </c>
      <c r="E347" s="217" t="s">
        <v>5</v>
      </c>
      <c r="F347" s="218" t="s">
        <v>601</v>
      </c>
      <c r="H347" s="217" t="s">
        <v>5</v>
      </c>
      <c r="I347" s="219"/>
      <c r="L347" s="215"/>
      <c r="M347" s="220"/>
      <c r="N347" s="221"/>
      <c r="O347" s="221"/>
      <c r="P347" s="221"/>
      <c r="Q347" s="221"/>
      <c r="R347" s="221"/>
      <c r="S347" s="221"/>
      <c r="T347" s="222"/>
      <c r="AT347" s="217" t="s">
        <v>166</v>
      </c>
      <c r="AU347" s="217" t="s">
        <v>82</v>
      </c>
      <c r="AV347" s="11" t="s">
        <v>78</v>
      </c>
      <c r="AW347" s="11" t="s">
        <v>36</v>
      </c>
      <c r="AX347" s="11" t="s">
        <v>73</v>
      </c>
      <c r="AY347" s="217" t="s">
        <v>158</v>
      </c>
    </row>
    <row r="348" spans="2:51" s="12" customFormat="1" ht="13.5">
      <c r="B348" s="223"/>
      <c r="D348" s="216" t="s">
        <v>166</v>
      </c>
      <c r="E348" s="224" t="s">
        <v>5</v>
      </c>
      <c r="F348" s="225" t="s">
        <v>1962</v>
      </c>
      <c r="H348" s="226">
        <v>19.504</v>
      </c>
      <c r="I348" s="227"/>
      <c r="L348" s="223"/>
      <c r="M348" s="228"/>
      <c r="N348" s="229"/>
      <c r="O348" s="229"/>
      <c r="P348" s="229"/>
      <c r="Q348" s="229"/>
      <c r="R348" s="229"/>
      <c r="S348" s="229"/>
      <c r="T348" s="230"/>
      <c r="AT348" s="224" t="s">
        <v>166</v>
      </c>
      <c r="AU348" s="224" t="s">
        <v>82</v>
      </c>
      <c r="AV348" s="12" t="s">
        <v>82</v>
      </c>
      <c r="AW348" s="12" t="s">
        <v>36</v>
      </c>
      <c r="AX348" s="12" t="s">
        <v>73</v>
      </c>
      <c r="AY348" s="224" t="s">
        <v>158</v>
      </c>
    </row>
    <row r="349" spans="2:51" s="12" customFormat="1" ht="13.5">
      <c r="B349" s="223"/>
      <c r="D349" s="216" t="s">
        <v>166</v>
      </c>
      <c r="E349" s="224" t="s">
        <v>5</v>
      </c>
      <c r="F349" s="225" t="s">
        <v>1963</v>
      </c>
      <c r="H349" s="226">
        <v>19.928</v>
      </c>
      <c r="I349" s="227"/>
      <c r="L349" s="223"/>
      <c r="M349" s="228"/>
      <c r="N349" s="229"/>
      <c r="O349" s="229"/>
      <c r="P349" s="229"/>
      <c r="Q349" s="229"/>
      <c r="R349" s="229"/>
      <c r="S349" s="229"/>
      <c r="T349" s="230"/>
      <c r="AT349" s="224" t="s">
        <v>166</v>
      </c>
      <c r="AU349" s="224" t="s">
        <v>82</v>
      </c>
      <c r="AV349" s="12" t="s">
        <v>82</v>
      </c>
      <c r="AW349" s="12" t="s">
        <v>36</v>
      </c>
      <c r="AX349" s="12" t="s">
        <v>73</v>
      </c>
      <c r="AY349" s="224" t="s">
        <v>158</v>
      </c>
    </row>
    <row r="350" spans="2:51" s="12" customFormat="1" ht="13.5">
      <c r="B350" s="223"/>
      <c r="D350" s="216" t="s">
        <v>166</v>
      </c>
      <c r="E350" s="224" t="s">
        <v>5</v>
      </c>
      <c r="F350" s="225" t="s">
        <v>1964</v>
      </c>
      <c r="H350" s="226">
        <v>4.452</v>
      </c>
      <c r="I350" s="227"/>
      <c r="L350" s="223"/>
      <c r="M350" s="228"/>
      <c r="N350" s="229"/>
      <c r="O350" s="229"/>
      <c r="P350" s="229"/>
      <c r="Q350" s="229"/>
      <c r="R350" s="229"/>
      <c r="S350" s="229"/>
      <c r="T350" s="230"/>
      <c r="AT350" s="224" t="s">
        <v>166</v>
      </c>
      <c r="AU350" s="224" t="s">
        <v>82</v>
      </c>
      <c r="AV350" s="12" t="s">
        <v>82</v>
      </c>
      <c r="AW350" s="12" t="s">
        <v>36</v>
      </c>
      <c r="AX350" s="12" t="s">
        <v>73</v>
      </c>
      <c r="AY350" s="224" t="s">
        <v>158</v>
      </c>
    </row>
    <row r="351" spans="2:51" s="12" customFormat="1" ht="13.5">
      <c r="B351" s="223"/>
      <c r="D351" s="216" t="s">
        <v>166</v>
      </c>
      <c r="E351" s="224" t="s">
        <v>5</v>
      </c>
      <c r="F351" s="225" t="s">
        <v>1965</v>
      </c>
      <c r="H351" s="226">
        <v>6.387</v>
      </c>
      <c r="I351" s="227"/>
      <c r="L351" s="223"/>
      <c r="M351" s="228"/>
      <c r="N351" s="229"/>
      <c r="O351" s="229"/>
      <c r="P351" s="229"/>
      <c r="Q351" s="229"/>
      <c r="R351" s="229"/>
      <c r="S351" s="229"/>
      <c r="T351" s="230"/>
      <c r="AT351" s="224" t="s">
        <v>166</v>
      </c>
      <c r="AU351" s="224" t="s">
        <v>82</v>
      </c>
      <c r="AV351" s="12" t="s">
        <v>82</v>
      </c>
      <c r="AW351" s="12" t="s">
        <v>36</v>
      </c>
      <c r="AX351" s="12" t="s">
        <v>73</v>
      </c>
      <c r="AY351" s="224" t="s">
        <v>158</v>
      </c>
    </row>
    <row r="352" spans="2:51" s="12" customFormat="1" ht="13.5">
      <c r="B352" s="223"/>
      <c r="D352" s="216" t="s">
        <v>166</v>
      </c>
      <c r="E352" s="224" t="s">
        <v>5</v>
      </c>
      <c r="F352" s="225" t="s">
        <v>1966</v>
      </c>
      <c r="H352" s="226">
        <v>2.418</v>
      </c>
      <c r="I352" s="227"/>
      <c r="L352" s="223"/>
      <c r="M352" s="228"/>
      <c r="N352" s="229"/>
      <c r="O352" s="229"/>
      <c r="P352" s="229"/>
      <c r="Q352" s="229"/>
      <c r="R352" s="229"/>
      <c r="S352" s="229"/>
      <c r="T352" s="230"/>
      <c r="AT352" s="224" t="s">
        <v>166</v>
      </c>
      <c r="AU352" s="224" t="s">
        <v>82</v>
      </c>
      <c r="AV352" s="12" t="s">
        <v>82</v>
      </c>
      <c r="AW352" s="12" t="s">
        <v>36</v>
      </c>
      <c r="AX352" s="12" t="s">
        <v>73</v>
      </c>
      <c r="AY352" s="224" t="s">
        <v>158</v>
      </c>
    </row>
    <row r="353" spans="2:51" s="12" customFormat="1" ht="13.5">
      <c r="B353" s="223"/>
      <c r="D353" s="216" t="s">
        <v>166</v>
      </c>
      <c r="E353" s="224" t="s">
        <v>5</v>
      </c>
      <c r="F353" s="225" t="s">
        <v>1967</v>
      </c>
      <c r="H353" s="226">
        <v>1.56</v>
      </c>
      <c r="I353" s="227"/>
      <c r="L353" s="223"/>
      <c r="M353" s="228"/>
      <c r="N353" s="229"/>
      <c r="O353" s="229"/>
      <c r="P353" s="229"/>
      <c r="Q353" s="229"/>
      <c r="R353" s="229"/>
      <c r="S353" s="229"/>
      <c r="T353" s="230"/>
      <c r="AT353" s="224" t="s">
        <v>166</v>
      </c>
      <c r="AU353" s="224" t="s">
        <v>82</v>
      </c>
      <c r="AV353" s="12" t="s">
        <v>82</v>
      </c>
      <c r="AW353" s="12" t="s">
        <v>36</v>
      </c>
      <c r="AX353" s="12" t="s">
        <v>73</v>
      </c>
      <c r="AY353" s="224" t="s">
        <v>158</v>
      </c>
    </row>
    <row r="354" spans="2:51" s="12" customFormat="1" ht="13.5">
      <c r="B354" s="223"/>
      <c r="D354" s="216" t="s">
        <v>166</v>
      </c>
      <c r="E354" s="224" t="s">
        <v>5</v>
      </c>
      <c r="F354" s="225" t="s">
        <v>1968</v>
      </c>
      <c r="H354" s="226">
        <v>1.846</v>
      </c>
      <c r="I354" s="227"/>
      <c r="L354" s="223"/>
      <c r="M354" s="228"/>
      <c r="N354" s="229"/>
      <c r="O354" s="229"/>
      <c r="P354" s="229"/>
      <c r="Q354" s="229"/>
      <c r="R354" s="229"/>
      <c r="S354" s="229"/>
      <c r="T354" s="230"/>
      <c r="AT354" s="224" t="s">
        <v>166</v>
      </c>
      <c r="AU354" s="224" t="s">
        <v>82</v>
      </c>
      <c r="AV354" s="12" t="s">
        <v>82</v>
      </c>
      <c r="AW354" s="12" t="s">
        <v>36</v>
      </c>
      <c r="AX354" s="12" t="s">
        <v>73</v>
      </c>
      <c r="AY354" s="224" t="s">
        <v>158</v>
      </c>
    </row>
    <row r="355" spans="2:51" s="12" customFormat="1" ht="13.5">
      <c r="B355" s="223"/>
      <c r="D355" s="216" t="s">
        <v>166</v>
      </c>
      <c r="E355" s="224" t="s">
        <v>5</v>
      </c>
      <c r="F355" s="225" t="s">
        <v>1969</v>
      </c>
      <c r="H355" s="226">
        <v>1.664</v>
      </c>
      <c r="I355" s="227"/>
      <c r="L355" s="223"/>
      <c r="M355" s="228"/>
      <c r="N355" s="229"/>
      <c r="O355" s="229"/>
      <c r="P355" s="229"/>
      <c r="Q355" s="229"/>
      <c r="R355" s="229"/>
      <c r="S355" s="229"/>
      <c r="T355" s="230"/>
      <c r="AT355" s="224" t="s">
        <v>166</v>
      </c>
      <c r="AU355" s="224" t="s">
        <v>82</v>
      </c>
      <c r="AV355" s="12" t="s">
        <v>82</v>
      </c>
      <c r="AW355" s="12" t="s">
        <v>36</v>
      </c>
      <c r="AX355" s="12" t="s">
        <v>73</v>
      </c>
      <c r="AY355" s="224" t="s">
        <v>158</v>
      </c>
    </row>
    <row r="356" spans="2:51" s="12" customFormat="1" ht="13.5">
      <c r="B356" s="223"/>
      <c r="D356" s="216" t="s">
        <v>166</v>
      </c>
      <c r="E356" s="224" t="s">
        <v>5</v>
      </c>
      <c r="F356" s="225" t="s">
        <v>1970</v>
      </c>
      <c r="H356" s="226">
        <v>1.722</v>
      </c>
      <c r="I356" s="227"/>
      <c r="L356" s="223"/>
      <c r="M356" s="228"/>
      <c r="N356" s="229"/>
      <c r="O356" s="229"/>
      <c r="P356" s="229"/>
      <c r="Q356" s="229"/>
      <c r="R356" s="229"/>
      <c r="S356" s="229"/>
      <c r="T356" s="230"/>
      <c r="AT356" s="224" t="s">
        <v>166</v>
      </c>
      <c r="AU356" s="224" t="s">
        <v>82</v>
      </c>
      <c r="AV356" s="12" t="s">
        <v>82</v>
      </c>
      <c r="AW356" s="12" t="s">
        <v>36</v>
      </c>
      <c r="AX356" s="12" t="s">
        <v>73</v>
      </c>
      <c r="AY356" s="224" t="s">
        <v>158</v>
      </c>
    </row>
    <row r="357" spans="2:51" s="13" customFormat="1" ht="13.5">
      <c r="B357" s="231"/>
      <c r="D357" s="216" t="s">
        <v>166</v>
      </c>
      <c r="E357" s="232" t="s">
        <v>5</v>
      </c>
      <c r="F357" s="233" t="s">
        <v>169</v>
      </c>
      <c r="H357" s="234">
        <v>59.481</v>
      </c>
      <c r="I357" s="235"/>
      <c r="L357" s="231"/>
      <c r="M357" s="236"/>
      <c r="N357" s="237"/>
      <c r="O357" s="237"/>
      <c r="P357" s="237"/>
      <c r="Q357" s="237"/>
      <c r="R357" s="237"/>
      <c r="S357" s="237"/>
      <c r="T357" s="238"/>
      <c r="AT357" s="232" t="s">
        <v>166</v>
      </c>
      <c r="AU357" s="232" t="s">
        <v>82</v>
      </c>
      <c r="AV357" s="13" t="s">
        <v>88</v>
      </c>
      <c r="AW357" s="13" t="s">
        <v>36</v>
      </c>
      <c r="AX357" s="13" t="s">
        <v>78</v>
      </c>
      <c r="AY357" s="232" t="s">
        <v>158</v>
      </c>
    </row>
    <row r="358" spans="2:65" s="1" customFormat="1" ht="16.5" customHeight="1">
      <c r="B358" s="202"/>
      <c r="C358" s="239" t="s">
        <v>445</v>
      </c>
      <c r="D358" s="239" t="s">
        <v>245</v>
      </c>
      <c r="E358" s="240" t="s">
        <v>1971</v>
      </c>
      <c r="F358" s="241" t="s">
        <v>622</v>
      </c>
      <c r="G358" s="242" t="s">
        <v>163</v>
      </c>
      <c r="H358" s="243">
        <v>62.455</v>
      </c>
      <c r="I358" s="244"/>
      <c r="J358" s="245">
        <f>ROUND(I358*H358,2)</f>
        <v>0</v>
      </c>
      <c r="K358" s="241" t="s">
        <v>5</v>
      </c>
      <c r="L358" s="246"/>
      <c r="M358" s="247" t="s">
        <v>5</v>
      </c>
      <c r="N358" s="248" t="s">
        <v>44</v>
      </c>
      <c r="O358" s="48"/>
      <c r="P358" s="212">
        <f>O358*H358</f>
        <v>0</v>
      </c>
      <c r="Q358" s="212">
        <v>0.00136</v>
      </c>
      <c r="R358" s="212">
        <f>Q358*H358</f>
        <v>0.08493880000000001</v>
      </c>
      <c r="S358" s="212">
        <v>0</v>
      </c>
      <c r="T358" s="213">
        <f>S358*H358</f>
        <v>0</v>
      </c>
      <c r="AR358" s="25" t="s">
        <v>204</v>
      </c>
      <c r="AT358" s="25" t="s">
        <v>245</v>
      </c>
      <c r="AU358" s="25" t="s">
        <v>82</v>
      </c>
      <c r="AY358" s="25" t="s">
        <v>158</v>
      </c>
      <c r="BE358" s="214">
        <f>IF(N358="základní",J358,0)</f>
        <v>0</v>
      </c>
      <c r="BF358" s="214">
        <f>IF(N358="snížená",J358,0)</f>
        <v>0</v>
      </c>
      <c r="BG358" s="214">
        <f>IF(N358="zákl. přenesená",J358,0)</f>
        <v>0</v>
      </c>
      <c r="BH358" s="214">
        <f>IF(N358="sníž. přenesená",J358,0)</f>
        <v>0</v>
      </c>
      <c r="BI358" s="214">
        <f>IF(N358="nulová",J358,0)</f>
        <v>0</v>
      </c>
      <c r="BJ358" s="25" t="s">
        <v>78</v>
      </c>
      <c r="BK358" s="214">
        <f>ROUND(I358*H358,2)</f>
        <v>0</v>
      </c>
      <c r="BL358" s="25" t="s">
        <v>88</v>
      </c>
      <c r="BM358" s="25" t="s">
        <v>1972</v>
      </c>
    </row>
    <row r="359" spans="2:51" s="12" customFormat="1" ht="13.5">
      <c r="B359" s="223"/>
      <c r="D359" s="216" t="s">
        <v>166</v>
      </c>
      <c r="E359" s="224" t="s">
        <v>5</v>
      </c>
      <c r="F359" s="225" t="s">
        <v>1973</v>
      </c>
      <c r="H359" s="226">
        <v>62.455</v>
      </c>
      <c r="I359" s="227"/>
      <c r="L359" s="223"/>
      <c r="M359" s="228"/>
      <c r="N359" s="229"/>
      <c r="O359" s="229"/>
      <c r="P359" s="229"/>
      <c r="Q359" s="229"/>
      <c r="R359" s="229"/>
      <c r="S359" s="229"/>
      <c r="T359" s="230"/>
      <c r="AT359" s="224" t="s">
        <v>166</v>
      </c>
      <c r="AU359" s="224" t="s">
        <v>82</v>
      </c>
      <c r="AV359" s="12" t="s">
        <v>82</v>
      </c>
      <c r="AW359" s="12" t="s">
        <v>36</v>
      </c>
      <c r="AX359" s="12" t="s">
        <v>73</v>
      </c>
      <c r="AY359" s="224" t="s">
        <v>158</v>
      </c>
    </row>
    <row r="360" spans="2:51" s="13" customFormat="1" ht="13.5">
      <c r="B360" s="231"/>
      <c r="D360" s="216" t="s">
        <v>166</v>
      </c>
      <c r="E360" s="232" t="s">
        <v>5</v>
      </c>
      <c r="F360" s="233" t="s">
        <v>169</v>
      </c>
      <c r="H360" s="234">
        <v>62.455</v>
      </c>
      <c r="I360" s="235"/>
      <c r="L360" s="231"/>
      <c r="M360" s="236"/>
      <c r="N360" s="237"/>
      <c r="O360" s="237"/>
      <c r="P360" s="237"/>
      <c r="Q360" s="237"/>
      <c r="R360" s="237"/>
      <c r="S360" s="237"/>
      <c r="T360" s="238"/>
      <c r="AT360" s="232" t="s">
        <v>166</v>
      </c>
      <c r="AU360" s="232" t="s">
        <v>82</v>
      </c>
      <c r="AV360" s="13" t="s">
        <v>88</v>
      </c>
      <c r="AW360" s="13" t="s">
        <v>36</v>
      </c>
      <c r="AX360" s="13" t="s">
        <v>78</v>
      </c>
      <c r="AY360" s="232" t="s">
        <v>158</v>
      </c>
    </row>
    <row r="361" spans="2:65" s="1" customFormat="1" ht="89.25" customHeight="1">
      <c r="B361" s="202"/>
      <c r="C361" s="203" t="s">
        <v>451</v>
      </c>
      <c r="D361" s="203" t="s">
        <v>160</v>
      </c>
      <c r="E361" s="204" t="s">
        <v>548</v>
      </c>
      <c r="F361" s="205" t="s">
        <v>549</v>
      </c>
      <c r="G361" s="206" t="s">
        <v>163</v>
      </c>
      <c r="H361" s="207">
        <v>59.96</v>
      </c>
      <c r="I361" s="208"/>
      <c r="J361" s="209">
        <f>ROUND(I361*H361,2)</f>
        <v>0</v>
      </c>
      <c r="K361" s="205" t="s">
        <v>5</v>
      </c>
      <c r="L361" s="47"/>
      <c r="M361" s="210" t="s">
        <v>5</v>
      </c>
      <c r="N361" s="211" t="s">
        <v>44</v>
      </c>
      <c r="O361" s="48"/>
      <c r="P361" s="212">
        <f>O361*H361</f>
        <v>0</v>
      </c>
      <c r="Q361" s="212">
        <v>0</v>
      </c>
      <c r="R361" s="212">
        <f>Q361*H361</f>
        <v>0</v>
      </c>
      <c r="S361" s="212">
        <v>0</v>
      </c>
      <c r="T361" s="213">
        <f>S361*H361</f>
        <v>0</v>
      </c>
      <c r="AR361" s="25" t="s">
        <v>88</v>
      </c>
      <c r="AT361" s="25" t="s">
        <v>160</v>
      </c>
      <c r="AU361" s="25" t="s">
        <v>82</v>
      </c>
      <c r="AY361" s="25" t="s">
        <v>158</v>
      </c>
      <c r="BE361" s="214">
        <f>IF(N361="základní",J361,0)</f>
        <v>0</v>
      </c>
      <c r="BF361" s="214">
        <f>IF(N361="snížená",J361,0)</f>
        <v>0</v>
      </c>
      <c r="BG361" s="214">
        <f>IF(N361="zákl. přenesená",J361,0)</f>
        <v>0</v>
      </c>
      <c r="BH361" s="214">
        <f>IF(N361="sníž. přenesená",J361,0)</f>
        <v>0</v>
      </c>
      <c r="BI361" s="214">
        <f>IF(N361="nulová",J361,0)</f>
        <v>0</v>
      </c>
      <c r="BJ361" s="25" t="s">
        <v>78</v>
      </c>
      <c r="BK361" s="214">
        <f>ROUND(I361*H361,2)</f>
        <v>0</v>
      </c>
      <c r="BL361" s="25" t="s">
        <v>88</v>
      </c>
      <c r="BM361" s="25" t="s">
        <v>1974</v>
      </c>
    </row>
    <row r="362" spans="2:51" s="11" customFormat="1" ht="13.5">
      <c r="B362" s="215"/>
      <c r="D362" s="216" t="s">
        <v>166</v>
      </c>
      <c r="E362" s="217" t="s">
        <v>5</v>
      </c>
      <c r="F362" s="218" t="s">
        <v>551</v>
      </c>
      <c r="H362" s="217" t="s">
        <v>5</v>
      </c>
      <c r="I362" s="219"/>
      <c r="L362" s="215"/>
      <c r="M362" s="220"/>
      <c r="N362" s="221"/>
      <c r="O362" s="221"/>
      <c r="P362" s="221"/>
      <c r="Q362" s="221"/>
      <c r="R362" s="221"/>
      <c r="S362" s="221"/>
      <c r="T362" s="222"/>
      <c r="AT362" s="217" t="s">
        <v>166</v>
      </c>
      <c r="AU362" s="217" t="s">
        <v>82</v>
      </c>
      <c r="AV362" s="11" t="s">
        <v>78</v>
      </c>
      <c r="AW362" s="11" t="s">
        <v>36</v>
      </c>
      <c r="AX362" s="11" t="s">
        <v>73</v>
      </c>
      <c r="AY362" s="217" t="s">
        <v>158</v>
      </c>
    </row>
    <row r="363" spans="2:51" s="11" customFormat="1" ht="13.5">
      <c r="B363" s="215"/>
      <c r="D363" s="216" t="s">
        <v>166</v>
      </c>
      <c r="E363" s="217" t="s">
        <v>5</v>
      </c>
      <c r="F363" s="218" t="s">
        <v>1975</v>
      </c>
      <c r="H363" s="217" t="s">
        <v>5</v>
      </c>
      <c r="I363" s="219"/>
      <c r="L363" s="215"/>
      <c r="M363" s="220"/>
      <c r="N363" s="221"/>
      <c r="O363" s="221"/>
      <c r="P363" s="221"/>
      <c r="Q363" s="221"/>
      <c r="R363" s="221"/>
      <c r="S363" s="221"/>
      <c r="T363" s="222"/>
      <c r="AT363" s="217" t="s">
        <v>166</v>
      </c>
      <c r="AU363" s="217" t="s">
        <v>82</v>
      </c>
      <c r="AV363" s="11" t="s">
        <v>78</v>
      </c>
      <c r="AW363" s="11" t="s">
        <v>36</v>
      </c>
      <c r="AX363" s="11" t="s">
        <v>73</v>
      </c>
      <c r="AY363" s="217" t="s">
        <v>158</v>
      </c>
    </row>
    <row r="364" spans="2:51" s="12" customFormat="1" ht="13.5">
      <c r="B364" s="223"/>
      <c r="D364" s="216" t="s">
        <v>166</v>
      </c>
      <c r="E364" s="224" t="s">
        <v>5</v>
      </c>
      <c r="F364" s="225" t="s">
        <v>1976</v>
      </c>
      <c r="H364" s="226">
        <v>44</v>
      </c>
      <c r="I364" s="227"/>
      <c r="L364" s="223"/>
      <c r="M364" s="228"/>
      <c r="N364" s="229"/>
      <c r="O364" s="229"/>
      <c r="P364" s="229"/>
      <c r="Q364" s="229"/>
      <c r="R364" s="229"/>
      <c r="S364" s="229"/>
      <c r="T364" s="230"/>
      <c r="AT364" s="224" t="s">
        <v>166</v>
      </c>
      <c r="AU364" s="224" t="s">
        <v>82</v>
      </c>
      <c r="AV364" s="12" t="s">
        <v>82</v>
      </c>
      <c r="AW364" s="12" t="s">
        <v>36</v>
      </c>
      <c r="AX364" s="12" t="s">
        <v>73</v>
      </c>
      <c r="AY364" s="224" t="s">
        <v>158</v>
      </c>
    </row>
    <row r="365" spans="2:51" s="11" customFormat="1" ht="13.5">
      <c r="B365" s="215"/>
      <c r="D365" s="216" t="s">
        <v>166</v>
      </c>
      <c r="E365" s="217" t="s">
        <v>5</v>
      </c>
      <c r="F365" s="218" t="s">
        <v>1977</v>
      </c>
      <c r="H365" s="217" t="s">
        <v>5</v>
      </c>
      <c r="I365" s="219"/>
      <c r="L365" s="215"/>
      <c r="M365" s="220"/>
      <c r="N365" s="221"/>
      <c r="O365" s="221"/>
      <c r="P365" s="221"/>
      <c r="Q365" s="221"/>
      <c r="R365" s="221"/>
      <c r="S365" s="221"/>
      <c r="T365" s="222"/>
      <c r="AT365" s="217" t="s">
        <v>166</v>
      </c>
      <c r="AU365" s="217" t="s">
        <v>82</v>
      </c>
      <c r="AV365" s="11" t="s">
        <v>78</v>
      </c>
      <c r="AW365" s="11" t="s">
        <v>36</v>
      </c>
      <c r="AX365" s="11" t="s">
        <v>73</v>
      </c>
      <c r="AY365" s="217" t="s">
        <v>158</v>
      </c>
    </row>
    <row r="366" spans="2:51" s="12" customFormat="1" ht="13.5">
      <c r="B366" s="223"/>
      <c r="D366" s="216" t="s">
        <v>166</v>
      </c>
      <c r="E366" s="224" t="s">
        <v>5</v>
      </c>
      <c r="F366" s="225" t="s">
        <v>1978</v>
      </c>
      <c r="H366" s="226">
        <v>15.96</v>
      </c>
      <c r="I366" s="227"/>
      <c r="L366" s="223"/>
      <c r="M366" s="228"/>
      <c r="N366" s="229"/>
      <c r="O366" s="229"/>
      <c r="P366" s="229"/>
      <c r="Q366" s="229"/>
      <c r="R366" s="229"/>
      <c r="S366" s="229"/>
      <c r="T366" s="230"/>
      <c r="AT366" s="224" t="s">
        <v>166</v>
      </c>
      <c r="AU366" s="224" t="s">
        <v>82</v>
      </c>
      <c r="AV366" s="12" t="s">
        <v>82</v>
      </c>
      <c r="AW366" s="12" t="s">
        <v>36</v>
      </c>
      <c r="AX366" s="12" t="s">
        <v>73</v>
      </c>
      <c r="AY366" s="224" t="s">
        <v>158</v>
      </c>
    </row>
    <row r="367" spans="2:51" s="13" customFormat="1" ht="13.5">
      <c r="B367" s="231"/>
      <c r="D367" s="216" t="s">
        <v>166</v>
      </c>
      <c r="E367" s="232" t="s">
        <v>5</v>
      </c>
      <c r="F367" s="233" t="s">
        <v>169</v>
      </c>
      <c r="H367" s="234">
        <v>59.96</v>
      </c>
      <c r="I367" s="235"/>
      <c r="L367" s="231"/>
      <c r="M367" s="236"/>
      <c r="N367" s="237"/>
      <c r="O367" s="237"/>
      <c r="P367" s="237"/>
      <c r="Q367" s="237"/>
      <c r="R367" s="237"/>
      <c r="S367" s="237"/>
      <c r="T367" s="238"/>
      <c r="AT367" s="232" t="s">
        <v>166</v>
      </c>
      <c r="AU367" s="232" t="s">
        <v>82</v>
      </c>
      <c r="AV367" s="13" t="s">
        <v>88</v>
      </c>
      <c r="AW367" s="13" t="s">
        <v>36</v>
      </c>
      <c r="AX367" s="13" t="s">
        <v>78</v>
      </c>
      <c r="AY367" s="232" t="s">
        <v>158</v>
      </c>
    </row>
    <row r="368" spans="2:65" s="1" customFormat="1" ht="16.5" customHeight="1">
      <c r="B368" s="202"/>
      <c r="C368" s="239" t="s">
        <v>456</v>
      </c>
      <c r="D368" s="239" t="s">
        <v>245</v>
      </c>
      <c r="E368" s="240" t="s">
        <v>555</v>
      </c>
      <c r="F368" s="241" t="s">
        <v>556</v>
      </c>
      <c r="G368" s="242" t="s">
        <v>163</v>
      </c>
      <c r="H368" s="243">
        <v>62.958</v>
      </c>
      <c r="I368" s="244"/>
      <c r="J368" s="245">
        <f>ROUND(I368*H368,2)</f>
        <v>0</v>
      </c>
      <c r="K368" s="241" t="s">
        <v>5</v>
      </c>
      <c r="L368" s="246"/>
      <c r="M368" s="247" t="s">
        <v>5</v>
      </c>
      <c r="N368" s="248" t="s">
        <v>44</v>
      </c>
      <c r="O368" s="48"/>
      <c r="P368" s="212">
        <f>O368*H368</f>
        <v>0</v>
      </c>
      <c r="Q368" s="212">
        <v>0</v>
      </c>
      <c r="R368" s="212">
        <f>Q368*H368</f>
        <v>0</v>
      </c>
      <c r="S368" s="212">
        <v>0</v>
      </c>
      <c r="T368" s="213">
        <f>S368*H368</f>
        <v>0</v>
      </c>
      <c r="AR368" s="25" t="s">
        <v>204</v>
      </c>
      <c r="AT368" s="25" t="s">
        <v>245</v>
      </c>
      <c r="AU368" s="25" t="s">
        <v>82</v>
      </c>
      <c r="AY368" s="25" t="s">
        <v>158</v>
      </c>
      <c r="BE368" s="214">
        <f>IF(N368="základní",J368,0)</f>
        <v>0</v>
      </c>
      <c r="BF368" s="214">
        <f>IF(N368="snížená",J368,0)</f>
        <v>0</v>
      </c>
      <c r="BG368" s="214">
        <f>IF(N368="zákl. přenesená",J368,0)</f>
        <v>0</v>
      </c>
      <c r="BH368" s="214">
        <f>IF(N368="sníž. přenesená",J368,0)</f>
        <v>0</v>
      </c>
      <c r="BI368" s="214">
        <f>IF(N368="nulová",J368,0)</f>
        <v>0</v>
      </c>
      <c r="BJ368" s="25" t="s">
        <v>78</v>
      </c>
      <c r="BK368" s="214">
        <f>ROUND(I368*H368,2)</f>
        <v>0</v>
      </c>
      <c r="BL368" s="25" t="s">
        <v>88</v>
      </c>
      <c r="BM368" s="25" t="s">
        <v>1979</v>
      </c>
    </row>
    <row r="369" spans="2:51" s="12" customFormat="1" ht="13.5">
      <c r="B369" s="223"/>
      <c r="D369" s="216" t="s">
        <v>166</v>
      </c>
      <c r="E369" s="224" t="s">
        <v>5</v>
      </c>
      <c r="F369" s="225" t="s">
        <v>1980</v>
      </c>
      <c r="H369" s="226">
        <v>62.958</v>
      </c>
      <c r="I369" s="227"/>
      <c r="L369" s="223"/>
      <c r="M369" s="228"/>
      <c r="N369" s="229"/>
      <c r="O369" s="229"/>
      <c r="P369" s="229"/>
      <c r="Q369" s="229"/>
      <c r="R369" s="229"/>
      <c r="S369" s="229"/>
      <c r="T369" s="230"/>
      <c r="AT369" s="224" t="s">
        <v>166</v>
      </c>
      <c r="AU369" s="224" t="s">
        <v>82</v>
      </c>
      <c r="AV369" s="12" t="s">
        <v>82</v>
      </c>
      <c r="AW369" s="12" t="s">
        <v>36</v>
      </c>
      <c r="AX369" s="12" t="s">
        <v>73</v>
      </c>
      <c r="AY369" s="224" t="s">
        <v>158</v>
      </c>
    </row>
    <row r="370" spans="2:51" s="13" customFormat="1" ht="13.5">
      <c r="B370" s="231"/>
      <c r="D370" s="216" t="s">
        <v>166</v>
      </c>
      <c r="E370" s="232" t="s">
        <v>5</v>
      </c>
      <c r="F370" s="233" t="s">
        <v>169</v>
      </c>
      <c r="H370" s="234">
        <v>62.958</v>
      </c>
      <c r="I370" s="235"/>
      <c r="L370" s="231"/>
      <c r="M370" s="236"/>
      <c r="N370" s="237"/>
      <c r="O370" s="237"/>
      <c r="P370" s="237"/>
      <c r="Q370" s="237"/>
      <c r="R370" s="237"/>
      <c r="S370" s="237"/>
      <c r="T370" s="238"/>
      <c r="AT370" s="232" t="s">
        <v>166</v>
      </c>
      <c r="AU370" s="232" t="s">
        <v>82</v>
      </c>
      <c r="AV370" s="13" t="s">
        <v>88</v>
      </c>
      <c r="AW370" s="13" t="s">
        <v>36</v>
      </c>
      <c r="AX370" s="13" t="s">
        <v>78</v>
      </c>
      <c r="AY370" s="232" t="s">
        <v>158</v>
      </c>
    </row>
    <row r="371" spans="2:65" s="1" customFormat="1" ht="89.25" customHeight="1">
      <c r="B371" s="202"/>
      <c r="C371" s="203" t="s">
        <v>462</v>
      </c>
      <c r="D371" s="203" t="s">
        <v>160</v>
      </c>
      <c r="E371" s="204" t="s">
        <v>548</v>
      </c>
      <c r="F371" s="205" t="s">
        <v>549</v>
      </c>
      <c r="G371" s="206" t="s">
        <v>163</v>
      </c>
      <c r="H371" s="207">
        <v>334.41</v>
      </c>
      <c r="I371" s="208"/>
      <c r="J371" s="209">
        <f>ROUND(I371*H371,2)</f>
        <v>0</v>
      </c>
      <c r="K371" s="205" t="s">
        <v>5</v>
      </c>
      <c r="L371" s="47"/>
      <c r="M371" s="210" t="s">
        <v>5</v>
      </c>
      <c r="N371" s="211" t="s">
        <v>44</v>
      </c>
      <c r="O371" s="48"/>
      <c r="P371" s="212">
        <f>O371*H371</f>
        <v>0</v>
      </c>
      <c r="Q371" s="212">
        <v>0</v>
      </c>
      <c r="R371" s="212">
        <f>Q371*H371</f>
        <v>0</v>
      </c>
      <c r="S371" s="212">
        <v>0</v>
      </c>
      <c r="T371" s="213">
        <f>S371*H371</f>
        <v>0</v>
      </c>
      <c r="AR371" s="25" t="s">
        <v>88</v>
      </c>
      <c r="AT371" s="25" t="s">
        <v>160</v>
      </c>
      <c r="AU371" s="25" t="s">
        <v>82</v>
      </c>
      <c r="AY371" s="25" t="s">
        <v>158</v>
      </c>
      <c r="BE371" s="214">
        <f>IF(N371="základní",J371,0)</f>
        <v>0</v>
      </c>
      <c r="BF371" s="214">
        <f>IF(N371="snížená",J371,0)</f>
        <v>0</v>
      </c>
      <c r="BG371" s="214">
        <f>IF(N371="zákl. přenesená",J371,0)</f>
        <v>0</v>
      </c>
      <c r="BH371" s="214">
        <f>IF(N371="sníž. přenesená",J371,0)</f>
        <v>0</v>
      </c>
      <c r="BI371" s="214">
        <f>IF(N371="nulová",J371,0)</f>
        <v>0</v>
      </c>
      <c r="BJ371" s="25" t="s">
        <v>78</v>
      </c>
      <c r="BK371" s="214">
        <f>ROUND(I371*H371,2)</f>
        <v>0</v>
      </c>
      <c r="BL371" s="25" t="s">
        <v>88</v>
      </c>
      <c r="BM371" s="25" t="s">
        <v>1981</v>
      </c>
    </row>
    <row r="372" spans="2:51" s="11" customFormat="1" ht="13.5">
      <c r="B372" s="215"/>
      <c r="D372" s="216" t="s">
        <v>166</v>
      </c>
      <c r="E372" s="217" t="s">
        <v>5</v>
      </c>
      <c r="F372" s="218" t="s">
        <v>1857</v>
      </c>
      <c r="H372" s="217" t="s">
        <v>5</v>
      </c>
      <c r="I372" s="219"/>
      <c r="L372" s="215"/>
      <c r="M372" s="220"/>
      <c r="N372" s="221"/>
      <c r="O372" s="221"/>
      <c r="P372" s="221"/>
      <c r="Q372" s="221"/>
      <c r="R372" s="221"/>
      <c r="S372" s="221"/>
      <c r="T372" s="222"/>
      <c r="AT372" s="217" t="s">
        <v>166</v>
      </c>
      <c r="AU372" s="217" t="s">
        <v>82</v>
      </c>
      <c r="AV372" s="11" t="s">
        <v>78</v>
      </c>
      <c r="AW372" s="11" t="s">
        <v>36</v>
      </c>
      <c r="AX372" s="11" t="s">
        <v>73</v>
      </c>
      <c r="AY372" s="217" t="s">
        <v>158</v>
      </c>
    </row>
    <row r="373" spans="2:51" s="12" customFormat="1" ht="13.5">
      <c r="B373" s="223"/>
      <c r="D373" s="216" t="s">
        <v>166</v>
      </c>
      <c r="E373" s="224" t="s">
        <v>5</v>
      </c>
      <c r="F373" s="225" t="s">
        <v>1982</v>
      </c>
      <c r="H373" s="226">
        <v>80</v>
      </c>
      <c r="I373" s="227"/>
      <c r="L373" s="223"/>
      <c r="M373" s="228"/>
      <c r="N373" s="229"/>
      <c r="O373" s="229"/>
      <c r="P373" s="229"/>
      <c r="Q373" s="229"/>
      <c r="R373" s="229"/>
      <c r="S373" s="229"/>
      <c r="T373" s="230"/>
      <c r="AT373" s="224" t="s">
        <v>166</v>
      </c>
      <c r="AU373" s="224" t="s">
        <v>82</v>
      </c>
      <c r="AV373" s="12" t="s">
        <v>82</v>
      </c>
      <c r="AW373" s="12" t="s">
        <v>36</v>
      </c>
      <c r="AX373" s="12" t="s">
        <v>73</v>
      </c>
      <c r="AY373" s="224" t="s">
        <v>158</v>
      </c>
    </row>
    <row r="374" spans="2:51" s="11" customFormat="1" ht="13.5">
      <c r="B374" s="215"/>
      <c r="D374" s="216" t="s">
        <v>166</v>
      </c>
      <c r="E374" s="217" t="s">
        <v>5</v>
      </c>
      <c r="F374" s="218" t="s">
        <v>565</v>
      </c>
      <c r="H374" s="217" t="s">
        <v>5</v>
      </c>
      <c r="I374" s="219"/>
      <c r="L374" s="215"/>
      <c r="M374" s="220"/>
      <c r="N374" s="221"/>
      <c r="O374" s="221"/>
      <c r="P374" s="221"/>
      <c r="Q374" s="221"/>
      <c r="R374" s="221"/>
      <c r="S374" s="221"/>
      <c r="T374" s="222"/>
      <c r="AT374" s="217" t="s">
        <v>166</v>
      </c>
      <c r="AU374" s="217" t="s">
        <v>82</v>
      </c>
      <c r="AV374" s="11" t="s">
        <v>78</v>
      </c>
      <c r="AW374" s="11" t="s">
        <v>36</v>
      </c>
      <c r="AX374" s="11" t="s">
        <v>73</v>
      </c>
      <c r="AY374" s="217" t="s">
        <v>158</v>
      </c>
    </row>
    <row r="375" spans="2:51" s="12" customFormat="1" ht="13.5">
      <c r="B375" s="223"/>
      <c r="D375" s="216" t="s">
        <v>166</v>
      </c>
      <c r="E375" s="224" t="s">
        <v>5</v>
      </c>
      <c r="F375" s="225" t="s">
        <v>1983</v>
      </c>
      <c r="H375" s="226">
        <v>-38.8</v>
      </c>
      <c r="I375" s="227"/>
      <c r="L375" s="223"/>
      <c r="M375" s="228"/>
      <c r="N375" s="229"/>
      <c r="O375" s="229"/>
      <c r="P375" s="229"/>
      <c r="Q375" s="229"/>
      <c r="R375" s="229"/>
      <c r="S375" s="229"/>
      <c r="T375" s="230"/>
      <c r="AT375" s="224" t="s">
        <v>166</v>
      </c>
      <c r="AU375" s="224" t="s">
        <v>82</v>
      </c>
      <c r="AV375" s="12" t="s">
        <v>82</v>
      </c>
      <c r="AW375" s="12" t="s">
        <v>36</v>
      </c>
      <c r="AX375" s="12" t="s">
        <v>73</v>
      </c>
      <c r="AY375" s="224" t="s">
        <v>158</v>
      </c>
    </row>
    <row r="376" spans="2:51" s="11" customFormat="1" ht="13.5">
      <c r="B376" s="215"/>
      <c r="D376" s="216" t="s">
        <v>166</v>
      </c>
      <c r="E376" s="217" t="s">
        <v>5</v>
      </c>
      <c r="F376" s="218" t="s">
        <v>680</v>
      </c>
      <c r="H376" s="217" t="s">
        <v>5</v>
      </c>
      <c r="I376" s="219"/>
      <c r="L376" s="215"/>
      <c r="M376" s="220"/>
      <c r="N376" s="221"/>
      <c r="O376" s="221"/>
      <c r="P376" s="221"/>
      <c r="Q376" s="221"/>
      <c r="R376" s="221"/>
      <c r="S376" s="221"/>
      <c r="T376" s="222"/>
      <c r="AT376" s="217" t="s">
        <v>166</v>
      </c>
      <c r="AU376" s="217" t="s">
        <v>82</v>
      </c>
      <c r="AV376" s="11" t="s">
        <v>78</v>
      </c>
      <c r="AW376" s="11" t="s">
        <v>36</v>
      </c>
      <c r="AX376" s="11" t="s">
        <v>73</v>
      </c>
      <c r="AY376" s="217" t="s">
        <v>158</v>
      </c>
    </row>
    <row r="377" spans="2:51" s="12" customFormat="1" ht="13.5">
      <c r="B377" s="223"/>
      <c r="D377" s="216" t="s">
        <v>166</v>
      </c>
      <c r="E377" s="224" t="s">
        <v>5</v>
      </c>
      <c r="F377" s="225" t="s">
        <v>1984</v>
      </c>
      <c r="H377" s="226">
        <v>71</v>
      </c>
      <c r="I377" s="227"/>
      <c r="L377" s="223"/>
      <c r="M377" s="228"/>
      <c r="N377" s="229"/>
      <c r="O377" s="229"/>
      <c r="P377" s="229"/>
      <c r="Q377" s="229"/>
      <c r="R377" s="229"/>
      <c r="S377" s="229"/>
      <c r="T377" s="230"/>
      <c r="AT377" s="224" t="s">
        <v>166</v>
      </c>
      <c r="AU377" s="224" t="s">
        <v>82</v>
      </c>
      <c r="AV377" s="12" t="s">
        <v>82</v>
      </c>
      <c r="AW377" s="12" t="s">
        <v>36</v>
      </c>
      <c r="AX377" s="12" t="s">
        <v>73</v>
      </c>
      <c r="AY377" s="224" t="s">
        <v>158</v>
      </c>
    </row>
    <row r="378" spans="2:51" s="12" customFormat="1" ht="13.5">
      <c r="B378" s="223"/>
      <c r="D378" s="216" t="s">
        <v>166</v>
      </c>
      <c r="E378" s="224" t="s">
        <v>5</v>
      </c>
      <c r="F378" s="225" t="s">
        <v>1985</v>
      </c>
      <c r="H378" s="226">
        <v>-6</v>
      </c>
      <c r="I378" s="227"/>
      <c r="L378" s="223"/>
      <c r="M378" s="228"/>
      <c r="N378" s="229"/>
      <c r="O378" s="229"/>
      <c r="P378" s="229"/>
      <c r="Q378" s="229"/>
      <c r="R378" s="229"/>
      <c r="S378" s="229"/>
      <c r="T378" s="230"/>
      <c r="AT378" s="224" t="s">
        <v>166</v>
      </c>
      <c r="AU378" s="224" t="s">
        <v>82</v>
      </c>
      <c r="AV378" s="12" t="s">
        <v>82</v>
      </c>
      <c r="AW378" s="12" t="s">
        <v>36</v>
      </c>
      <c r="AX378" s="12" t="s">
        <v>73</v>
      </c>
      <c r="AY378" s="224" t="s">
        <v>158</v>
      </c>
    </row>
    <row r="379" spans="2:51" s="11" customFormat="1" ht="13.5">
      <c r="B379" s="215"/>
      <c r="D379" s="216" t="s">
        <v>166</v>
      </c>
      <c r="E379" s="217" t="s">
        <v>5</v>
      </c>
      <c r="F379" s="218" t="s">
        <v>1859</v>
      </c>
      <c r="H379" s="217" t="s">
        <v>5</v>
      </c>
      <c r="I379" s="219"/>
      <c r="L379" s="215"/>
      <c r="M379" s="220"/>
      <c r="N379" s="221"/>
      <c r="O379" s="221"/>
      <c r="P379" s="221"/>
      <c r="Q379" s="221"/>
      <c r="R379" s="221"/>
      <c r="S379" s="221"/>
      <c r="T379" s="222"/>
      <c r="AT379" s="217" t="s">
        <v>166</v>
      </c>
      <c r="AU379" s="217" t="s">
        <v>82</v>
      </c>
      <c r="AV379" s="11" t="s">
        <v>78</v>
      </c>
      <c r="AW379" s="11" t="s">
        <v>36</v>
      </c>
      <c r="AX379" s="11" t="s">
        <v>73</v>
      </c>
      <c r="AY379" s="217" t="s">
        <v>158</v>
      </c>
    </row>
    <row r="380" spans="2:51" s="12" customFormat="1" ht="13.5">
      <c r="B380" s="223"/>
      <c r="D380" s="216" t="s">
        <v>166</v>
      </c>
      <c r="E380" s="224" t="s">
        <v>5</v>
      </c>
      <c r="F380" s="225" t="s">
        <v>1986</v>
      </c>
      <c r="H380" s="226">
        <v>28</v>
      </c>
      <c r="I380" s="227"/>
      <c r="L380" s="223"/>
      <c r="M380" s="228"/>
      <c r="N380" s="229"/>
      <c r="O380" s="229"/>
      <c r="P380" s="229"/>
      <c r="Q380" s="229"/>
      <c r="R380" s="229"/>
      <c r="S380" s="229"/>
      <c r="T380" s="230"/>
      <c r="AT380" s="224" t="s">
        <v>166</v>
      </c>
      <c r="AU380" s="224" t="s">
        <v>82</v>
      </c>
      <c r="AV380" s="12" t="s">
        <v>82</v>
      </c>
      <c r="AW380" s="12" t="s">
        <v>36</v>
      </c>
      <c r="AX380" s="12" t="s">
        <v>73</v>
      </c>
      <c r="AY380" s="224" t="s">
        <v>158</v>
      </c>
    </row>
    <row r="381" spans="2:51" s="11" customFormat="1" ht="13.5">
      <c r="B381" s="215"/>
      <c r="D381" s="216" t="s">
        <v>166</v>
      </c>
      <c r="E381" s="217" t="s">
        <v>5</v>
      </c>
      <c r="F381" s="218" t="s">
        <v>1862</v>
      </c>
      <c r="H381" s="217" t="s">
        <v>5</v>
      </c>
      <c r="I381" s="219"/>
      <c r="L381" s="215"/>
      <c r="M381" s="220"/>
      <c r="N381" s="221"/>
      <c r="O381" s="221"/>
      <c r="P381" s="221"/>
      <c r="Q381" s="221"/>
      <c r="R381" s="221"/>
      <c r="S381" s="221"/>
      <c r="T381" s="222"/>
      <c r="AT381" s="217" t="s">
        <v>166</v>
      </c>
      <c r="AU381" s="217" t="s">
        <v>82</v>
      </c>
      <c r="AV381" s="11" t="s">
        <v>78</v>
      </c>
      <c r="AW381" s="11" t="s">
        <v>36</v>
      </c>
      <c r="AX381" s="11" t="s">
        <v>73</v>
      </c>
      <c r="AY381" s="217" t="s">
        <v>158</v>
      </c>
    </row>
    <row r="382" spans="2:51" s="12" customFormat="1" ht="13.5">
      <c r="B382" s="223"/>
      <c r="D382" s="216" t="s">
        <v>166</v>
      </c>
      <c r="E382" s="224" t="s">
        <v>5</v>
      </c>
      <c r="F382" s="225" t="s">
        <v>1986</v>
      </c>
      <c r="H382" s="226">
        <v>28</v>
      </c>
      <c r="I382" s="227"/>
      <c r="L382" s="223"/>
      <c r="M382" s="228"/>
      <c r="N382" s="229"/>
      <c r="O382" s="229"/>
      <c r="P382" s="229"/>
      <c r="Q382" s="229"/>
      <c r="R382" s="229"/>
      <c r="S382" s="229"/>
      <c r="T382" s="230"/>
      <c r="AT382" s="224" t="s">
        <v>166</v>
      </c>
      <c r="AU382" s="224" t="s">
        <v>82</v>
      </c>
      <c r="AV382" s="12" t="s">
        <v>82</v>
      </c>
      <c r="AW382" s="12" t="s">
        <v>36</v>
      </c>
      <c r="AX382" s="12" t="s">
        <v>73</v>
      </c>
      <c r="AY382" s="224" t="s">
        <v>158</v>
      </c>
    </row>
    <row r="383" spans="2:51" s="11" customFormat="1" ht="13.5">
      <c r="B383" s="215"/>
      <c r="D383" s="216" t="s">
        <v>166</v>
      </c>
      <c r="E383" s="217" t="s">
        <v>5</v>
      </c>
      <c r="F383" s="218" t="s">
        <v>287</v>
      </c>
      <c r="H383" s="217" t="s">
        <v>5</v>
      </c>
      <c r="I383" s="219"/>
      <c r="L383" s="215"/>
      <c r="M383" s="220"/>
      <c r="N383" s="221"/>
      <c r="O383" s="221"/>
      <c r="P383" s="221"/>
      <c r="Q383" s="221"/>
      <c r="R383" s="221"/>
      <c r="S383" s="221"/>
      <c r="T383" s="222"/>
      <c r="AT383" s="217" t="s">
        <v>166</v>
      </c>
      <c r="AU383" s="217" t="s">
        <v>82</v>
      </c>
      <c r="AV383" s="11" t="s">
        <v>78</v>
      </c>
      <c r="AW383" s="11" t="s">
        <v>36</v>
      </c>
      <c r="AX383" s="11" t="s">
        <v>73</v>
      </c>
      <c r="AY383" s="217" t="s">
        <v>158</v>
      </c>
    </row>
    <row r="384" spans="2:51" s="12" customFormat="1" ht="13.5">
      <c r="B384" s="223"/>
      <c r="D384" s="216" t="s">
        <v>166</v>
      </c>
      <c r="E384" s="224" t="s">
        <v>5</v>
      </c>
      <c r="F384" s="225" t="s">
        <v>1987</v>
      </c>
      <c r="H384" s="226">
        <v>58.5</v>
      </c>
      <c r="I384" s="227"/>
      <c r="L384" s="223"/>
      <c r="M384" s="228"/>
      <c r="N384" s="229"/>
      <c r="O384" s="229"/>
      <c r="P384" s="229"/>
      <c r="Q384" s="229"/>
      <c r="R384" s="229"/>
      <c r="S384" s="229"/>
      <c r="T384" s="230"/>
      <c r="AT384" s="224" t="s">
        <v>166</v>
      </c>
      <c r="AU384" s="224" t="s">
        <v>82</v>
      </c>
      <c r="AV384" s="12" t="s">
        <v>82</v>
      </c>
      <c r="AW384" s="12" t="s">
        <v>36</v>
      </c>
      <c r="AX384" s="12" t="s">
        <v>73</v>
      </c>
      <c r="AY384" s="224" t="s">
        <v>158</v>
      </c>
    </row>
    <row r="385" spans="2:51" s="11" customFormat="1" ht="13.5">
      <c r="B385" s="215"/>
      <c r="D385" s="216" t="s">
        <v>166</v>
      </c>
      <c r="E385" s="217" t="s">
        <v>5</v>
      </c>
      <c r="F385" s="218" t="s">
        <v>687</v>
      </c>
      <c r="H385" s="217" t="s">
        <v>5</v>
      </c>
      <c r="I385" s="219"/>
      <c r="L385" s="215"/>
      <c r="M385" s="220"/>
      <c r="N385" s="221"/>
      <c r="O385" s="221"/>
      <c r="P385" s="221"/>
      <c r="Q385" s="221"/>
      <c r="R385" s="221"/>
      <c r="S385" s="221"/>
      <c r="T385" s="222"/>
      <c r="AT385" s="217" t="s">
        <v>166</v>
      </c>
      <c r="AU385" s="217" t="s">
        <v>82</v>
      </c>
      <c r="AV385" s="11" t="s">
        <v>78</v>
      </c>
      <c r="AW385" s="11" t="s">
        <v>36</v>
      </c>
      <c r="AX385" s="11" t="s">
        <v>73</v>
      </c>
      <c r="AY385" s="217" t="s">
        <v>158</v>
      </c>
    </row>
    <row r="386" spans="2:51" s="12" customFormat="1" ht="13.5">
      <c r="B386" s="223"/>
      <c r="D386" s="216" t="s">
        <v>166</v>
      </c>
      <c r="E386" s="224" t="s">
        <v>5</v>
      </c>
      <c r="F386" s="225" t="s">
        <v>1988</v>
      </c>
      <c r="H386" s="226">
        <v>22</v>
      </c>
      <c r="I386" s="227"/>
      <c r="L386" s="223"/>
      <c r="M386" s="228"/>
      <c r="N386" s="229"/>
      <c r="O386" s="229"/>
      <c r="P386" s="229"/>
      <c r="Q386" s="229"/>
      <c r="R386" s="229"/>
      <c r="S386" s="229"/>
      <c r="T386" s="230"/>
      <c r="AT386" s="224" t="s">
        <v>166</v>
      </c>
      <c r="AU386" s="224" t="s">
        <v>82</v>
      </c>
      <c r="AV386" s="12" t="s">
        <v>82</v>
      </c>
      <c r="AW386" s="12" t="s">
        <v>36</v>
      </c>
      <c r="AX386" s="12" t="s">
        <v>73</v>
      </c>
      <c r="AY386" s="224" t="s">
        <v>158</v>
      </c>
    </row>
    <row r="387" spans="2:51" s="12" customFormat="1" ht="13.5">
      <c r="B387" s="223"/>
      <c r="D387" s="216" t="s">
        <v>166</v>
      </c>
      <c r="E387" s="224" t="s">
        <v>5</v>
      </c>
      <c r="F387" s="225" t="s">
        <v>1989</v>
      </c>
      <c r="H387" s="226">
        <v>17.76</v>
      </c>
      <c r="I387" s="227"/>
      <c r="L387" s="223"/>
      <c r="M387" s="228"/>
      <c r="N387" s="229"/>
      <c r="O387" s="229"/>
      <c r="P387" s="229"/>
      <c r="Q387" s="229"/>
      <c r="R387" s="229"/>
      <c r="S387" s="229"/>
      <c r="T387" s="230"/>
      <c r="AT387" s="224" t="s">
        <v>166</v>
      </c>
      <c r="AU387" s="224" t="s">
        <v>82</v>
      </c>
      <c r="AV387" s="12" t="s">
        <v>82</v>
      </c>
      <c r="AW387" s="12" t="s">
        <v>36</v>
      </c>
      <c r="AX387" s="12" t="s">
        <v>73</v>
      </c>
      <c r="AY387" s="224" t="s">
        <v>158</v>
      </c>
    </row>
    <row r="388" spans="2:51" s="12" customFormat="1" ht="13.5">
      <c r="B388" s="223"/>
      <c r="D388" s="216" t="s">
        <v>166</v>
      </c>
      <c r="E388" s="224" t="s">
        <v>5</v>
      </c>
      <c r="F388" s="225" t="s">
        <v>1990</v>
      </c>
      <c r="H388" s="226">
        <v>18.45</v>
      </c>
      <c r="I388" s="227"/>
      <c r="L388" s="223"/>
      <c r="M388" s="228"/>
      <c r="N388" s="229"/>
      <c r="O388" s="229"/>
      <c r="P388" s="229"/>
      <c r="Q388" s="229"/>
      <c r="R388" s="229"/>
      <c r="S388" s="229"/>
      <c r="T388" s="230"/>
      <c r="AT388" s="224" t="s">
        <v>166</v>
      </c>
      <c r="AU388" s="224" t="s">
        <v>82</v>
      </c>
      <c r="AV388" s="12" t="s">
        <v>82</v>
      </c>
      <c r="AW388" s="12" t="s">
        <v>36</v>
      </c>
      <c r="AX388" s="12" t="s">
        <v>73</v>
      </c>
      <c r="AY388" s="224" t="s">
        <v>158</v>
      </c>
    </row>
    <row r="389" spans="2:51" s="11" customFormat="1" ht="13.5">
      <c r="B389" s="215"/>
      <c r="D389" s="216" t="s">
        <v>166</v>
      </c>
      <c r="E389" s="217" t="s">
        <v>5</v>
      </c>
      <c r="F389" s="218" t="s">
        <v>587</v>
      </c>
      <c r="H389" s="217" t="s">
        <v>5</v>
      </c>
      <c r="I389" s="219"/>
      <c r="L389" s="215"/>
      <c r="M389" s="220"/>
      <c r="N389" s="221"/>
      <c r="O389" s="221"/>
      <c r="P389" s="221"/>
      <c r="Q389" s="221"/>
      <c r="R389" s="221"/>
      <c r="S389" s="221"/>
      <c r="T389" s="222"/>
      <c r="AT389" s="217" t="s">
        <v>166</v>
      </c>
      <c r="AU389" s="217" t="s">
        <v>82</v>
      </c>
      <c r="AV389" s="11" t="s">
        <v>78</v>
      </c>
      <c r="AW389" s="11" t="s">
        <v>36</v>
      </c>
      <c r="AX389" s="11" t="s">
        <v>73</v>
      </c>
      <c r="AY389" s="217" t="s">
        <v>158</v>
      </c>
    </row>
    <row r="390" spans="2:51" s="12" customFormat="1" ht="13.5">
      <c r="B390" s="223"/>
      <c r="D390" s="216" t="s">
        <v>166</v>
      </c>
      <c r="E390" s="224" t="s">
        <v>5</v>
      </c>
      <c r="F390" s="225" t="s">
        <v>1991</v>
      </c>
      <c r="H390" s="226">
        <v>55.5</v>
      </c>
      <c r="I390" s="227"/>
      <c r="L390" s="223"/>
      <c r="M390" s="228"/>
      <c r="N390" s="229"/>
      <c r="O390" s="229"/>
      <c r="P390" s="229"/>
      <c r="Q390" s="229"/>
      <c r="R390" s="229"/>
      <c r="S390" s="229"/>
      <c r="T390" s="230"/>
      <c r="AT390" s="224" t="s">
        <v>166</v>
      </c>
      <c r="AU390" s="224" t="s">
        <v>82</v>
      </c>
      <c r="AV390" s="12" t="s">
        <v>82</v>
      </c>
      <c r="AW390" s="12" t="s">
        <v>36</v>
      </c>
      <c r="AX390" s="12" t="s">
        <v>73</v>
      </c>
      <c r="AY390" s="224" t="s">
        <v>158</v>
      </c>
    </row>
    <row r="391" spans="2:51" s="13" customFormat="1" ht="13.5">
      <c r="B391" s="231"/>
      <c r="D391" s="216" t="s">
        <v>166</v>
      </c>
      <c r="E391" s="232" t="s">
        <v>5</v>
      </c>
      <c r="F391" s="233" t="s">
        <v>169</v>
      </c>
      <c r="H391" s="234">
        <v>334.41</v>
      </c>
      <c r="I391" s="235"/>
      <c r="L391" s="231"/>
      <c r="M391" s="236"/>
      <c r="N391" s="237"/>
      <c r="O391" s="237"/>
      <c r="P391" s="237"/>
      <c r="Q391" s="237"/>
      <c r="R391" s="237"/>
      <c r="S391" s="237"/>
      <c r="T391" s="238"/>
      <c r="AT391" s="232" t="s">
        <v>166</v>
      </c>
      <c r="AU391" s="232" t="s">
        <v>82</v>
      </c>
      <c r="AV391" s="13" t="s">
        <v>88</v>
      </c>
      <c r="AW391" s="13" t="s">
        <v>36</v>
      </c>
      <c r="AX391" s="13" t="s">
        <v>78</v>
      </c>
      <c r="AY391" s="232" t="s">
        <v>158</v>
      </c>
    </row>
    <row r="392" spans="2:65" s="1" customFormat="1" ht="16.5" customHeight="1">
      <c r="B392" s="202"/>
      <c r="C392" s="239" t="s">
        <v>467</v>
      </c>
      <c r="D392" s="239" t="s">
        <v>245</v>
      </c>
      <c r="E392" s="240" t="s">
        <v>1992</v>
      </c>
      <c r="F392" s="241" t="s">
        <v>480</v>
      </c>
      <c r="G392" s="242" t="s">
        <v>163</v>
      </c>
      <c r="H392" s="243">
        <v>341.098</v>
      </c>
      <c r="I392" s="244"/>
      <c r="J392" s="245">
        <f>ROUND(I392*H392,2)</f>
        <v>0</v>
      </c>
      <c r="K392" s="241" t="s">
        <v>5</v>
      </c>
      <c r="L392" s="246"/>
      <c r="M392" s="247" t="s">
        <v>5</v>
      </c>
      <c r="N392" s="248" t="s">
        <v>44</v>
      </c>
      <c r="O392" s="48"/>
      <c r="P392" s="212">
        <f>O392*H392</f>
        <v>0</v>
      </c>
      <c r="Q392" s="212">
        <v>0</v>
      </c>
      <c r="R392" s="212">
        <f>Q392*H392</f>
        <v>0</v>
      </c>
      <c r="S392" s="212">
        <v>0</v>
      </c>
      <c r="T392" s="213">
        <f>S392*H392</f>
        <v>0</v>
      </c>
      <c r="AR392" s="25" t="s">
        <v>204</v>
      </c>
      <c r="AT392" s="25" t="s">
        <v>245</v>
      </c>
      <c r="AU392" s="25" t="s">
        <v>82</v>
      </c>
      <c r="AY392" s="25" t="s">
        <v>158</v>
      </c>
      <c r="BE392" s="214">
        <f>IF(N392="základní",J392,0)</f>
        <v>0</v>
      </c>
      <c r="BF392" s="214">
        <f>IF(N392="snížená",J392,0)</f>
        <v>0</v>
      </c>
      <c r="BG392" s="214">
        <f>IF(N392="zákl. přenesená",J392,0)</f>
        <v>0</v>
      </c>
      <c r="BH392" s="214">
        <f>IF(N392="sníž. přenesená",J392,0)</f>
        <v>0</v>
      </c>
      <c r="BI392" s="214">
        <f>IF(N392="nulová",J392,0)</f>
        <v>0</v>
      </c>
      <c r="BJ392" s="25" t="s">
        <v>78</v>
      </c>
      <c r="BK392" s="214">
        <f>ROUND(I392*H392,2)</f>
        <v>0</v>
      </c>
      <c r="BL392" s="25" t="s">
        <v>88</v>
      </c>
      <c r="BM392" s="25" t="s">
        <v>1993</v>
      </c>
    </row>
    <row r="393" spans="2:51" s="12" customFormat="1" ht="13.5">
      <c r="B393" s="223"/>
      <c r="D393" s="216" t="s">
        <v>166</v>
      </c>
      <c r="E393" s="224" t="s">
        <v>5</v>
      </c>
      <c r="F393" s="225" t="s">
        <v>1994</v>
      </c>
      <c r="H393" s="226">
        <v>341.098</v>
      </c>
      <c r="I393" s="227"/>
      <c r="L393" s="223"/>
      <c r="M393" s="228"/>
      <c r="N393" s="229"/>
      <c r="O393" s="229"/>
      <c r="P393" s="229"/>
      <c r="Q393" s="229"/>
      <c r="R393" s="229"/>
      <c r="S393" s="229"/>
      <c r="T393" s="230"/>
      <c r="AT393" s="224" t="s">
        <v>166</v>
      </c>
      <c r="AU393" s="224" t="s">
        <v>82</v>
      </c>
      <c r="AV393" s="12" t="s">
        <v>82</v>
      </c>
      <c r="AW393" s="12" t="s">
        <v>36</v>
      </c>
      <c r="AX393" s="12" t="s">
        <v>73</v>
      </c>
      <c r="AY393" s="224" t="s">
        <v>158</v>
      </c>
    </row>
    <row r="394" spans="2:51" s="13" customFormat="1" ht="13.5">
      <c r="B394" s="231"/>
      <c r="D394" s="216" t="s">
        <v>166</v>
      </c>
      <c r="E394" s="232" t="s">
        <v>5</v>
      </c>
      <c r="F394" s="233" t="s">
        <v>169</v>
      </c>
      <c r="H394" s="234">
        <v>341.098</v>
      </c>
      <c r="I394" s="235"/>
      <c r="L394" s="231"/>
      <c r="M394" s="236"/>
      <c r="N394" s="237"/>
      <c r="O394" s="237"/>
      <c r="P394" s="237"/>
      <c r="Q394" s="237"/>
      <c r="R394" s="237"/>
      <c r="S394" s="237"/>
      <c r="T394" s="238"/>
      <c r="AT394" s="232" t="s">
        <v>166</v>
      </c>
      <c r="AU394" s="232" t="s">
        <v>82</v>
      </c>
      <c r="AV394" s="13" t="s">
        <v>88</v>
      </c>
      <c r="AW394" s="13" t="s">
        <v>36</v>
      </c>
      <c r="AX394" s="13" t="s">
        <v>78</v>
      </c>
      <c r="AY394" s="232" t="s">
        <v>158</v>
      </c>
    </row>
    <row r="395" spans="2:65" s="1" customFormat="1" ht="63.75" customHeight="1">
      <c r="B395" s="202"/>
      <c r="C395" s="203" t="s">
        <v>472</v>
      </c>
      <c r="D395" s="203" t="s">
        <v>160</v>
      </c>
      <c r="E395" s="204" t="s">
        <v>1995</v>
      </c>
      <c r="F395" s="205" t="s">
        <v>1996</v>
      </c>
      <c r="G395" s="206" t="s">
        <v>304</v>
      </c>
      <c r="H395" s="207">
        <v>117.4</v>
      </c>
      <c r="I395" s="208"/>
      <c r="J395" s="209">
        <f>ROUND(I395*H395,2)</f>
        <v>0</v>
      </c>
      <c r="K395" s="205" t="s">
        <v>5</v>
      </c>
      <c r="L395" s="47"/>
      <c r="M395" s="210" t="s">
        <v>5</v>
      </c>
      <c r="N395" s="211" t="s">
        <v>44</v>
      </c>
      <c r="O395" s="48"/>
      <c r="P395" s="212">
        <f>O395*H395</f>
        <v>0</v>
      </c>
      <c r="Q395" s="212">
        <v>0</v>
      </c>
      <c r="R395" s="212">
        <f>Q395*H395</f>
        <v>0</v>
      </c>
      <c r="S395" s="212">
        <v>0</v>
      </c>
      <c r="T395" s="213">
        <f>S395*H395</f>
        <v>0</v>
      </c>
      <c r="AR395" s="25" t="s">
        <v>88</v>
      </c>
      <c r="AT395" s="25" t="s">
        <v>160</v>
      </c>
      <c r="AU395" s="25" t="s">
        <v>82</v>
      </c>
      <c r="AY395" s="25" t="s">
        <v>158</v>
      </c>
      <c r="BE395" s="214">
        <f>IF(N395="základní",J395,0)</f>
        <v>0</v>
      </c>
      <c r="BF395" s="214">
        <f>IF(N395="snížená",J395,0)</f>
        <v>0</v>
      </c>
      <c r="BG395" s="214">
        <f>IF(N395="zákl. přenesená",J395,0)</f>
        <v>0</v>
      </c>
      <c r="BH395" s="214">
        <f>IF(N395="sníž. přenesená",J395,0)</f>
        <v>0</v>
      </c>
      <c r="BI395" s="214">
        <f>IF(N395="nulová",J395,0)</f>
        <v>0</v>
      </c>
      <c r="BJ395" s="25" t="s">
        <v>78</v>
      </c>
      <c r="BK395" s="214">
        <f>ROUND(I395*H395,2)</f>
        <v>0</v>
      </c>
      <c r="BL395" s="25" t="s">
        <v>88</v>
      </c>
      <c r="BM395" s="25" t="s">
        <v>1997</v>
      </c>
    </row>
    <row r="396" spans="2:51" s="11" customFormat="1" ht="13.5">
      <c r="B396" s="215"/>
      <c r="D396" s="216" t="s">
        <v>166</v>
      </c>
      <c r="E396" s="217" t="s">
        <v>5</v>
      </c>
      <c r="F396" s="218" t="s">
        <v>634</v>
      </c>
      <c r="H396" s="217" t="s">
        <v>5</v>
      </c>
      <c r="I396" s="219"/>
      <c r="L396" s="215"/>
      <c r="M396" s="220"/>
      <c r="N396" s="221"/>
      <c r="O396" s="221"/>
      <c r="P396" s="221"/>
      <c r="Q396" s="221"/>
      <c r="R396" s="221"/>
      <c r="S396" s="221"/>
      <c r="T396" s="222"/>
      <c r="AT396" s="217" t="s">
        <v>166</v>
      </c>
      <c r="AU396" s="217" t="s">
        <v>82</v>
      </c>
      <c r="AV396" s="11" t="s">
        <v>78</v>
      </c>
      <c r="AW396" s="11" t="s">
        <v>36</v>
      </c>
      <c r="AX396" s="11" t="s">
        <v>73</v>
      </c>
      <c r="AY396" s="217" t="s">
        <v>158</v>
      </c>
    </row>
    <row r="397" spans="2:51" s="11" customFormat="1" ht="13.5">
      <c r="B397" s="215"/>
      <c r="D397" s="216" t="s">
        <v>166</v>
      </c>
      <c r="E397" s="217" t="s">
        <v>5</v>
      </c>
      <c r="F397" s="218" t="s">
        <v>635</v>
      </c>
      <c r="H397" s="217" t="s">
        <v>5</v>
      </c>
      <c r="I397" s="219"/>
      <c r="L397" s="215"/>
      <c r="M397" s="220"/>
      <c r="N397" s="221"/>
      <c r="O397" s="221"/>
      <c r="P397" s="221"/>
      <c r="Q397" s="221"/>
      <c r="R397" s="221"/>
      <c r="S397" s="221"/>
      <c r="T397" s="222"/>
      <c r="AT397" s="217" t="s">
        <v>166</v>
      </c>
      <c r="AU397" s="217" t="s">
        <v>82</v>
      </c>
      <c r="AV397" s="11" t="s">
        <v>78</v>
      </c>
      <c r="AW397" s="11" t="s">
        <v>36</v>
      </c>
      <c r="AX397" s="11" t="s">
        <v>73</v>
      </c>
      <c r="AY397" s="217" t="s">
        <v>158</v>
      </c>
    </row>
    <row r="398" spans="2:51" s="11" customFormat="1" ht="13.5">
      <c r="B398" s="215"/>
      <c r="D398" s="216" t="s">
        <v>166</v>
      </c>
      <c r="E398" s="217" t="s">
        <v>5</v>
      </c>
      <c r="F398" s="218" t="s">
        <v>636</v>
      </c>
      <c r="H398" s="217" t="s">
        <v>5</v>
      </c>
      <c r="I398" s="219"/>
      <c r="L398" s="215"/>
      <c r="M398" s="220"/>
      <c r="N398" s="221"/>
      <c r="O398" s="221"/>
      <c r="P398" s="221"/>
      <c r="Q398" s="221"/>
      <c r="R398" s="221"/>
      <c r="S398" s="221"/>
      <c r="T398" s="222"/>
      <c r="AT398" s="217" t="s">
        <v>166</v>
      </c>
      <c r="AU398" s="217" t="s">
        <v>82</v>
      </c>
      <c r="AV398" s="11" t="s">
        <v>78</v>
      </c>
      <c r="AW398" s="11" t="s">
        <v>36</v>
      </c>
      <c r="AX398" s="11" t="s">
        <v>73</v>
      </c>
      <c r="AY398" s="217" t="s">
        <v>158</v>
      </c>
    </row>
    <row r="399" spans="2:51" s="12" customFormat="1" ht="13.5">
      <c r="B399" s="223"/>
      <c r="D399" s="216" t="s">
        <v>166</v>
      </c>
      <c r="E399" s="224" t="s">
        <v>5</v>
      </c>
      <c r="F399" s="225" t="s">
        <v>1998</v>
      </c>
      <c r="H399" s="226">
        <v>117.4</v>
      </c>
      <c r="I399" s="227"/>
      <c r="L399" s="223"/>
      <c r="M399" s="228"/>
      <c r="N399" s="229"/>
      <c r="O399" s="229"/>
      <c r="P399" s="229"/>
      <c r="Q399" s="229"/>
      <c r="R399" s="229"/>
      <c r="S399" s="229"/>
      <c r="T399" s="230"/>
      <c r="AT399" s="224" t="s">
        <v>166</v>
      </c>
      <c r="AU399" s="224" t="s">
        <v>82</v>
      </c>
      <c r="AV399" s="12" t="s">
        <v>82</v>
      </c>
      <c r="AW399" s="12" t="s">
        <v>36</v>
      </c>
      <c r="AX399" s="12" t="s">
        <v>73</v>
      </c>
      <c r="AY399" s="224" t="s">
        <v>158</v>
      </c>
    </row>
    <row r="400" spans="2:51" s="13" customFormat="1" ht="13.5">
      <c r="B400" s="231"/>
      <c r="D400" s="216" t="s">
        <v>166</v>
      </c>
      <c r="E400" s="232" t="s">
        <v>5</v>
      </c>
      <c r="F400" s="233" t="s">
        <v>169</v>
      </c>
      <c r="H400" s="234">
        <v>117.4</v>
      </c>
      <c r="I400" s="235"/>
      <c r="L400" s="231"/>
      <c r="M400" s="236"/>
      <c r="N400" s="237"/>
      <c r="O400" s="237"/>
      <c r="P400" s="237"/>
      <c r="Q400" s="237"/>
      <c r="R400" s="237"/>
      <c r="S400" s="237"/>
      <c r="T400" s="238"/>
      <c r="AT400" s="232" t="s">
        <v>166</v>
      </c>
      <c r="AU400" s="232" t="s">
        <v>82</v>
      </c>
      <c r="AV400" s="13" t="s">
        <v>88</v>
      </c>
      <c r="AW400" s="13" t="s">
        <v>36</v>
      </c>
      <c r="AX400" s="13" t="s">
        <v>78</v>
      </c>
      <c r="AY400" s="232" t="s">
        <v>158</v>
      </c>
    </row>
    <row r="401" spans="2:65" s="1" customFormat="1" ht="16.5" customHeight="1">
      <c r="B401" s="202"/>
      <c r="C401" s="239" t="s">
        <v>478</v>
      </c>
      <c r="D401" s="239" t="s">
        <v>245</v>
      </c>
      <c r="E401" s="240" t="s">
        <v>639</v>
      </c>
      <c r="F401" s="241" t="s">
        <v>640</v>
      </c>
      <c r="G401" s="242" t="s">
        <v>163</v>
      </c>
      <c r="H401" s="243">
        <v>32.872</v>
      </c>
      <c r="I401" s="244"/>
      <c r="J401" s="245">
        <f>ROUND(I401*H401,2)</f>
        <v>0</v>
      </c>
      <c r="K401" s="241" t="s">
        <v>5</v>
      </c>
      <c r="L401" s="246"/>
      <c r="M401" s="247" t="s">
        <v>5</v>
      </c>
      <c r="N401" s="248" t="s">
        <v>44</v>
      </c>
      <c r="O401" s="48"/>
      <c r="P401" s="212">
        <f>O401*H401</f>
        <v>0</v>
      </c>
      <c r="Q401" s="212">
        <v>0</v>
      </c>
      <c r="R401" s="212">
        <f>Q401*H401</f>
        <v>0</v>
      </c>
      <c r="S401" s="212">
        <v>0</v>
      </c>
      <c r="T401" s="213">
        <f>S401*H401</f>
        <v>0</v>
      </c>
      <c r="AR401" s="25" t="s">
        <v>204</v>
      </c>
      <c r="AT401" s="25" t="s">
        <v>245</v>
      </c>
      <c r="AU401" s="25" t="s">
        <v>82</v>
      </c>
      <c r="AY401" s="25" t="s">
        <v>158</v>
      </c>
      <c r="BE401" s="214">
        <f>IF(N401="základní",J401,0)</f>
        <v>0</v>
      </c>
      <c r="BF401" s="214">
        <f>IF(N401="snížená",J401,0)</f>
        <v>0</v>
      </c>
      <c r="BG401" s="214">
        <f>IF(N401="zákl. přenesená",J401,0)</f>
        <v>0</v>
      </c>
      <c r="BH401" s="214">
        <f>IF(N401="sníž. přenesená",J401,0)</f>
        <v>0</v>
      </c>
      <c r="BI401" s="214">
        <f>IF(N401="nulová",J401,0)</f>
        <v>0</v>
      </c>
      <c r="BJ401" s="25" t="s">
        <v>78</v>
      </c>
      <c r="BK401" s="214">
        <f>ROUND(I401*H401,2)</f>
        <v>0</v>
      </c>
      <c r="BL401" s="25" t="s">
        <v>88</v>
      </c>
      <c r="BM401" s="25" t="s">
        <v>1999</v>
      </c>
    </row>
    <row r="402" spans="2:51" s="12" customFormat="1" ht="13.5">
      <c r="B402" s="223"/>
      <c r="D402" s="216" t="s">
        <v>166</v>
      </c>
      <c r="E402" s="224" t="s">
        <v>5</v>
      </c>
      <c r="F402" s="225" t="s">
        <v>2000</v>
      </c>
      <c r="H402" s="226">
        <v>32.872</v>
      </c>
      <c r="I402" s="227"/>
      <c r="L402" s="223"/>
      <c r="M402" s="228"/>
      <c r="N402" s="229"/>
      <c r="O402" s="229"/>
      <c r="P402" s="229"/>
      <c r="Q402" s="229"/>
      <c r="R402" s="229"/>
      <c r="S402" s="229"/>
      <c r="T402" s="230"/>
      <c r="AT402" s="224" t="s">
        <v>166</v>
      </c>
      <c r="AU402" s="224" t="s">
        <v>82</v>
      </c>
      <c r="AV402" s="12" t="s">
        <v>82</v>
      </c>
      <c r="AW402" s="12" t="s">
        <v>36</v>
      </c>
      <c r="AX402" s="12" t="s">
        <v>73</v>
      </c>
      <c r="AY402" s="224" t="s">
        <v>158</v>
      </c>
    </row>
    <row r="403" spans="2:51" s="13" customFormat="1" ht="13.5">
      <c r="B403" s="231"/>
      <c r="D403" s="216" t="s">
        <v>166</v>
      </c>
      <c r="E403" s="232" t="s">
        <v>5</v>
      </c>
      <c r="F403" s="233" t="s">
        <v>169</v>
      </c>
      <c r="H403" s="234">
        <v>32.872</v>
      </c>
      <c r="I403" s="235"/>
      <c r="L403" s="231"/>
      <c r="M403" s="236"/>
      <c r="N403" s="237"/>
      <c r="O403" s="237"/>
      <c r="P403" s="237"/>
      <c r="Q403" s="237"/>
      <c r="R403" s="237"/>
      <c r="S403" s="237"/>
      <c r="T403" s="238"/>
      <c r="AT403" s="232" t="s">
        <v>166</v>
      </c>
      <c r="AU403" s="232" t="s">
        <v>82</v>
      </c>
      <c r="AV403" s="13" t="s">
        <v>88</v>
      </c>
      <c r="AW403" s="13" t="s">
        <v>36</v>
      </c>
      <c r="AX403" s="13" t="s">
        <v>78</v>
      </c>
      <c r="AY403" s="232" t="s">
        <v>158</v>
      </c>
    </row>
    <row r="404" spans="2:65" s="1" customFormat="1" ht="76.5" customHeight="1">
      <c r="B404" s="202"/>
      <c r="C404" s="203" t="s">
        <v>483</v>
      </c>
      <c r="D404" s="203" t="s">
        <v>160</v>
      </c>
      <c r="E404" s="204" t="s">
        <v>2001</v>
      </c>
      <c r="F404" s="205" t="s">
        <v>2002</v>
      </c>
      <c r="G404" s="206" t="s">
        <v>304</v>
      </c>
      <c r="H404" s="207">
        <v>132.085</v>
      </c>
      <c r="I404" s="208"/>
      <c r="J404" s="209">
        <f>ROUND(I404*H404,2)</f>
        <v>0</v>
      </c>
      <c r="K404" s="205" t="s">
        <v>5</v>
      </c>
      <c r="L404" s="47"/>
      <c r="M404" s="210" t="s">
        <v>5</v>
      </c>
      <c r="N404" s="211" t="s">
        <v>44</v>
      </c>
      <c r="O404" s="48"/>
      <c r="P404" s="212">
        <f>O404*H404</f>
        <v>0</v>
      </c>
      <c r="Q404" s="212">
        <v>0</v>
      </c>
      <c r="R404" s="212">
        <f>Q404*H404</f>
        <v>0</v>
      </c>
      <c r="S404" s="212">
        <v>0</v>
      </c>
      <c r="T404" s="213">
        <f>S404*H404</f>
        <v>0</v>
      </c>
      <c r="AR404" s="25" t="s">
        <v>88</v>
      </c>
      <c r="AT404" s="25" t="s">
        <v>160</v>
      </c>
      <c r="AU404" s="25" t="s">
        <v>82</v>
      </c>
      <c r="AY404" s="25" t="s">
        <v>158</v>
      </c>
      <c r="BE404" s="214">
        <f>IF(N404="základní",J404,0)</f>
        <v>0</v>
      </c>
      <c r="BF404" s="214">
        <f>IF(N404="snížená",J404,0)</f>
        <v>0</v>
      </c>
      <c r="BG404" s="214">
        <f>IF(N404="zákl. přenesená",J404,0)</f>
        <v>0</v>
      </c>
      <c r="BH404" s="214">
        <f>IF(N404="sníž. přenesená",J404,0)</f>
        <v>0</v>
      </c>
      <c r="BI404" s="214">
        <f>IF(N404="nulová",J404,0)</f>
        <v>0</v>
      </c>
      <c r="BJ404" s="25" t="s">
        <v>78</v>
      </c>
      <c r="BK404" s="214">
        <f>ROUND(I404*H404,2)</f>
        <v>0</v>
      </c>
      <c r="BL404" s="25" t="s">
        <v>88</v>
      </c>
      <c r="BM404" s="25" t="s">
        <v>2003</v>
      </c>
    </row>
    <row r="405" spans="2:51" s="11" customFormat="1" ht="13.5">
      <c r="B405" s="215"/>
      <c r="D405" s="216" t="s">
        <v>166</v>
      </c>
      <c r="E405" s="217" t="s">
        <v>5</v>
      </c>
      <c r="F405" s="218" t="s">
        <v>647</v>
      </c>
      <c r="H405" s="217" t="s">
        <v>5</v>
      </c>
      <c r="I405" s="219"/>
      <c r="L405" s="215"/>
      <c r="M405" s="220"/>
      <c r="N405" s="221"/>
      <c r="O405" s="221"/>
      <c r="P405" s="221"/>
      <c r="Q405" s="221"/>
      <c r="R405" s="221"/>
      <c r="S405" s="221"/>
      <c r="T405" s="222"/>
      <c r="AT405" s="217" t="s">
        <v>166</v>
      </c>
      <c r="AU405" s="217" t="s">
        <v>82</v>
      </c>
      <c r="AV405" s="11" t="s">
        <v>78</v>
      </c>
      <c r="AW405" s="11" t="s">
        <v>36</v>
      </c>
      <c r="AX405" s="11" t="s">
        <v>73</v>
      </c>
      <c r="AY405" s="217" t="s">
        <v>158</v>
      </c>
    </row>
    <row r="406" spans="2:51" s="12" customFormat="1" ht="13.5">
      <c r="B406" s="223"/>
      <c r="D406" s="216" t="s">
        <v>166</v>
      </c>
      <c r="E406" s="224" t="s">
        <v>5</v>
      </c>
      <c r="F406" s="225" t="s">
        <v>2004</v>
      </c>
      <c r="H406" s="226">
        <v>22.88</v>
      </c>
      <c r="I406" s="227"/>
      <c r="L406" s="223"/>
      <c r="M406" s="228"/>
      <c r="N406" s="229"/>
      <c r="O406" s="229"/>
      <c r="P406" s="229"/>
      <c r="Q406" s="229"/>
      <c r="R406" s="229"/>
      <c r="S406" s="229"/>
      <c r="T406" s="230"/>
      <c r="AT406" s="224" t="s">
        <v>166</v>
      </c>
      <c r="AU406" s="224" t="s">
        <v>82</v>
      </c>
      <c r="AV406" s="12" t="s">
        <v>82</v>
      </c>
      <c r="AW406" s="12" t="s">
        <v>36</v>
      </c>
      <c r="AX406" s="12" t="s">
        <v>73</v>
      </c>
      <c r="AY406" s="224" t="s">
        <v>158</v>
      </c>
    </row>
    <row r="407" spans="2:51" s="12" customFormat="1" ht="13.5">
      <c r="B407" s="223"/>
      <c r="D407" s="216" t="s">
        <v>166</v>
      </c>
      <c r="E407" s="224" t="s">
        <v>5</v>
      </c>
      <c r="F407" s="225" t="s">
        <v>2005</v>
      </c>
      <c r="H407" s="226">
        <v>3.615</v>
      </c>
      <c r="I407" s="227"/>
      <c r="L407" s="223"/>
      <c r="M407" s="228"/>
      <c r="N407" s="229"/>
      <c r="O407" s="229"/>
      <c r="P407" s="229"/>
      <c r="Q407" s="229"/>
      <c r="R407" s="229"/>
      <c r="S407" s="229"/>
      <c r="T407" s="230"/>
      <c r="AT407" s="224" t="s">
        <v>166</v>
      </c>
      <c r="AU407" s="224" t="s">
        <v>82</v>
      </c>
      <c r="AV407" s="12" t="s">
        <v>82</v>
      </c>
      <c r="AW407" s="12" t="s">
        <v>36</v>
      </c>
      <c r="AX407" s="12" t="s">
        <v>73</v>
      </c>
      <c r="AY407" s="224" t="s">
        <v>158</v>
      </c>
    </row>
    <row r="408" spans="2:51" s="12" customFormat="1" ht="13.5">
      <c r="B408" s="223"/>
      <c r="D408" s="216" t="s">
        <v>166</v>
      </c>
      <c r="E408" s="224" t="s">
        <v>5</v>
      </c>
      <c r="F408" s="225" t="s">
        <v>2006</v>
      </c>
      <c r="H408" s="226">
        <v>2.74</v>
      </c>
      <c r="I408" s="227"/>
      <c r="L408" s="223"/>
      <c r="M408" s="228"/>
      <c r="N408" s="229"/>
      <c r="O408" s="229"/>
      <c r="P408" s="229"/>
      <c r="Q408" s="229"/>
      <c r="R408" s="229"/>
      <c r="S408" s="229"/>
      <c r="T408" s="230"/>
      <c r="AT408" s="224" t="s">
        <v>166</v>
      </c>
      <c r="AU408" s="224" t="s">
        <v>82</v>
      </c>
      <c r="AV408" s="12" t="s">
        <v>82</v>
      </c>
      <c r="AW408" s="12" t="s">
        <v>36</v>
      </c>
      <c r="AX408" s="12" t="s">
        <v>73</v>
      </c>
      <c r="AY408" s="224" t="s">
        <v>158</v>
      </c>
    </row>
    <row r="409" spans="2:51" s="12" customFormat="1" ht="13.5">
      <c r="B409" s="223"/>
      <c r="D409" s="216" t="s">
        <v>166</v>
      </c>
      <c r="E409" s="224" t="s">
        <v>5</v>
      </c>
      <c r="F409" s="225" t="s">
        <v>2007</v>
      </c>
      <c r="H409" s="226">
        <v>63</v>
      </c>
      <c r="I409" s="227"/>
      <c r="L409" s="223"/>
      <c r="M409" s="228"/>
      <c r="N409" s="229"/>
      <c r="O409" s="229"/>
      <c r="P409" s="229"/>
      <c r="Q409" s="229"/>
      <c r="R409" s="229"/>
      <c r="S409" s="229"/>
      <c r="T409" s="230"/>
      <c r="AT409" s="224" t="s">
        <v>166</v>
      </c>
      <c r="AU409" s="224" t="s">
        <v>82</v>
      </c>
      <c r="AV409" s="12" t="s">
        <v>82</v>
      </c>
      <c r="AW409" s="12" t="s">
        <v>36</v>
      </c>
      <c r="AX409" s="12" t="s">
        <v>73</v>
      </c>
      <c r="AY409" s="224" t="s">
        <v>158</v>
      </c>
    </row>
    <row r="410" spans="2:51" s="12" customFormat="1" ht="13.5">
      <c r="B410" s="223"/>
      <c r="D410" s="216" t="s">
        <v>166</v>
      </c>
      <c r="E410" s="224" t="s">
        <v>5</v>
      </c>
      <c r="F410" s="225" t="s">
        <v>2005</v>
      </c>
      <c r="H410" s="226">
        <v>3.615</v>
      </c>
      <c r="I410" s="227"/>
      <c r="L410" s="223"/>
      <c r="M410" s="228"/>
      <c r="N410" s="229"/>
      <c r="O410" s="229"/>
      <c r="P410" s="229"/>
      <c r="Q410" s="229"/>
      <c r="R410" s="229"/>
      <c r="S410" s="229"/>
      <c r="T410" s="230"/>
      <c r="AT410" s="224" t="s">
        <v>166</v>
      </c>
      <c r="AU410" s="224" t="s">
        <v>82</v>
      </c>
      <c r="AV410" s="12" t="s">
        <v>82</v>
      </c>
      <c r="AW410" s="12" t="s">
        <v>36</v>
      </c>
      <c r="AX410" s="12" t="s">
        <v>73</v>
      </c>
      <c r="AY410" s="224" t="s">
        <v>158</v>
      </c>
    </row>
    <row r="411" spans="2:51" s="12" customFormat="1" ht="13.5">
      <c r="B411" s="223"/>
      <c r="D411" s="216" t="s">
        <v>166</v>
      </c>
      <c r="E411" s="224" t="s">
        <v>5</v>
      </c>
      <c r="F411" s="225" t="s">
        <v>2008</v>
      </c>
      <c r="H411" s="226">
        <v>2.275</v>
      </c>
      <c r="I411" s="227"/>
      <c r="L411" s="223"/>
      <c r="M411" s="228"/>
      <c r="N411" s="229"/>
      <c r="O411" s="229"/>
      <c r="P411" s="229"/>
      <c r="Q411" s="229"/>
      <c r="R411" s="229"/>
      <c r="S411" s="229"/>
      <c r="T411" s="230"/>
      <c r="AT411" s="224" t="s">
        <v>166</v>
      </c>
      <c r="AU411" s="224" t="s">
        <v>82</v>
      </c>
      <c r="AV411" s="12" t="s">
        <v>82</v>
      </c>
      <c r="AW411" s="12" t="s">
        <v>36</v>
      </c>
      <c r="AX411" s="12" t="s">
        <v>73</v>
      </c>
      <c r="AY411" s="224" t="s">
        <v>158</v>
      </c>
    </row>
    <row r="412" spans="2:51" s="12" customFormat="1" ht="13.5">
      <c r="B412" s="223"/>
      <c r="D412" s="216" t="s">
        <v>166</v>
      </c>
      <c r="E412" s="224" t="s">
        <v>5</v>
      </c>
      <c r="F412" s="225" t="s">
        <v>650</v>
      </c>
      <c r="H412" s="226">
        <v>3</v>
      </c>
      <c r="I412" s="227"/>
      <c r="L412" s="223"/>
      <c r="M412" s="228"/>
      <c r="N412" s="229"/>
      <c r="O412" s="229"/>
      <c r="P412" s="229"/>
      <c r="Q412" s="229"/>
      <c r="R412" s="229"/>
      <c r="S412" s="229"/>
      <c r="T412" s="230"/>
      <c r="AT412" s="224" t="s">
        <v>166</v>
      </c>
      <c r="AU412" s="224" t="s">
        <v>82</v>
      </c>
      <c r="AV412" s="12" t="s">
        <v>82</v>
      </c>
      <c r="AW412" s="12" t="s">
        <v>36</v>
      </c>
      <c r="AX412" s="12" t="s">
        <v>73</v>
      </c>
      <c r="AY412" s="224" t="s">
        <v>158</v>
      </c>
    </row>
    <row r="413" spans="2:51" s="12" customFormat="1" ht="13.5">
      <c r="B413" s="223"/>
      <c r="D413" s="216" t="s">
        <v>166</v>
      </c>
      <c r="E413" s="224" t="s">
        <v>5</v>
      </c>
      <c r="F413" s="225" t="s">
        <v>2009</v>
      </c>
      <c r="H413" s="226">
        <v>10.96</v>
      </c>
      <c r="I413" s="227"/>
      <c r="L413" s="223"/>
      <c r="M413" s="228"/>
      <c r="N413" s="229"/>
      <c r="O413" s="229"/>
      <c r="P413" s="229"/>
      <c r="Q413" s="229"/>
      <c r="R413" s="229"/>
      <c r="S413" s="229"/>
      <c r="T413" s="230"/>
      <c r="AT413" s="224" t="s">
        <v>166</v>
      </c>
      <c r="AU413" s="224" t="s">
        <v>82</v>
      </c>
      <c r="AV413" s="12" t="s">
        <v>82</v>
      </c>
      <c r="AW413" s="12" t="s">
        <v>36</v>
      </c>
      <c r="AX413" s="12" t="s">
        <v>73</v>
      </c>
      <c r="AY413" s="224" t="s">
        <v>158</v>
      </c>
    </row>
    <row r="414" spans="2:51" s="11" customFormat="1" ht="13.5">
      <c r="B414" s="215"/>
      <c r="D414" s="216" t="s">
        <v>166</v>
      </c>
      <c r="E414" s="217" t="s">
        <v>5</v>
      </c>
      <c r="F414" s="218" t="s">
        <v>675</v>
      </c>
      <c r="H414" s="217" t="s">
        <v>5</v>
      </c>
      <c r="I414" s="219"/>
      <c r="L414" s="215"/>
      <c r="M414" s="220"/>
      <c r="N414" s="221"/>
      <c r="O414" s="221"/>
      <c r="P414" s="221"/>
      <c r="Q414" s="221"/>
      <c r="R414" s="221"/>
      <c r="S414" s="221"/>
      <c r="T414" s="222"/>
      <c r="AT414" s="217" t="s">
        <v>166</v>
      </c>
      <c r="AU414" s="217" t="s">
        <v>82</v>
      </c>
      <c r="AV414" s="11" t="s">
        <v>78</v>
      </c>
      <c r="AW414" s="11" t="s">
        <v>36</v>
      </c>
      <c r="AX414" s="11" t="s">
        <v>73</v>
      </c>
      <c r="AY414" s="217" t="s">
        <v>158</v>
      </c>
    </row>
    <row r="415" spans="2:51" s="12" customFormat="1" ht="13.5">
      <c r="B415" s="223"/>
      <c r="D415" s="216" t="s">
        <v>166</v>
      </c>
      <c r="E415" s="224" t="s">
        <v>5</v>
      </c>
      <c r="F415" s="225" t="s">
        <v>2010</v>
      </c>
      <c r="H415" s="226">
        <v>7.6</v>
      </c>
      <c r="I415" s="227"/>
      <c r="L415" s="223"/>
      <c r="M415" s="228"/>
      <c r="N415" s="229"/>
      <c r="O415" s="229"/>
      <c r="P415" s="229"/>
      <c r="Q415" s="229"/>
      <c r="R415" s="229"/>
      <c r="S415" s="229"/>
      <c r="T415" s="230"/>
      <c r="AT415" s="224" t="s">
        <v>166</v>
      </c>
      <c r="AU415" s="224" t="s">
        <v>82</v>
      </c>
      <c r="AV415" s="12" t="s">
        <v>82</v>
      </c>
      <c r="AW415" s="12" t="s">
        <v>36</v>
      </c>
      <c r="AX415" s="12" t="s">
        <v>73</v>
      </c>
      <c r="AY415" s="224" t="s">
        <v>158</v>
      </c>
    </row>
    <row r="416" spans="2:51" s="12" customFormat="1" ht="13.5">
      <c r="B416" s="223"/>
      <c r="D416" s="216" t="s">
        <v>166</v>
      </c>
      <c r="E416" s="224" t="s">
        <v>5</v>
      </c>
      <c r="F416" s="225" t="s">
        <v>2011</v>
      </c>
      <c r="H416" s="226">
        <v>12.4</v>
      </c>
      <c r="I416" s="227"/>
      <c r="L416" s="223"/>
      <c r="M416" s="228"/>
      <c r="N416" s="229"/>
      <c r="O416" s="229"/>
      <c r="P416" s="229"/>
      <c r="Q416" s="229"/>
      <c r="R416" s="229"/>
      <c r="S416" s="229"/>
      <c r="T416" s="230"/>
      <c r="AT416" s="224" t="s">
        <v>166</v>
      </c>
      <c r="AU416" s="224" t="s">
        <v>82</v>
      </c>
      <c r="AV416" s="12" t="s">
        <v>82</v>
      </c>
      <c r="AW416" s="12" t="s">
        <v>36</v>
      </c>
      <c r="AX416" s="12" t="s">
        <v>73</v>
      </c>
      <c r="AY416" s="224" t="s">
        <v>158</v>
      </c>
    </row>
    <row r="417" spans="2:51" s="13" customFormat="1" ht="13.5">
      <c r="B417" s="231"/>
      <c r="D417" s="216" t="s">
        <v>166</v>
      </c>
      <c r="E417" s="232" t="s">
        <v>5</v>
      </c>
      <c r="F417" s="233" t="s">
        <v>169</v>
      </c>
      <c r="H417" s="234">
        <v>132.085</v>
      </c>
      <c r="I417" s="235"/>
      <c r="L417" s="231"/>
      <c r="M417" s="236"/>
      <c r="N417" s="237"/>
      <c r="O417" s="237"/>
      <c r="P417" s="237"/>
      <c r="Q417" s="237"/>
      <c r="R417" s="237"/>
      <c r="S417" s="237"/>
      <c r="T417" s="238"/>
      <c r="AT417" s="232" t="s">
        <v>166</v>
      </c>
      <c r="AU417" s="232" t="s">
        <v>82</v>
      </c>
      <c r="AV417" s="13" t="s">
        <v>88</v>
      </c>
      <c r="AW417" s="13" t="s">
        <v>36</v>
      </c>
      <c r="AX417" s="13" t="s">
        <v>78</v>
      </c>
      <c r="AY417" s="232" t="s">
        <v>158</v>
      </c>
    </row>
    <row r="418" spans="2:65" s="1" customFormat="1" ht="16.5" customHeight="1">
      <c r="B418" s="202"/>
      <c r="C418" s="239" t="s">
        <v>487</v>
      </c>
      <c r="D418" s="239" t="s">
        <v>245</v>
      </c>
      <c r="E418" s="240" t="s">
        <v>2012</v>
      </c>
      <c r="F418" s="241" t="s">
        <v>2013</v>
      </c>
      <c r="G418" s="242" t="s">
        <v>163</v>
      </c>
      <c r="H418" s="243">
        <v>36.984</v>
      </c>
      <c r="I418" s="244"/>
      <c r="J418" s="245">
        <f>ROUND(I418*H418,2)</f>
        <v>0</v>
      </c>
      <c r="K418" s="241" t="s">
        <v>5</v>
      </c>
      <c r="L418" s="246"/>
      <c r="M418" s="247" t="s">
        <v>5</v>
      </c>
      <c r="N418" s="248" t="s">
        <v>44</v>
      </c>
      <c r="O418" s="48"/>
      <c r="P418" s="212">
        <f>O418*H418</f>
        <v>0</v>
      </c>
      <c r="Q418" s="212">
        <v>0</v>
      </c>
      <c r="R418" s="212">
        <f>Q418*H418</f>
        <v>0</v>
      </c>
      <c r="S418" s="212">
        <v>0</v>
      </c>
      <c r="T418" s="213">
        <f>S418*H418</f>
        <v>0</v>
      </c>
      <c r="AR418" s="25" t="s">
        <v>204</v>
      </c>
      <c r="AT418" s="25" t="s">
        <v>245</v>
      </c>
      <c r="AU418" s="25" t="s">
        <v>82</v>
      </c>
      <c r="AY418" s="25" t="s">
        <v>158</v>
      </c>
      <c r="BE418" s="214">
        <f>IF(N418="základní",J418,0)</f>
        <v>0</v>
      </c>
      <c r="BF418" s="214">
        <f>IF(N418="snížená",J418,0)</f>
        <v>0</v>
      </c>
      <c r="BG418" s="214">
        <f>IF(N418="zákl. přenesená",J418,0)</f>
        <v>0</v>
      </c>
      <c r="BH418" s="214">
        <f>IF(N418="sníž. přenesená",J418,0)</f>
        <v>0</v>
      </c>
      <c r="BI418" s="214">
        <f>IF(N418="nulová",J418,0)</f>
        <v>0</v>
      </c>
      <c r="BJ418" s="25" t="s">
        <v>78</v>
      </c>
      <c r="BK418" s="214">
        <f>ROUND(I418*H418,2)</f>
        <v>0</v>
      </c>
      <c r="BL418" s="25" t="s">
        <v>88</v>
      </c>
      <c r="BM418" s="25" t="s">
        <v>2014</v>
      </c>
    </row>
    <row r="419" spans="2:51" s="12" customFormat="1" ht="13.5">
      <c r="B419" s="223"/>
      <c r="D419" s="216" t="s">
        <v>166</v>
      </c>
      <c r="E419" s="224" t="s">
        <v>5</v>
      </c>
      <c r="F419" s="225" t="s">
        <v>2015</v>
      </c>
      <c r="H419" s="226">
        <v>36.984</v>
      </c>
      <c r="I419" s="227"/>
      <c r="L419" s="223"/>
      <c r="M419" s="228"/>
      <c r="N419" s="229"/>
      <c r="O419" s="229"/>
      <c r="P419" s="229"/>
      <c r="Q419" s="229"/>
      <c r="R419" s="229"/>
      <c r="S419" s="229"/>
      <c r="T419" s="230"/>
      <c r="AT419" s="224" t="s">
        <v>166</v>
      </c>
      <c r="AU419" s="224" t="s">
        <v>82</v>
      </c>
      <c r="AV419" s="12" t="s">
        <v>82</v>
      </c>
      <c r="AW419" s="12" t="s">
        <v>36</v>
      </c>
      <c r="AX419" s="12" t="s">
        <v>73</v>
      </c>
      <c r="AY419" s="224" t="s">
        <v>158</v>
      </c>
    </row>
    <row r="420" spans="2:51" s="13" customFormat="1" ht="13.5">
      <c r="B420" s="231"/>
      <c r="D420" s="216" t="s">
        <v>166</v>
      </c>
      <c r="E420" s="232" t="s">
        <v>5</v>
      </c>
      <c r="F420" s="233" t="s">
        <v>169</v>
      </c>
      <c r="H420" s="234">
        <v>36.984</v>
      </c>
      <c r="I420" s="235"/>
      <c r="L420" s="231"/>
      <c r="M420" s="236"/>
      <c r="N420" s="237"/>
      <c r="O420" s="237"/>
      <c r="P420" s="237"/>
      <c r="Q420" s="237"/>
      <c r="R420" s="237"/>
      <c r="S420" s="237"/>
      <c r="T420" s="238"/>
      <c r="AT420" s="232" t="s">
        <v>166</v>
      </c>
      <c r="AU420" s="232" t="s">
        <v>82</v>
      </c>
      <c r="AV420" s="13" t="s">
        <v>88</v>
      </c>
      <c r="AW420" s="13" t="s">
        <v>36</v>
      </c>
      <c r="AX420" s="13" t="s">
        <v>78</v>
      </c>
      <c r="AY420" s="232" t="s">
        <v>158</v>
      </c>
    </row>
    <row r="421" spans="2:65" s="1" customFormat="1" ht="25.5" customHeight="1">
      <c r="B421" s="202"/>
      <c r="C421" s="203" t="s">
        <v>511</v>
      </c>
      <c r="D421" s="203" t="s">
        <v>160</v>
      </c>
      <c r="E421" s="204" t="s">
        <v>626</v>
      </c>
      <c r="F421" s="205" t="s">
        <v>627</v>
      </c>
      <c r="G421" s="206" t="s">
        <v>163</v>
      </c>
      <c r="H421" s="207">
        <v>453.851</v>
      </c>
      <c r="I421" s="208"/>
      <c r="J421" s="209">
        <f>ROUND(I421*H421,2)</f>
        <v>0</v>
      </c>
      <c r="K421" s="205" t="s">
        <v>164</v>
      </c>
      <c r="L421" s="47"/>
      <c r="M421" s="210" t="s">
        <v>5</v>
      </c>
      <c r="N421" s="211" t="s">
        <v>44</v>
      </c>
      <c r="O421" s="48"/>
      <c r="P421" s="212">
        <f>O421*H421</f>
        <v>0</v>
      </c>
      <c r="Q421" s="212">
        <v>0</v>
      </c>
      <c r="R421" s="212">
        <f>Q421*H421</f>
        <v>0</v>
      </c>
      <c r="S421" s="212">
        <v>0</v>
      </c>
      <c r="T421" s="213">
        <f>S421*H421</f>
        <v>0</v>
      </c>
      <c r="AR421" s="25" t="s">
        <v>88</v>
      </c>
      <c r="AT421" s="25" t="s">
        <v>160</v>
      </c>
      <c r="AU421" s="25" t="s">
        <v>82</v>
      </c>
      <c r="AY421" s="25" t="s">
        <v>158</v>
      </c>
      <c r="BE421" s="214">
        <f>IF(N421="základní",J421,0)</f>
        <v>0</v>
      </c>
      <c r="BF421" s="214">
        <f>IF(N421="snížená",J421,0)</f>
        <v>0</v>
      </c>
      <c r="BG421" s="214">
        <f>IF(N421="zákl. přenesená",J421,0)</f>
        <v>0</v>
      </c>
      <c r="BH421" s="214">
        <f>IF(N421="sníž. přenesená",J421,0)</f>
        <v>0</v>
      </c>
      <c r="BI421" s="214">
        <f>IF(N421="nulová",J421,0)</f>
        <v>0</v>
      </c>
      <c r="BJ421" s="25" t="s">
        <v>78</v>
      </c>
      <c r="BK421" s="214">
        <f>ROUND(I421*H421,2)</f>
        <v>0</v>
      </c>
      <c r="BL421" s="25" t="s">
        <v>88</v>
      </c>
      <c r="BM421" s="25" t="s">
        <v>2016</v>
      </c>
    </row>
    <row r="422" spans="2:51" s="11" customFormat="1" ht="13.5">
      <c r="B422" s="215"/>
      <c r="D422" s="216" t="s">
        <v>166</v>
      </c>
      <c r="E422" s="217" t="s">
        <v>5</v>
      </c>
      <c r="F422" s="218" t="s">
        <v>2017</v>
      </c>
      <c r="H422" s="217" t="s">
        <v>5</v>
      </c>
      <c r="I422" s="219"/>
      <c r="L422" s="215"/>
      <c r="M422" s="220"/>
      <c r="N422" s="221"/>
      <c r="O422" s="221"/>
      <c r="P422" s="221"/>
      <c r="Q422" s="221"/>
      <c r="R422" s="221"/>
      <c r="S422" s="221"/>
      <c r="T422" s="222"/>
      <c r="AT422" s="217" t="s">
        <v>166</v>
      </c>
      <c r="AU422" s="217" t="s">
        <v>82</v>
      </c>
      <c r="AV422" s="11" t="s">
        <v>78</v>
      </c>
      <c r="AW422" s="11" t="s">
        <v>36</v>
      </c>
      <c r="AX422" s="11" t="s">
        <v>73</v>
      </c>
      <c r="AY422" s="217" t="s">
        <v>158</v>
      </c>
    </row>
    <row r="423" spans="2:51" s="12" customFormat="1" ht="13.5">
      <c r="B423" s="223"/>
      <c r="D423" s="216" t="s">
        <v>166</v>
      </c>
      <c r="E423" s="224" t="s">
        <v>5</v>
      </c>
      <c r="F423" s="225" t="s">
        <v>2018</v>
      </c>
      <c r="H423" s="226">
        <v>453.851</v>
      </c>
      <c r="I423" s="227"/>
      <c r="L423" s="223"/>
      <c r="M423" s="228"/>
      <c r="N423" s="229"/>
      <c r="O423" s="229"/>
      <c r="P423" s="229"/>
      <c r="Q423" s="229"/>
      <c r="R423" s="229"/>
      <c r="S423" s="229"/>
      <c r="T423" s="230"/>
      <c r="AT423" s="224" t="s">
        <v>166</v>
      </c>
      <c r="AU423" s="224" t="s">
        <v>82</v>
      </c>
      <c r="AV423" s="12" t="s">
        <v>82</v>
      </c>
      <c r="AW423" s="12" t="s">
        <v>36</v>
      </c>
      <c r="AX423" s="12" t="s">
        <v>73</v>
      </c>
      <c r="AY423" s="224" t="s">
        <v>158</v>
      </c>
    </row>
    <row r="424" spans="2:51" s="13" customFormat="1" ht="13.5">
      <c r="B424" s="231"/>
      <c r="D424" s="216" t="s">
        <v>166</v>
      </c>
      <c r="E424" s="232" t="s">
        <v>5</v>
      </c>
      <c r="F424" s="233" t="s">
        <v>169</v>
      </c>
      <c r="H424" s="234">
        <v>453.851</v>
      </c>
      <c r="I424" s="235"/>
      <c r="L424" s="231"/>
      <c r="M424" s="236"/>
      <c r="N424" s="237"/>
      <c r="O424" s="237"/>
      <c r="P424" s="237"/>
      <c r="Q424" s="237"/>
      <c r="R424" s="237"/>
      <c r="S424" s="237"/>
      <c r="T424" s="238"/>
      <c r="AT424" s="232" t="s">
        <v>166</v>
      </c>
      <c r="AU424" s="232" t="s">
        <v>82</v>
      </c>
      <c r="AV424" s="13" t="s">
        <v>88</v>
      </c>
      <c r="AW424" s="13" t="s">
        <v>36</v>
      </c>
      <c r="AX424" s="13" t="s">
        <v>78</v>
      </c>
      <c r="AY424" s="232" t="s">
        <v>158</v>
      </c>
    </row>
    <row r="425" spans="2:65" s="1" customFormat="1" ht="25.5" customHeight="1">
      <c r="B425" s="202"/>
      <c r="C425" s="203" t="s">
        <v>521</v>
      </c>
      <c r="D425" s="203" t="s">
        <v>160</v>
      </c>
      <c r="E425" s="204" t="s">
        <v>748</v>
      </c>
      <c r="F425" s="205" t="s">
        <v>749</v>
      </c>
      <c r="G425" s="206" t="s">
        <v>304</v>
      </c>
      <c r="H425" s="207">
        <v>117.4</v>
      </c>
      <c r="I425" s="208"/>
      <c r="J425" s="209">
        <f>ROUND(I425*H425,2)</f>
        <v>0</v>
      </c>
      <c r="K425" s="205" t="s">
        <v>164</v>
      </c>
      <c r="L425" s="47"/>
      <c r="M425" s="210" t="s">
        <v>5</v>
      </c>
      <c r="N425" s="211" t="s">
        <v>44</v>
      </c>
      <c r="O425" s="48"/>
      <c r="P425" s="212">
        <f>O425*H425</f>
        <v>0</v>
      </c>
      <c r="Q425" s="212">
        <v>0</v>
      </c>
      <c r="R425" s="212">
        <f>Q425*H425</f>
        <v>0</v>
      </c>
      <c r="S425" s="212">
        <v>0</v>
      </c>
      <c r="T425" s="213">
        <f>S425*H425</f>
        <v>0</v>
      </c>
      <c r="AR425" s="25" t="s">
        <v>88</v>
      </c>
      <c r="AT425" s="25" t="s">
        <v>160</v>
      </c>
      <c r="AU425" s="25" t="s">
        <v>82</v>
      </c>
      <c r="AY425" s="25" t="s">
        <v>158</v>
      </c>
      <c r="BE425" s="214">
        <f>IF(N425="základní",J425,0)</f>
        <v>0</v>
      </c>
      <c r="BF425" s="214">
        <f>IF(N425="snížená",J425,0)</f>
        <v>0</v>
      </c>
      <c r="BG425" s="214">
        <f>IF(N425="zákl. přenesená",J425,0)</f>
        <v>0</v>
      </c>
      <c r="BH425" s="214">
        <f>IF(N425="sníž. přenesená",J425,0)</f>
        <v>0</v>
      </c>
      <c r="BI425" s="214">
        <f>IF(N425="nulová",J425,0)</f>
        <v>0</v>
      </c>
      <c r="BJ425" s="25" t="s">
        <v>78</v>
      </c>
      <c r="BK425" s="214">
        <f>ROUND(I425*H425,2)</f>
        <v>0</v>
      </c>
      <c r="BL425" s="25" t="s">
        <v>88</v>
      </c>
      <c r="BM425" s="25" t="s">
        <v>2019</v>
      </c>
    </row>
    <row r="426" spans="2:51" s="11" customFormat="1" ht="13.5">
      <c r="B426" s="215"/>
      <c r="D426" s="216" t="s">
        <v>166</v>
      </c>
      <c r="E426" s="217" t="s">
        <v>5</v>
      </c>
      <c r="F426" s="218" t="s">
        <v>635</v>
      </c>
      <c r="H426" s="217" t="s">
        <v>5</v>
      </c>
      <c r="I426" s="219"/>
      <c r="L426" s="215"/>
      <c r="M426" s="220"/>
      <c r="N426" s="221"/>
      <c r="O426" s="221"/>
      <c r="P426" s="221"/>
      <c r="Q426" s="221"/>
      <c r="R426" s="221"/>
      <c r="S426" s="221"/>
      <c r="T426" s="222"/>
      <c r="AT426" s="217" t="s">
        <v>166</v>
      </c>
      <c r="AU426" s="217" t="s">
        <v>82</v>
      </c>
      <c r="AV426" s="11" t="s">
        <v>78</v>
      </c>
      <c r="AW426" s="11" t="s">
        <v>36</v>
      </c>
      <c r="AX426" s="11" t="s">
        <v>73</v>
      </c>
      <c r="AY426" s="217" t="s">
        <v>158</v>
      </c>
    </row>
    <row r="427" spans="2:51" s="12" customFormat="1" ht="13.5">
      <c r="B427" s="223"/>
      <c r="D427" s="216" t="s">
        <v>166</v>
      </c>
      <c r="E427" s="224" t="s">
        <v>5</v>
      </c>
      <c r="F427" s="225" t="s">
        <v>1998</v>
      </c>
      <c r="H427" s="226">
        <v>117.4</v>
      </c>
      <c r="I427" s="227"/>
      <c r="L427" s="223"/>
      <c r="M427" s="228"/>
      <c r="N427" s="229"/>
      <c r="O427" s="229"/>
      <c r="P427" s="229"/>
      <c r="Q427" s="229"/>
      <c r="R427" s="229"/>
      <c r="S427" s="229"/>
      <c r="T427" s="230"/>
      <c r="AT427" s="224" t="s">
        <v>166</v>
      </c>
      <c r="AU427" s="224" t="s">
        <v>82</v>
      </c>
      <c r="AV427" s="12" t="s">
        <v>82</v>
      </c>
      <c r="AW427" s="12" t="s">
        <v>36</v>
      </c>
      <c r="AX427" s="12" t="s">
        <v>73</v>
      </c>
      <c r="AY427" s="224" t="s">
        <v>158</v>
      </c>
    </row>
    <row r="428" spans="2:51" s="13" customFormat="1" ht="13.5">
      <c r="B428" s="231"/>
      <c r="D428" s="216" t="s">
        <v>166</v>
      </c>
      <c r="E428" s="232" t="s">
        <v>5</v>
      </c>
      <c r="F428" s="233" t="s">
        <v>169</v>
      </c>
      <c r="H428" s="234">
        <v>117.4</v>
      </c>
      <c r="I428" s="235"/>
      <c r="L428" s="231"/>
      <c r="M428" s="236"/>
      <c r="N428" s="237"/>
      <c r="O428" s="237"/>
      <c r="P428" s="237"/>
      <c r="Q428" s="237"/>
      <c r="R428" s="237"/>
      <c r="S428" s="237"/>
      <c r="T428" s="238"/>
      <c r="AT428" s="232" t="s">
        <v>166</v>
      </c>
      <c r="AU428" s="232" t="s">
        <v>82</v>
      </c>
      <c r="AV428" s="13" t="s">
        <v>88</v>
      </c>
      <c r="AW428" s="13" t="s">
        <v>36</v>
      </c>
      <c r="AX428" s="13" t="s">
        <v>78</v>
      </c>
      <c r="AY428" s="232" t="s">
        <v>158</v>
      </c>
    </row>
    <row r="429" spans="2:65" s="1" customFormat="1" ht="16.5" customHeight="1">
      <c r="B429" s="202"/>
      <c r="C429" s="239" t="s">
        <v>526</v>
      </c>
      <c r="D429" s="239" t="s">
        <v>245</v>
      </c>
      <c r="E429" s="240" t="s">
        <v>752</v>
      </c>
      <c r="F429" s="241" t="s">
        <v>2020</v>
      </c>
      <c r="G429" s="242" t="s">
        <v>304</v>
      </c>
      <c r="H429" s="243">
        <v>123.27</v>
      </c>
      <c r="I429" s="244"/>
      <c r="J429" s="245">
        <f>ROUND(I429*H429,2)</f>
        <v>0</v>
      </c>
      <c r="K429" s="241" t="s">
        <v>5</v>
      </c>
      <c r="L429" s="246"/>
      <c r="M429" s="247" t="s">
        <v>5</v>
      </c>
      <c r="N429" s="248" t="s">
        <v>44</v>
      </c>
      <c r="O429" s="48"/>
      <c r="P429" s="212">
        <f>O429*H429</f>
        <v>0</v>
      </c>
      <c r="Q429" s="212">
        <v>0</v>
      </c>
      <c r="R429" s="212">
        <f>Q429*H429</f>
        <v>0</v>
      </c>
      <c r="S429" s="212">
        <v>0</v>
      </c>
      <c r="T429" s="213">
        <f>S429*H429</f>
        <v>0</v>
      </c>
      <c r="AR429" s="25" t="s">
        <v>204</v>
      </c>
      <c r="AT429" s="25" t="s">
        <v>245</v>
      </c>
      <c r="AU429" s="25" t="s">
        <v>82</v>
      </c>
      <c r="AY429" s="25" t="s">
        <v>158</v>
      </c>
      <c r="BE429" s="214">
        <f>IF(N429="základní",J429,0)</f>
        <v>0</v>
      </c>
      <c r="BF429" s="214">
        <f>IF(N429="snížená",J429,0)</f>
        <v>0</v>
      </c>
      <c r="BG429" s="214">
        <f>IF(N429="zákl. přenesená",J429,0)</f>
        <v>0</v>
      </c>
      <c r="BH429" s="214">
        <f>IF(N429="sníž. přenesená",J429,0)</f>
        <v>0</v>
      </c>
      <c r="BI429" s="214">
        <f>IF(N429="nulová",J429,0)</f>
        <v>0</v>
      </c>
      <c r="BJ429" s="25" t="s">
        <v>78</v>
      </c>
      <c r="BK429" s="214">
        <f>ROUND(I429*H429,2)</f>
        <v>0</v>
      </c>
      <c r="BL429" s="25" t="s">
        <v>88</v>
      </c>
      <c r="BM429" s="25" t="s">
        <v>2021</v>
      </c>
    </row>
    <row r="430" spans="2:51" s="12" customFormat="1" ht="13.5">
      <c r="B430" s="223"/>
      <c r="D430" s="216" t="s">
        <v>166</v>
      </c>
      <c r="E430" s="224" t="s">
        <v>5</v>
      </c>
      <c r="F430" s="225" t="s">
        <v>2022</v>
      </c>
      <c r="H430" s="226">
        <v>123.27</v>
      </c>
      <c r="I430" s="227"/>
      <c r="L430" s="223"/>
      <c r="M430" s="228"/>
      <c r="N430" s="229"/>
      <c r="O430" s="229"/>
      <c r="P430" s="229"/>
      <c r="Q430" s="229"/>
      <c r="R430" s="229"/>
      <c r="S430" s="229"/>
      <c r="T430" s="230"/>
      <c r="AT430" s="224" t="s">
        <v>166</v>
      </c>
      <c r="AU430" s="224" t="s">
        <v>82</v>
      </c>
      <c r="AV430" s="12" t="s">
        <v>82</v>
      </c>
      <c r="AW430" s="12" t="s">
        <v>36</v>
      </c>
      <c r="AX430" s="12" t="s">
        <v>73</v>
      </c>
      <c r="AY430" s="224" t="s">
        <v>158</v>
      </c>
    </row>
    <row r="431" spans="2:51" s="13" customFormat="1" ht="13.5">
      <c r="B431" s="231"/>
      <c r="D431" s="216" t="s">
        <v>166</v>
      </c>
      <c r="E431" s="232" t="s">
        <v>5</v>
      </c>
      <c r="F431" s="233" t="s">
        <v>169</v>
      </c>
      <c r="H431" s="234">
        <v>123.27</v>
      </c>
      <c r="I431" s="235"/>
      <c r="L431" s="231"/>
      <c r="M431" s="236"/>
      <c r="N431" s="237"/>
      <c r="O431" s="237"/>
      <c r="P431" s="237"/>
      <c r="Q431" s="237"/>
      <c r="R431" s="237"/>
      <c r="S431" s="237"/>
      <c r="T431" s="238"/>
      <c r="AT431" s="232" t="s">
        <v>166</v>
      </c>
      <c r="AU431" s="232" t="s">
        <v>82</v>
      </c>
      <c r="AV431" s="13" t="s">
        <v>88</v>
      </c>
      <c r="AW431" s="13" t="s">
        <v>36</v>
      </c>
      <c r="AX431" s="13" t="s">
        <v>78</v>
      </c>
      <c r="AY431" s="232" t="s">
        <v>158</v>
      </c>
    </row>
    <row r="432" spans="2:65" s="1" customFormat="1" ht="25.5" customHeight="1">
      <c r="B432" s="202"/>
      <c r="C432" s="203" t="s">
        <v>533</v>
      </c>
      <c r="D432" s="203" t="s">
        <v>160</v>
      </c>
      <c r="E432" s="204" t="s">
        <v>377</v>
      </c>
      <c r="F432" s="205" t="s">
        <v>378</v>
      </c>
      <c r="G432" s="206" t="s">
        <v>163</v>
      </c>
      <c r="H432" s="207">
        <v>311</v>
      </c>
      <c r="I432" s="208"/>
      <c r="J432" s="209">
        <f>ROUND(I432*H432,2)</f>
        <v>0</v>
      </c>
      <c r="K432" s="205" t="s">
        <v>5</v>
      </c>
      <c r="L432" s="47"/>
      <c r="M432" s="210" t="s">
        <v>5</v>
      </c>
      <c r="N432" s="211" t="s">
        <v>44</v>
      </c>
      <c r="O432" s="48"/>
      <c r="P432" s="212">
        <f>O432*H432</f>
        <v>0</v>
      </c>
      <c r="Q432" s="212">
        <v>0</v>
      </c>
      <c r="R432" s="212">
        <f>Q432*H432</f>
        <v>0</v>
      </c>
      <c r="S432" s="212">
        <v>0</v>
      </c>
      <c r="T432" s="213">
        <f>S432*H432</f>
        <v>0</v>
      </c>
      <c r="AR432" s="25" t="s">
        <v>88</v>
      </c>
      <c r="AT432" s="25" t="s">
        <v>160</v>
      </c>
      <c r="AU432" s="25" t="s">
        <v>82</v>
      </c>
      <c r="AY432" s="25" t="s">
        <v>158</v>
      </c>
      <c r="BE432" s="214">
        <f>IF(N432="základní",J432,0)</f>
        <v>0</v>
      </c>
      <c r="BF432" s="214">
        <f>IF(N432="snížená",J432,0)</f>
        <v>0</v>
      </c>
      <c r="BG432" s="214">
        <f>IF(N432="zákl. přenesená",J432,0)</f>
        <v>0</v>
      </c>
      <c r="BH432" s="214">
        <f>IF(N432="sníž. přenesená",J432,0)</f>
        <v>0</v>
      </c>
      <c r="BI432" s="214">
        <f>IF(N432="nulová",J432,0)</f>
        <v>0</v>
      </c>
      <c r="BJ432" s="25" t="s">
        <v>78</v>
      </c>
      <c r="BK432" s="214">
        <f>ROUND(I432*H432,2)</f>
        <v>0</v>
      </c>
      <c r="BL432" s="25" t="s">
        <v>88</v>
      </c>
      <c r="BM432" s="25" t="s">
        <v>2023</v>
      </c>
    </row>
    <row r="433" spans="2:51" s="12" customFormat="1" ht="13.5">
      <c r="B433" s="223"/>
      <c r="D433" s="216" t="s">
        <v>166</v>
      </c>
      <c r="E433" s="224" t="s">
        <v>5</v>
      </c>
      <c r="F433" s="225" t="s">
        <v>1905</v>
      </c>
      <c r="H433" s="226">
        <v>70</v>
      </c>
      <c r="I433" s="227"/>
      <c r="L433" s="223"/>
      <c r="M433" s="228"/>
      <c r="N433" s="229"/>
      <c r="O433" s="229"/>
      <c r="P433" s="229"/>
      <c r="Q433" s="229"/>
      <c r="R433" s="229"/>
      <c r="S433" s="229"/>
      <c r="T433" s="230"/>
      <c r="AT433" s="224" t="s">
        <v>166</v>
      </c>
      <c r="AU433" s="224" t="s">
        <v>82</v>
      </c>
      <c r="AV433" s="12" t="s">
        <v>82</v>
      </c>
      <c r="AW433" s="12" t="s">
        <v>36</v>
      </c>
      <c r="AX433" s="12" t="s">
        <v>73</v>
      </c>
      <c r="AY433" s="224" t="s">
        <v>158</v>
      </c>
    </row>
    <row r="434" spans="2:51" s="12" customFormat="1" ht="13.5">
      <c r="B434" s="223"/>
      <c r="D434" s="216" t="s">
        <v>166</v>
      </c>
      <c r="E434" s="224" t="s">
        <v>5</v>
      </c>
      <c r="F434" s="225" t="s">
        <v>1906</v>
      </c>
      <c r="H434" s="226">
        <v>11.7</v>
      </c>
      <c r="I434" s="227"/>
      <c r="L434" s="223"/>
      <c r="M434" s="228"/>
      <c r="N434" s="229"/>
      <c r="O434" s="229"/>
      <c r="P434" s="229"/>
      <c r="Q434" s="229"/>
      <c r="R434" s="229"/>
      <c r="S434" s="229"/>
      <c r="T434" s="230"/>
      <c r="AT434" s="224" t="s">
        <v>166</v>
      </c>
      <c r="AU434" s="224" t="s">
        <v>82</v>
      </c>
      <c r="AV434" s="12" t="s">
        <v>82</v>
      </c>
      <c r="AW434" s="12" t="s">
        <v>36</v>
      </c>
      <c r="AX434" s="12" t="s">
        <v>73</v>
      </c>
      <c r="AY434" s="224" t="s">
        <v>158</v>
      </c>
    </row>
    <row r="435" spans="2:51" s="12" customFormat="1" ht="13.5">
      <c r="B435" s="223"/>
      <c r="D435" s="216" t="s">
        <v>166</v>
      </c>
      <c r="E435" s="224" t="s">
        <v>5</v>
      </c>
      <c r="F435" s="225" t="s">
        <v>1907</v>
      </c>
      <c r="H435" s="226">
        <v>7.3</v>
      </c>
      <c r="I435" s="227"/>
      <c r="L435" s="223"/>
      <c r="M435" s="228"/>
      <c r="N435" s="229"/>
      <c r="O435" s="229"/>
      <c r="P435" s="229"/>
      <c r="Q435" s="229"/>
      <c r="R435" s="229"/>
      <c r="S435" s="229"/>
      <c r="T435" s="230"/>
      <c r="AT435" s="224" t="s">
        <v>166</v>
      </c>
      <c r="AU435" s="224" t="s">
        <v>82</v>
      </c>
      <c r="AV435" s="12" t="s">
        <v>82</v>
      </c>
      <c r="AW435" s="12" t="s">
        <v>36</v>
      </c>
      <c r="AX435" s="12" t="s">
        <v>73</v>
      </c>
      <c r="AY435" s="224" t="s">
        <v>158</v>
      </c>
    </row>
    <row r="436" spans="2:51" s="12" customFormat="1" ht="13.5">
      <c r="B436" s="223"/>
      <c r="D436" s="216" t="s">
        <v>166</v>
      </c>
      <c r="E436" s="224" t="s">
        <v>5</v>
      </c>
      <c r="F436" s="225" t="s">
        <v>1908</v>
      </c>
      <c r="H436" s="226">
        <v>166.8</v>
      </c>
      <c r="I436" s="227"/>
      <c r="L436" s="223"/>
      <c r="M436" s="228"/>
      <c r="N436" s="229"/>
      <c r="O436" s="229"/>
      <c r="P436" s="229"/>
      <c r="Q436" s="229"/>
      <c r="R436" s="229"/>
      <c r="S436" s="229"/>
      <c r="T436" s="230"/>
      <c r="AT436" s="224" t="s">
        <v>166</v>
      </c>
      <c r="AU436" s="224" t="s">
        <v>82</v>
      </c>
      <c r="AV436" s="12" t="s">
        <v>82</v>
      </c>
      <c r="AW436" s="12" t="s">
        <v>36</v>
      </c>
      <c r="AX436" s="12" t="s">
        <v>73</v>
      </c>
      <c r="AY436" s="224" t="s">
        <v>158</v>
      </c>
    </row>
    <row r="437" spans="2:51" s="12" customFormat="1" ht="13.5">
      <c r="B437" s="223"/>
      <c r="D437" s="216" t="s">
        <v>166</v>
      </c>
      <c r="E437" s="224" t="s">
        <v>5</v>
      </c>
      <c r="F437" s="225" t="s">
        <v>1906</v>
      </c>
      <c r="H437" s="226">
        <v>11.7</v>
      </c>
      <c r="I437" s="227"/>
      <c r="L437" s="223"/>
      <c r="M437" s="228"/>
      <c r="N437" s="229"/>
      <c r="O437" s="229"/>
      <c r="P437" s="229"/>
      <c r="Q437" s="229"/>
      <c r="R437" s="229"/>
      <c r="S437" s="229"/>
      <c r="T437" s="230"/>
      <c r="AT437" s="224" t="s">
        <v>166</v>
      </c>
      <c r="AU437" s="224" t="s">
        <v>82</v>
      </c>
      <c r="AV437" s="12" t="s">
        <v>82</v>
      </c>
      <c r="AW437" s="12" t="s">
        <v>36</v>
      </c>
      <c r="AX437" s="12" t="s">
        <v>73</v>
      </c>
      <c r="AY437" s="224" t="s">
        <v>158</v>
      </c>
    </row>
    <row r="438" spans="2:51" s="12" customFormat="1" ht="13.5">
      <c r="B438" s="223"/>
      <c r="D438" s="216" t="s">
        <v>166</v>
      </c>
      <c r="E438" s="224" t="s">
        <v>5</v>
      </c>
      <c r="F438" s="225" t="s">
        <v>1909</v>
      </c>
      <c r="H438" s="226">
        <v>5</v>
      </c>
      <c r="I438" s="227"/>
      <c r="L438" s="223"/>
      <c r="M438" s="228"/>
      <c r="N438" s="229"/>
      <c r="O438" s="229"/>
      <c r="P438" s="229"/>
      <c r="Q438" s="229"/>
      <c r="R438" s="229"/>
      <c r="S438" s="229"/>
      <c r="T438" s="230"/>
      <c r="AT438" s="224" t="s">
        <v>166</v>
      </c>
      <c r="AU438" s="224" t="s">
        <v>82</v>
      </c>
      <c r="AV438" s="12" t="s">
        <v>82</v>
      </c>
      <c r="AW438" s="12" t="s">
        <v>36</v>
      </c>
      <c r="AX438" s="12" t="s">
        <v>73</v>
      </c>
      <c r="AY438" s="224" t="s">
        <v>158</v>
      </c>
    </row>
    <row r="439" spans="2:51" s="12" customFormat="1" ht="13.5">
      <c r="B439" s="223"/>
      <c r="D439" s="216" t="s">
        <v>166</v>
      </c>
      <c r="E439" s="224" t="s">
        <v>5</v>
      </c>
      <c r="F439" s="225" t="s">
        <v>1910</v>
      </c>
      <c r="H439" s="226">
        <v>9.3</v>
      </c>
      <c r="I439" s="227"/>
      <c r="L439" s="223"/>
      <c r="M439" s="228"/>
      <c r="N439" s="229"/>
      <c r="O439" s="229"/>
      <c r="P439" s="229"/>
      <c r="Q439" s="229"/>
      <c r="R439" s="229"/>
      <c r="S439" s="229"/>
      <c r="T439" s="230"/>
      <c r="AT439" s="224" t="s">
        <v>166</v>
      </c>
      <c r="AU439" s="224" t="s">
        <v>82</v>
      </c>
      <c r="AV439" s="12" t="s">
        <v>82</v>
      </c>
      <c r="AW439" s="12" t="s">
        <v>36</v>
      </c>
      <c r="AX439" s="12" t="s">
        <v>73</v>
      </c>
      <c r="AY439" s="224" t="s">
        <v>158</v>
      </c>
    </row>
    <row r="440" spans="2:51" s="12" customFormat="1" ht="13.5">
      <c r="B440" s="223"/>
      <c r="D440" s="216" t="s">
        <v>166</v>
      </c>
      <c r="E440" s="224" t="s">
        <v>5</v>
      </c>
      <c r="F440" s="225" t="s">
        <v>1911</v>
      </c>
      <c r="H440" s="226">
        <v>29.2</v>
      </c>
      <c r="I440" s="227"/>
      <c r="L440" s="223"/>
      <c r="M440" s="228"/>
      <c r="N440" s="229"/>
      <c r="O440" s="229"/>
      <c r="P440" s="229"/>
      <c r="Q440" s="229"/>
      <c r="R440" s="229"/>
      <c r="S440" s="229"/>
      <c r="T440" s="230"/>
      <c r="AT440" s="224" t="s">
        <v>166</v>
      </c>
      <c r="AU440" s="224" t="s">
        <v>82</v>
      </c>
      <c r="AV440" s="12" t="s">
        <v>82</v>
      </c>
      <c r="AW440" s="12" t="s">
        <v>36</v>
      </c>
      <c r="AX440" s="12" t="s">
        <v>73</v>
      </c>
      <c r="AY440" s="224" t="s">
        <v>158</v>
      </c>
    </row>
    <row r="441" spans="2:51" s="13" customFormat="1" ht="13.5">
      <c r="B441" s="231"/>
      <c r="D441" s="216" t="s">
        <v>166</v>
      </c>
      <c r="E441" s="232" t="s">
        <v>5</v>
      </c>
      <c r="F441" s="233" t="s">
        <v>169</v>
      </c>
      <c r="H441" s="234">
        <v>311</v>
      </c>
      <c r="I441" s="235"/>
      <c r="L441" s="231"/>
      <c r="M441" s="236"/>
      <c r="N441" s="237"/>
      <c r="O441" s="237"/>
      <c r="P441" s="237"/>
      <c r="Q441" s="237"/>
      <c r="R441" s="237"/>
      <c r="S441" s="237"/>
      <c r="T441" s="238"/>
      <c r="AT441" s="232" t="s">
        <v>166</v>
      </c>
      <c r="AU441" s="232" t="s">
        <v>82</v>
      </c>
      <c r="AV441" s="13" t="s">
        <v>88</v>
      </c>
      <c r="AW441" s="13" t="s">
        <v>36</v>
      </c>
      <c r="AX441" s="13" t="s">
        <v>78</v>
      </c>
      <c r="AY441" s="232" t="s">
        <v>158</v>
      </c>
    </row>
    <row r="442" spans="2:65" s="1" customFormat="1" ht="16.5" customHeight="1">
      <c r="B442" s="202"/>
      <c r="C442" s="203" t="s">
        <v>538</v>
      </c>
      <c r="D442" s="203" t="s">
        <v>160</v>
      </c>
      <c r="E442" s="204" t="s">
        <v>760</v>
      </c>
      <c r="F442" s="205" t="s">
        <v>761</v>
      </c>
      <c r="G442" s="206" t="s">
        <v>163</v>
      </c>
      <c r="H442" s="207">
        <v>830.86</v>
      </c>
      <c r="I442" s="208"/>
      <c r="J442" s="209">
        <f>ROUND(I442*H442,2)</f>
        <v>0</v>
      </c>
      <c r="K442" s="205" t="s">
        <v>164</v>
      </c>
      <c r="L442" s="47"/>
      <c r="M442" s="210" t="s">
        <v>5</v>
      </c>
      <c r="N442" s="211" t="s">
        <v>44</v>
      </c>
      <c r="O442" s="48"/>
      <c r="P442" s="212">
        <f>O442*H442</f>
        <v>0</v>
      </c>
      <c r="Q442" s="212">
        <v>0</v>
      </c>
      <c r="R442" s="212">
        <f>Q442*H442</f>
        <v>0</v>
      </c>
      <c r="S442" s="212">
        <v>0</v>
      </c>
      <c r="T442" s="213">
        <f>S442*H442</f>
        <v>0</v>
      </c>
      <c r="AR442" s="25" t="s">
        <v>88</v>
      </c>
      <c r="AT442" s="25" t="s">
        <v>160</v>
      </c>
      <c r="AU442" s="25" t="s">
        <v>82</v>
      </c>
      <c r="AY442" s="25" t="s">
        <v>158</v>
      </c>
      <c r="BE442" s="214">
        <f>IF(N442="základní",J442,0)</f>
        <v>0</v>
      </c>
      <c r="BF442" s="214">
        <f>IF(N442="snížená",J442,0)</f>
        <v>0</v>
      </c>
      <c r="BG442" s="214">
        <f>IF(N442="zákl. přenesená",J442,0)</f>
        <v>0</v>
      </c>
      <c r="BH442" s="214">
        <f>IF(N442="sníž. přenesená",J442,0)</f>
        <v>0</v>
      </c>
      <c r="BI442" s="214">
        <f>IF(N442="nulová",J442,0)</f>
        <v>0</v>
      </c>
      <c r="BJ442" s="25" t="s">
        <v>78</v>
      </c>
      <c r="BK442" s="214">
        <f>ROUND(I442*H442,2)</f>
        <v>0</v>
      </c>
      <c r="BL442" s="25" t="s">
        <v>88</v>
      </c>
      <c r="BM442" s="25" t="s">
        <v>2024</v>
      </c>
    </row>
    <row r="443" spans="2:51" s="11" customFormat="1" ht="13.5">
      <c r="B443" s="215"/>
      <c r="D443" s="216" t="s">
        <v>166</v>
      </c>
      <c r="E443" s="217" t="s">
        <v>5</v>
      </c>
      <c r="F443" s="218" t="s">
        <v>763</v>
      </c>
      <c r="H443" s="217" t="s">
        <v>5</v>
      </c>
      <c r="I443" s="219"/>
      <c r="L443" s="215"/>
      <c r="M443" s="220"/>
      <c r="N443" s="221"/>
      <c r="O443" s="221"/>
      <c r="P443" s="221"/>
      <c r="Q443" s="221"/>
      <c r="R443" s="221"/>
      <c r="S443" s="221"/>
      <c r="T443" s="222"/>
      <c r="AT443" s="217" t="s">
        <v>166</v>
      </c>
      <c r="AU443" s="217" t="s">
        <v>82</v>
      </c>
      <c r="AV443" s="11" t="s">
        <v>78</v>
      </c>
      <c r="AW443" s="11" t="s">
        <v>36</v>
      </c>
      <c r="AX443" s="11" t="s">
        <v>73</v>
      </c>
      <c r="AY443" s="217" t="s">
        <v>158</v>
      </c>
    </row>
    <row r="444" spans="2:51" s="12" customFormat="1" ht="13.5">
      <c r="B444" s="223"/>
      <c r="D444" s="216" t="s">
        <v>166</v>
      </c>
      <c r="E444" s="224" t="s">
        <v>5</v>
      </c>
      <c r="F444" s="225" t="s">
        <v>2025</v>
      </c>
      <c r="H444" s="226">
        <v>747.5</v>
      </c>
      <c r="I444" s="227"/>
      <c r="L444" s="223"/>
      <c r="M444" s="228"/>
      <c r="N444" s="229"/>
      <c r="O444" s="229"/>
      <c r="P444" s="229"/>
      <c r="Q444" s="229"/>
      <c r="R444" s="229"/>
      <c r="S444" s="229"/>
      <c r="T444" s="230"/>
      <c r="AT444" s="224" t="s">
        <v>166</v>
      </c>
      <c r="AU444" s="224" t="s">
        <v>82</v>
      </c>
      <c r="AV444" s="12" t="s">
        <v>82</v>
      </c>
      <c r="AW444" s="12" t="s">
        <v>36</v>
      </c>
      <c r="AX444" s="12" t="s">
        <v>73</v>
      </c>
      <c r="AY444" s="224" t="s">
        <v>158</v>
      </c>
    </row>
    <row r="445" spans="2:51" s="11" customFormat="1" ht="13.5">
      <c r="B445" s="215"/>
      <c r="D445" s="216" t="s">
        <v>166</v>
      </c>
      <c r="E445" s="217" t="s">
        <v>5</v>
      </c>
      <c r="F445" s="218" t="s">
        <v>765</v>
      </c>
      <c r="H445" s="217" t="s">
        <v>5</v>
      </c>
      <c r="I445" s="219"/>
      <c r="L445" s="215"/>
      <c r="M445" s="220"/>
      <c r="N445" s="221"/>
      <c r="O445" s="221"/>
      <c r="P445" s="221"/>
      <c r="Q445" s="221"/>
      <c r="R445" s="221"/>
      <c r="S445" s="221"/>
      <c r="T445" s="222"/>
      <c r="AT445" s="217" t="s">
        <v>166</v>
      </c>
      <c r="AU445" s="217" t="s">
        <v>82</v>
      </c>
      <c r="AV445" s="11" t="s">
        <v>78</v>
      </c>
      <c r="AW445" s="11" t="s">
        <v>36</v>
      </c>
      <c r="AX445" s="11" t="s">
        <v>73</v>
      </c>
      <c r="AY445" s="217" t="s">
        <v>158</v>
      </c>
    </row>
    <row r="446" spans="2:51" s="12" customFormat="1" ht="13.5">
      <c r="B446" s="223"/>
      <c r="D446" s="216" t="s">
        <v>166</v>
      </c>
      <c r="E446" s="224" t="s">
        <v>5</v>
      </c>
      <c r="F446" s="225" t="s">
        <v>2026</v>
      </c>
      <c r="H446" s="226">
        <v>83.36</v>
      </c>
      <c r="I446" s="227"/>
      <c r="L446" s="223"/>
      <c r="M446" s="228"/>
      <c r="N446" s="229"/>
      <c r="O446" s="229"/>
      <c r="P446" s="229"/>
      <c r="Q446" s="229"/>
      <c r="R446" s="229"/>
      <c r="S446" s="229"/>
      <c r="T446" s="230"/>
      <c r="AT446" s="224" t="s">
        <v>166</v>
      </c>
      <c r="AU446" s="224" t="s">
        <v>82</v>
      </c>
      <c r="AV446" s="12" t="s">
        <v>82</v>
      </c>
      <c r="AW446" s="12" t="s">
        <v>36</v>
      </c>
      <c r="AX446" s="12" t="s">
        <v>73</v>
      </c>
      <c r="AY446" s="224" t="s">
        <v>158</v>
      </c>
    </row>
    <row r="447" spans="2:51" s="13" customFormat="1" ht="13.5">
      <c r="B447" s="231"/>
      <c r="D447" s="216" t="s">
        <v>166</v>
      </c>
      <c r="E447" s="232" t="s">
        <v>5</v>
      </c>
      <c r="F447" s="233" t="s">
        <v>169</v>
      </c>
      <c r="H447" s="234">
        <v>830.86</v>
      </c>
      <c r="I447" s="235"/>
      <c r="L447" s="231"/>
      <c r="M447" s="236"/>
      <c r="N447" s="237"/>
      <c r="O447" s="237"/>
      <c r="P447" s="237"/>
      <c r="Q447" s="237"/>
      <c r="R447" s="237"/>
      <c r="S447" s="237"/>
      <c r="T447" s="238"/>
      <c r="AT447" s="232" t="s">
        <v>166</v>
      </c>
      <c r="AU447" s="232" t="s">
        <v>82</v>
      </c>
      <c r="AV447" s="13" t="s">
        <v>88</v>
      </c>
      <c r="AW447" s="13" t="s">
        <v>36</v>
      </c>
      <c r="AX447" s="13" t="s">
        <v>78</v>
      </c>
      <c r="AY447" s="232" t="s">
        <v>158</v>
      </c>
    </row>
    <row r="448" spans="2:65" s="1" customFormat="1" ht="38.25" customHeight="1">
      <c r="B448" s="202"/>
      <c r="C448" s="203" t="s">
        <v>554</v>
      </c>
      <c r="D448" s="203" t="s">
        <v>160</v>
      </c>
      <c r="E448" s="204" t="s">
        <v>2027</v>
      </c>
      <c r="F448" s="205" t="s">
        <v>773</v>
      </c>
      <c r="G448" s="206" t="s">
        <v>163</v>
      </c>
      <c r="H448" s="207">
        <v>747.5</v>
      </c>
      <c r="I448" s="208"/>
      <c r="J448" s="209">
        <f>ROUND(I448*H448,2)</f>
        <v>0</v>
      </c>
      <c r="K448" s="205" t="s">
        <v>5</v>
      </c>
      <c r="L448" s="47"/>
      <c r="M448" s="210" t="s">
        <v>5</v>
      </c>
      <c r="N448" s="211" t="s">
        <v>44</v>
      </c>
      <c r="O448" s="48"/>
      <c r="P448" s="212">
        <f>O448*H448</f>
        <v>0</v>
      </c>
      <c r="Q448" s="212">
        <v>0</v>
      </c>
      <c r="R448" s="212">
        <f>Q448*H448</f>
        <v>0</v>
      </c>
      <c r="S448" s="212">
        <v>0</v>
      </c>
      <c r="T448" s="213">
        <f>S448*H448</f>
        <v>0</v>
      </c>
      <c r="AR448" s="25" t="s">
        <v>88</v>
      </c>
      <c r="AT448" s="25" t="s">
        <v>160</v>
      </c>
      <c r="AU448" s="25" t="s">
        <v>82</v>
      </c>
      <c r="AY448" s="25" t="s">
        <v>158</v>
      </c>
      <c r="BE448" s="214">
        <f>IF(N448="základní",J448,0)</f>
        <v>0</v>
      </c>
      <c r="BF448" s="214">
        <f>IF(N448="snížená",J448,0)</f>
        <v>0</v>
      </c>
      <c r="BG448" s="214">
        <f>IF(N448="zákl. přenesená",J448,0)</f>
        <v>0</v>
      </c>
      <c r="BH448" s="214">
        <f>IF(N448="sníž. přenesená",J448,0)</f>
        <v>0</v>
      </c>
      <c r="BI448" s="214">
        <f>IF(N448="nulová",J448,0)</f>
        <v>0</v>
      </c>
      <c r="BJ448" s="25" t="s">
        <v>78</v>
      </c>
      <c r="BK448" s="214">
        <f>ROUND(I448*H448,2)</f>
        <v>0</v>
      </c>
      <c r="BL448" s="25" t="s">
        <v>88</v>
      </c>
      <c r="BM448" s="25" t="s">
        <v>2028</v>
      </c>
    </row>
    <row r="449" spans="2:51" s="11" customFormat="1" ht="13.5">
      <c r="B449" s="215"/>
      <c r="D449" s="216" t="s">
        <v>166</v>
      </c>
      <c r="E449" s="217" t="s">
        <v>5</v>
      </c>
      <c r="F449" s="218" t="s">
        <v>775</v>
      </c>
      <c r="H449" s="217" t="s">
        <v>5</v>
      </c>
      <c r="I449" s="219"/>
      <c r="L449" s="215"/>
      <c r="M449" s="220"/>
      <c r="N449" s="221"/>
      <c r="O449" s="221"/>
      <c r="P449" s="221"/>
      <c r="Q449" s="221"/>
      <c r="R449" s="221"/>
      <c r="S449" s="221"/>
      <c r="T449" s="222"/>
      <c r="AT449" s="217" t="s">
        <v>166</v>
      </c>
      <c r="AU449" s="217" t="s">
        <v>82</v>
      </c>
      <c r="AV449" s="11" t="s">
        <v>78</v>
      </c>
      <c r="AW449" s="11" t="s">
        <v>36</v>
      </c>
      <c r="AX449" s="11" t="s">
        <v>73</v>
      </c>
      <c r="AY449" s="217" t="s">
        <v>158</v>
      </c>
    </row>
    <row r="450" spans="2:51" s="12" customFormat="1" ht="13.5">
      <c r="B450" s="223"/>
      <c r="D450" s="216" t="s">
        <v>166</v>
      </c>
      <c r="E450" s="224" t="s">
        <v>5</v>
      </c>
      <c r="F450" s="225" t="s">
        <v>1931</v>
      </c>
      <c r="H450" s="226">
        <v>5.175</v>
      </c>
      <c r="I450" s="227"/>
      <c r="L450" s="223"/>
      <c r="M450" s="228"/>
      <c r="N450" s="229"/>
      <c r="O450" s="229"/>
      <c r="P450" s="229"/>
      <c r="Q450" s="229"/>
      <c r="R450" s="229"/>
      <c r="S450" s="229"/>
      <c r="T450" s="230"/>
      <c r="AT450" s="224" t="s">
        <v>166</v>
      </c>
      <c r="AU450" s="224" t="s">
        <v>82</v>
      </c>
      <c r="AV450" s="12" t="s">
        <v>82</v>
      </c>
      <c r="AW450" s="12" t="s">
        <v>36</v>
      </c>
      <c r="AX450" s="12" t="s">
        <v>73</v>
      </c>
      <c r="AY450" s="224" t="s">
        <v>158</v>
      </c>
    </row>
    <row r="451" spans="2:51" s="11" customFormat="1" ht="13.5">
      <c r="B451" s="215"/>
      <c r="D451" s="216" t="s">
        <v>166</v>
      </c>
      <c r="E451" s="217" t="s">
        <v>5</v>
      </c>
      <c r="F451" s="218" t="s">
        <v>778</v>
      </c>
      <c r="H451" s="217" t="s">
        <v>5</v>
      </c>
      <c r="I451" s="219"/>
      <c r="L451" s="215"/>
      <c r="M451" s="220"/>
      <c r="N451" s="221"/>
      <c r="O451" s="221"/>
      <c r="P451" s="221"/>
      <c r="Q451" s="221"/>
      <c r="R451" s="221"/>
      <c r="S451" s="221"/>
      <c r="T451" s="222"/>
      <c r="AT451" s="217" t="s">
        <v>166</v>
      </c>
      <c r="AU451" s="217" t="s">
        <v>82</v>
      </c>
      <c r="AV451" s="11" t="s">
        <v>78</v>
      </c>
      <c r="AW451" s="11" t="s">
        <v>36</v>
      </c>
      <c r="AX451" s="11" t="s">
        <v>73</v>
      </c>
      <c r="AY451" s="217" t="s">
        <v>158</v>
      </c>
    </row>
    <row r="452" spans="2:51" s="12" customFormat="1" ht="13.5">
      <c r="B452" s="223"/>
      <c r="D452" s="216" t="s">
        <v>166</v>
      </c>
      <c r="E452" s="224" t="s">
        <v>5</v>
      </c>
      <c r="F452" s="225" t="s">
        <v>2029</v>
      </c>
      <c r="H452" s="226">
        <v>232.5</v>
      </c>
      <c r="I452" s="227"/>
      <c r="L452" s="223"/>
      <c r="M452" s="228"/>
      <c r="N452" s="229"/>
      <c r="O452" s="229"/>
      <c r="P452" s="229"/>
      <c r="Q452" s="229"/>
      <c r="R452" s="229"/>
      <c r="S452" s="229"/>
      <c r="T452" s="230"/>
      <c r="AT452" s="224" t="s">
        <v>166</v>
      </c>
      <c r="AU452" s="224" t="s">
        <v>82</v>
      </c>
      <c r="AV452" s="12" t="s">
        <v>82</v>
      </c>
      <c r="AW452" s="12" t="s">
        <v>36</v>
      </c>
      <c r="AX452" s="12" t="s">
        <v>73</v>
      </c>
      <c r="AY452" s="224" t="s">
        <v>158</v>
      </c>
    </row>
    <row r="453" spans="2:51" s="11" customFormat="1" ht="13.5">
      <c r="B453" s="215"/>
      <c r="D453" s="216" t="s">
        <v>166</v>
      </c>
      <c r="E453" s="217" t="s">
        <v>5</v>
      </c>
      <c r="F453" s="218" t="s">
        <v>492</v>
      </c>
      <c r="H453" s="217" t="s">
        <v>5</v>
      </c>
      <c r="I453" s="219"/>
      <c r="L453" s="215"/>
      <c r="M453" s="220"/>
      <c r="N453" s="221"/>
      <c r="O453" s="221"/>
      <c r="P453" s="221"/>
      <c r="Q453" s="221"/>
      <c r="R453" s="221"/>
      <c r="S453" s="221"/>
      <c r="T453" s="222"/>
      <c r="AT453" s="217" t="s">
        <v>166</v>
      </c>
      <c r="AU453" s="217" t="s">
        <v>82</v>
      </c>
      <c r="AV453" s="11" t="s">
        <v>78</v>
      </c>
      <c r="AW453" s="11" t="s">
        <v>36</v>
      </c>
      <c r="AX453" s="11" t="s">
        <v>73</v>
      </c>
      <c r="AY453" s="217" t="s">
        <v>158</v>
      </c>
    </row>
    <row r="454" spans="2:51" s="12" customFormat="1" ht="13.5">
      <c r="B454" s="223"/>
      <c r="D454" s="216" t="s">
        <v>166</v>
      </c>
      <c r="E454" s="224" t="s">
        <v>5</v>
      </c>
      <c r="F454" s="225" t="s">
        <v>2030</v>
      </c>
      <c r="H454" s="226">
        <v>393.881</v>
      </c>
      <c r="I454" s="227"/>
      <c r="L454" s="223"/>
      <c r="M454" s="228"/>
      <c r="N454" s="229"/>
      <c r="O454" s="229"/>
      <c r="P454" s="229"/>
      <c r="Q454" s="229"/>
      <c r="R454" s="229"/>
      <c r="S454" s="229"/>
      <c r="T454" s="230"/>
      <c r="AT454" s="224" t="s">
        <v>166</v>
      </c>
      <c r="AU454" s="224" t="s">
        <v>82</v>
      </c>
      <c r="AV454" s="12" t="s">
        <v>82</v>
      </c>
      <c r="AW454" s="12" t="s">
        <v>36</v>
      </c>
      <c r="AX454" s="12" t="s">
        <v>73</v>
      </c>
      <c r="AY454" s="224" t="s">
        <v>158</v>
      </c>
    </row>
    <row r="455" spans="2:51" s="11" customFormat="1" ht="13.5">
      <c r="B455" s="215"/>
      <c r="D455" s="216" t="s">
        <v>166</v>
      </c>
      <c r="E455" s="217" t="s">
        <v>5</v>
      </c>
      <c r="F455" s="218" t="s">
        <v>494</v>
      </c>
      <c r="H455" s="217" t="s">
        <v>5</v>
      </c>
      <c r="I455" s="219"/>
      <c r="L455" s="215"/>
      <c r="M455" s="220"/>
      <c r="N455" s="221"/>
      <c r="O455" s="221"/>
      <c r="P455" s="221"/>
      <c r="Q455" s="221"/>
      <c r="R455" s="221"/>
      <c r="S455" s="221"/>
      <c r="T455" s="222"/>
      <c r="AT455" s="217" t="s">
        <v>166</v>
      </c>
      <c r="AU455" s="217" t="s">
        <v>82</v>
      </c>
      <c r="AV455" s="11" t="s">
        <v>78</v>
      </c>
      <c r="AW455" s="11" t="s">
        <v>36</v>
      </c>
      <c r="AX455" s="11" t="s">
        <v>73</v>
      </c>
      <c r="AY455" s="217" t="s">
        <v>158</v>
      </c>
    </row>
    <row r="456" spans="2:51" s="12" customFormat="1" ht="13.5">
      <c r="B456" s="223"/>
      <c r="D456" s="216" t="s">
        <v>166</v>
      </c>
      <c r="E456" s="224" t="s">
        <v>5</v>
      </c>
      <c r="F456" s="225" t="s">
        <v>2015</v>
      </c>
      <c r="H456" s="226">
        <v>36.984</v>
      </c>
      <c r="I456" s="227"/>
      <c r="L456" s="223"/>
      <c r="M456" s="228"/>
      <c r="N456" s="229"/>
      <c r="O456" s="229"/>
      <c r="P456" s="229"/>
      <c r="Q456" s="229"/>
      <c r="R456" s="229"/>
      <c r="S456" s="229"/>
      <c r="T456" s="230"/>
      <c r="AT456" s="224" t="s">
        <v>166</v>
      </c>
      <c r="AU456" s="224" t="s">
        <v>82</v>
      </c>
      <c r="AV456" s="12" t="s">
        <v>82</v>
      </c>
      <c r="AW456" s="12" t="s">
        <v>36</v>
      </c>
      <c r="AX456" s="12" t="s">
        <v>73</v>
      </c>
      <c r="AY456" s="224" t="s">
        <v>158</v>
      </c>
    </row>
    <row r="457" spans="2:51" s="11" customFormat="1" ht="13.5">
      <c r="B457" s="215"/>
      <c r="D457" s="216" t="s">
        <v>166</v>
      </c>
      <c r="E457" s="217" t="s">
        <v>5</v>
      </c>
      <c r="F457" s="218" t="s">
        <v>2031</v>
      </c>
      <c r="H457" s="217" t="s">
        <v>5</v>
      </c>
      <c r="I457" s="219"/>
      <c r="L457" s="215"/>
      <c r="M457" s="220"/>
      <c r="N457" s="221"/>
      <c r="O457" s="221"/>
      <c r="P457" s="221"/>
      <c r="Q457" s="221"/>
      <c r="R457" s="221"/>
      <c r="S457" s="221"/>
      <c r="T457" s="222"/>
      <c r="AT457" s="217" t="s">
        <v>166</v>
      </c>
      <c r="AU457" s="217" t="s">
        <v>82</v>
      </c>
      <c r="AV457" s="11" t="s">
        <v>78</v>
      </c>
      <c r="AW457" s="11" t="s">
        <v>36</v>
      </c>
      <c r="AX457" s="11" t="s">
        <v>73</v>
      </c>
      <c r="AY457" s="217" t="s">
        <v>158</v>
      </c>
    </row>
    <row r="458" spans="2:51" s="12" customFormat="1" ht="13.5">
      <c r="B458" s="223"/>
      <c r="D458" s="216" t="s">
        <v>166</v>
      </c>
      <c r="E458" s="224" t="s">
        <v>5</v>
      </c>
      <c r="F458" s="225" t="s">
        <v>1936</v>
      </c>
      <c r="H458" s="226">
        <v>19</v>
      </c>
      <c r="I458" s="227"/>
      <c r="L458" s="223"/>
      <c r="M458" s="228"/>
      <c r="N458" s="229"/>
      <c r="O458" s="229"/>
      <c r="P458" s="229"/>
      <c r="Q458" s="229"/>
      <c r="R458" s="229"/>
      <c r="S458" s="229"/>
      <c r="T458" s="230"/>
      <c r="AT458" s="224" t="s">
        <v>166</v>
      </c>
      <c r="AU458" s="224" t="s">
        <v>82</v>
      </c>
      <c r="AV458" s="12" t="s">
        <v>82</v>
      </c>
      <c r="AW458" s="12" t="s">
        <v>36</v>
      </c>
      <c r="AX458" s="12" t="s">
        <v>73</v>
      </c>
      <c r="AY458" s="224" t="s">
        <v>158</v>
      </c>
    </row>
    <row r="459" spans="2:51" s="11" customFormat="1" ht="13.5">
      <c r="B459" s="215"/>
      <c r="D459" s="216" t="s">
        <v>166</v>
      </c>
      <c r="E459" s="217" t="s">
        <v>5</v>
      </c>
      <c r="F459" s="218" t="s">
        <v>991</v>
      </c>
      <c r="H459" s="217" t="s">
        <v>5</v>
      </c>
      <c r="I459" s="219"/>
      <c r="L459" s="215"/>
      <c r="M459" s="220"/>
      <c r="N459" s="221"/>
      <c r="O459" s="221"/>
      <c r="P459" s="221"/>
      <c r="Q459" s="221"/>
      <c r="R459" s="221"/>
      <c r="S459" s="221"/>
      <c r="T459" s="222"/>
      <c r="AT459" s="217" t="s">
        <v>166</v>
      </c>
      <c r="AU459" s="217" t="s">
        <v>82</v>
      </c>
      <c r="AV459" s="11" t="s">
        <v>78</v>
      </c>
      <c r="AW459" s="11" t="s">
        <v>36</v>
      </c>
      <c r="AX459" s="11" t="s">
        <v>73</v>
      </c>
      <c r="AY459" s="217" t="s">
        <v>158</v>
      </c>
    </row>
    <row r="460" spans="2:51" s="12" customFormat="1" ht="13.5">
      <c r="B460" s="223"/>
      <c r="D460" s="216" t="s">
        <v>166</v>
      </c>
      <c r="E460" s="224" t="s">
        <v>5</v>
      </c>
      <c r="F460" s="225" t="s">
        <v>2032</v>
      </c>
      <c r="H460" s="226">
        <v>59.96</v>
      </c>
      <c r="I460" s="227"/>
      <c r="L460" s="223"/>
      <c r="M460" s="228"/>
      <c r="N460" s="229"/>
      <c r="O460" s="229"/>
      <c r="P460" s="229"/>
      <c r="Q460" s="229"/>
      <c r="R460" s="229"/>
      <c r="S460" s="229"/>
      <c r="T460" s="230"/>
      <c r="AT460" s="224" t="s">
        <v>166</v>
      </c>
      <c r="AU460" s="224" t="s">
        <v>82</v>
      </c>
      <c r="AV460" s="12" t="s">
        <v>82</v>
      </c>
      <c r="AW460" s="12" t="s">
        <v>36</v>
      </c>
      <c r="AX460" s="12" t="s">
        <v>73</v>
      </c>
      <c r="AY460" s="224" t="s">
        <v>158</v>
      </c>
    </row>
    <row r="461" spans="2:51" s="13" customFormat="1" ht="13.5">
      <c r="B461" s="231"/>
      <c r="D461" s="216" t="s">
        <v>166</v>
      </c>
      <c r="E461" s="232" t="s">
        <v>5</v>
      </c>
      <c r="F461" s="233" t="s">
        <v>169</v>
      </c>
      <c r="H461" s="234">
        <v>747.5</v>
      </c>
      <c r="I461" s="235"/>
      <c r="L461" s="231"/>
      <c r="M461" s="236"/>
      <c r="N461" s="237"/>
      <c r="O461" s="237"/>
      <c r="P461" s="237"/>
      <c r="Q461" s="237"/>
      <c r="R461" s="237"/>
      <c r="S461" s="237"/>
      <c r="T461" s="238"/>
      <c r="AT461" s="232" t="s">
        <v>166</v>
      </c>
      <c r="AU461" s="232" t="s">
        <v>82</v>
      </c>
      <c r="AV461" s="13" t="s">
        <v>88</v>
      </c>
      <c r="AW461" s="13" t="s">
        <v>6</v>
      </c>
      <c r="AX461" s="13" t="s">
        <v>78</v>
      </c>
      <c r="AY461" s="232" t="s">
        <v>158</v>
      </c>
    </row>
    <row r="462" spans="2:65" s="1" customFormat="1" ht="25.5" customHeight="1">
      <c r="B462" s="202"/>
      <c r="C462" s="203" t="s">
        <v>559</v>
      </c>
      <c r="D462" s="203" t="s">
        <v>160</v>
      </c>
      <c r="E462" s="204" t="s">
        <v>768</v>
      </c>
      <c r="F462" s="205" t="s">
        <v>2033</v>
      </c>
      <c r="G462" s="206" t="s">
        <v>163</v>
      </c>
      <c r="H462" s="207">
        <v>48.83</v>
      </c>
      <c r="I462" s="208"/>
      <c r="J462" s="209">
        <f>ROUND(I462*H462,2)</f>
        <v>0</v>
      </c>
      <c r="K462" s="205" t="s">
        <v>5</v>
      </c>
      <c r="L462" s="47"/>
      <c r="M462" s="210" t="s">
        <v>5</v>
      </c>
      <c r="N462" s="211" t="s">
        <v>44</v>
      </c>
      <c r="O462" s="48"/>
      <c r="P462" s="212">
        <f>O462*H462</f>
        <v>0</v>
      </c>
      <c r="Q462" s="212">
        <v>0</v>
      </c>
      <c r="R462" s="212">
        <f>Q462*H462</f>
        <v>0</v>
      </c>
      <c r="S462" s="212">
        <v>0</v>
      </c>
      <c r="T462" s="213">
        <f>S462*H462</f>
        <v>0</v>
      </c>
      <c r="AR462" s="25" t="s">
        <v>88</v>
      </c>
      <c r="AT462" s="25" t="s">
        <v>160</v>
      </c>
      <c r="AU462" s="25" t="s">
        <v>82</v>
      </c>
      <c r="AY462" s="25" t="s">
        <v>158</v>
      </c>
      <c r="BE462" s="214">
        <f>IF(N462="základní",J462,0)</f>
        <v>0</v>
      </c>
      <c r="BF462" s="214">
        <f>IF(N462="snížená",J462,0)</f>
        <v>0</v>
      </c>
      <c r="BG462" s="214">
        <f>IF(N462="zákl. přenesená",J462,0)</f>
        <v>0</v>
      </c>
      <c r="BH462" s="214">
        <f>IF(N462="sníž. přenesená",J462,0)</f>
        <v>0</v>
      </c>
      <c r="BI462" s="214">
        <f>IF(N462="nulová",J462,0)</f>
        <v>0</v>
      </c>
      <c r="BJ462" s="25" t="s">
        <v>78</v>
      </c>
      <c r="BK462" s="214">
        <f>ROUND(I462*H462,2)</f>
        <v>0</v>
      </c>
      <c r="BL462" s="25" t="s">
        <v>88</v>
      </c>
      <c r="BM462" s="25" t="s">
        <v>2034</v>
      </c>
    </row>
    <row r="463" spans="2:65" s="1" customFormat="1" ht="16.5" customHeight="1">
      <c r="B463" s="202"/>
      <c r="C463" s="203" t="s">
        <v>425</v>
      </c>
      <c r="D463" s="203" t="s">
        <v>160</v>
      </c>
      <c r="E463" s="204" t="s">
        <v>782</v>
      </c>
      <c r="F463" s="205" t="s">
        <v>783</v>
      </c>
      <c r="G463" s="206" t="s">
        <v>163</v>
      </c>
      <c r="H463" s="207">
        <v>747.5</v>
      </c>
      <c r="I463" s="208"/>
      <c r="J463" s="209">
        <f>ROUND(I463*H463,2)</f>
        <v>0</v>
      </c>
      <c r="K463" s="205" t="s">
        <v>5</v>
      </c>
      <c r="L463" s="47"/>
      <c r="M463" s="210" t="s">
        <v>5</v>
      </c>
      <c r="N463" s="211" t="s">
        <v>44</v>
      </c>
      <c r="O463" s="48"/>
      <c r="P463" s="212">
        <f>O463*H463</f>
        <v>0</v>
      </c>
      <c r="Q463" s="212">
        <v>0</v>
      </c>
      <c r="R463" s="212">
        <f>Q463*H463</f>
        <v>0</v>
      </c>
      <c r="S463" s="212">
        <v>0</v>
      </c>
      <c r="T463" s="213">
        <f>S463*H463</f>
        <v>0</v>
      </c>
      <c r="AR463" s="25" t="s">
        <v>88</v>
      </c>
      <c r="AT463" s="25" t="s">
        <v>160</v>
      </c>
      <c r="AU463" s="25" t="s">
        <v>82</v>
      </c>
      <c r="AY463" s="25" t="s">
        <v>158</v>
      </c>
      <c r="BE463" s="214">
        <f>IF(N463="základní",J463,0)</f>
        <v>0</v>
      </c>
      <c r="BF463" s="214">
        <f>IF(N463="snížená",J463,0)</f>
        <v>0</v>
      </c>
      <c r="BG463" s="214">
        <f>IF(N463="zákl. přenesená",J463,0)</f>
        <v>0</v>
      </c>
      <c r="BH463" s="214">
        <f>IF(N463="sníž. přenesená",J463,0)</f>
        <v>0</v>
      </c>
      <c r="BI463" s="214">
        <f>IF(N463="nulová",J463,0)</f>
        <v>0</v>
      </c>
      <c r="BJ463" s="25" t="s">
        <v>78</v>
      </c>
      <c r="BK463" s="214">
        <f>ROUND(I463*H463,2)</f>
        <v>0</v>
      </c>
      <c r="BL463" s="25" t="s">
        <v>88</v>
      </c>
      <c r="BM463" s="25" t="s">
        <v>2035</v>
      </c>
    </row>
    <row r="464" spans="2:65" s="1" customFormat="1" ht="16.5" customHeight="1">
      <c r="B464" s="202"/>
      <c r="C464" s="203" t="s">
        <v>620</v>
      </c>
      <c r="D464" s="203" t="s">
        <v>160</v>
      </c>
      <c r="E464" s="204" t="s">
        <v>786</v>
      </c>
      <c r="F464" s="205" t="s">
        <v>787</v>
      </c>
      <c r="G464" s="206" t="s">
        <v>163</v>
      </c>
      <c r="H464" s="207">
        <v>747.5</v>
      </c>
      <c r="I464" s="208"/>
      <c r="J464" s="209">
        <f>ROUND(I464*H464,2)</f>
        <v>0</v>
      </c>
      <c r="K464" s="205" t="s">
        <v>5</v>
      </c>
      <c r="L464" s="47"/>
      <c r="M464" s="210" t="s">
        <v>5</v>
      </c>
      <c r="N464" s="211" t="s">
        <v>44</v>
      </c>
      <c r="O464" s="48"/>
      <c r="P464" s="212">
        <f>O464*H464</f>
        <v>0</v>
      </c>
      <c r="Q464" s="212">
        <v>0</v>
      </c>
      <c r="R464" s="212">
        <f>Q464*H464</f>
        <v>0</v>
      </c>
      <c r="S464" s="212">
        <v>0</v>
      </c>
      <c r="T464" s="213">
        <f>S464*H464</f>
        <v>0</v>
      </c>
      <c r="AR464" s="25" t="s">
        <v>88</v>
      </c>
      <c r="AT464" s="25" t="s">
        <v>160</v>
      </c>
      <c r="AU464" s="25" t="s">
        <v>82</v>
      </c>
      <c r="AY464" s="25" t="s">
        <v>158</v>
      </c>
      <c r="BE464" s="214">
        <f>IF(N464="základní",J464,0)</f>
        <v>0</v>
      </c>
      <c r="BF464" s="214">
        <f>IF(N464="snížená",J464,0)</f>
        <v>0</v>
      </c>
      <c r="BG464" s="214">
        <f>IF(N464="zákl. přenesená",J464,0)</f>
        <v>0</v>
      </c>
      <c r="BH464" s="214">
        <f>IF(N464="sníž. přenesená",J464,0)</f>
        <v>0</v>
      </c>
      <c r="BI464" s="214">
        <f>IF(N464="nulová",J464,0)</f>
        <v>0</v>
      </c>
      <c r="BJ464" s="25" t="s">
        <v>78</v>
      </c>
      <c r="BK464" s="214">
        <f>ROUND(I464*H464,2)</f>
        <v>0</v>
      </c>
      <c r="BL464" s="25" t="s">
        <v>88</v>
      </c>
      <c r="BM464" s="25" t="s">
        <v>2036</v>
      </c>
    </row>
    <row r="465" spans="2:51" s="12" customFormat="1" ht="13.5">
      <c r="B465" s="223"/>
      <c r="D465" s="216" t="s">
        <v>166</v>
      </c>
      <c r="E465" s="224" t="s">
        <v>5</v>
      </c>
      <c r="F465" s="225" t="s">
        <v>2025</v>
      </c>
      <c r="H465" s="226">
        <v>747.5</v>
      </c>
      <c r="I465" s="227"/>
      <c r="L465" s="223"/>
      <c r="M465" s="228"/>
      <c r="N465" s="229"/>
      <c r="O465" s="229"/>
      <c r="P465" s="229"/>
      <c r="Q465" s="229"/>
      <c r="R465" s="229"/>
      <c r="S465" s="229"/>
      <c r="T465" s="230"/>
      <c r="AT465" s="224" t="s">
        <v>166</v>
      </c>
      <c r="AU465" s="224" t="s">
        <v>82</v>
      </c>
      <c r="AV465" s="12" t="s">
        <v>82</v>
      </c>
      <c r="AW465" s="12" t="s">
        <v>36</v>
      </c>
      <c r="AX465" s="12" t="s">
        <v>73</v>
      </c>
      <c r="AY465" s="224" t="s">
        <v>158</v>
      </c>
    </row>
    <row r="466" spans="2:51" s="13" customFormat="1" ht="13.5">
      <c r="B466" s="231"/>
      <c r="D466" s="216" t="s">
        <v>166</v>
      </c>
      <c r="E466" s="232" t="s">
        <v>5</v>
      </c>
      <c r="F466" s="233" t="s">
        <v>169</v>
      </c>
      <c r="H466" s="234">
        <v>747.5</v>
      </c>
      <c r="I466" s="235"/>
      <c r="L466" s="231"/>
      <c r="M466" s="236"/>
      <c r="N466" s="237"/>
      <c r="O466" s="237"/>
      <c r="P466" s="237"/>
      <c r="Q466" s="237"/>
      <c r="R466" s="237"/>
      <c r="S466" s="237"/>
      <c r="T466" s="238"/>
      <c r="AT466" s="232" t="s">
        <v>166</v>
      </c>
      <c r="AU466" s="232" t="s">
        <v>82</v>
      </c>
      <c r="AV466" s="13" t="s">
        <v>88</v>
      </c>
      <c r="AW466" s="13" t="s">
        <v>36</v>
      </c>
      <c r="AX466" s="13" t="s">
        <v>78</v>
      </c>
      <c r="AY466" s="232" t="s">
        <v>158</v>
      </c>
    </row>
    <row r="467" spans="2:63" s="10" customFormat="1" ht="29.85" customHeight="1">
      <c r="B467" s="189"/>
      <c r="D467" s="190" t="s">
        <v>72</v>
      </c>
      <c r="E467" s="200" t="s">
        <v>211</v>
      </c>
      <c r="F467" s="200" t="s">
        <v>2037</v>
      </c>
      <c r="I467" s="192"/>
      <c r="J467" s="201">
        <f>BK467</f>
        <v>0</v>
      </c>
      <c r="L467" s="189"/>
      <c r="M467" s="194"/>
      <c r="N467" s="195"/>
      <c r="O467" s="195"/>
      <c r="P467" s="196">
        <v>0</v>
      </c>
      <c r="Q467" s="195"/>
      <c r="R467" s="196">
        <v>0</v>
      </c>
      <c r="S467" s="195"/>
      <c r="T467" s="197">
        <v>0</v>
      </c>
      <c r="AR467" s="190" t="s">
        <v>78</v>
      </c>
      <c r="AT467" s="198" t="s">
        <v>72</v>
      </c>
      <c r="AU467" s="198" t="s">
        <v>78</v>
      </c>
      <c r="AY467" s="190" t="s">
        <v>158</v>
      </c>
      <c r="BK467" s="199">
        <v>0</v>
      </c>
    </row>
    <row r="468" spans="2:63" s="10" customFormat="1" ht="19.9" customHeight="1">
      <c r="B468" s="189"/>
      <c r="D468" s="190" t="s">
        <v>72</v>
      </c>
      <c r="E468" s="200" t="s">
        <v>820</v>
      </c>
      <c r="F468" s="200" t="s">
        <v>821</v>
      </c>
      <c r="I468" s="192"/>
      <c r="J468" s="201">
        <f>BK468</f>
        <v>0</v>
      </c>
      <c r="L468" s="189"/>
      <c r="M468" s="194"/>
      <c r="N468" s="195"/>
      <c r="O468" s="195"/>
      <c r="P468" s="196">
        <f>SUM(P469:P470)</f>
        <v>0</v>
      </c>
      <c r="Q468" s="195"/>
      <c r="R468" s="196">
        <f>SUM(R469:R470)</f>
        <v>0</v>
      </c>
      <c r="S468" s="195"/>
      <c r="T468" s="197">
        <f>SUM(T469:T470)</f>
        <v>0</v>
      </c>
      <c r="AR468" s="190" t="s">
        <v>78</v>
      </c>
      <c r="AT468" s="198" t="s">
        <v>72</v>
      </c>
      <c r="AU468" s="198" t="s">
        <v>78</v>
      </c>
      <c r="AY468" s="190" t="s">
        <v>158</v>
      </c>
      <c r="BK468" s="199">
        <f>SUM(BK469:BK470)</f>
        <v>0</v>
      </c>
    </row>
    <row r="469" spans="2:65" s="1" customFormat="1" ht="16.5" customHeight="1">
      <c r="B469" s="202"/>
      <c r="C469" s="203" t="s">
        <v>1369</v>
      </c>
      <c r="D469" s="203" t="s">
        <v>160</v>
      </c>
      <c r="E469" s="204" t="s">
        <v>827</v>
      </c>
      <c r="F469" s="205" t="s">
        <v>828</v>
      </c>
      <c r="G469" s="206" t="s">
        <v>825</v>
      </c>
      <c r="H469" s="207">
        <v>1</v>
      </c>
      <c r="I469" s="208"/>
      <c r="J469" s="209">
        <f>ROUND(I469*H469,2)</f>
        <v>0</v>
      </c>
      <c r="K469" s="205" t="s">
        <v>5</v>
      </c>
      <c r="L469" s="47"/>
      <c r="M469" s="210" t="s">
        <v>5</v>
      </c>
      <c r="N469" s="211" t="s">
        <v>44</v>
      </c>
      <c r="O469" s="48"/>
      <c r="P469" s="212">
        <f>O469*H469</f>
        <v>0</v>
      </c>
      <c r="Q469" s="212">
        <v>0</v>
      </c>
      <c r="R469" s="212">
        <f>Q469*H469</f>
        <v>0</v>
      </c>
      <c r="S469" s="212">
        <v>0</v>
      </c>
      <c r="T469" s="213">
        <f>S469*H469</f>
        <v>0</v>
      </c>
      <c r="AR469" s="25" t="s">
        <v>88</v>
      </c>
      <c r="AT469" s="25" t="s">
        <v>160</v>
      </c>
      <c r="AU469" s="25" t="s">
        <v>82</v>
      </c>
      <c r="AY469" s="25" t="s">
        <v>158</v>
      </c>
      <c r="BE469" s="214">
        <f>IF(N469="základní",J469,0)</f>
        <v>0</v>
      </c>
      <c r="BF469" s="214">
        <f>IF(N469="snížená",J469,0)</f>
        <v>0</v>
      </c>
      <c r="BG469" s="214">
        <f>IF(N469="zákl. přenesená",J469,0)</f>
        <v>0</v>
      </c>
      <c r="BH469" s="214">
        <f>IF(N469="sníž. přenesená",J469,0)</f>
        <v>0</v>
      </c>
      <c r="BI469" s="214">
        <f>IF(N469="nulová",J469,0)</f>
        <v>0</v>
      </c>
      <c r="BJ469" s="25" t="s">
        <v>78</v>
      </c>
      <c r="BK469" s="214">
        <f>ROUND(I469*H469,2)</f>
        <v>0</v>
      </c>
      <c r="BL469" s="25" t="s">
        <v>88</v>
      </c>
      <c r="BM469" s="25" t="s">
        <v>2038</v>
      </c>
    </row>
    <row r="470" spans="2:65" s="1" customFormat="1" ht="102" customHeight="1">
      <c r="B470" s="202"/>
      <c r="C470" s="203" t="s">
        <v>625</v>
      </c>
      <c r="D470" s="203" t="s">
        <v>160</v>
      </c>
      <c r="E470" s="204" t="s">
        <v>823</v>
      </c>
      <c r="F470" s="205" t="s">
        <v>824</v>
      </c>
      <c r="G470" s="206" t="s">
        <v>825</v>
      </c>
      <c r="H470" s="207">
        <v>1</v>
      </c>
      <c r="I470" s="208"/>
      <c r="J470" s="209">
        <f>ROUND(I470*H470,2)</f>
        <v>0</v>
      </c>
      <c r="K470" s="205" t="s">
        <v>5</v>
      </c>
      <c r="L470" s="47"/>
      <c r="M470" s="210" t="s">
        <v>5</v>
      </c>
      <c r="N470" s="211" t="s">
        <v>44</v>
      </c>
      <c r="O470" s="48"/>
      <c r="P470" s="212">
        <f>O470*H470</f>
        <v>0</v>
      </c>
      <c r="Q470" s="212">
        <v>0</v>
      </c>
      <c r="R470" s="212">
        <f>Q470*H470</f>
        <v>0</v>
      </c>
      <c r="S470" s="212">
        <v>0</v>
      </c>
      <c r="T470" s="213">
        <f>S470*H470</f>
        <v>0</v>
      </c>
      <c r="AR470" s="25" t="s">
        <v>88</v>
      </c>
      <c r="AT470" s="25" t="s">
        <v>160</v>
      </c>
      <c r="AU470" s="25" t="s">
        <v>82</v>
      </c>
      <c r="AY470" s="25" t="s">
        <v>158</v>
      </c>
      <c r="BE470" s="214">
        <f>IF(N470="základní",J470,0)</f>
        <v>0</v>
      </c>
      <c r="BF470" s="214">
        <f>IF(N470="snížená",J470,0)</f>
        <v>0</v>
      </c>
      <c r="BG470" s="214">
        <f>IF(N470="zákl. přenesená",J470,0)</f>
        <v>0</v>
      </c>
      <c r="BH470" s="214">
        <f>IF(N470="sníž. přenesená",J470,0)</f>
        <v>0</v>
      </c>
      <c r="BI470" s="214">
        <f>IF(N470="nulová",J470,0)</f>
        <v>0</v>
      </c>
      <c r="BJ470" s="25" t="s">
        <v>78</v>
      </c>
      <c r="BK470" s="214">
        <f>ROUND(I470*H470,2)</f>
        <v>0</v>
      </c>
      <c r="BL470" s="25" t="s">
        <v>88</v>
      </c>
      <c r="BM470" s="25" t="s">
        <v>2039</v>
      </c>
    </row>
    <row r="471" spans="2:63" s="10" customFormat="1" ht="29.85" customHeight="1">
      <c r="B471" s="189"/>
      <c r="D471" s="190" t="s">
        <v>72</v>
      </c>
      <c r="E471" s="200" t="s">
        <v>820</v>
      </c>
      <c r="F471" s="200" t="s">
        <v>821</v>
      </c>
      <c r="I471" s="192"/>
      <c r="J471" s="201">
        <f>BK471</f>
        <v>0</v>
      </c>
      <c r="L471" s="189"/>
      <c r="M471" s="194"/>
      <c r="N471" s="195"/>
      <c r="O471" s="195"/>
      <c r="P471" s="196">
        <f>SUM(P472:P490)</f>
        <v>0</v>
      </c>
      <c r="Q471" s="195"/>
      <c r="R471" s="196">
        <f>SUM(R472:R490)</f>
        <v>0</v>
      </c>
      <c r="S471" s="195"/>
      <c r="T471" s="197">
        <f>SUM(T472:T490)</f>
        <v>0</v>
      </c>
      <c r="AR471" s="190" t="s">
        <v>78</v>
      </c>
      <c r="AT471" s="198" t="s">
        <v>72</v>
      </c>
      <c r="AU471" s="198" t="s">
        <v>78</v>
      </c>
      <c r="AY471" s="190" t="s">
        <v>158</v>
      </c>
      <c r="BK471" s="199">
        <f>SUM(BK472:BK490)</f>
        <v>0</v>
      </c>
    </row>
    <row r="472" spans="2:65" s="1" customFormat="1" ht="25.5" customHeight="1">
      <c r="B472" s="202"/>
      <c r="C472" s="203" t="s">
        <v>638</v>
      </c>
      <c r="D472" s="203" t="s">
        <v>160</v>
      </c>
      <c r="E472" s="204" t="s">
        <v>831</v>
      </c>
      <c r="F472" s="205" t="s">
        <v>832</v>
      </c>
      <c r="G472" s="206" t="s">
        <v>304</v>
      </c>
      <c r="H472" s="207">
        <v>107.438</v>
      </c>
      <c r="I472" s="208"/>
      <c r="J472" s="209">
        <f>ROUND(I472*H472,2)</f>
        <v>0</v>
      </c>
      <c r="K472" s="205" t="s">
        <v>164</v>
      </c>
      <c r="L472" s="47"/>
      <c r="M472" s="210" t="s">
        <v>5</v>
      </c>
      <c r="N472" s="211" t="s">
        <v>44</v>
      </c>
      <c r="O472" s="48"/>
      <c r="P472" s="212">
        <f>O472*H472</f>
        <v>0</v>
      </c>
      <c r="Q472" s="212">
        <v>0</v>
      </c>
      <c r="R472" s="212">
        <f>Q472*H472</f>
        <v>0</v>
      </c>
      <c r="S472" s="212">
        <v>0</v>
      </c>
      <c r="T472" s="213">
        <f>S472*H472</f>
        <v>0</v>
      </c>
      <c r="AR472" s="25" t="s">
        <v>88</v>
      </c>
      <c r="AT472" s="25" t="s">
        <v>160</v>
      </c>
      <c r="AU472" s="25" t="s">
        <v>82</v>
      </c>
      <c r="AY472" s="25" t="s">
        <v>158</v>
      </c>
      <c r="BE472" s="214">
        <f>IF(N472="základní",J472,0)</f>
        <v>0</v>
      </c>
      <c r="BF472" s="214">
        <f>IF(N472="snížená",J472,0)</f>
        <v>0</v>
      </c>
      <c r="BG472" s="214">
        <f>IF(N472="zákl. přenesená",J472,0)</f>
        <v>0</v>
      </c>
      <c r="BH472" s="214">
        <f>IF(N472="sníž. přenesená",J472,0)</f>
        <v>0</v>
      </c>
      <c r="BI472" s="214">
        <f>IF(N472="nulová",J472,0)</f>
        <v>0</v>
      </c>
      <c r="BJ472" s="25" t="s">
        <v>78</v>
      </c>
      <c r="BK472" s="214">
        <f>ROUND(I472*H472,2)</f>
        <v>0</v>
      </c>
      <c r="BL472" s="25" t="s">
        <v>88</v>
      </c>
      <c r="BM472" s="25" t="s">
        <v>2040</v>
      </c>
    </row>
    <row r="473" spans="2:51" s="11" customFormat="1" ht="13.5">
      <c r="B473" s="215"/>
      <c r="D473" s="216" t="s">
        <v>166</v>
      </c>
      <c r="E473" s="217" t="s">
        <v>5</v>
      </c>
      <c r="F473" s="218" t="s">
        <v>834</v>
      </c>
      <c r="H473" s="217" t="s">
        <v>5</v>
      </c>
      <c r="I473" s="219"/>
      <c r="L473" s="215"/>
      <c r="M473" s="220"/>
      <c r="N473" s="221"/>
      <c r="O473" s="221"/>
      <c r="P473" s="221"/>
      <c r="Q473" s="221"/>
      <c r="R473" s="221"/>
      <c r="S473" s="221"/>
      <c r="T473" s="222"/>
      <c r="AT473" s="217" t="s">
        <v>166</v>
      </c>
      <c r="AU473" s="217" t="s">
        <v>82</v>
      </c>
      <c r="AV473" s="11" t="s">
        <v>78</v>
      </c>
      <c r="AW473" s="11" t="s">
        <v>36</v>
      </c>
      <c r="AX473" s="11" t="s">
        <v>73</v>
      </c>
      <c r="AY473" s="217" t="s">
        <v>158</v>
      </c>
    </row>
    <row r="474" spans="2:51" s="11" customFormat="1" ht="13.5">
      <c r="B474" s="215"/>
      <c r="D474" s="216" t="s">
        <v>166</v>
      </c>
      <c r="E474" s="217" t="s">
        <v>5</v>
      </c>
      <c r="F474" s="218" t="s">
        <v>835</v>
      </c>
      <c r="H474" s="217" t="s">
        <v>5</v>
      </c>
      <c r="I474" s="219"/>
      <c r="L474" s="215"/>
      <c r="M474" s="220"/>
      <c r="N474" s="221"/>
      <c r="O474" s="221"/>
      <c r="P474" s="221"/>
      <c r="Q474" s="221"/>
      <c r="R474" s="221"/>
      <c r="S474" s="221"/>
      <c r="T474" s="222"/>
      <c r="AT474" s="217" t="s">
        <v>166</v>
      </c>
      <c r="AU474" s="217" t="s">
        <v>82</v>
      </c>
      <c r="AV474" s="11" t="s">
        <v>78</v>
      </c>
      <c r="AW474" s="11" t="s">
        <v>36</v>
      </c>
      <c r="AX474" s="11" t="s">
        <v>73</v>
      </c>
      <c r="AY474" s="217" t="s">
        <v>158</v>
      </c>
    </row>
    <row r="475" spans="2:51" s="12" customFormat="1" ht="13.5">
      <c r="B475" s="223"/>
      <c r="D475" s="216" t="s">
        <v>166</v>
      </c>
      <c r="E475" s="224" t="s">
        <v>5</v>
      </c>
      <c r="F475" s="225" t="s">
        <v>2041</v>
      </c>
      <c r="H475" s="226">
        <v>92.063</v>
      </c>
      <c r="I475" s="227"/>
      <c r="L475" s="223"/>
      <c r="M475" s="228"/>
      <c r="N475" s="229"/>
      <c r="O475" s="229"/>
      <c r="P475" s="229"/>
      <c r="Q475" s="229"/>
      <c r="R475" s="229"/>
      <c r="S475" s="229"/>
      <c r="T475" s="230"/>
      <c r="AT475" s="224" t="s">
        <v>166</v>
      </c>
      <c r="AU475" s="224" t="s">
        <v>82</v>
      </c>
      <c r="AV475" s="12" t="s">
        <v>82</v>
      </c>
      <c r="AW475" s="12" t="s">
        <v>36</v>
      </c>
      <c r="AX475" s="12" t="s">
        <v>73</v>
      </c>
      <c r="AY475" s="224" t="s">
        <v>158</v>
      </c>
    </row>
    <row r="476" spans="2:51" s="12" customFormat="1" ht="13.5">
      <c r="B476" s="223"/>
      <c r="D476" s="216" t="s">
        <v>166</v>
      </c>
      <c r="E476" s="224" t="s">
        <v>5</v>
      </c>
      <c r="F476" s="225" t="s">
        <v>2042</v>
      </c>
      <c r="H476" s="226">
        <v>15.375</v>
      </c>
      <c r="I476" s="227"/>
      <c r="L476" s="223"/>
      <c r="M476" s="228"/>
      <c r="N476" s="229"/>
      <c r="O476" s="229"/>
      <c r="P476" s="229"/>
      <c r="Q476" s="229"/>
      <c r="R476" s="229"/>
      <c r="S476" s="229"/>
      <c r="T476" s="230"/>
      <c r="AT476" s="224" t="s">
        <v>166</v>
      </c>
      <c r="AU476" s="224" t="s">
        <v>82</v>
      </c>
      <c r="AV476" s="12" t="s">
        <v>82</v>
      </c>
      <c r="AW476" s="12" t="s">
        <v>36</v>
      </c>
      <c r="AX476" s="12" t="s">
        <v>73</v>
      </c>
      <c r="AY476" s="224" t="s">
        <v>158</v>
      </c>
    </row>
    <row r="477" spans="2:51" s="13" customFormat="1" ht="13.5">
      <c r="B477" s="231"/>
      <c r="D477" s="216" t="s">
        <v>166</v>
      </c>
      <c r="E477" s="232" t="s">
        <v>5</v>
      </c>
      <c r="F477" s="233" t="s">
        <v>169</v>
      </c>
      <c r="H477" s="234">
        <v>107.438</v>
      </c>
      <c r="I477" s="235"/>
      <c r="L477" s="231"/>
      <c r="M477" s="236"/>
      <c r="N477" s="237"/>
      <c r="O477" s="237"/>
      <c r="P477" s="237"/>
      <c r="Q477" s="237"/>
      <c r="R477" s="237"/>
      <c r="S477" s="237"/>
      <c r="T477" s="238"/>
      <c r="AT477" s="232" t="s">
        <v>166</v>
      </c>
      <c r="AU477" s="232" t="s">
        <v>82</v>
      </c>
      <c r="AV477" s="13" t="s">
        <v>88</v>
      </c>
      <c r="AW477" s="13" t="s">
        <v>36</v>
      </c>
      <c r="AX477" s="13" t="s">
        <v>78</v>
      </c>
      <c r="AY477" s="232" t="s">
        <v>158</v>
      </c>
    </row>
    <row r="478" spans="2:65" s="1" customFormat="1" ht="25.5" customHeight="1">
      <c r="B478" s="202"/>
      <c r="C478" s="239" t="s">
        <v>643</v>
      </c>
      <c r="D478" s="239" t="s">
        <v>245</v>
      </c>
      <c r="E478" s="240" t="s">
        <v>841</v>
      </c>
      <c r="F478" s="241" t="s">
        <v>2043</v>
      </c>
      <c r="G478" s="242" t="s">
        <v>279</v>
      </c>
      <c r="H478" s="243">
        <v>0.138</v>
      </c>
      <c r="I478" s="244"/>
      <c r="J478" s="245">
        <f>ROUND(I478*H478,2)</f>
        <v>0</v>
      </c>
      <c r="K478" s="241" t="s">
        <v>164</v>
      </c>
      <c r="L478" s="246"/>
      <c r="M478" s="247" t="s">
        <v>5</v>
      </c>
      <c r="N478" s="248" t="s">
        <v>44</v>
      </c>
      <c r="O478" s="48"/>
      <c r="P478" s="212">
        <f>O478*H478</f>
        <v>0</v>
      </c>
      <c r="Q478" s="212">
        <v>0</v>
      </c>
      <c r="R478" s="212">
        <f>Q478*H478</f>
        <v>0</v>
      </c>
      <c r="S478" s="212">
        <v>0</v>
      </c>
      <c r="T478" s="213">
        <f>S478*H478</f>
        <v>0</v>
      </c>
      <c r="AR478" s="25" t="s">
        <v>204</v>
      </c>
      <c r="AT478" s="25" t="s">
        <v>245</v>
      </c>
      <c r="AU478" s="25" t="s">
        <v>82</v>
      </c>
      <c r="AY478" s="25" t="s">
        <v>158</v>
      </c>
      <c r="BE478" s="214">
        <f>IF(N478="základní",J478,0)</f>
        <v>0</v>
      </c>
      <c r="BF478" s="214">
        <f>IF(N478="snížená",J478,0)</f>
        <v>0</v>
      </c>
      <c r="BG478" s="214">
        <f>IF(N478="zákl. přenesená",J478,0)</f>
        <v>0</v>
      </c>
      <c r="BH478" s="214">
        <f>IF(N478="sníž. přenesená",J478,0)</f>
        <v>0</v>
      </c>
      <c r="BI478" s="214">
        <f>IF(N478="nulová",J478,0)</f>
        <v>0</v>
      </c>
      <c r="BJ478" s="25" t="s">
        <v>78</v>
      </c>
      <c r="BK478" s="214">
        <f>ROUND(I478*H478,2)</f>
        <v>0</v>
      </c>
      <c r="BL478" s="25" t="s">
        <v>88</v>
      </c>
      <c r="BM478" s="25" t="s">
        <v>2044</v>
      </c>
    </row>
    <row r="479" spans="2:51" s="11" customFormat="1" ht="13.5">
      <c r="B479" s="215"/>
      <c r="D479" s="216" t="s">
        <v>166</v>
      </c>
      <c r="E479" s="217" t="s">
        <v>5</v>
      </c>
      <c r="F479" s="218" t="s">
        <v>844</v>
      </c>
      <c r="H479" s="217" t="s">
        <v>5</v>
      </c>
      <c r="I479" s="219"/>
      <c r="L479" s="215"/>
      <c r="M479" s="220"/>
      <c r="N479" s="221"/>
      <c r="O479" s="221"/>
      <c r="P479" s="221"/>
      <c r="Q479" s="221"/>
      <c r="R479" s="221"/>
      <c r="S479" s="221"/>
      <c r="T479" s="222"/>
      <c r="AT479" s="217" t="s">
        <v>166</v>
      </c>
      <c r="AU479" s="217" t="s">
        <v>82</v>
      </c>
      <c r="AV479" s="11" t="s">
        <v>78</v>
      </c>
      <c r="AW479" s="11" t="s">
        <v>36</v>
      </c>
      <c r="AX479" s="11" t="s">
        <v>73</v>
      </c>
      <c r="AY479" s="217" t="s">
        <v>158</v>
      </c>
    </row>
    <row r="480" spans="2:51" s="11" customFormat="1" ht="13.5">
      <c r="B480" s="215"/>
      <c r="D480" s="216" t="s">
        <v>166</v>
      </c>
      <c r="E480" s="217" t="s">
        <v>5</v>
      </c>
      <c r="F480" s="218" t="s">
        <v>834</v>
      </c>
      <c r="H480" s="217" t="s">
        <v>5</v>
      </c>
      <c r="I480" s="219"/>
      <c r="L480" s="215"/>
      <c r="M480" s="220"/>
      <c r="N480" s="221"/>
      <c r="O480" s="221"/>
      <c r="P480" s="221"/>
      <c r="Q480" s="221"/>
      <c r="R480" s="221"/>
      <c r="S480" s="221"/>
      <c r="T480" s="222"/>
      <c r="AT480" s="217" t="s">
        <v>166</v>
      </c>
      <c r="AU480" s="217" t="s">
        <v>82</v>
      </c>
      <c r="AV480" s="11" t="s">
        <v>78</v>
      </c>
      <c r="AW480" s="11" t="s">
        <v>36</v>
      </c>
      <c r="AX480" s="11" t="s">
        <v>73</v>
      </c>
      <c r="AY480" s="217" t="s">
        <v>158</v>
      </c>
    </row>
    <row r="481" spans="2:51" s="11" customFormat="1" ht="13.5">
      <c r="B481" s="215"/>
      <c r="D481" s="216" t="s">
        <v>166</v>
      </c>
      <c r="E481" s="217" t="s">
        <v>5</v>
      </c>
      <c r="F481" s="218" t="s">
        <v>835</v>
      </c>
      <c r="H481" s="217" t="s">
        <v>5</v>
      </c>
      <c r="I481" s="219"/>
      <c r="L481" s="215"/>
      <c r="M481" s="220"/>
      <c r="N481" s="221"/>
      <c r="O481" s="221"/>
      <c r="P481" s="221"/>
      <c r="Q481" s="221"/>
      <c r="R481" s="221"/>
      <c r="S481" s="221"/>
      <c r="T481" s="222"/>
      <c r="AT481" s="217" t="s">
        <v>166</v>
      </c>
      <c r="AU481" s="217" t="s">
        <v>82</v>
      </c>
      <c r="AV481" s="11" t="s">
        <v>78</v>
      </c>
      <c r="AW481" s="11" t="s">
        <v>36</v>
      </c>
      <c r="AX481" s="11" t="s">
        <v>73</v>
      </c>
      <c r="AY481" s="217" t="s">
        <v>158</v>
      </c>
    </row>
    <row r="482" spans="2:51" s="12" customFormat="1" ht="13.5">
      <c r="B482" s="223"/>
      <c r="D482" s="216" t="s">
        <v>166</v>
      </c>
      <c r="E482" s="224" t="s">
        <v>5</v>
      </c>
      <c r="F482" s="225" t="s">
        <v>2045</v>
      </c>
      <c r="H482" s="226">
        <v>0.11</v>
      </c>
      <c r="I482" s="227"/>
      <c r="L482" s="223"/>
      <c r="M482" s="228"/>
      <c r="N482" s="229"/>
      <c r="O482" s="229"/>
      <c r="P482" s="229"/>
      <c r="Q482" s="229"/>
      <c r="R482" s="229"/>
      <c r="S482" s="229"/>
      <c r="T482" s="230"/>
      <c r="AT482" s="224" t="s">
        <v>166</v>
      </c>
      <c r="AU482" s="224" t="s">
        <v>82</v>
      </c>
      <c r="AV482" s="12" t="s">
        <v>82</v>
      </c>
      <c r="AW482" s="12" t="s">
        <v>36</v>
      </c>
      <c r="AX482" s="12" t="s">
        <v>73</v>
      </c>
      <c r="AY482" s="224" t="s">
        <v>158</v>
      </c>
    </row>
    <row r="483" spans="2:51" s="12" customFormat="1" ht="13.5">
      <c r="B483" s="223"/>
      <c r="D483" s="216" t="s">
        <v>166</v>
      </c>
      <c r="E483" s="224" t="s">
        <v>5</v>
      </c>
      <c r="F483" s="225" t="s">
        <v>2046</v>
      </c>
      <c r="H483" s="226">
        <v>0.018</v>
      </c>
      <c r="I483" s="227"/>
      <c r="L483" s="223"/>
      <c r="M483" s="228"/>
      <c r="N483" s="229"/>
      <c r="O483" s="229"/>
      <c r="P483" s="229"/>
      <c r="Q483" s="229"/>
      <c r="R483" s="229"/>
      <c r="S483" s="229"/>
      <c r="T483" s="230"/>
      <c r="AT483" s="224" t="s">
        <v>166</v>
      </c>
      <c r="AU483" s="224" t="s">
        <v>82</v>
      </c>
      <c r="AV483" s="12" t="s">
        <v>82</v>
      </c>
      <c r="AW483" s="12" t="s">
        <v>36</v>
      </c>
      <c r="AX483" s="12" t="s">
        <v>73</v>
      </c>
      <c r="AY483" s="224" t="s">
        <v>158</v>
      </c>
    </row>
    <row r="484" spans="2:51" s="13" customFormat="1" ht="13.5">
      <c r="B484" s="231"/>
      <c r="D484" s="216" t="s">
        <v>166</v>
      </c>
      <c r="E484" s="232" t="s">
        <v>5</v>
      </c>
      <c r="F484" s="233" t="s">
        <v>169</v>
      </c>
      <c r="H484" s="234">
        <v>0.128</v>
      </c>
      <c r="I484" s="235"/>
      <c r="L484" s="231"/>
      <c r="M484" s="236"/>
      <c r="N484" s="237"/>
      <c r="O484" s="237"/>
      <c r="P484" s="237"/>
      <c r="Q484" s="237"/>
      <c r="R484" s="237"/>
      <c r="S484" s="237"/>
      <c r="T484" s="238"/>
      <c r="AT484" s="232" t="s">
        <v>166</v>
      </c>
      <c r="AU484" s="232" t="s">
        <v>82</v>
      </c>
      <c r="AV484" s="13" t="s">
        <v>88</v>
      </c>
      <c r="AW484" s="13" t="s">
        <v>36</v>
      </c>
      <c r="AX484" s="13" t="s">
        <v>73</v>
      </c>
      <c r="AY484" s="232" t="s">
        <v>158</v>
      </c>
    </row>
    <row r="485" spans="2:51" s="12" customFormat="1" ht="13.5">
      <c r="B485" s="223"/>
      <c r="D485" s="216" t="s">
        <v>166</v>
      </c>
      <c r="E485" s="224" t="s">
        <v>5</v>
      </c>
      <c r="F485" s="225" t="s">
        <v>2047</v>
      </c>
      <c r="H485" s="226">
        <v>0.138</v>
      </c>
      <c r="I485" s="227"/>
      <c r="L485" s="223"/>
      <c r="M485" s="228"/>
      <c r="N485" s="229"/>
      <c r="O485" s="229"/>
      <c r="P485" s="229"/>
      <c r="Q485" s="229"/>
      <c r="R485" s="229"/>
      <c r="S485" s="229"/>
      <c r="T485" s="230"/>
      <c r="AT485" s="224" t="s">
        <v>166</v>
      </c>
      <c r="AU485" s="224" t="s">
        <v>82</v>
      </c>
      <c r="AV485" s="12" t="s">
        <v>82</v>
      </c>
      <c r="AW485" s="12" t="s">
        <v>36</v>
      </c>
      <c r="AX485" s="12" t="s">
        <v>73</v>
      </c>
      <c r="AY485" s="224" t="s">
        <v>158</v>
      </c>
    </row>
    <row r="486" spans="2:51" s="13" customFormat="1" ht="13.5">
      <c r="B486" s="231"/>
      <c r="D486" s="216" t="s">
        <v>166</v>
      </c>
      <c r="E486" s="232" t="s">
        <v>5</v>
      </c>
      <c r="F486" s="233" t="s">
        <v>169</v>
      </c>
      <c r="H486" s="234">
        <v>0.138</v>
      </c>
      <c r="I486" s="235"/>
      <c r="L486" s="231"/>
      <c r="M486" s="236"/>
      <c r="N486" s="237"/>
      <c r="O486" s="237"/>
      <c r="P486" s="237"/>
      <c r="Q486" s="237"/>
      <c r="R486" s="237"/>
      <c r="S486" s="237"/>
      <c r="T486" s="238"/>
      <c r="AT486" s="232" t="s">
        <v>166</v>
      </c>
      <c r="AU486" s="232" t="s">
        <v>82</v>
      </c>
      <c r="AV486" s="13" t="s">
        <v>88</v>
      </c>
      <c r="AW486" s="13" t="s">
        <v>36</v>
      </c>
      <c r="AX486" s="13" t="s">
        <v>78</v>
      </c>
      <c r="AY486" s="232" t="s">
        <v>158</v>
      </c>
    </row>
    <row r="487" spans="2:65" s="1" customFormat="1" ht="16.5" customHeight="1">
      <c r="B487" s="202"/>
      <c r="C487" s="203" t="s">
        <v>691</v>
      </c>
      <c r="D487" s="203" t="s">
        <v>160</v>
      </c>
      <c r="E487" s="204" t="s">
        <v>858</v>
      </c>
      <c r="F487" s="205" t="s">
        <v>859</v>
      </c>
      <c r="G487" s="206" t="s">
        <v>163</v>
      </c>
      <c r="H487" s="207">
        <v>158</v>
      </c>
      <c r="I487" s="208"/>
      <c r="J487" s="209">
        <f>ROUND(I487*H487,2)</f>
        <v>0</v>
      </c>
      <c r="K487" s="205" t="s">
        <v>5</v>
      </c>
      <c r="L487" s="47"/>
      <c r="M487" s="210" t="s">
        <v>5</v>
      </c>
      <c r="N487" s="211" t="s">
        <v>44</v>
      </c>
      <c r="O487" s="48"/>
      <c r="P487" s="212">
        <f>O487*H487</f>
        <v>0</v>
      </c>
      <c r="Q487" s="212">
        <v>0</v>
      </c>
      <c r="R487" s="212">
        <f>Q487*H487</f>
        <v>0</v>
      </c>
      <c r="S487" s="212">
        <v>0</v>
      </c>
      <c r="T487" s="213">
        <f>S487*H487</f>
        <v>0</v>
      </c>
      <c r="AR487" s="25" t="s">
        <v>88</v>
      </c>
      <c r="AT487" s="25" t="s">
        <v>160</v>
      </c>
      <c r="AU487" s="25" t="s">
        <v>82</v>
      </c>
      <c r="AY487" s="25" t="s">
        <v>158</v>
      </c>
      <c r="BE487" s="214">
        <f>IF(N487="základní",J487,0)</f>
        <v>0</v>
      </c>
      <c r="BF487" s="214">
        <f>IF(N487="snížená",J487,0)</f>
        <v>0</v>
      </c>
      <c r="BG487" s="214">
        <f>IF(N487="zákl. přenesená",J487,0)</f>
        <v>0</v>
      </c>
      <c r="BH487" s="214">
        <f>IF(N487="sníž. přenesená",J487,0)</f>
        <v>0</v>
      </c>
      <c r="BI487" s="214">
        <f>IF(N487="nulová",J487,0)</f>
        <v>0</v>
      </c>
      <c r="BJ487" s="25" t="s">
        <v>78</v>
      </c>
      <c r="BK487" s="214">
        <f>ROUND(I487*H487,2)</f>
        <v>0</v>
      </c>
      <c r="BL487" s="25" t="s">
        <v>88</v>
      </c>
      <c r="BM487" s="25" t="s">
        <v>2048</v>
      </c>
    </row>
    <row r="488" spans="2:51" s="11" customFormat="1" ht="13.5">
      <c r="B488" s="215"/>
      <c r="D488" s="216" t="s">
        <v>166</v>
      </c>
      <c r="E488" s="217" t="s">
        <v>5</v>
      </c>
      <c r="F488" s="218" t="s">
        <v>509</v>
      </c>
      <c r="H488" s="217" t="s">
        <v>5</v>
      </c>
      <c r="I488" s="219"/>
      <c r="L488" s="215"/>
      <c r="M488" s="220"/>
      <c r="N488" s="221"/>
      <c r="O488" s="221"/>
      <c r="P488" s="221"/>
      <c r="Q488" s="221"/>
      <c r="R488" s="221"/>
      <c r="S488" s="221"/>
      <c r="T488" s="222"/>
      <c r="AT488" s="217" t="s">
        <v>166</v>
      </c>
      <c r="AU488" s="217" t="s">
        <v>82</v>
      </c>
      <c r="AV488" s="11" t="s">
        <v>78</v>
      </c>
      <c r="AW488" s="11" t="s">
        <v>36</v>
      </c>
      <c r="AX488" s="11" t="s">
        <v>73</v>
      </c>
      <c r="AY488" s="217" t="s">
        <v>158</v>
      </c>
    </row>
    <row r="489" spans="2:51" s="12" customFormat="1" ht="13.5">
      <c r="B489" s="223"/>
      <c r="D489" s="216" t="s">
        <v>166</v>
      </c>
      <c r="E489" s="224" t="s">
        <v>5</v>
      </c>
      <c r="F489" s="225" t="s">
        <v>2049</v>
      </c>
      <c r="H489" s="226">
        <v>158</v>
      </c>
      <c r="I489" s="227"/>
      <c r="L489" s="223"/>
      <c r="M489" s="228"/>
      <c r="N489" s="229"/>
      <c r="O489" s="229"/>
      <c r="P489" s="229"/>
      <c r="Q489" s="229"/>
      <c r="R489" s="229"/>
      <c r="S489" s="229"/>
      <c r="T489" s="230"/>
      <c r="AT489" s="224" t="s">
        <v>166</v>
      </c>
      <c r="AU489" s="224" t="s">
        <v>82</v>
      </c>
      <c r="AV489" s="12" t="s">
        <v>82</v>
      </c>
      <c r="AW489" s="12" t="s">
        <v>36</v>
      </c>
      <c r="AX489" s="12" t="s">
        <v>73</v>
      </c>
      <c r="AY489" s="224" t="s">
        <v>158</v>
      </c>
    </row>
    <row r="490" spans="2:51" s="13" customFormat="1" ht="13.5">
      <c r="B490" s="231"/>
      <c r="D490" s="216" t="s">
        <v>166</v>
      </c>
      <c r="E490" s="232" t="s">
        <v>5</v>
      </c>
      <c r="F490" s="233" t="s">
        <v>169</v>
      </c>
      <c r="H490" s="234">
        <v>158</v>
      </c>
      <c r="I490" s="235"/>
      <c r="L490" s="231"/>
      <c r="M490" s="236"/>
      <c r="N490" s="237"/>
      <c r="O490" s="237"/>
      <c r="P490" s="237"/>
      <c r="Q490" s="237"/>
      <c r="R490" s="237"/>
      <c r="S490" s="237"/>
      <c r="T490" s="238"/>
      <c r="AT490" s="232" t="s">
        <v>166</v>
      </c>
      <c r="AU490" s="232" t="s">
        <v>82</v>
      </c>
      <c r="AV490" s="13" t="s">
        <v>88</v>
      </c>
      <c r="AW490" s="13" t="s">
        <v>36</v>
      </c>
      <c r="AX490" s="13" t="s">
        <v>78</v>
      </c>
      <c r="AY490" s="232" t="s">
        <v>158</v>
      </c>
    </row>
    <row r="491" spans="2:63" s="10" customFormat="1" ht="29.85" customHeight="1">
      <c r="B491" s="189"/>
      <c r="D491" s="190" t="s">
        <v>72</v>
      </c>
      <c r="E491" s="200" t="s">
        <v>850</v>
      </c>
      <c r="F491" s="200" t="s">
        <v>871</v>
      </c>
      <c r="I491" s="192"/>
      <c r="J491" s="201">
        <f>BK491</f>
        <v>0</v>
      </c>
      <c r="L491" s="189"/>
      <c r="M491" s="194"/>
      <c r="N491" s="195"/>
      <c r="O491" s="195"/>
      <c r="P491" s="196">
        <f>SUM(P492:P518)</f>
        <v>0</v>
      </c>
      <c r="Q491" s="195"/>
      <c r="R491" s="196">
        <f>SUM(R492:R518)</f>
        <v>0</v>
      </c>
      <c r="S491" s="195"/>
      <c r="T491" s="197">
        <f>SUM(T492:T518)</f>
        <v>0</v>
      </c>
      <c r="AR491" s="190" t="s">
        <v>78</v>
      </c>
      <c r="AT491" s="198" t="s">
        <v>72</v>
      </c>
      <c r="AU491" s="198" t="s">
        <v>78</v>
      </c>
      <c r="AY491" s="190" t="s">
        <v>158</v>
      </c>
      <c r="BK491" s="199">
        <f>SUM(BK492:BK518)</f>
        <v>0</v>
      </c>
    </row>
    <row r="492" spans="2:65" s="1" customFormat="1" ht="38.25" customHeight="1">
      <c r="B492" s="202"/>
      <c r="C492" s="203" t="s">
        <v>706</v>
      </c>
      <c r="D492" s="203" t="s">
        <v>160</v>
      </c>
      <c r="E492" s="204" t="s">
        <v>873</v>
      </c>
      <c r="F492" s="205" t="s">
        <v>874</v>
      </c>
      <c r="G492" s="206" t="s">
        <v>163</v>
      </c>
      <c r="H492" s="207">
        <v>847</v>
      </c>
      <c r="I492" s="208"/>
      <c r="J492" s="209">
        <f>ROUND(I492*H492,2)</f>
        <v>0</v>
      </c>
      <c r="K492" s="205" t="s">
        <v>5</v>
      </c>
      <c r="L492" s="47"/>
      <c r="M492" s="210" t="s">
        <v>5</v>
      </c>
      <c r="N492" s="211" t="s">
        <v>44</v>
      </c>
      <c r="O492" s="48"/>
      <c r="P492" s="212">
        <f>O492*H492</f>
        <v>0</v>
      </c>
      <c r="Q492" s="212">
        <v>0</v>
      </c>
      <c r="R492" s="212">
        <f>Q492*H492</f>
        <v>0</v>
      </c>
      <c r="S492" s="212">
        <v>0</v>
      </c>
      <c r="T492" s="213">
        <f>S492*H492</f>
        <v>0</v>
      </c>
      <c r="AR492" s="25" t="s">
        <v>88</v>
      </c>
      <c r="AT492" s="25" t="s">
        <v>160</v>
      </c>
      <c r="AU492" s="25" t="s">
        <v>82</v>
      </c>
      <c r="AY492" s="25" t="s">
        <v>158</v>
      </c>
      <c r="BE492" s="214">
        <f>IF(N492="základní",J492,0)</f>
        <v>0</v>
      </c>
      <c r="BF492" s="214">
        <f>IF(N492="snížená",J492,0)</f>
        <v>0</v>
      </c>
      <c r="BG492" s="214">
        <f>IF(N492="zákl. přenesená",J492,0)</f>
        <v>0</v>
      </c>
      <c r="BH492" s="214">
        <f>IF(N492="sníž. přenesená",J492,0)</f>
        <v>0</v>
      </c>
      <c r="BI492" s="214">
        <f>IF(N492="nulová",J492,0)</f>
        <v>0</v>
      </c>
      <c r="BJ492" s="25" t="s">
        <v>78</v>
      </c>
      <c r="BK492" s="214">
        <f>ROUND(I492*H492,2)</f>
        <v>0</v>
      </c>
      <c r="BL492" s="25" t="s">
        <v>88</v>
      </c>
      <c r="BM492" s="25" t="s">
        <v>2050</v>
      </c>
    </row>
    <row r="493" spans="2:51" s="11" customFormat="1" ht="13.5">
      <c r="B493" s="215"/>
      <c r="D493" s="216" t="s">
        <v>166</v>
      </c>
      <c r="E493" s="217" t="s">
        <v>5</v>
      </c>
      <c r="F493" s="218" t="s">
        <v>687</v>
      </c>
      <c r="H493" s="217" t="s">
        <v>5</v>
      </c>
      <c r="I493" s="219"/>
      <c r="L493" s="215"/>
      <c r="M493" s="220"/>
      <c r="N493" s="221"/>
      <c r="O493" s="221"/>
      <c r="P493" s="221"/>
      <c r="Q493" s="221"/>
      <c r="R493" s="221"/>
      <c r="S493" s="221"/>
      <c r="T493" s="222"/>
      <c r="AT493" s="217" t="s">
        <v>166</v>
      </c>
      <c r="AU493" s="217" t="s">
        <v>82</v>
      </c>
      <c r="AV493" s="11" t="s">
        <v>78</v>
      </c>
      <c r="AW493" s="11" t="s">
        <v>36</v>
      </c>
      <c r="AX493" s="11" t="s">
        <v>73</v>
      </c>
      <c r="AY493" s="217" t="s">
        <v>158</v>
      </c>
    </row>
    <row r="494" spans="2:51" s="12" customFormat="1" ht="13.5">
      <c r="B494" s="223"/>
      <c r="D494" s="216" t="s">
        <v>166</v>
      </c>
      <c r="E494" s="224" t="s">
        <v>5</v>
      </c>
      <c r="F494" s="225" t="s">
        <v>2051</v>
      </c>
      <c r="H494" s="226">
        <v>230</v>
      </c>
      <c r="I494" s="227"/>
      <c r="L494" s="223"/>
      <c r="M494" s="228"/>
      <c r="N494" s="229"/>
      <c r="O494" s="229"/>
      <c r="P494" s="229"/>
      <c r="Q494" s="229"/>
      <c r="R494" s="229"/>
      <c r="S494" s="229"/>
      <c r="T494" s="230"/>
      <c r="AT494" s="224" t="s">
        <v>166</v>
      </c>
      <c r="AU494" s="224" t="s">
        <v>82</v>
      </c>
      <c r="AV494" s="12" t="s">
        <v>82</v>
      </c>
      <c r="AW494" s="12" t="s">
        <v>36</v>
      </c>
      <c r="AX494" s="12" t="s">
        <v>73</v>
      </c>
      <c r="AY494" s="224" t="s">
        <v>158</v>
      </c>
    </row>
    <row r="495" spans="2:51" s="11" customFormat="1" ht="13.5">
      <c r="B495" s="215"/>
      <c r="D495" s="216" t="s">
        <v>166</v>
      </c>
      <c r="E495" s="217" t="s">
        <v>5</v>
      </c>
      <c r="F495" s="218" t="s">
        <v>684</v>
      </c>
      <c r="H495" s="217" t="s">
        <v>5</v>
      </c>
      <c r="I495" s="219"/>
      <c r="L495" s="215"/>
      <c r="M495" s="220"/>
      <c r="N495" s="221"/>
      <c r="O495" s="221"/>
      <c r="P495" s="221"/>
      <c r="Q495" s="221"/>
      <c r="R495" s="221"/>
      <c r="S495" s="221"/>
      <c r="T495" s="222"/>
      <c r="AT495" s="217" t="s">
        <v>166</v>
      </c>
      <c r="AU495" s="217" t="s">
        <v>82</v>
      </c>
      <c r="AV495" s="11" t="s">
        <v>78</v>
      </c>
      <c r="AW495" s="11" t="s">
        <v>36</v>
      </c>
      <c r="AX495" s="11" t="s">
        <v>73</v>
      </c>
      <c r="AY495" s="217" t="s">
        <v>158</v>
      </c>
    </row>
    <row r="496" spans="2:51" s="12" customFormat="1" ht="13.5">
      <c r="B496" s="223"/>
      <c r="D496" s="216" t="s">
        <v>166</v>
      </c>
      <c r="E496" s="224" t="s">
        <v>5</v>
      </c>
      <c r="F496" s="225" t="s">
        <v>2052</v>
      </c>
      <c r="H496" s="226">
        <v>90</v>
      </c>
      <c r="I496" s="227"/>
      <c r="L496" s="223"/>
      <c r="M496" s="228"/>
      <c r="N496" s="229"/>
      <c r="O496" s="229"/>
      <c r="P496" s="229"/>
      <c r="Q496" s="229"/>
      <c r="R496" s="229"/>
      <c r="S496" s="229"/>
      <c r="T496" s="230"/>
      <c r="AT496" s="224" t="s">
        <v>166</v>
      </c>
      <c r="AU496" s="224" t="s">
        <v>82</v>
      </c>
      <c r="AV496" s="12" t="s">
        <v>82</v>
      </c>
      <c r="AW496" s="12" t="s">
        <v>36</v>
      </c>
      <c r="AX496" s="12" t="s">
        <v>73</v>
      </c>
      <c r="AY496" s="224" t="s">
        <v>158</v>
      </c>
    </row>
    <row r="497" spans="2:51" s="11" customFormat="1" ht="13.5">
      <c r="B497" s="215"/>
      <c r="D497" s="216" t="s">
        <v>166</v>
      </c>
      <c r="E497" s="217" t="s">
        <v>5</v>
      </c>
      <c r="F497" s="218" t="s">
        <v>680</v>
      </c>
      <c r="H497" s="217" t="s">
        <v>5</v>
      </c>
      <c r="I497" s="219"/>
      <c r="L497" s="215"/>
      <c r="M497" s="220"/>
      <c r="N497" s="221"/>
      <c r="O497" s="221"/>
      <c r="P497" s="221"/>
      <c r="Q497" s="221"/>
      <c r="R497" s="221"/>
      <c r="S497" s="221"/>
      <c r="T497" s="222"/>
      <c r="AT497" s="217" t="s">
        <v>166</v>
      </c>
      <c r="AU497" s="217" t="s">
        <v>82</v>
      </c>
      <c r="AV497" s="11" t="s">
        <v>78</v>
      </c>
      <c r="AW497" s="11" t="s">
        <v>36</v>
      </c>
      <c r="AX497" s="11" t="s">
        <v>73</v>
      </c>
      <c r="AY497" s="217" t="s">
        <v>158</v>
      </c>
    </row>
    <row r="498" spans="2:51" s="12" customFormat="1" ht="13.5">
      <c r="B498" s="223"/>
      <c r="D498" s="216" t="s">
        <v>166</v>
      </c>
      <c r="E498" s="224" t="s">
        <v>5</v>
      </c>
      <c r="F498" s="225" t="s">
        <v>2053</v>
      </c>
      <c r="H498" s="226">
        <v>205</v>
      </c>
      <c r="I498" s="227"/>
      <c r="L498" s="223"/>
      <c r="M498" s="228"/>
      <c r="N498" s="229"/>
      <c r="O498" s="229"/>
      <c r="P498" s="229"/>
      <c r="Q498" s="229"/>
      <c r="R498" s="229"/>
      <c r="S498" s="229"/>
      <c r="T498" s="230"/>
      <c r="AT498" s="224" t="s">
        <v>166</v>
      </c>
      <c r="AU498" s="224" t="s">
        <v>82</v>
      </c>
      <c r="AV498" s="12" t="s">
        <v>82</v>
      </c>
      <c r="AW498" s="12" t="s">
        <v>36</v>
      </c>
      <c r="AX498" s="12" t="s">
        <v>73</v>
      </c>
      <c r="AY498" s="224" t="s">
        <v>158</v>
      </c>
    </row>
    <row r="499" spans="2:51" s="11" customFormat="1" ht="13.5">
      <c r="B499" s="215"/>
      <c r="D499" s="216" t="s">
        <v>166</v>
      </c>
      <c r="E499" s="217" t="s">
        <v>5</v>
      </c>
      <c r="F499" s="218" t="s">
        <v>1859</v>
      </c>
      <c r="H499" s="217" t="s">
        <v>5</v>
      </c>
      <c r="I499" s="219"/>
      <c r="L499" s="215"/>
      <c r="M499" s="220"/>
      <c r="N499" s="221"/>
      <c r="O499" s="221"/>
      <c r="P499" s="221"/>
      <c r="Q499" s="221"/>
      <c r="R499" s="221"/>
      <c r="S499" s="221"/>
      <c r="T499" s="222"/>
      <c r="AT499" s="217" t="s">
        <v>166</v>
      </c>
      <c r="AU499" s="217" t="s">
        <v>82</v>
      </c>
      <c r="AV499" s="11" t="s">
        <v>78</v>
      </c>
      <c r="AW499" s="11" t="s">
        <v>36</v>
      </c>
      <c r="AX499" s="11" t="s">
        <v>73</v>
      </c>
      <c r="AY499" s="217" t="s">
        <v>158</v>
      </c>
    </row>
    <row r="500" spans="2:51" s="12" customFormat="1" ht="13.5">
      <c r="B500" s="223"/>
      <c r="D500" s="216" t="s">
        <v>166</v>
      </c>
      <c r="E500" s="224" t="s">
        <v>5</v>
      </c>
      <c r="F500" s="225" t="s">
        <v>2054</v>
      </c>
      <c r="H500" s="226">
        <v>65</v>
      </c>
      <c r="I500" s="227"/>
      <c r="L500" s="223"/>
      <c r="M500" s="228"/>
      <c r="N500" s="229"/>
      <c r="O500" s="229"/>
      <c r="P500" s="229"/>
      <c r="Q500" s="229"/>
      <c r="R500" s="229"/>
      <c r="S500" s="229"/>
      <c r="T500" s="230"/>
      <c r="AT500" s="224" t="s">
        <v>166</v>
      </c>
      <c r="AU500" s="224" t="s">
        <v>82</v>
      </c>
      <c r="AV500" s="12" t="s">
        <v>82</v>
      </c>
      <c r="AW500" s="12" t="s">
        <v>36</v>
      </c>
      <c r="AX500" s="12" t="s">
        <v>73</v>
      </c>
      <c r="AY500" s="224" t="s">
        <v>158</v>
      </c>
    </row>
    <row r="501" spans="2:51" s="11" customFormat="1" ht="13.5">
      <c r="B501" s="215"/>
      <c r="D501" s="216" t="s">
        <v>166</v>
      </c>
      <c r="E501" s="217" t="s">
        <v>5</v>
      </c>
      <c r="F501" s="218" t="s">
        <v>287</v>
      </c>
      <c r="H501" s="217" t="s">
        <v>5</v>
      </c>
      <c r="I501" s="219"/>
      <c r="L501" s="215"/>
      <c r="M501" s="220"/>
      <c r="N501" s="221"/>
      <c r="O501" s="221"/>
      <c r="P501" s="221"/>
      <c r="Q501" s="221"/>
      <c r="R501" s="221"/>
      <c r="S501" s="221"/>
      <c r="T501" s="222"/>
      <c r="AT501" s="217" t="s">
        <v>166</v>
      </c>
      <c r="AU501" s="217" t="s">
        <v>82</v>
      </c>
      <c r="AV501" s="11" t="s">
        <v>78</v>
      </c>
      <c r="AW501" s="11" t="s">
        <v>36</v>
      </c>
      <c r="AX501" s="11" t="s">
        <v>73</v>
      </c>
      <c r="AY501" s="217" t="s">
        <v>158</v>
      </c>
    </row>
    <row r="502" spans="2:51" s="12" customFormat="1" ht="13.5">
      <c r="B502" s="223"/>
      <c r="D502" s="216" t="s">
        <v>166</v>
      </c>
      <c r="E502" s="224" t="s">
        <v>5</v>
      </c>
      <c r="F502" s="225" t="s">
        <v>2055</v>
      </c>
      <c r="H502" s="226">
        <v>189</v>
      </c>
      <c r="I502" s="227"/>
      <c r="L502" s="223"/>
      <c r="M502" s="228"/>
      <c r="N502" s="229"/>
      <c r="O502" s="229"/>
      <c r="P502" s="229"/>
      <c r="Q502" s="229"/>
      <c r="R502" s="229"/>
      <c r="S502" s="229"/>
      <c r="T502" s="230"/>
      <c r="AT502" s="224" t="s">
        <v>166</v>
      </c>
      <c r="AU502" s="224" t="s">
        <v>82</v>
      </c>
      <c r="AV502" s="12" t="s">
        <v>82</v>
      </c>
      <c r="AW502" s="12" t="s">
        <v>36</v>
      </c>
      <c r="AX502" s="12" t="s">
        <v>73</v>
      </c>
      <c r="AY502" s="224" t="s">
        <v>158</v>
      </c>
    </row>
    <row r="503" spans="2:51" s="11" customFormat="1" ht="13.5">
      <c r="B503" s="215"/>
      <c r="D503" s="216" t="s">
        <v>166</v>
      </c>
      <c r="E503" s="217" t="s">
        <v>5</v>
      </c>
      <c r="F503" s="218" t="s">
        <v>1862</v>
      </c>
      <c r="H503" s="217" t="s">
        <v>5</v>
      </c>
      <c r="I503" s="219"/>
      <c r="L503" s="215"/>
      <c r="M503" s="220"/>
      <c r="N503" s="221"/>
      <c r="O503" s="221"/>
      <c r="P503" s="221"/>
      <c r="Q503" s="221"/>
      <c r="R503" s="221"/>
      <c r="S503" s="221"/>
      <c r="T503" s="222"/>
      <c r="AT503" s="217" t="s">
        <v>166</v>
      </c>
      <c r="AU503" s="217" t="s">
        <v>82</v>
      </c>
      <c r="AV503" s="11" t="s">
        <v>78</v>
      </c>
      <c r="AW503" s="11" t="s">
        <v>36</v>
      </c>
      <c r="AX503" s="11" t="s">
        <v>73</v>
      </c>
      <c r="AY503" s="217" t="s">
        <v>158</v>
      </c>
    </row>
    <row r="504" spans="2:51" s="12" customFormat="1" ht="13.5">
      <c r="B504" s="223"/>
      <c r="D504" s="216" t="s">
        <v>166</v>
      </c>
      <c r="E504" s="224" t="s">
        <v>5</v>
      </c>
      <c r="F504" s="225" t="s">
        <v>2056</v>
      </c>
      <c r="H504" s="226">
        <v>68</v>
      </c>
      <c r="I504" s="227"/>
      <c r="L504" s="223"/>
      <c r="M504" s="228"/>
      <c r="N504" s="229"/>
      <c r="O504" s="229"/>
      <c r="P504" s="229"/>
      <c r="Q504" s="229"/>
      <c r="R504" s="229"/>
      <c r="S504" s="229"/>
      <c r="T504" s="230"/>
      <c r="AT504" s="224" t="s">
        <v>166</v>
      </c>
      <c r="AU504" s="224" t="s">
        <v>82</v>
      </c>
      <c r="AV504" s="12" t="s">
        <v>82</v>
      </c>
      <c r="AW504" s="12" t="s">
        <v>36</v>
      </c>
      <c r="AX504" s="12" t="s">
        <v>73</v>
      </c>
      <c r="AY504" s="224" t="s">
        <v>158</v>
      </c>
    </row>
    <row r="505" spans="2:51" s="13" customFormat="1" ht="13.5">
      <c r="B505" s="231"/>
      <c r="D505" s="216" t="s">
        <v>166</v>
      </c>
      <c r="E505" s="232" t="s">
        <v>5</v>
      </c>
      <c r="F505" s="233" t="s">
        <v>169</v>
      </c>
      <c r="H505" s="234">
        <v>847</v>
      </c>
      <c r="I505" s="235"/>
      <c r="L505" s="231"/>
      <c r="M505" s="236"/>
      <c r="N505" s="237"/>
      <c r="O505" s="237"/>
      <c r="P505" s="237"/>
      <c r="Q505" s="237"/>
      <c r="R505" s="237"/>
      <c r="S505" s="237"/>
      <c r="T505" s="238"/>
      <c r="AT505" s="232" t="s">
        <v>166</v>
      </c>
      <c r="AU505" s="232" t="s">
        <v>82</v>
      </c>
      <c r="AV505" s="13" t="s">
        <v>88</v>
      </c>
      <c r="AW505" s="13" t="s">
        <v>36</v>
      </c>
      <c r="AX505" s="13" t="s">
        <v>78</v>
      </c>
      <c r="AY505" s="232" t="s">
        <v>158</v>
      </c>
    </row>
    <row r="506" spans="2:65" s="1" customFormat="1" ht="38.25" customHeight="1">
      <c r="B506" s="202"/>
      <c r="C506" s="203" t="s">
        <v>710</v>
      </c>
      <c r="D506" s="203" t="s">
        <v>160</v>
      </c>
      <c r="E506" s="204" t="s">
        <v>881</v>
      </c>
      <c r="F506" s="205" t="s">
        <v>882</v>
      </c>
      <c r="G506" s="206" t="s">
        <v>163</v>
      </c>
      <c r="H506" s="207">
        <v>157542</v>
      </c>
      <c r="I506" s="208"/>
      <c r="J506" s="209">
        <f>ROUND(I506*H506,2)</f>
        <v>0</v>
      </c>
      <c r="K506" s="205" t="s">
        <v>5</v>
      </c>
      <c r="L506" s="47"/>
      <c r="M506" s="210" t="s">
        <v>5</v>
      </c>
      <c r="N506" s="211" t="s">
        <v>44</v>
      </c>
      <c r="O506" s="48"/>
      <c r="P506" s="212">
        <f>O506*H506</f>
        <v>0</v>
      </c>
      <c r="Q506" s="212">
        <v>0</v>
      </c>
      <c r="R506" s="212">
        <f>Q506*H506</f>
        <v>0</v>
      </c>
      <c r="S506" s="212">
        <v>0</v>
      </c>
      <c r="T506" s="213">
        <f>S506*H506</f>
        <v>0</v>
      </c>
      <c r="AR506" s="25" t="s">
        <v>88</v>
      </c>
      <c r="AT506" s="25" t="s">
        <v>160</v>
      </c>
      <c r="AU506" s="25" t="s">
        <v>82</v>
      </c>
      <c r="AY506" s="25" t="s">
        <v>158</v>
      </c>
      <c r="BE506" s="214">
        <f>IF(N506="základní",J506,0)</f>
        <v>0</v>
      </c>
      <c r="BF506" s="214">
        <f>IF(N506="snížená",J506,0)</f>
        <v>0</v>
      </c>
      <c r="BG506" s="214">
        <f>IF(N506="zákl. přenesená",J506,0)</f>
        <v>0</v>
      </c>
      <c r="BH506" s="214">
        <f>IF(N506="sníž. přenesená",J506,0)</f>
        <v>0</v>
      </c>
      <c r="BI506" s="214">
        <f>IF(N506="nulová",J506,0)</f>
        <v>0</v>
      </c>
      <c r="BJ506" s="25" t="s">
        <v>78</v>
      </c>
      <c r="BK506" s="214">
        <f>ROUND(I506*H506,2)</f>
        <v>0</v>
      </c>
      <c r="BL506" s="25" t="s">
        <v>88</v>
      </c>
      <c r="BM506" s="25" t="s">
        <v>2057</v>
      </c>
    </row>
    <row r="507" spans="2:51" s="11" customFormat="1" ht="13.5">
      <c r="B507" s="215"/>
      <c r="D507" s="216" t="s">
        <v>166</v>
      </c>
      <c r="E507" s="217" t="s">
        <v>5</v>
      </c>
      <c r="F507" s="218" t="s">
        <v>884</v>
      </c>
      <c r="H507" s="217" t="s">
        <v>5</v>
      </c>
      <c r="I507" s="219"/>
      <c r="L507" s="215"/>
      <c r="M507" s="220"/>
      <c r="N507" s="221"/>
      <c r="O507" s="221"/>
      <c r="P507" s="221"/>
      <c r="Q507" s="221"/>
      <c r="R507" s="221"/>
      <c r="S507" s="221"/>
      <c r="T507" s="222"/>
      <c r="AT507" s="217" t="s">
        <v>166</v>
      </c>
      <c r="AU507" s="217" t="s">
        <v>82</v>
      </c>
      <c r="AV507" s="11" t="s">
        <v>78</v>
      </c>
      <c r="AW507" s="11" t="s">
        <v>36</v>
      </c>
      <c r="AX507" s="11" t="s">
        <v>73</v>
      </c>
      <c r="AY507" s="217" t="s">
        <v>158</v>
      </c>
    </row>
    <row r="508" spans="2:51" s="12" customFormat="1" ht="13.5">
      <c r="B508" s="223"/>
      <c r="D508" s="216" t="s">
        <v>166</v>
      </c>
      <c r="E508" s="224" t="s">
        <v>5</v>
      </c>
      <c r="F508" s="225" t="s">
        <v>2058</v>
      </c>
      <c r="H508" s="226">
        <v>157542</v>
      </c>
      <c r="I508" s="227"/>
      <c r="L508" s="223"/>
      <c r="M508" s="228"/>
      <c r="N508" s="229"/>
      <c r="O508" s="229"/>
      <c r="P508" s="229"/>
      <c r="Q508" s="229"/>
      <c r="R508" s="229"/>
      <c r="S508" s="229"/>
      <c r="T508" s="230"/>
      <c r="AT508" s="224" t="s">
        <v>166</v>
      </c>
      <c r="AU508" s="224" t="s">
        <v>82</v>
      </c>
      <c r="AV508" s="12" t="s">
        <v>82</v>
      </c>
      <c r="AW508" s="12" t="s">
        <v>36</v>
      </c>
      <c r="AX508" s="12" t="s">
        <v>73</v>
      </c>
      <c r="AY508" s="224" t="s">
        <v>158</v>
      </c>
    </row>
    <row r="509" spans="2:51" s="13" customFormat="1" ht="13.5">
      <c r="B509" s="231"/>
      <c r="D509" s="216" t="s">
        <v>166</v>
      </c>
      <c r="E509" s="232" t="s">
        <v>5</v>
      </c>
      <c r="F509" s="233" t="s">
        <v>169</v>
      </c>
      <c r="H509" s="234">
        <v>157542</v>
      </c>
      <c r="I509" s="235"/>
      <c r="L509" s="231"/>
      <c r="M509" s="236"/>
      <c r="N509" s="237"/>
      <c r="O509" s="237"/>
      <c r="P509" s="237"/>
      <c r="Q509" s="237"/>
      <c r="R509" s="237"/>
      <c r="S509" s="237"/>
      <c r="T509" s="238"/>
      <c r="AT509" s="232" t="s">
        <v>166</v>
      </c>
      <c r="AU509" s="232" t="s">
        <v>82</v>
      </c>
      <c r="AV509" s="13" t="s">
        <v>88</v>
      </c>
      <c r="AW509" s="13" t="s">
        <v>36</v>
      </c>
      <c r="AX509" s="13" t="s">
        <v>78</v>
      </c>
      <c r="AY509" s="232" t="s">
        <v>158</v>
      </c>
    </row>
    <row r="510" spans="2:65" s="1" customFormat="1" ht="38.25" customHeight="1">
      <c r="B510" s="202"/>
      <c r="C510" s="203" t="s">
        <v>714</v>
      </c>
      <c r="D510" s="203" t="s">
        <v>160</v>
      </c>
      <c r="E510" s="204" t="s">
        <v>887</v>
      </c>
      <c r="F510" s="205" t="s">
        <v>888</v>
      </c>
      <c r="G510" s="206" t="s">
        <v>163</v>
      </c>
      <c r="H510" s="207">
        <v>847</v>
      </c>
      <c r="I510" s="208"/>
      <c r="J510" s="209">
        <f>ROUND(I510*H510,2)</f>
        <v>0</v>
      </c>
      <c r="K510" s="205" t="s">
        <v>5</v>
      </c>
      <c r="L510" s="47"/>
      <c r="M510" s="210" t="s">
        <v>5</v>
      </c>
      <c r="N510" s="211" t="s">
        <v>44</v>
      </c>
      <c r="O510" s="48"/>
      <c r="P510" s="212">
        <f>O510*H510</f>
        <v>0</v>
      </c>
      <c r="Q510" s="212">
        <v>0</v>
      </c>
      <c r="R510" s="212">
        <f>Q510*H510</f>
        <v>0</v>
      </c>
      <c r="S510" s="212">
        <v>0</v>
      </c>
      <c r="T510" s="213">
        <f>S510*H510</f>
        <v>0</v>
      </c>
      <c r="AR510" s="25" t="s">
        <v>88</v>
      </c>
      <c r="AT510" s="25" t="s">
        <v>160</v>
      </c>
      <c r="AU510" s="25" t="s">
        <v>82</v>
      </c>
      <c r="AY510" s="25" t="s">
        <v>158</v>
      </c>
      <c r="BE510" s="214">
        <f>IF(N510="základní",J510,0)</f>
        <v>0</v>
      </c>
      <c r="BF510" s="214">
        <f>IF(N510="snížená",J510,0)</f>
        <v>0</v>
      </c>
      <c r="BG510" s="214">
        <f>IF(N510="zákl. přenesená",J510,0)</f>
        <v>0</v>
      </c>
      <c r="BH510" s="214">
        <f>IF(N510="sníž. přenesená",J510,0)</f>
        <v>0</v>
      </c>
      <c r="BI510" s="214">
        <f>IF(N510="nulová",J510,0)</f>
        <v>0</v>
      </c>
      <c r="BJ510" s="25" t="s">
        <v>78</v>
      </c>
      <c r="BK510" s="214">
        <f>ROUND(I510*H510,2)</f>
        <v>0</v>
      </c>
      <c r="BL510" s="25" t="s">
        <v>88</v>
      </c>
      <c r="BM510" s="25" t="s">
        <v>2059</v>
      </c>
    </row>
    <row r="511" spans="2:65" s="1" customFormat="1" ht="25.5" customHeight="1">
      <c r="B511" s="202"/>
      <c r="C511" s="203" t="s">
        <v>718</v>
      </c>
      <c r="D511" s="203" t="s">
        <v>160</v>
      </c>
      <c r="E511" s="204" t="s">
        <v>891</v>
      </c>
      <c r="F511" s="205" t="s">
        <v>892</v>
      </c>
      <c r="G511" s="206" t="s">
        <v>163</v>
      </c>
      <c r="H511" s="207">
        <v>847</v>
      </c>
      <c r="I511" s="208"/>
      <c r="J511" s="209">
        <f>ROUND(I511*H511,2)</f>
        <v>0</v>
      </c>
      <c r="K511" s="205" t="s">
        <v>5</v>
      </c>
      <c r="L511" s="47"/>
      <c r="M511" s="210" t="s">
        <v>5</v>
      </c>
      <c r="N511" s="211" t="s">
        <v>44</v>
      </c>
      <c r="O511" s="48"/>
      <c r="P511" s="212">
        <f>O511*H511</f>
        <v>0</v>
      </c>
      <c r="Q511" s="212">
        <v>0</v>
      </c>
      <c r="R511" s="212">
        <f>Q511*H511</f>
        <v>0</v>
      </c>
      <c r="S511" s="212">
        <v>0</v>
      </c>
      <c r="T511" s="213">
        <f>S511*H511</f>
        <v>0</v>
      </c>
      <c r="AR511" s="25" t="s">
        <v>88</v>
      </c>
      <c r="AT511" s="25" t="s">
        <v>160</v>
      </c>
      <c r="AU511" s="25" t="s">
        <v>82</v>
      </c>
      <c r="AY511" s="25" t="s">
        <v>158</v>
      </c>
      <c r="BE511" s="214">
        <f>IF(N511="základní",J511,0)</f>
        <v>0</v>
      </c>
      <c r="BF511" s="214">
        <f>IF(N511="snížená",J511,0)</f>
        <v>0</v>
      </c>
      <c r="BG511" s="214">
        <f>IF(N511="zákl. přenesená",J511,0)</f>
        <v>0</v>
      </c>
      <c r="BH511" s="214">
        <f>IF(N511="sníž. přenesená",J511,0)</f>
        <v>0</v>
      </c>
      <c r="BI511" s="214">
        <f>IF(N511="nulová",J511,0)</f>
        <v>0</v>
      </c>
      <c r="BJ511" s="25" t="s">
        <v>78</v>
      </c>
      <c r="BK511" s="214">
        <f>ROUND(I511*H511,2)</f>
        <v>0</v>
      </c>
      <c r="BL511" s="25" t="s">
        <v>88</v>
      </c>
      <c r="BM511" s="25" t="s">
        <v>2060</v>
      </c>
    </row>
    <row r="512" spans="2:65" s="1" customFormat="1" ht="25.5" customHeight="1">
      <c r="B512" s="202"/>
      <c r="C512" s="203" t="s">
        <v>722</v>
      </c>
      <c r="D512" s="203" t="s">
        <v>160</v>
      </c>
      <c r="E512" s="204" t="s">
        <v>895</v>
      </c>
      <c r="F512" s="205" t="s">
        <v>896</v>
      </c>
      <c r="G512" s="206" t="s">
        <v>163</v>
      </c>
      <c r="H512" s="207">
        <v>157542</v>
      </c>
      <c r="I512" s="208"/>
      <c r="J512" s="209">
        <f>ROUND(I512*H512,2)</f>
        <v>0</v>
      </c>
      <c r="K512" s="205" t="s">
        <v>5</v>
      </c>
      <c r="L512" s="47"/>
      <c r="M512" s="210" t="s">
        <v>5</v>
      </c>
      <c r="N512" s="211" t="s">
        <v>44</v>
      </c>
      <c r="O512" s="48"/>
      <c r="P512" s="212">
        <f>O512*H512</f>
        <v>0</v>
      </c>
      <c r="Q512" s="212">
        <v>0</v>
      </c>
      <c r="R512" s="212">
        <f>Q512*H512</f>
        <v>0</v>
      </c>
      <c r="S512" s="212">
        <v>0</v>
      </c>
      <c r="T512" s="213">
        <f>S512*H512</f>
        <v>0</v>
      </c>
      <c r="AR512" s="25" t="s">
        <v>88</v>
      </c>
      <c r="AT512" s="25" t="s">
        <v>160</v>
      </c>
      <c r="AU512" s="25" t="s">
        <v>82</v>
      </c>
      <c r="AY512" s="25" t="s">
        <v>158</v>
      </c>
      <c r="BE512" s="214">
        <f>IF(N512="základní",J512,0)</f>
        <v>0</v>
      </c>
      <c r="BF512" s="214">
        <f>IF(N512="snížená",J512,0)</f>
        <v>0</v>
      </c>
      <c r="BG512" s="214">
        <f>IF(N512="zákl. přenesená",J512,0)</f>
        <v>0</v>
      </c>
      <c r="BH512" s="214">
        <f>IF(N512="sníž. přenesená",J512,0)</f>
        <v>0</v>
      </c>
      <c r="BI512" s="214">
        <f>IF(N512="nulová",J512,0)</f>
        <v>0</v>
      </c>
      <c r="BJ512" s="25" t="s">
        <v>78</v>
      </c>
      <c r="BK512" s="214">
        <f>ROUND(I512*H512,2)</f>
        <v>0</v>
      </c>
      <c r="BL512" s="25" t="s">
        <v>88</v>
      </c>
      <c r="BM512" s="25" t="s">
        <v>2061</v>
      </c>
    </row>
    <row r="513" spans="2:65" s="1" customFormat="1" ht="25.5" customHeight="1">
      <c r="B513" s="202"/>
      <c r="C513" s="203" t="s">
        <v>725</v>
      </c>
      <c r="D513" s="203" t="s">
        <v>160</v>
      </c>
      <c r="E513" s="204" t="s">
        <v>899</v>
      </c>
      <c r="F513" s="205" t="s">
        <v>900</v>
      </c>
      <c r="G513" s="206" t="s">
        <v>163</v>
      </c>
      <c r="H513" s="207">
        <v>847</v>
      </c>
      <c r="I513" s="208"/>
      <c r="J513" s="209">
        <f>ROUND(I513*H513,2)</f>
        <v>0</v>
      </c>
      <c r="K513" s="205" t="s">
        <v>5</v>
      </c>
      <c r="L513" s="47"/>
      <c r="M513" s="210" t="s">
        <v>5</v>
      </c>
      <c r="N513" s="211" t="s">
        <v>44</v>
      </c>
      <c r="O513" s="48"/>
      <c r="P513" s="212">
        <f>O513*H513</f>
        <v>0</v>
      </c>
      <c r="Q513" s="212">
        <v>0</v>
      </c>
      <c r="R513" s="212">
        <f>Q513*H513</f>
        <v>0</v>
      </c>
      <c r="S513" s="212">
        <v>0</v>
      </c>
      <c r="T513" s="213">
        <f>S513*H513</f>
        <v>0</v>
      </c>
      <c r="AR513" s="25" t="s">
        <v>88</v>
      </c>
      <c r="AT513" s="25" t="s">
        <v>160</v>
      </c>
      <c r="AU513" s="25" t="s">
        <v>82</v>
      </c>
      <c r="AY513" s="25" t="s">
        <v>158</v>
      </c>
      <c r="BE513" s="214">
        <f>IF(N513="základní",J513,0)</f>
        <v>0</v>
      </c>
      <c r="BF513" s="214">
        <f>IF(N513="snížená",J513,0)</f>
        <v>0</v>
      </c>
      <c r="BG513" s="214">
        <f>IF(N513="zákl. přenesená",J513,0)</f>
        <v>0</v>
      </c>
      <c r="BH513" s="214">
        <f>IF(N513="sníž. přenesená",J513,0)</f>
        <v>0</v>
      </c>
      <c r="BI513" s="214">
        <f>IF(N513="nulová",J513,0)</f>
        <v>0</v>
      </c>
      <c r="BJ513" s="25" t="s">
        <v>78</v>
      </c>
      <c r="BK513" s="214">
        <f>ROUND(I513*H513,2)</f>
        <v>0</v>
      </c>
      <c r="BL513" s="25" t="s">
        <v>88</v>
      </c>
      <c r="BM513" s="25" t="s">
        <v>2062</v>
      </c>
    </row>
    <row r="514" spans="2:65" s="1" customFormat="1" ht="25.5" customHeight="1">
      <c r="B514" s="202"/>
      <c r="C514" s="203" t="s">
        <v>727</v>
      </c>
      <c r="D514" s="203" t="s">
        <v>160</v>
      </c>
      <c r="E514" s="204" t="s">
        <v>903</v>
      </c>
      <c r="F514" s="205" t="s">
        <v>904</v>
      </c>
      <c r="G514" s="206" t="s">
        <v>163</v>
      </c>
      <c r="H514" s="207">
        <v>100</v>
      </c>
      <c r="I514" s="208"/>
      <c r="J514" s="209">
        <f>ROUND(I514*H514,2)</f>
        <v>0</v>
      </c>
      <c r="K514" s="205" t="s">
        <v>5</v>
      </c>
      <c r="L514" s="47"/>
      <c r="M514" s="210" t="s">
        <v>5</v>
      </c>
      <c r="N514" s="211" t="s">
        <v>44</v>
      </c>
      <c r="O514" s="48"/>
      <c r="P514" s="212">
        <f>O514*H514</f>
        <v>0</v>
      </c>
      <c r="Q514" s="212">
        <v>0</v>
      </c>
      <c r="R514" s="212">
        <f>Q514*H514</f>
        <v>0</v>
      </c>
      <c r="S514" s="212">
        <v>0</v>
      </c>
      <c r="T514" s="213">
        <f>S514*H514</f>
        <v>0</v>
      </c>
      <c r="AR514" s="25" t="s">
        <v>88</v>
      </c>
      <c r="AT514" s="25" t="s">
        <v>160</v>
      </c>
      <c r="AU514" s="25" t="s">
        <v>82</v>
      </c>
      <c r="AY514" s="25" t="s">
        <v>158</v>
      </c>
      <c r="BE514" s="214">
        <f>IF(N514="základní",J514,0)</f>
        <v>0</v>
      </c>
      <c r="BF514" s="214">
        <f>IF(N514="snížená",J514,0)</f>
        <v>0</v>
      </c>
      <c r="BG514" s="214">
        <f>IF(N514="zákl. přenesená",J514,0)</f>
        <v>0</v>
      </c>
      <c r="BH514" s="214">
        <f>IF(N514="sníž. přenesená",J514,0)</f>
        <v>0</v>
      </c>
      <c r="BI514" s="214">
        <f>IF(N514="nulová",J514,0)</f>
        <v>0</v>
      </c>
      <c r="BJ514" s="25" t="s">
        <v>78</v>
      </c>
      <c r="BK514" s="214">
        <f>ROUND(I514*H514,2)</f>
        <v>0</v>
      </c>
      <c r="BL514" s="25" t="s">
        <v>88</v>
      </c>
      <c r="BM514" s="25" t="s">
        <v>2063</v>
      </c>
    </row>
    <row r="515" spans="2:51" s="11" customFormat="1" ht="13.5">
      <c r="B515" s="215"/>
      <c r="D515" s="216" t="s">
        <v>166</v>
      </c>
      <c r="E515" s="217" t="s">
        <v>5</v>
      </c>
      <c r="F515" s="218" t="s">
        <v>906</v>
      </c>
      <c r="H515" s="217" t="s">
        <v>5</v>
      </c>
      <c r="I515" s="219"/>
      <c r="L515" s="215"/>
      <c r="M515" s="220"/>
      <c r="N515" s="221"/>
      <c r="O515" s="221"/>
      <c r="P515" s="221"/>
      <c r="Q515" s="221"/>
      <c r="R515" s="221"/>
      <c r="S515" s="221"/>
      <c r="T515" s="222"/>
      <c r="AT515" s="217" t="s">
        <v>166</v>
      </c>
      <c r="AU515" s="217" t="s">
        <v>82</v>
      </c>
      <c r="AV515" s="11" t="s">
        <v>78</v>
      </c>
      <c r="AW515" s="11" t="s">
        <v>36</v>
      </c>
      <c r="AX515" s="11" t="s">
        <v>73</v>
      </c>
      <c r="AY515" s="217" t="s">
        <v>158</v>
      </c>
    </row>
    <row r="516" spans="2:51" s="11" customFormat="1" ht="13.5">
      <c r="B516" s="215"/>
      <c r="D516" s="216" t="s">
        <v>166</v>
      </c>
      <c r="E516" s="217" t="s">
        <v>5</v>
      </c>
      <c r="F516" s="218" t="s">
        <v>509</v>
      </c>
      <c r="H516" s="217" t="s">
        <v>5</v>
      </c>
      <c r="I516" s="219"/>
      <c r="L516" s="215"/>
      <c r="M516" s="220"/>
      <c r="N516" s="221"/>
      <c r="O516" s="221"/>
      <c r="P516" s="221"/>
      <c r="Q516" s="221"/>
      <c r="R516" s="221"/>
      <c r="S516" s="221"/>
      <c r="T516" s="222"/>
      <c r="AT516" s="217" t="s">
        <v>166</v>
      </c>
      <c r="AU516" s="217" t="s">
        <v>82</v>
      </c>
      <c r="AV516" s="11" t="s">
        <v>78</v>
      </c>
      <c r="AW516" s="11" t="s">
        <v>36</v>
      </c>
      <c r="AX516" s="11" t="s">
        <v>73</v>
      </c>
      <c r="AY516" s="217" t="s">
        <v>158</v>
      </c>
    </row>
    <row r="517" spans="2:51" s="12" customFormat="1" ht="13.5">
      <c r="B517" s="223"/>
      <c r="D517" s="216" t="s">
        <v>166</v>
      </c>
      <c r="E517" s="224" t="s">
        <v>5</v>
      </c>
      <c r="F517" s="225" t="s">
        <v>2064</v>
      </c>
      <c r="H517" s="226">
        <v>100</v>
      </c>
      <c r="I517" s="227"/>
      <c r="L517" s="223"/>
      <c r="M517" s="228"/>
      <c r="N517" s="229"/>
      <c r="O517" s="229"/>
      <c r="P517" s="229"/>
      <c r="Q517" s="229"/>
      <c r="R517" s="229"/>
      <c r="S517" s="229"/>
      <c r="T517" s="230"/>
      <c r="AT517" s="224" t="s">
        <v>166</v>
      </c>
      <c r="AU517" s="224" t="s">
        <v>82</v>
      </c>
      <c r="AV517" s="12" t="s">
        <v>82</v>
      </c>
      <c r="AW517" s="12" t="s">
        <v>36</v>
      </c>
      <c r="AX517" s="12" t="s">
        <v>73</v>
      </c>
      <c r="AY517" s="224" t="s">
        <v>158</v>
      </c>
    </row>
    <row r="518" spans="2:51" s="13" customFormat="1" ht="13.5">
      <c r="B518" s="231"/>
      <c r="D518" s="216" t="s">
        <v>166</v>
      </c>
      <c r="E518" s="232" t="s">
        <v>5</v>
      </c>
      <c r="F518" s="233" t="s">
        <v>169</v>
      </c>
      <c r="H518" s="234">
        <v>100</v>
      </c>
      <c r="I518" s="235"/>
      <c r="L518" s="231"/>
      <c r="M518" s="236"/>
      <c r="N518" s="237"/>
      <c r="O518" s="237"/>
      <c r="P518" s="237"/>
      <c r="Q518" s="237"/>
      <c r="R518" s="237"/>
      <c r="S518" s="237"/>
      <c r="T518" s="238"/>
      <c r="AT518" s="232" t="s">
        <v>166</v>
      </c>
      <c r="AU518" s="232" t="s">
        <v>82</v>
      </c>
      <c r="AV518" s="13" t="s">
        <v>88</v>
      </c>
      <c r="AW518" s="13" t="s">
        <v>36</v>
      </c>
      <c r="AX518" s="13" t="s">
        <v>78</v>
      </c>
      <c r="AY518" s="232" t="s">
        <v>158</v>
      </c>
    </row>
    <row r="519" spans="2:63" s="10" customFormat="1" ht="29.85" customHeight="1">
      <c r="B519" s="189"/>
      <c r="D519" s="190" t="s">
        <v>72</v>
      </c>
      <c r="E519" s="200" t="s">
        <v>863</v>
      </c>
      <c r="F519" s="200" t="s">
        <v>908</v>
      </c>
      <c r="I519" s="192"/>
      <c r="J519" s="201">
        <f>BK519</f>
        <v>0</v>
      </c>
      <c r="L519" s="189"/>
      <c r="M519" s="194"/>
      <c r="N519" s="195"/>
      <c r="O519" s="195"/>
      <c r="P519" s="196">
        <f>SUM(P520:P563)</f>
        <v>0</v>
      </c>
      <c r="Q519" s="195"/>
      <c r="R519" s="196">
        <f>SUM(R520:R563)</f>
        <v>0</v>
      </c>
      <c r="S519" s="195"/>
      <c r="T519" s="197">
        <f>SUM(T520:T563)</f>
        <v>0</v>
      </c>
      <c r="AR519" s="190" t="s">
        <v>78</v>
      </c>
      <c r="AT519" s="198" t="s">
        <v>72</v>
      </c>
      <c r="AU519" s="198" t="s">
        <v>78</v>
      </c>
      <c r="AY519" s="190" t="s">
        <v>158</v>
      </c>
      <c r="BK519" s="199">
        <f>SUM(BK520:BK563)</f>
        <v>0</v>
      </c>
    </row>
    <row r="520" spans="2:65" s="1" customFormat="1" ht="25.5" customHeight="1">
      <c r="B520" s="202"/>
      <c r="C520" s="203" t="s">
        <v>744</v>
      </c>
      <c r="D520" s="203" t="s">
        <v>160</v>
      </c>
      <c r="E520" s="204" t="s">
        <v>2065</v>
      </c>
      <c r="F520" s="205" t="s">
        <v>2066</v>
      </c>
      <c r="G520" s="206" t="s">
        <v>163</v>
      </c>
      <c r="H520" s="207">
        <v>5.3</v>
      </c>
      <c r="I520" s="208"/>
      <c r="J520" s="209">
        <f>ROUND(I520*H520,2)</f>
        <v>0</v>
      </c>
      <c r="K520" s="205" t="s">
        <v>164</v>
      </c>
      <c r="L520" s="47"/>
      <c r="M520" s="210" t="s">
        <v>5</v>
      </c>
      <c r="N520" s="211" t="s">
        <v>44</v>
      </c>
      <c r="O520" s="48"/>
      <c r="P520" s="212">
        <f>O520*H520</f>
        <v>0</v>
      </c>
      <c r="Q520" s="212">
        <v>0</v>
      </c>
      <c r="R520" s="212">
        <f>Q520*H520</f>
        <v>0</v>
      </c>
      <c r="S520" s="212">
        <v>0</v>
      </c>
      <c r="T520" s="213">
        <f>S520*H520</f>
        <v>0</v>
      </c>
      <c r="AR520" s="25" t="s">
        <v>88</v>
      </c>
      <c r="AT520" s="25" t="s">
        <v>160</v>
      </c>
      <c r="AU520" s="25" t="s">
        <v>82</v>
      </c>
      <c r="AY520" s="25" t="s">
        <v>158</v>
      </c>
      <c r="BE520" s="214">
        <f>IF(N520="základní",J520,0)</f>
        <v>0</v>
      </c>
      <c r="BF520" s="214">
        <f>IF(N520="snížená",J520,0)</f>
        <v>0</v>
      </c>
      <c r="BG520" s="214">
        <f>IF(N520="zákl. přenesená",J520,0)</f>
        <v>0</v>
      </c>
      <c r="BH520" s="214">
        <f>IF(N520="sníž. přenesená",J520,0)</f>
        <v>0</v>
      </c>
      <c r="BI520" s="214">
        <f>IF(N520="nulová",J520,0)</f>
        <v>0</v>
      </c>
      <c r="BJ520" s="25" t="s">
        <v>78</v>
      </c>
      <c r="BK520" s="214">
        <f>ROUND(I520*H520,2)</f>
        <v>0</v>
      </c>
      <c r="BL520" s="25" t="s">
        <v>88</v>
      </c>
      <c r="BM520" s="25" t="s">
        <v>2067</v>
      </c>
    </row>
    <row r="521" spans="2:51" s="11" customFormat="1" ht="13.5">
      <c r="B521" s="215"/>
      <c r="D521" s="216" t="s">
        <v>166</v>
      </c>
      <c r="E521" s="217" t="s">
        <v>5</v>
      </c>
      <c r="F521" s="218" t="s">
        <v>680</v>
      </c>
      <c r="H521" s="217" t="s">
        <v>5</v>
      </c>
      <c r="I521" s="219"/>
      <c r="L521" s="215"/>
      <c r="M521" s="220"/>
      <c r="N521" s="221"/>
      <c r="O521" s="221"/>
      <c r="P521" s="221"/>
      <c r="Q521" s="221"/>
      <c r="R521" s="221"/>
      <c r="S521" s="221"/>
      <c r="T521" s="222"/>
      <c r="AT521" s="217" t="s">
        <v>166</v>
      </c>
      <c r="AU521" s="217" t="s">
        <v>82</v>
      </c>
      <c r="AV521" s="11" t="s">
        <v>78</v>
      </c>
      <c r="AW521" s="11" t="s">
        <v>36</v>
      </c>
      <c r="AX521" s="11" t="s">
        <v>73</v>
      </c>
      <c r="AY521" s="217" t="s">
        <v>158</v>
      </c>
    </row>
    <row r="522" spans="2:51" s="12" customFormat="1" ht="13.5">
      <c r="B522" s="223"/>
      <c r="D522" s="216" t="s">
        <v>166</v>
      </c>
      <c r="E522" s="224" t="s">
        <v>5</v>
      </c>
      <c r="F522" s="225" t="s">
        <v>2068</v>
      </c>
      <c r="H522" s="226">
        <v>5.3</v>
      </c>
      <c r="I522" s="227"/>
      <c r="L522" s="223"/>
      <c r="M522" s="228"/>
      <c r="N522" s="229"/>
      <c r="O522" s="229"/>
      <c r="P522" s="229"/>
      <c r="Q522" s="229"/>
      <c r="R522" s="229"/>
      <c r="S522" s="229"/>
      <c r="T522" s="230"/>
      <c r="AT522" s="224" t="s">
        <v>166</v>
      </c>
      <c r="AU522" s="224" t="s">
        <v>82</v>
      </c>
      <c r="AV522" s="12" t="s">
        <v>82</v>
      </c>
      <c r="AW522" s="12" t="s">
        <v>36</v>
      </c>
      <c r="AX522" s="12" t="s">
        <v>73</v>
      </c>
      <c r="AY522" s="224" t="s">
        <v>158</v>
      </c>
    </row>
    <row r="523" spans="2:51" s="13" customFormat="1" ht="13.5">
      <c r="B523" s="231"/>
      <c r="D523" s="216" t="s">
        <v>166</v>
      </c>
      <c r="E523" s="232" t="s">
        <v>5</v>
      </c>
      <c r="F523" s="233" t="s">
        <v>169</v>
      </c>
      <c r="H523" s="234">
        <v>5.3</v>
      </c>
      <c r="I523" s="235"/>
      <c r="L523" s="231"/>
      <c r="M523" s="236"/>
      <c r="N523" s="237"/>
      <c r="O523" s="237"/>
      <c r="P523" s="237"/>
      <c r="Q523" s="237"/>
      <c r="R523" s="237"/>
      <c r="S523" s="237"/>
      <c r="T523" s="238"/>
      <c r="AT523" s="232" t="s">
        <v>166</v>
      </c>
      <c r="AU523" s="232" t="s">
        <v>82</v>
      </c>
      <c r="AV523" s="13" t="s">
        <v>88</v>
      </c>
      <c r="AW523" s="13" t="s">
        <v>36</v>
      </c>
      <c r="AX523" s="13" t="s">
        <v>78</v>
      </c>
      <c r="AY523" s="232" t="s">
        <v>158</v>
      </c>
    </row>
    <row r="524" spans="2:65" s="1" customFormat="1" ht="25.5" customHeight="1">
      <c r="B524" s="202"/>
      <c r="C524" s="203" t="s">
        <v>747</v>
      </c>
      <c r="D524" s="203" t="s">
        <v>160</v>
      </c>
      <c r="E524" s="204" t="s">
        <v>2069</v>
      </c>
      <c r="F524" s="205" t="s">
        <v>2070</v>
      </c>
      <c r="G524" s="206" t="s">
        <v>163</v>
      </c>
      <c r="H524" s="207">
        <v>140.4</v>
      </c>
      <c r="I524" s="208"/>
      <c r="J524" s="209">
        <f>ROUND(I524*H524,2)</f>
        <v>0</v>
      </c>
      <c r="K524" s="205" t="s">
        <v>164</v>
      </c>
      <c r="L524" s="47"/>
      <c r="M524" s="210" t="s">
        <v>5</v>
      </c>
      <c r="N524" s="211" t="s">
        <v>44</v>
      </c>
      <c r="O524" s="48"/>
      <c r="P524" s="212">
        <f>O524*H524</f>
        <v>0</v>
      </c>
      <c r="Q524" s="212">
        <v>0</v>
      </c>
      <c r="R524" s="212">
        <f>Q524*H524</f>
        <v>0</v>
      </c>
      <c r="S524" s="212">
        <v>0</v>
      </c>
      <c r="T524" s="213">
        <f>S524*H524</f>
        <v>0</v>
      </c>
      <c r="AR524" s="25" t="s">
        <v>88</v>
      </c>
      <c r="AT524" s="25" t="s">
        <v>160</v>
      </c>
      <c r="AU524" s="25" t="s">
        <v>82</v>
      </c>
      <c r="AY524" s="25" t="s">
        <v>158</v>
      </c>
      <c r="BE524" s="214">
        <f>IF(N524="základní",J524,0)</f>
        <v>0</v>
      </c>
      <c r="BF524" s="214">
        <f>IF(N524="snížená",J524,0)</f>
        <v>0</v>
      </c>
      <c r="BG524" s="214">
        <f>IF(N524="zákl. přenesená",J524,0)</f>
        <v>0</v>
      </c>
      <c r="BH524" s="214">
        <f>IF(N524="sníž. přenesená",J524,0)</f>
        <v>0</v>
      </c>
      <c r="BI524" s="214">
        <f>IF(N524="nulová",J524,0)</f>
        <v>0</v>
      </c>
      <c r="BJ524" s="25" t="s">
        <v>78</v>
      </c>
      <c r="BK524" s="214">
        <f>ROUND(I524*H524,2)</f>
        <v>0</v>
      </c>
      <c r="BL524" s="25" t="s">
        <v>88</v>
      </c>
      <c r="BM524" s="25" t="s">
        <v>2071</v>
      </c>
    </row>
    <row r="525" spans="2:51" s="11" customFormat="1" ht="13.5">
      <c r="B525" s="215"/>
      <c r="D525" s="216" t="s">
        <v>166</v>
      </c>
      <c r="E525" s="217" t="s">
        <v>5</v>
      </c>
      <c r="F525" s="218" t="s">
        <v>687</v>
      </c>
      <c r="H525" s="217" t="s">
        <v>5</v>
      </c>
      <c r="I525" s="219"/>
      <c r="L525" s="215"/>
      <c r="M525" s="220"/>
      <c r="N525" s="221"/>
      <c r="O525" s="221"/>
      <c r="P525" s="221"/>
      <c r="Q525" s="221"/>
      <c r="R525" s="221"/>
      <c r="S525" s="221"/>
      <c r="T525" s="222"/>
      <c r="AT525" s="217" t="s">
        <v>166</v>
      </c>
      <c r="AU525" s="217" t="s">
        <v>82</v>
      </c>
      <c r="AV525" s="11" t="s">
        <v>78</v>
      </c>
      <c r="AW525" s="11" t="s">
        <v>36</v>
      </c>
      <c r="AX525" s="11" t="s">
        <v>73</v>
      </c>
      <c r="AY525" s="217" t="s">
        <v>158</v>
      </c>
    </row>
    <row r="526" spans="2:51" s="12" customFormat="1" ht="13.5">
      <c r="B526" s="223"/>
      <c r="D526" s="216" t="s">
        <v>166</v>
      </c>
      <c r="E526" s="224" t="s">
        <v>5</v>
      </c>
      <c r="F526" s="225" t="s">
        <v>2072</v>
      </c>
      <c r="H526" s="226">
        <v>131</v>
      </c>
      <c r="I526" s="227"/>
      <c r="L526" s="223"/>
      <c r="M526" s="228"/>
      <c r="N526" s="229"/>
      <c r="O526" s="229"/>
      <c r="P526" s="229"/>
      <c r="Q526" s="229"/>
      <c r="R526" s="229"/>
      <c r="S526" s="229"/>
      <c r="T526" s="230"/>
      <c r="AT526" s="224" t="s">
        <v>166</v>
      </c>
      <c r="AU526" s="224" t="s">
        <v>82</v>
      </c>
      <c r="AV526" s="12" t="s">
        <v>82</v>
      </c>
      <c r="AW526" s="12" t="s">
        <v>36</v>
      </c>
      <c r="AX526" s="12" t="s">
        <v>73</v>
      </c>
      <c r="AY526" s="224" t="s">
        <v>158</v>
      </c>
    </row>
    <row r="527" spans="2:51" s="11" customFormat="1" ht="13.5">
      <c r="B527" s="215"/>
      <c r="D527" s="216" t="s">
        <v>166</v>
      </c>
      <c r="E527" s="217" t="s">
        <v>5</v>
      </c>
      <c r="F527" s="218" t="s">
        <v>1857</v>
      </c>
      <c r="H527" s="217" t="s">
        <v>5</v>
      </c>
      <c r="I527" s="219"/>
      <c r="L527" s="215"/>
      <c r="M527" s="220"/>
      <c r="N527" s="221"/>
      <c r="O527" s="221"/>
      <c r="P527" s="221"/>
      <c r="Q527" s="221"/>
      <c r="R527" s="221"/>
      <c r="S527" s="221"/>
      <c r="T527" s="222"/>
      <c r="AT527" s="217" t="s">
        <v>166</v>
      </c>
      <c r="AU527" s="217" t="s">
        <v>82</v>
      </c>
      <c r="AV527" s="11" t="s">
        <v>78</v>
      </c>
      <c r="AW527" s="11" t="s">
        <v>36</v>
      </c>
      <c r="AX527" s="11" t="s">
        <v>73</v>
      </c>
      <c r="AY527" s="217" t="s">
        <v>158</v>
      </c>
    </row>
    <row r="528" spans="2:51" s="12" customFormat="1" ht="13.5">
      <c r="B528" s="223"/>
      <c r="D528" s="216" t="s">
        <v>166</v>
      </c>
      <c r="E528" s="224" t="s">
        <v>5</v>
      </c>
      <c r="F528" s="225" t="s">
        <v>2073</v>
      </c>
      <c r="H528" s="226">
        <v>9.4</v>
      </c>
      <c r="I528" s="227"/>
      <c r="L528" s="223"/>
      <c r="M528" s="228"/>
      <c r="N528" s="229"/>
      <c r="O528" s="229"/>
      <c r="P528" s="229"/>
      <c r="Q528" s="229"/>
      <c r="R528" s="229"/>
      <c r="S528" s="229"/>
      <c r="T528" s="230"/>
      <c r="AT528" s="224" t="s">
        <v>166</v>
      </c>
      <c r="AU528" s="224" t="s">
        <v>82</v>
      </c>
      <c r="AV528" s="12" t="s">
        <v>82</v>
      </c>
      <c r="AW528" s="12" t="s">
        <v>36</v>
      </c>
      <c r="AX528" s="12" t="s">
        <v>73</v>
      </c>
      <c r="AY528" s="224" t="s">
        <v>158</v>
      </c>
    </row>
    <row r="529" spans="2:51" s="13" customFormat="1" ht="13.5">
      <c r="B529" s="231"/>
      <c r="D529" s="216" t="s">
        <v>166</v>
      </c>
      <c r="E529" s="232" t="s">
        <v>5</v>
      </c>
      <c r="F529" s="233" t="s">
        <v>169</v>
      </c>
      <c r="H529" s="234">
        <v>140.4</v>
      </c>
      <c r="I529" s="235"/>
      <c r="L529" s="231"/>
      <c r="M529" s="236"/>
      <c r="N529" s="237"/>
      <c r="O529" s="237"/>
      <c r="P529" s="237"/>
      <c r="Q529" s="237"/>
      <c r="R529" s="237"/>
      <c r="S529" s="237"/>
      <c r="T529" s="238"/>
      <c r="AT529" s="232" t="s">
        <v>166</v>
      </c>
      <c r="AU529" s="232" t="s">
        <v>82</v>
      </c>
      <c r="AV529" s="13" t="s">
        <v>88</v>
      </c>
      <c r="AW529" s="13" t="s">
        <v>36</v>
      </c>
      <c r="AX529" s="13" t="s">
        <v>78</v>
      </c>
      <c r="AY529" s="232" t="s">
        <v>158</v>
      </c>
    </row>
    <row r="530" spans="2:65" s="1" customFormat="1" ht="38.25" customHeight="1">
      <c r="B530" s="202"/>
      <c r="C530" s="203" t="s">
        <v>751</v>
      </c>
      <c r="D530" s="203" t="s">
        <v>160</v>
      </c>
      <c r="E530" s="204" t="s">
        <v>2074</v>
      </c>
      <c r="F530" s="205" t="s">
        <v>2075</v>
      </c>
      <c r="G530" s="206" t="s">
        <v>163</v>
      </c>
      <c r="H530" s="207">
        <v>311</v>
      </c>
      <c r="I530" s="208"/>
      <c r="J530" s="209">
        <f>ROUND(I530*H530,2)</f>
        <v>0</v>
      </c>
      <c r="K530" s="205" t="s">
        <v>164</v>
      </c>
      <c r="L530" s="47"/>
      <c r="M530" s="210" t="s">
        <v>5</v>
      </c>
      <c r="N530" s="211" t="s">
        <v>44</v>
      </c>
      <c r="O530" s="48"/>
      <c r="P530" s="212">
        <f>O530*H530</f>
        <v>0</v>
      </c>
      <c r="Q530" s="212">
        <v>0</v>
      </c>
      <c r="R530" s="212">
        <f>Q530*H530</f>
        <v>0</v>
      </c>
      <c r="S530" s="212">
        <v>0</v>
      </c>
      <c r="T530" s="213">
        <f>S530*H530</f>
        <v>0</v>
      </c>
      <c r="AR530" s="25" t="s">
        <v>88</v>
      </c>
      <c r="AT530" s="25" t="s">
        <v>160</v>
      </c>
      <c r="AU530" s="25" t="s">
        <v>82</v>
      </c>
      <c r="AY530" s="25" t="s">
        <v>158</v>
      </c>
      <c r="BE530" s="214">
        <f>IF(N530="základní",J530,0)</f>
        <v>0</v>
      </c>
      <c r="BF530" s="214">
        <f>IF(N530="snížená",J530,0)</f>
        <v>0</v>
      </c>
      <c r="BG530" s="214">
        <f>IF(N530="zákl. přenesená",J530,0)</f>
        <v>0</v>
      </c>
      <c r="BH530" s="214">
        <f>IF(N530="sníž. přenesená",J530,0)</f>
        <v>0</v>
      </c>
      <c r="BI530" s="214">
        <f>IF(N530="nulová",J530,0)</f>
        <v>0</v>
      </c>
      <c r="BJ530" s="25" t="s">
        <v>78</v>
      </c>
      <c r="BK530" s="214">
        <f>ROUND(I530*H530,2)</f>
        <v>0</v>
      </c>
      <c r="BL530" s="25" t="s">
        <v>88</v>
      </c>
      <c r="BM530" s="25" t="s">
        <v>2076</v>
      </c>
    </row>
    <row r="531" spans="2:51" s="11" customFormat="1" ht="13.5">
      <c r="B531" s="215"/>
      <c r="D531" s="216" t="s">
        <v>166</v>
      </c>
      <c r="E531" s="217" t="s">
        <v>5</v>
      </c>
      <c r="F531" s="218" t="s">
        <v>287</v>
      </c>
      <c r="H531" s="217" t="s">
        <v>5</v>
      </c>
      <c r="I531" s="219"/>
      <c r="L531" s="215"/>
      <c r="M531" s="220"/>
      <c r="N531" s="221"/>
      <c r="O531" s="221"/>
      <c r="P531" s="221"/>
      <c r="Q531" s="221"/>
      <c r="R531" s="221"/>
      <c r="S531" s="221"/>
      <c r="T531" s="222"/>
      <c r="AT531" s="217" t="s">
        <v>166</v>
      </c>
      <c r="AU531" s="217" t="s">
        <v>82</v>
      </c>
      <c r="AV531" s="11" t="s">
        <v>78</v>
      </c>
      <c r="AW531" s="11" t="s">
        <v>36</v>
      </c>
      <c r="AX531" s="11" t="s">
        <v>73</v>
      </c>
      <c r="AY531" s="217" t="s">
        <v>158</v>
      </c>
    </row>
    <row r="532" spans="2:51" s="12" customFormat="1" ht="13.5">
      <c r="B532" s="223"/>
      <c r="D532" s="216" t="s">
        <v>166</v>
      </c>
      <c r="E532" s="224" t="s">
        <v>5</v>
      </c>
      <c r="F532" s="225" t="s">
        <v>2077</v>
      </c>
      <c r="H532" s="226">
        <v>89</v>
      </c>
      <c r="I532" s="227"/>
      <c r="L532" s="223"/>
      <c r="M532" s="228"/>
      <c r="N532" s="229"/>
      <c r="O532" s="229"/>
      <c r="P532" s="229"/>
      <c r="Q532" s="229"/>
      <c r="R532" s="229"/>
      <c r="S532" s="229"/>
      <c r="T532" s="230"/>
      <c r="AT532" s="224" t="s">
        <v>166</v>
      </c>
      <c r="AU532" s="224" t="s">
        <v>82</v>
      </c>
      <c r="AV532" s="12" t="s">
        <v>82</v>
      </c>
      <c r="AW532" s="12" t="s">
        <v>36</v>
      </c>
      <c r="AX532" s="12" t="s">
        <v>73</v>
      </c>
      <c r="AY532" s="224" t="s">
        <v>158</v>
      </c>
    </row>
    <row r="533" spans="2:51" s="11" customFormat="1" ht="13.5">
      <c r="B533" s="215"/>
      <c r="D533" s="216" t="s">
        <v>166</v>
      </c>
      <c r="E533" s="217" t="s">
        <v>5</v>
      </c>
      <c r="F533" s="218" t="s">
        <v>1862</v>
      </c>
      <c r="H533" s="217" t="s">
        <v>5</v>
      </c>
      <c r="I533" s="219"/>
      <c r="L533" s="215"/>
      <c r="M533" s="220"/>
      <c r="N533" s="221"/>
      <c r="O533" s="221"/>
      <c r="P533" s="221"/>
      <c r="Q533" s="221"/>
      <c r="R533" s="221"/>
      <c r="S533" s="221"/>
      <c r="T533" s="222"/>
      <c r="AT533" s="217" t="s">
        <v>166</v>
      </c>
      <c r="AU533" s="217" t="s">
        <v>82</v>
      </c>
      <c r="AV533" s="11" t="s">
        <v>78</v>
      </c>
      <c r="AW533" s="11" t="s">
        <v>36</v>
      </c>
      <c r="AX533" s="11" t="s">
        <v>73</v>
      </c>
      <c r="AY533" s="217" t="s">
        <v>158</v>
      </c>
    </row>
    <row r="534" spans="2:51" s="12" customFormat="1" ht="13.5">
      <c r="B534" s="223"/>
      <c r="D534" s="216" t="s">
        <v>166</v>
      </c>
      <c r="E534" s="224" t="s">
        <v>5</v>
      </c>
      <c r="F534" s="225" t="s">
        <v>2078</v>
      </c>
      <c r="H534" s="226">
        <v>45.5</v>
      </c>
      <c r="I534" s="227"/>
      <c r="L534" s="223"/>
      <c r="M534" s="228"/>
      <c r="N534" s="229"/>
      <c r="O534" s="229"/>
      <c r="P534" s="229"/>
      <c r="Q534" s="229"/>
      <c r="R534" s="229"/>
      <c r="S534" s="229"/>
      <c r="T534" s="230"/>
      <c r="AT534" s="224" t="s">
        <v>166</v>
      </c>
      <c r="AU534" s="224" t="s">
        <v>82</v>
      </c>
      <c r="AV534" s="12" t="s">
        <v>82</v>
      </c>
      <c r="AW534" s="12" t="s">
        <v>36</v>
      </c>
      <c r="AX534" s="12" t="s">
        <v>73</v>
      </c>
      <c r="AY534" s="224" t="s">
        <v>158</v>
      </c>
    </row>
    <row r="535" spans="2:51" s="11" customFormat="1" ht="13.5">
      <c r="B535" s="215"/>
      <c r="D535" s="216" t="s">
        <v>166</v>
      </c>
      <c r="E535" s="217" t="s">
        <v>5</v>
      </c>
      <c r="F535" s="218" t="s">
        <v>1859</v>
      </c>
      <c r="H535" s="217" t="s">
        <v>5</v>
      </c>
      <c r="I535" s="219"/>
      <c r="L535" s="215"/>
      <c r="M535" s="220"/>
      <c r="N535" s="221"/>
      <c r="O535" s="221"/>
      <c r="P535" s="221"/>
      <c r="Q535" s="221"/>
      <c r="R535" s="221"/>
      <c r="S535" s="221"/>
      <c r="T535" s="222"/>
      <c r="AT535" s="217" t="s">
        <v>166</v>
      </c>
      <c r="AU535" s="217" t="s">
        <v>82</v>
      </c>
      <c r="AV535" s="11" t="s">
        <v>78</v>
      </c>
      <c r="AW535" s="11" t="s">
        <v>36</v>
      </c>
      <c r="AX535" s="11" t="s">
        <v>73</v>
      </c>
      <c r="AY535" s="217" t="s">
        <v>158</v>
      </c>
    </row>
    <row r="536" spans="2:51" s="12" customFormat="1" ht="13.5">
      <c r="B536" s="223"/>
      <c r="D536" s="216" t="s">
        <v>166</v>
      </c>
      <c r="E536" s="224" t="s">
        <v>5</v>
      </c>
      <c r="F536" s="225" t="s">
        <v>2078</v>
      </c>
      <c r="H536" s="226">
        <v>45.5</v>
      </c>
      <c r="I536" s="227"/>
      <c r="L536" s="223"/>
      <c r="M536" s="228"/>
      <c r="N536" s="229"/>
      <c r="O536" s="229"/>
      <c r="P536" s="229"/>
      <c r="Q536" s="229"/>
      <c r="R536" s="229"/>
      <c r="S536" s="229"/>
      <c r="T536" s="230"/>
      <c r="AT536" s="224" t="s">
        <v>166</v>
      </c>
      <c r="AU536" s="224" t="s">
        <v>82</v>
      </c>
      <c r="AV536" s="12" t="s">
        <v>82</v>
      </c>
      <c r="AW536" s="12" t="s">
        <v>36</v>
      </c>
      <c r="AX536" s="12" t="s">
        <v>73</v>
      </c>
      <c r="AY536" s="224" t="s">
        <v>158</v>
      </c>
    </row>
    <row r="537" spans="2:51" s="11" customFormat="1" ht="13.5">
      <c r="B537" s="215"/>
      <c r="D537" s="216" t="s">
        <v>166</v>
      </c>
      <c r="E537" s="217" t="s">
        <v>5</v>
      </c>
      <c r="F537" s="218" t="s">
        <v>680</v>
      </c>
      <c r="H537" s="217" t="s">
        <v>5</v>
      </c>
      <c r="I537" s="219"/>
      <c r="L537" s="215"/>
      <c r="M537" s="220"/>
      <c r="N537" s="221"/>
      <c r="O537" s="221"/>
      <c r="P537" s="221"/>
      <c r="Q537" s="221"/>
      <c r="R537" s="221"/>
      <c r="S537" s="221"/>
      <c r="T537" s="222"/>
      <c r="AT537" s="217" t="s">
        <v>166</v>
      </c>
      <c r="AU537" s="217" t="s">
        <v>82</v>
      </c>
      <c r="AV537" s="11" t="s">
        <v>78</v>
      </c>
      <c r="AW537" s="11" t="s">
        <v>36</v>
      </c>
      <c r="AX537" s="11" t="s">
        <v>73</v>
      </c>
      <c r="AY537" s="217" t="s">
        <v>158</v>
      </c>
    </row>
    <row r="538" spans="2:51" s="12" customFormat="1" ht="13.5">
      <c r="B538" s="223"/>
      <c r="D538" s="216" t="s">
        <v>166</v>
      </c>
      <c r="E538" s="224" t="s">
        <v>5</v>
      </c>
      <c r="F538" s="225" t="s">
        <v>2079</v>
      </c>
      <c r="H538" s="226">
        <v>87</v>
      </c>
      <c r="I538" s="227"/>
      <c r="L538" s="223"/>
      <c r="M538" s="228"/>
      <c r="N538" s="229"/>
      <c r="O538" s="229"/>
      <c r="P538" s="229"/>
      <c r="Q538" s="229"/>
      <c r="R538" s="229"/>
      <c r="S538" s="229"/>
      <c r="T538" s="230"/>
      <c r="AT538" s="224" t="s">
        <v>166</v>
      </c>
      <c r="AU538" s="224" t="s">
        <v>82</v>
      </c>
      <c r="AV538" s="12" t="s">
        <v>82</v>
      </c>
      <c r="AW538" s="12" t="s">
        <v>36</v>
      </c>
      <c r="AX538" s="12" t="s">
        <v>73</v>
      </c>
      <c r="AY538" s="224" t="s">
        <v>158</v>
      </c>
    </row>
    <row r="539" spans="2:51" s="11" customFormat="1" ht="13.5">
      <c r="B539" s="215"/>
      <c r="D539" s="216" t="s">
        <v>166</v>
      </c>
      <c r="E539" s="217" t="s">
        <v>5</v>
      </c>
      <c r="F539" s="218" t="s">
        <v>1857</v>
      </c>
      <c r="H539" s="217" t="s">
        <v>5</v>
      </c>
      <c r="I539" s="219"/>
      <c r="L539" s="215"/>
      <c r="M539" s="220"/>
      <c r="N539" s="221"/>
      <c r="O539" s="221"/>
      <c r="P539" s="221"/>
      <c r="Q539" s="221"/>
      <c r="R539" s="221"/>
      <c r="S539" s="221"/>
      <c r="T539" s="222"/>
      <c r="AT539" s="217" t="s">
        <v>166</v>
      </c>
      <c r="AU539" s="217" t="s">
        <v>82</v>
      </c>
      <c r="AV539" s="11" t="s">
        <v>78</v>
      </c>
      <c r="AW539" s="11" t="s">
        <v>36</v>
      </c>
      <c r="AX539" s="11" t="s">
        <v>73</v>
      </c>
      <c r="AY539" s="217" t="s">
        <v>158</v>
      </c>
    </row>
    <row r="540" spans="2:51" s="12" customFormat="1" ht="13.5">
      <c r="B540" s="223"/>
      <c r="D540" s="216" t="s">
        <v>166</v>
      </c>
      <c r="E540" s="224" t="s">
        <v>5</v>
      </c>
      <c r="F540" s="225" t="s">
        <v>2080</v>
      </c>
      <c r="H540" s="226">
        <v>44</v>
      </c>
      <c r="I540" s="227"/>
      <c r="L540" s="223"/>
      <c r="M540" s="228"/>
      <c r="N540" s="229"/>
      <c r="O540" s="229"/>
      <c r="P540" s="229"/>
      <c r="Q540" s="229"/>
      <c r="R540" s="229"/>
      <c r="S540" s="229"/>
      <c r="T540" s="230"/>
      <c r="AT540" s="224" t="s">
        <v>166</v>
      </c>
      <c r="AU540" s="224" t="s">
        <v>82</v>
      </c>
      <c r="AV540" s="12" t="s">
        <v>82</v>
      </c>
      <c r="AW540" s="12" t="s">
        <v>36</v>
      </c>
      <c r="AX540" s="12" t="s">
        <v>73</v>
      </c>
      <c r="AY540" s="224" t="s">
        <v>158</v>
      </c>
    </row>
    <row r="541" spans="2:51" s="13" customFormat="1" ht="13.5">
      <c r="B541" s="231"/>
      <c r="D541" s="216" t="s">
        <v>166</v>
      </c>
      <c r="E541" s="232" t="s">
        <v>5</v>
      </c>
      <c r="F541" s="233" t="s">
        <v>169</v>
      </c>
      <c r="H541" s="234">
        <v>311</v>
      </c>
      <c r="I541" s="235"/>
      <c r="L541" s="231"/>
      <c r="M541" s="236"/>
      <c r="N541" s="237"/>
      <c r="O541" s="237"/>
      <c r="P541" s="237"/>
      <c r="Q541" s="237"/>
      <c r="R541" s="237"/>
      <c r="S541" s="237"/>
      <c r="T541" s="238"/>
      <c r="AT541" s="232" t="s">
        <v>166</v>
      </c>
      <c r="AU541" s="232" t="s">
        <v>82</v>
      </c>
      <c r="AV541" s="13" t="s">
        <v>88</v>
      </c>
      <c r="AW541" s="13" t="s">
        <v>36</v>
      </c>
      <c r="AX541" s="13" t="s">
        <v>78</v>
      </c>
      <c r="AY541" s="232" t="s">
        <v>158</v>
      </c>
    </row>
    <row r="542" spans="2:65" s="1" customFormat="1" ht="25.5" customHeight="1">
      <c r="B542" s="202"/>
      <c r="C542" s="203" t="s">
        <v>756</v>
      </c>
      <c r="D542" s="203" t="s">
        <v>160</v>
      </c>
      <c r="E542" s="204" t="s">
        <v>975</v>
      </c>
      <c r="F542" s="205" t="s">
        <v>976</v>
      </c>
      <c r="G542" s="206" t="s">
        <v>163</v>
      </c>
      <c r="H542" s="207">
        <v>126.5</v>
      </c>
      <c r="I542" s="208"/>
      <c r="J542" s="209">
        <f>ROUND(I542*H542,2)</f>
        <v>0</v>
      </c>
      <c r="K542" s="205" t="s">
        <v>164</v>
      </c>
      <c r="L542" s="47"/>
      <c r="M542" s="210" t="s">
        <v>5</v>
      </c>
      <c r="N542" s="211" t="s">
        <v>44</v>
      </c>
      <c r="O542" s="48"/>
      <c r="P542" s="212">
        <f>O542*H542</f>
        <v>0</v>
      </c>
      <c r="Q542" s="212">
        <v>0</v>
      </c>
      <c r="R542" s="212">
        <f>Q542*H542</f>
        <v>0</v>
      </c>
      <c r="S542" s="212">
        <v>0</v>
      </c>
      <c r="T542" s="213">
        <f>S542*H542</f>
        <v>0</v>
      </c>
      <c r="AR542" s="25" t="s">
        <v>88</v>
      </c>
      <c r="AT542" s="25" t="s">
        <v>160</v>
      </c>
      <c r="AU542" s="25" t="s">
        <v>82</v>
      </c>
      <c r="AY542" s="25" t="s">
        <v>158</v>
      </c>
      <c r="BE542" s="214">
        <f>IF(N542="základní",J542,0)</f>
        <v>0</v>
      </c>
      <c r="BF542" s="214">
        <f>IF(N542="snížená",J542,0)</f>
        <v>0</v>
      </c>
      <c r="BG542" s="214">
        <f>IF(N542="zákl. přenesená",J542,0)</f>
        <v>0</v>
      </c>
      <c r="BH542" s="214">
        <f>IF(N542="sníž. přenesená",J542,0)</f>
        <v>0</v>
      </c>
      <c r="BI542" s="214">
        <f>IF(N542="nulová",J542,0)</f>
        <v>0</v>
      </c>
      <c r="BJ542" s="25" t="s">
        <v>78</v>
      </c>
      <c r="BK542" s="214">
        <f>ROUND(I542*H542,2)</f>
        <v>0</v>
      </c>
      <c r="BL542" s="25" t="s">
        <v>88</v>
      </c>
      <c r="BM542" s="25" t="s">
        <v>2081</v>
      </c>
    </row>
    <row r="543" spans="2:51" s="11" customFormat="1" ht="13.5">
      <c r="B543" s="215"/>
      <c r="D543" s="216" t="s">
        <v>166</v>
      </c>
      <c r="E543" s="217" t="s">
        <v>5</v>
      </c>
      <c r="F543" s="218" t="s">
        <v>1862</v>
      </c>
      <c r="H543" s="217" t="s">
        <v>5</v>
      </c>
      <c r="I543" s="219"/>
      <c r="L543" s="215"/>
      <c r="M543" s="220"/>
      <c r="N543" s="221"/>
      <c r="O543" s="221"/>
      <c r="P543" s="221"/>
      <c r="Q543" s="221"/>
      <c r="R543" s="221"/>
      <c r="S543" s="221"/>
      <c r="T543" s="222"/>
      <c r="AT543" s="217" t="s">
        <v>166</v>
      </c>
      <c r="AU543" s="217" t="s">
        <v>82</v>
      </c>
      <c r="AV543" s="11" t="s">
        <v>78</v>
      </c>
      <c r="AW543" s="11" t="s">
        <v>36</v>
      </c>
      <c r="AX543" s="11" t="s">
        <v>73</v>
      </c>
      <c r="AY543" s="217" t="s">
        <v>158</v>
      </c>
    </row>
    <row r="544" spans="2:51" s="12" customFormat="1" ht="13.5">
      <c r="B544" s="223"/>
      <c r="D544" s="216" t="s">
        <v>166</v>
      </c>
      <c r="E544" s="224" t="s">
        <v>5</v>
      </c>
      <c r="F544" s="225" t="s">
        <v>2082</v>
      </c>
      <c r="H544" s="226">
        <v>15.5</v>
      </c>
      <c r="I544" s="227"/>
      <c r="L544" s="223"/>
      <c r="M544" s="228"/>
      <c r="N544" s="229"/>
      <c r="O544" s="229"/>
      <c r="P544" s="229"/>
      <c r="Q544" s="229"/>
      <c r="R544" s="229"/>
      <c r="S544" s="229"/>
      <c r="T544" s="230"/>
      <c r="AT544" s="224" t="s">
        <v>166</v>
      </c>
      <c r="AU544" s="224" t="s">
        <v>82</v>
      </c>
      <c r="AV544" s="12" t="s">
        <v>82</v>
      </c>
      <c r="AW544" s="12" t="s">
        <v>36</v>
      </c>
      <c r="AX544" s="12" t="s">
        <v>73</v>
      </c>
      <c r="AY544" s="224" t="s">
        <v>158</v>
      </c>
    </row>
    <row r="545" spans="2:51" s="11" customFormat="1" ht="13.5">
      <c r="B545" s="215"/>
      <c r="D545" s="216" t="s">
        <v>166</v>
      </c>
      <c r="E545" s="217" t="s">
        <v>5</v>
      </c>
      <c r="F545" s="218" t="s">
        <v>287</v>
      </c>
      <c r="H545" s="217" t="s">
        <v>5</v>
      </c>
      <c r="I545" s="219"/>
      <c r="L545" s="215"/>
      <c r="M545" s="220"/>
      <c r="N545" s="221"/>
      <c r="O545" s="221"/>
      <c r="P545" s="221"/>
      <c r="Q545" s="221"/>
      <c r="R545" s="221"/>
      <c r="S545" s="221"/>
      <c r="T545" s="222"/>
      <c r="AT545" s="217" t="s">
        <v>166</v>
      </c>
      <c r="AU545" s="217" t="s">
        <v>82</v>
      </c>
      <c r="AV545" s="11" t="s">
        <v>78</v>
      </c>
      <c r="AW545" s="11" t="s">
        <v>36</v>
      </c>
      <c r="AX545" s="11" t="s">
        <v>73</v>
      </c>
      <c r="AY545" s="217" t="s">
        <v>158</v>
      </c>
    </row>
    <row r="546" spans="2:51" s="12" customFormat="1" ht="13.5">
      <c r="B546" s="223"/>
      <c r="D546" s="216" t="s">
        <v>166</v>
      </c>
      <c r="E546" s="224" t="s">
        <v>5</v>
      </c>
      <c r="F546" s="225" t="s">
        <v>2083</v>
      </c>
      <c r="H546" s="226">
        <v>30</v>
      </c>
      <c r="I546" s="227"/>
      <c r="L546" s="223"/>
      <c r="M546" s="228"/>
      <c r="N546" s="229"/>
      <c r="O546" s="229"/>
      <c r="P546" s="229"/>
      <c r="Q546" s="229"/>
      <c r="R546" s="229"/>
      <c r="S546" s="229"/>
      <c r="T546" s="230"/>
      <c r="AT546" s="224" t="s">
        <v>166</v>
      </c>
      <c r="AU546" s="224" t="s">
        <v>82</v>
      </c>
      <c r="AV546" s="12" t="s">
        <v>82</v>
      </c>
      <c r="AW546" s="12" t="s">
        <v>36</v>
      </c>
      <c r="AX546" s="12" t="s">
        <v>73</v>
      </c>
      <c r="AY546" s="224" t="s">
        <v>158</v>
      </c>
    </row>
    <row r="547" spans="2:51" s="11" customFormat="1" ht="13.5">
      <c r="B547" s="215"/>
      <c r="D547" s="216" t="s">
        <v>166</v>
      </c>
      <c r="E547" s="217" t="s">
        <v>5</v>
      </c>
      <c r="F547" s="218" t="s">
        <v>680</v>
      </c>
      <c r="H547" s="217" t="s">
        <v>5</v>
      </c>
      <c r="I547" s="219"/>
      <c r="L547" s="215"/>
      <c r="M547" s="220"/>
      <c r="N547" s="221"/>
      <c r="O547" s="221"/>
      <c r="P547" s="221"/>
      <c r="Q547" s="221"/>
      <c r="R547" s="221"/>
      <c r="S547" s="221"/>
      <c r="T547" s="222"/>
      <c r="AT547" s="217" t="s">
        <v>166</v>
      </c>
      <c r="AU547" s="217" t="s">
        <v>82</v>
      </c>
      <c r="AV547" s="11" t="s">
        <v>78</v>
      </c>
      <c r="AW547" s="11" t="s">
        <v>36</v>
      </c>
      <c r="AX547" s="11" t="s">
        <v>73</v>
      </c>
      <c r="AY547" s="217" t="s">
        <v>158</v>
      </c>
    </row>
    <row r="548" spans="2:51" s="12" customFormat="1" ht="13.5">
      <c r="B548" s="223"/>
      <c r="D548" s="216" t="s">
        <v>166</v>
      </c>
      <c r="E548" s="224" t="s">
        <v>5</v>
      </c>
      <c r="F548" s="225" t="s">
        <v>2084</v>
      </c>
      <c r="H548" s="226">
        <v>37</v>
      </c>
      <c r="I548" s="227"/>
      <c r="L548" s="223"/>
      <c r="M548" s="228"/>
      <c r="N548" s="229"/>
      <c r="O548" s="229"/>
      <c r="P548" s="229"/>
      <c r="Q548" s="229"/>
      <c r="R548" s="229"/>
      <c r="S548" s="229"/>
      <c r="T548" s="230"/>
      <c r="AT548" s="224" t="s">
        <v>166</v>
      </c>
      <c r="AU548" s="224" t="s">
        <v>82</v>
      </c>
      <c r="AV548" s="12" t="s">
        <v>82</v>
      </c>
      <c r="AW548" s="12" t="s">
        <v>36</v>
      </c>
      <c r="AX548" s="12" t="s">
        <v>73</v>
      </c>
      <c r="AY548" s="224" t="s">
        <v>158</v>
      </c>
    </row>
    <row r="549" spans="2:51" s="11" customFormat="1" ht="13.5">
      <c r="B549" s="215"/>
      <c r="D549" s="216" t="s">
        <v>166</v>
      </c>
      <c r="E549" s="217" t="s">
        <v>5</v>
      </c>
      <c r="F549" s="218" t="s">
        <v>1859</v>
      </c>
      <c r="H549" s="217" t="s">
        <v>5</v>
      </c>
      <c r="I549" s="219"/>
      <c r="L549" s="215"/>
      <c r="M549" s="220"/>
      <c r="N549" s="221"/>
      <c r="O549" s="221"/>
      <c r="P549" s="221"/>
      <c r="Q549" s="221"/>
      <c r="R549" s="221"/>
      <c r="S549" s="221"/>
      <c r="T549" s="222"/>
      <c r="AT549" s="217" t="s">
        <v>166</v>
      </c>
      <c r="AU549" s="217" t="s">
        <v>82</v>
      </c>
      <c r="AV549" s="11" t="s">
        <v>78</v>
      </c>
      <c r="AW549" s="11" t="s">
        <v>36</v>
      </c>
      <c r="AX549" s="11" t="s">
        <v>73</v>
      </c>
      <c r="AY549" s="217" t="s">
        <v>158</v>
      </c>
    </row>
    <row r="550" spans="2:51" s="12" customFormat="1" ht="13.5">
      <c r="B550" s="223"/>
      <c r="D550" s="216" t="s">
        <v>166</v>
      </c>
      <c r="E550" s="224" t="s">
        <v>5</v>
      </c>
      <c r="F550" s="225" t="s">
        <v>2085</v>
      </c>
      <c r="H550" s="226">
        <v>16</v>
      </c>
      <c r="I550" s="227"/>
      <c r="L550" s="223"/>
      <c r="M550" s="228"/>
      <c r="N550" s="229"/>
      <c r="O550" s="229"/>
      <c r="P550" s="229"/>
      <c r="Q550" s="229"/>
      <c r="R550" s="229"/>
      <c r="S550" s="229"/>
      <c r="T550" s="230"/>
      <c r="AT550" s="224" t="s">
        <v>166</v>
      </c>
      <c r="AU550" s="224" t="s">
        <v>82</v>
      </c>
      <c r="AV550" s="12" t="s">
        <v>82</v>
      </c>
      <c r="AW550" s="12" t="s">
        <v>36</v>
      </c>
      <c r="AX550" s="12" t="s">
        <v>73</v>
      </c>
      <c r="AY550" s="224" t="s">
        <v>158</v>
      </c>
    </row>
    <row r="551" spans="2:51" s="11" customFormat="1" ht="13.5">
      <c r="B551" s="215"/>
      <c r="D551" s="216" t="s">
        <v>166</v>
      </c>
      <c r="E551" s="217" t="s">
        <v>5</v>
      </c>
      <c r="F551" s="218" t="s">
        <v>1857</v>
      </c>
      <c r="H551" s="217" t="s">
        <v>5</v>
      </c>
      <c r="I551" s="219"/>
      <c r="L551" s="215"/>
      <c r="M551" s="220"/>
      <c r="N551" s="221"/>
      <c r="O551" s="221"/>
      <c r="P551" s="221"/>
      <c r="Q551" s="221"/>
      <c r="R551" s="221"/>
      <c r="S551" s="221"/>
      <c r="T551" s="222"/>
      <c r="AT551" s="217" t="s">
        <v>166</v>
      </c>
      <c r="AU551" s="217" t="s">
        <v>82</v>
      </c>
      <c r="AV551" s="11" t="s">
        <v>78</v>
      </c>
      <c r="AW551" s="11" t="s">
        <v>36</v>
      </c>
      <c r="AX551" s="11" t="s">
        <v>73</v>
      </c>
      <c r="AY551" s="217" t="s">
        <v>158</v>
      </c>
    </row>
    <row r="552" spans="2:51" s="12" customFormat="1" ht="13.5">
      <c r="B552" s="223"/>
      <c r="D552" s="216" t="s">
        <v>166</v>
      </c>
      <c r="E552" s="224" t="s">
        <v>5</v>
      </c>
      <c r="F552" s="225" t="s">
        <v>1386</v>
      </c>
      <c r="H552" s="226">
        <v>28</v>
      </c>
      <c r="I552" s="227"/>
      <c r="L552" s="223"/>
      <c r="M552" s="228"/>
      <c r="N552" s="229"/>
      <c r="O552" s="229"/>
      <c r="P552" s="229"/>
      <c r="Q552" s="229"/>
      <c r="R552" s="229"/>
      <c r="S552" s="229"/>
      <c r="T552" s="230"/>
      <c r="AT552" s="224" t="s">
        <v>166</v>
      </c>
      <c r="AU552" s="224" t="s">
        <v>82</v>
      </c>
      <c r="AV552" s="12" t="s">
        <v>82</v>
      </c>
      <c r="AW552" s="12" t="s">
        <v>36</v>
      </c>
      <c r="AX552" s="12" t="s">
        <v>73</v>
      </c>
      <c r="AY552" s="224" t="s">
        <v>158</v>
      </c>
    </row>
    <row r="553" spans="2:51" s="13" customFormat="1" ht="13.5">
      <c r="B553" s="231"/>
      <c r="D553" s="216" t="s">
        <v>166</v>
      </c>
      <c r="E553" s="232" t="s">
        <v>5</v>
      </c>
      <c r="F553" s="233" t="s">
        <v>169</v>
      </c>
      <c r="H553" s="234">
        <v>126.5</v>
      </c>
      <c r="I553" s="235"/>
      <c r="L553" s="231"/>
      <c r="M553" s="236"/>
      <c r="N553" s="237"/>
      <c r="O553" s="237"/>
      <c r="P553" s="237"/>
      <c r="Q553" s="237"/>
      <c r="R553" s="237"/>
      <c r="S553" s="237"/>
      <c r="T553" s="238"/>
      <c r="AT553" s="232" t="s">
        <v>166</v>
      </c>
      <c r="AU553" s="232" t="s">
        <v>82</v>
      </c>
      <c r="AV553" s="13" t="s">
        <v>88</v>
      </c>
      <c r="AW553" s="13" t="s">
        <v>36</v>
      </c>
      <c r="AX553" s="13" t="s">
        <v>78</v>
      </c>
      <c r="AY553" s="232" t="s">
        <v>158</v>
      </c>
    </row>
    <row r="554" spans="2:65" s="1" customFormat="1" ht="25.5" customHeight="1">
      <c r="B554" s="202"/>
      <c r="C554" s="203" t="s">
        <v>759</v>
      </c>
      <c r="D554" s="203" t="s">
        <v>160</v>
      </c>
      <c r="E554" s="204" t="s">
        <v>988</v>
      </c>
      <c r="F554" s="205" t="s">
        <v>989</v>
      </c>
      <c r="G554" s="206" t="s">
        <v>163</v>
      </c>
      <c r="H554" s="207">
        <v>42.5</v>
      </c>
      <c r="I554" s="208"/>
      <c r="J554" s="209">
        <f>ROUND(I554*H554,2)</f>
        <v>0</v>
      </c>
      <c r="K554" s="205" t="s">
        <v>164</v>
      </c>
      <c r="L554" s="47"/>
      <c r="M554" s="210" t="s">
        <v>5</v>
      </c>
      <c r="N554" s="211" t="s">
        <v>44</v>
      </c>
      <c r="O554" s="48"/>
      <c r="P554" s="212">
        <f>O554*H554</f>
        <v>0</v>
      </c>
      <c r="Q554" s="212">
        <v>0</v>
      </c>
      <c r="R554" s="212">
        <f>Q554*H554</f>
        <v>0</v>
      </c>
      <c r="S554" s="212">
        <v>0</v>
      </c>
      <c r="T554" s="213">
        <f>S554*H554</f>
        <v>0</v>
      </c>
      <c r="AR554" s="25" t="s">
        <v>88</v>
      </c>
      <c r="AT554" s="25" t="s">
        <v>160</v>
      </c>
      <c r="AU554" s="25" t="s">
        <v>82</v>
      </c>
      <c r="AY554" s="25" t="s">
        <v>158</v>
      </c>
      <c r="BE554" s="214">
        <f>IF(N554="základní",J554,0)</f>
        <v>0</v>
      </c>
      <c r="BF554" s="214">
        <f>IF(N554="snížená",J554,0)</f>
        <v>0</v>
      </c>
      <c r="BG554" s="214">
        <f>IF(N554="zákl. přenesená",J554,0)</f>
        <v>0</v>
      </c>
      <c r="BH554" s="214">
        <f>IF(N554="sníž. přenesená",J554,0)</f>
        <v>0</v>
      </c>
      <c r="BI554" s="214">
        <f>IF(N554="nulová",J554,0)</f>
        <v>0</v>
      </c>
      <c r="BJ554" s="25" t="s">
        <v>78</v>
      </c>
      <c r="BK554" s="214">
        <f>ROUND(I554*H554,2)</f>
        <v>0</v>
      </c>
      <c r="BL554" s="25" t="s">
        <v>88</v>
      </c>
      <c r="BM554" s="25" t="s">
        <v>2086</v>
      </c>
    </row>
    <row r="555" spans="2:51" s="11" customFormat="1" ht="13.5">
      <c r="B555" s="215"/>
      <c r="D555" s="216" t="s">
        <v>166</v>
      </c>
      <c r="E555" s="217" t="s">
        <v>5</v>
      </c>
      <c r="F555" s="218" t="s">
        <v>991</v>
      </c>
      <c r="H555" s="217" t="s">
        <v>5</v>
      </c>
      <c r="I555" s="219"/>
      <c r="L555" s="215"/>
      <c r="M555" s="220"/>
      <c r="N555" s="221"/>
      <c r="O555" s="221"/>
      <c r="P555" s="221"/>
      <c r="Q555" s="221"/>
      <c r="R555" s="221"/>
      <c r="S555" s="221"/>
      <c r="T555" s="222"/>
      <c r="AT555" s="217" t="s">
        <v>166</v>
      </c>
      <c r="AU555" s="217" t="s">
        <v>82</v>
      </c>
      <c r="AV555" s="11" t="s">
        <v>78</v>
      </c>
      <c r="AW555" s="11" t="s">
        <v>36</v>
      </c>
      <c r="AX555" s="11" t="s">
        <v>73</v>
      </c>
      <c r="AY555" s="217" t="s">
        <v>158</v>
      </c>
    </row>
    <row r="556" spans="2:51" s="11" customFormat="1" ht="13.5">
      <c r="B556" s="215"/>
      <c r="D556" s="216" t="s">
        <v>166</v>
      </c>
      <c r="E556" s="217" t="s">
        <v>5</v>
      </c>
      <c r="F556" s="218" t="s">
        <v>287</v>
      </c>
      <c r="H556" s="217" t="s">
        <v>5</v>
      </c>
      <c r="I556" s="219"/>
      <c r="L556" s="215"/>
      <c r="M556" s="220"/>
      <c r="N556" s="221"/>
      <c r="O556" s="221"/>
      <c r="P556" s="221"/>
      <c r="Q556" s="221"/>
      <c r="R556" s="221"/>
      <c r="S556" s="221"/>
      <c r="T556" s="222"/>
      <c r="AT556" s="217" t="s">
        <v>166</v>
      </c>
      <c r="AU556" s="217" t="s">
        <v>82</v>
      </c>
      <c r="AV556" s="11" t="s">
        <v>78</v>
      </c>
      <c r="AW556" s="11" t="s">
        <v>36</v>
      </c>
      <c r="AX556" s="11" t="s">
        <v>73</v>
      </c>
      <c r="AY556" s="217" t="s">
        <v>158</v>
      </c>
    </row>
    <row r="557" spans="2:51" s="12" customFormat="1" ht="13.5">
      <c r="B557" s="223"/>
      <c r="D557" s="216" t="s">
        <v>166</v>
      </c>
      <c r="E557" s="224" t="s">
        <v>5</v>
      </c>
      <c r="F557" s="225" t="s">
        <v>2087</v>
      </c>
      <c r="H557" s="226">
        <v>19.5</v>
      </c>
      <c r="I557" s="227"/>
      <c r="L557" s="223"/>
      <c r="M557" s="228"/>
      <c r="N557" s="229"/>
      <c r="O557" s="229"/>
      <c r="P557" s="229"/>
      <c r="Q557" s="229"/>
      <c r="R557" s="229"/>
      <c r="S557" s="229"/>
      <c r="T557" s="230"/>
      <c r="AT557" s="224" t="s">
        <v>166</v>
      </c>
      <c r="AU557" s="224" t="s">
        <v>82</v>
      </c>
      <c r="AV557" s="12" t="s">
        <v>82</v>
      </c>
      <c r="AW557" s="12" t="s">
        <v>36</v>
      </c>
      <c r="AX557" s="12" t="s">
        <v>73</v>
      </c>
      <c r="AY557" s="224" t="s">
        <v>158</v>
      </c>
    </row>
    <row r="558" spans="2:51" s="11" customFormat="1" ht="13.5">
      <c r="B558" s="215"/>
      <c r="D558" s="216" t="s">
        <v>166</v>
      </c>
      <c r="E558" s="217" t="s">
        <v>5</v>
      </c>
      <c r="F558" s="218" t="s">
        <v>680</v>
      </c>
      <c r="H558" s="217" t="s">
        <v>5</v>
      </c>
      <c r="I558" s="219"/>
      <c r="L558" s="215"/>
      <c r="M558" s="220"/>
      <c r="N558" s="221"/>
      <c r="O558" s="221"/>
      <c r="P558" s="221"/>
      <c r="Q558" s="221"/>
      <c r="R558" s="221"/>
      <c r="S558" s="221"/>
      <c r="T558" s="222"/>
      <c r="AT558" s="217" t="s">
        <v>166</v>
      </c>
      <c r="AU558" s="217" t="s">
        <v>82</v>
      </c>
      <c r="AV558" s="11" t="s">
        <v>78</v>
      </c>
      <c r="AW558" s="11" t="s">
        <v>36</v>
      </c>
      <c r="AX558" s="11" t="s">
        <v>73</v>
      </c>
      <c r="AY558" s="217" t="s">
        <v>158</v>
      </c>
    </row>
    <row r="559" spans="2:51" s="12" customFormat="1" ht="13.5">
      <c r="B559" s="223"/>
      <c r="D559" s="216" t="s">
        <v>166</v>
      </c>
      <c r="E559" s="224" t="s">
        <v>5</v>
      </c>
      <c r="F559" s="225" t="s">
        <v>2088</v>
      </c>
      <c r="H559" s="226">
        <v>23</v>
      </c>
      <c r="I559" s="227"/>
      <c r="L559" s="223"/>
      <c r="M559" s="228"/>
      <c r="N559" s="229"/>
      <c r="O559" s="229"/>
      <c r="P559" s="229"/>
      <c r="Q559" s="229"/>
      <c r="R559" s="229"/>
      <c r="S559" s="229"/>
      <c r="T559" s="230"/>
      <c r="AT559" s="224" t="s">
        <v>166</v>
      </c>
      <c r="AU559" s="224" t="s">
        <v>82</v>
      </c>
      <c r="AV559" s="12" t="s">
        <v>82</v>
      </c>
      <c r="AW559" s="12" t="s">
        <v>36</v>
      </c>
      <c r="AX559" s="12" t="s">
        <v>73</v>
      </c>
      <c r="AY559" s="224" t="s">
        <v>158</v>
      </c>
    </row>
    <row r="560" spans="2:51" s="13" customFormat="1" ht="13.5">
      <c r="B560" s="231"/>
      <c r="D560" s="216" t="s">
        <v>166</v>
      </c>
      <c r="E560" s="232" t="s">
        <v>5</v>
      </c>
      <c r="F560" s="233" t="s">
        <v>169</v>
      </c>
      <c r="H560" s="234">
        <v>42.5</v>
      </c>
      <c r="I560" s="235"/>
      <c r="L560" s="231"/>
      <c r="M560" s="236"/>
      <c r="N560" s="237"/>
      <c r="O560" s="237"/>
      <c r="P560" s="237"/>
      <c r="Q560" s="237"/>
      <c r="R560" s="237"/>
      <c r="S560" s="237"/>
      <c r="T560" s="238"/>
      <c r="AT560" s="232" t="s">
        <v>166</v>
      </c>
      <c r="AU560" s="232" t="s">
        <v>82</v>
      </c>
      <c r="AV560" s="13" t="s">
        <v>88</v>
      </c>
      <c r="AW560" s="13" t="s">
        <v>36</v>
      </c>
      <c r="AX560" s="13" t="s">
        <v>78</v>
      </c>
      <c r="AY560" s="232" t="s">
        <v>158</v>
      </c>
    </row>
    <row r="561" spans="2:65" s="1" customFormat="1" ht="25.5" customHeight="1">
      <c r="B561" s="202"/>
      <c r="C561" s="203" t="s">
        <v>1353</v>
      </c>
      <c r="D561" s="203" t="s">
        <v>160</v>
      </c>
      <c r="E561" s="204" t="s">
        <v>910</v>
      </c>
      <c r="F561" s="205" t="s">
        <v>911</v>
      </c>
      <c r="G561" s="206" t="s">
        <v>304</v>
      </c>
      <c r="H561" s="207">
        <v>45</v>
      </c>
      <c r="I561" s="208"/>
      <c r="J561" s="209">
        <f>ROUND(I561*H561,2)</f>
        <v>0</v>
      </c>
      <c r="K561" s="205" t="s">
        <v>172</v>
      </c>
      <c r="L561" s="47"/>
      <c r="M561" s="210" t="s">
        <v>5</v>
      </c>
      <c r="N561" s="211" t="s">
        <v>44</v>
      </c>
      <c r="O561" s="48"/>
      <c r="P561" s="212">
        <f>O561*H561</f>
        <v>0</v>
      </c>
      <c r="Q561" s="212">
        <v>0</v>
      </c>
      <c r="R561" s="212">
        <f>Q561*H561</f>
        <v>0</v>
      </c>
      <c r="S561" s="212">
        <v>0</v>
      </c>
      <c r="T561" s="213">
        <f>S561*H561</f>
        <v>0</v>
      </c>
      <c r="AR561" s="25" t="s">
        <v>88</v>
      </c>
      <c r="AT561" s="25" t="s">
        <v>160</v>
      </c>
      <c r="AU561" s="25" t="s">
        <v>82</v>
      </c>
      <c r="AY561" s="25" t="s">
        <v>158</v>
      </c>
      <c r="BE561" s="214">
        <f>IF(N561="základní",J561,0)</f>
        <v>0</v>
      </c>
      <c r="BF561" s="214">
        <f>IF(N561="snížená",J561,0)</f>
        <v>0</v>
      </c>
      <c r="BG561" s="214">
        <f>IF(N561="zákl. přenesená",J561,0)</f>
        <v>0</v>
      </c>
      <c r="BH561" s="214">
        <f>IF(N561="sníž. přenesená",J561,0)</f>
        <v>0</v>
      </c>
      <c r="BI561" s="214">
        <f>IF(N561="nulová",J561,0)</f>
        <v>0</v>
      </c>
      <c r="BJ561" s="25" t="s">
        <v>78</v>
      </c>
      <c r="BK561" s="214">
        <f>ROUND(I561*H561,2)</f>
        <v>0</v>
      </c>
      <c r="BL561" s="25" t="s">
        <v>88</v>
      </c>
      <c r="BM561" s="25" t="s">
        <v>2089</v>
      </c>
    </row>
    <row r="562" spans="2:51" s="11" customFormat="1" ht="13.5">
      <c r="B562" s="215"/>
      <c r="D562" s="216" t="s">
        <v>166</v>
      </c>
      <c r="E562" s="217" t="s">
        <v>5</v>
      </c>
      <c r="F562" s="218" t="s">
        <v>1815</v>
      </c>
      <c r="H562" s="217" t="s">
        <v>5</v>
      </c>
      <c r="I562" s="219"/>
      <c r="L562" s="215"/>
      <c r="M562" s="220"/>
      <c r="N562" s="221"/>
      <c r="O562" s="221"/>
      <c r="P562" s="221"/>
      <c r="Q562" s="221"/>
      <c r="R562" s="221"/>
      <c r="S562" s="221"/>
      <c r="T562" s="222"/>
      <c r="AT562" s="217" t="s">
        <v>166</v>
      </c>
      <c r="AU562" s="217" t="s">
        <v>82</v>
      </c>
      <c r="AV562" s="11" t="s">
        <v>78</v>
      </c>
      <c r="AW562" s="11" t="s">
        <v>36</v>
      </c>
      <c r="AX562" s="11" t="s">
        <v>73</v>
      </c>
      <c r="AY562" s="217" t="s">
        <v>158</v>
      </c>
    </row>
    <row r="563" spans="2:51" s="12" customFormat="1" ht="13.5">
      <c r="B563" s="223"/>
      <c r="D563" s="216" t="s">
        <v>166</v>
      </c>
      <c r="E563" s="224" t="s">
        <v>5</v>
      </c>
      <c r="F563" s="225" t="s">
        <v>2090</v>
      </c>
      <c r="H563" s="226">
        <v>45</v>
      </c>
      <c r="I563" s="227"/>
      <c r="L563" s="223"/>
      <c r="M563" s="228"/>
      <c r="N563" s="229"/>
      <c r="O563" s="229"/>
      <c r="P563" s="229"/>
      <c r="Q563" s="229"/>
      <c r="R563" s="229"/>
      <c r="S563" s="229"/>
      <c r="T563" s="230"/>
      <c r="AT563" s="224" t="s">
        <v>166</v>
      </c>
      <c r="AU563" s="224" t="s">
        <v>82</v>
      </c>
      <c r="AV563" s="12" t="s">
        <v>82</v>
      </c>
      <c r="AW563" s="12" t="s">
        <v>36</v>
      </c>
      <c r="AX563" s="12" t="s">
        <v>78</v>
      </c>
      <c r="AY563" s="224" t="s">
        <v>158</v>
      </c>
    </row>
    <row r="564" spans="2:63" s="10" customFormat="1" ht="29.85" customHeight="1">
      <c r="B564" s="189"/>
      <c r="D564" s="190" t="s">
        <v>72</v>
      </c>
      <c r="E564" s="200" t="s">
        <v>1005</v>
      </c>
      <c r="F564" s="200" t="s">
        <v>1006</v>
      </c>
      <c r="I564" s="192"/>
      <c r="J564" s="201">
        <f>BK564</f>
        <v>0</v>
      </c>
      <c r="L564" s="189"/>
      <c r="M564" s="194"/>
      <c r="N564" s="195"/>
      <c r="O564" s="195"/>
      <c r="P564" s="196">
        <f>SUM(P565:P570)</f>
        <v>0</v>
      </c>
      <c r="Q564" s="195"/>
      <c r="R564" s="196">
        <f>SUM(R565:R570)</f>
        <v>0</v>
      </c>
      <c r="S564" s="195"/>
      <c r="T564" s="197">
        <f>SUM(T565:T570)</f>
        <v>0</v>
      </c>
      <c r="AR564" s="190" t="s">
        <v>78</v>
      </c>
      <c r="AT564" s="198" t="s">
        <v>72</v>
      </c>
      <c r="AU564" s="198" t="s">
        <v>78</v>
      </c>
      <c r="AY564" s="190" t="s">
        <v>158</v>
      </c>
      <c r="BK564" s="199">
        <f>SUM(BK565:BK570)</f>
        <v>0</v>
      </c>
    </row>
    <row r="565" spans="2:65" s="1" customFormat="1" ht="25.5" customHeight="1">
      <c r="B565" s="202"/>
      <c r="C565" s="203" t="s">
        <v>767</v>
      </c>
      <c r="D565" s="203" t="s">
        <v>160</v>
      </c>
      <c r="E565" s="204" t="s">
        <v>2091</v>
      </c>
      <c r="F565" s="205" t="s">
        <v>2092</v>
      </c>
      <c r="G565" s="206" t="s">
        <v>279</v>
      </c>
      <c r="H565" s="207">
        <v>46.676</v>
      </c>
      <c r="I565" s="208"/>
      <c r="J565" s="209">
        <f>ROUND(I565*H565,2)</f>
        <v>0</v>
      </c>
      <c r="K565" s="205" t="s">
        <v>164</v>
      </c>
      <c r="L565" s="47"/>
      <c r="M565" s="210" t="s">
        <v>5</v>
      </c>
      <c r="N565" s="211" t="s">
        <v>44</v>
      </c>
      <c r="O565" s="48"/>
      <c r="P565" s="212">
        <f>O565*H565</f>
        <v>0</v>
      </c>
      <c r="Q565" s="212">
        <v>0</v>
      </c>
      <c r="R565" s="212">
        <f>Q565*H565</f>
        <v>0</v>
      </c>
      <c r="S565" s="212">
        <v>0</v>
      </c>
      <c r="T565" s="213">
        <f>S565*H565</f>
        <v>0</v>
      </c>
      <c r="AR565" s="25" t="s">
        <v>88</v>
      </c>
      <c r="AT565" s="25" t="s">
        <v>160</v>
      </c>
      <c r="AU565" s="25" t="s">
        <v>82</v>
      </c>
      <c r="AY565" s="25" t="s">
        <v>158</v>
      </c>
      <c r="BE565" s="214">
        <f>IF(N565="základní",J565,0)</f>
        <v>0</v>
      </c>
      <c r="BF565" s="214">
        <f>IF(N565="snížená",J565,0)</f>
        <v>0</v>
      </c>
      <c r="BG565" s="214">
        <f>IF(N565="zákl. přenesená",J565,0)</f>
        <v>0</v>
      </c>
      <c r="BH565" s="214">
        <f>IF(N565="sníž. přenesená",J565,0)</f>
        <v>0</v>
      </c>
      <c r="BI565" s="214">
        <f>IF(N565="nulová",J565,0)</f>
        <v>0</v>
      </c>
      <c r="BJ565" s="25" t="s">
        <v>78</v>
      </c>
      <c r="BK565" s="214">
        <f>ROUND(I565*H565,2)</f>
        <v>0</v>
      </c>
      <c r="BL565" s="25" t="s">
        <v>88</v>
      </c>
      <c r="BM565" s="25" t="s">
        <v>2093</v>
      </c>
    </row>
    <row r="566" spans="2:65" s="1" customFormat="1" ht="25.5" customHeight="1">
      <c r="B566" s="202"/>
      <c r="C566" s="203" t="s">
        <v>771</v>
      </c>
      <c r="D566" s="203" t="s">
        <v>160</v>
      </c>
      <c r="E566" s="204" t="s">
        <v>1012</v>
      </c>
      <c r="F566" s="205" t="s">
        <v>1013</v>
      </c>
      <c r="G566" s="206" t="s">
        <v>279</v>
      </c>
      <c r="H566" s="207">
        <v>46.676</v>
      </c>
      <c r="I566" s="208"/>
      <c r="J566" s="209">
        <f>ROUND(I566*H566,2)</f>
        <v>0</v>
      </c>
      <c r="K566" s="205" t="s">
        <v>164</v>
      </c>
      <c r="L566" s="47"/>
      <c r="M566" s="210" t="s">
        <v>5</v>
      </c>
      <c r="N566" s="211" t="s">
        <v>44</v>
      </c>
      <c r="O566" s="48"/>
      <c r="P566" s="212">
        <f>O566*H566</f>
        <v>0</v>
      </c>
      <c r="Q566" s="212">
        <v>0</v>
      </c>
      <c r="R566" s="212">
        <f>Q566*H566</f>
        <v>0</v>
      </c>
      <c r="S566" s="212">
        <v>0</v>
      </c>
      <c r="T566" s="213">
        <f>S566*H566</f>
        <v>0</v>
      </c>
      <c r="AR566" s="25" t="s">
        <v>88</v>
      </c>
      <c r="AT566" s="25" t="s">
        <v>160</v>
      </c>
      <c r="AU566" s="25" t="s">
        <v>82</v>
      </c>
      <c r="AY566" s="25" t="s">
        <v>158</v>
      </c>
      <c r="BE566" s="214">
        <f>IF(N566="základní",J566,0)</f>
        <v>0</v>
      </c>
      <c r="BF566" s="214">
        <f>IF(N566="snížená",J566,0)</f>
        <v>0</v>
      </c>
      <c r="BG566" s="214">
        <f>IF(N566="zákl. přenesená",J566,0)</f>
        <v>0</v>
      </c>
      <c r="BH566" s="214">
        <f>IF(N566="sníž. přenesená",J566,0)</f>
        <v>0</v>
      </c>
      <c r="BI566" s="214">
        <f>IF(N566="nulová",J566,0)</f>
        <v>0</v>
      </c>
      <c r="BJ566" s="25" t="s">
        <v>78</v>
      </c>
      <c r="BK566" s="214">
        <f>ROUND(I566*H566,2)</f>
        <v>0</v>
      </c>
      <c r="BL566" s="25" t="s">
        <v>88</v>
      </c>
      <c r="BM566" s="25" t="s">
        <v>2094</v>
      </c>
    </row>
    <row r="567" spans="2:65" s="1" customFormat="1" ht="25.5" customHeight="1">
      <c r="B567" s="202"/>
      <c r="C567" s="203" t="s">
        <v>781</v>
      </c>
      <c r="D567" s="203" t="s">
        <v>160</v>
      </c>
      <c r="E567" s="204" t="s">
        <v>1015</v>
      </c>
      <c r="F567" s="205" t="s">
        <v>1016</v>
      </c>
      <c r="G567" s="206" t="s">
        <v>279</v>
      </c>
      <c r="H567" s="207">
        <v>700.14</v>
      </c>
      <c r="I567" s="208"/>
      <c r="J567" s="209">
        <f>ROUND(I567*H567,2)</f>
        <v>0</v>
      </c>
      <c r="K567" s="205" t="s">
        <v>164</v>
      </c>
      <c r="L567" s="47"/>
      <c r="M567" s="210" t="s">
        <v>5</v>
      </c>
      <c r="N567" s="211" t="s">
        <v>44</v>
      </c>
      <c r="O567" s="48"/>
      <c r="P567" s="212">
        <f>O567*H567</f>
        <v>0</v>
      </c>
      <c r="Q567" s="212">
        <v>0</v>
      </c>
      <c r="R567" s="212">
        <f>Q567*H567</f>
        <v>0</v>
      </c>
      <c r="S567" s="212">
        <v>0</v>
      </c>
      <c r="T567" s="213">
        <f>S567*H567</f>
        <v>0</v>
      </c>
      <c r="AR567" s="25" t="s">
        <v>88</v>
      </c>
      <c r="AT567" s="25" t="s">
        <v>160</v>
      </c>
      <c r="AU567" s="25" t="s">
        <v>82</v>
      </c>
      <c r="AY567" s="25" t="s">
        <v>158</v>
      </c>
      <c r="BE567" s="214">
        <f>IF(N567="základní",J567,0)</f>
        <v>0</v>
      </c>
      <c r="BF567" s="214">
        <f>IF(N567="snížená",J567,0)</f>
        <v>0</v>
      </c>
      <c r="BG567" s="214">
        <f>IF(N567="zákl. přenesená",J567,0)</f>
        <v>0</v>
      </c>
      <c r="BH567" s="214">
        <f>IF(N567="sníž. přenesená",J567,0)</f>
        <v>0</v>
      </c>
      <c r="BI567" s="214">
        <f>IF(N567="nulová",J567,0)</f>
        <v>0</v>
      </c>
      <c r="BJ567" s="25" t="s">
        <v>78</v>
      </c>
      <c r="BK567" s="214">
        <f>ROUND(I567*H567,2)</f>
        <v>0</v>
      </c>
      <c r="BL567" s="25" t="s">
        <v>88</v>
      </c>
      <c r="BM567" s="25" t="s">
        <v>2095</v>
      </c>
    </row>
    <row r="568" spans="2:51" s="12" customFormat="1" ht="13.5">
      <c r="B568" s="223"/>
      <c r="D568" s="216" t="s">
        <v>166</v>
      </c>
      <c r="E568" s="224" t="s">
        <v>5</v>
      </c>
      <c r="F568" s="225" t="s">
        <v>2096</v>
      </c>
      <c r="H568" s="226">
        <v>700.14</v>
      </c>
      <c r="I568" s="227"/>
      <c r="L568" s="223"/>
      <c r="M568" s="228"/>
      <c r="N568" s="229"/>
      <c r="O568" s="229"/>
      <c r="P568" s="229"/>
      <c r="Q568" s="229"/>
      <c r="R568" s="229"/>
      <c r="S568" s="229"/>
      <c r="T568" s="230"/>
      <c r="AT568" s="224" t="s">
        <v>166</v>
      </c>
      <c r="AU568" s="224" t="s">
        <v>82</v>
      </c>
      <c r="AV568" s="12" t="s">
        <v>82</v>
      </c>
      <c r="AW568" s="12" t="s">
        <v>36</v>
      </c>
      <c r="AX568" s="12" t="s">
        <v>73</v>
      </c>
      <c r="AY568" s="224" t="s">
        <v>158</v>
      </c>
    </row>
    <row r="569" spans="2:51" s="13" customFormat="1" ht="13.5">
      <c r="B569" s="231"/>
      <c r="D569" s="216" t="s">
        <v>166</v>
      </c>
      <c r="E569" s="232" t="s">
        <v>5</v>
      </c>
      <c r="F569" s="233" t="s">
        <v>169</v>
      </c>
      <c r="H569" s="234">
        <v>700.14</v>
      </c>
      <c r="I569" s="235"/>
      <c r="L569" s="231"/>
      <c r="M569" s="236"/>
      <c r="N569" s="237"/>
      <c r="O569" s="237"/>
      <c r="P569" s="237"/>
      <c r="Q569" s="237"/>
      <c r="R569" s="237"/>
      <c r="S569" s="237"/>
      <c r="T569" s="238"/>
      <c r="AT569" s="232" t="s">
        <v>166</v>
      </c>
      <c r="AU569" s="232" t="s">
        <v>82</v>
      </c>
      <c r="AV569" s="13" t="s">
        <v>88</v>
      </c>
      <c r="AW569" s="13" t="s">
        <v>36</v>
      </c>
      <c r="AX569" s="13" t="s">
        <v>78</v>
      </c>
      <c r="AY569" s="232" t="s">
        <v>158</v>
      </c>
    </row>
    <row r="570" spans="2:65" s="1" customFormat="1" ht="16.5" customHeight="1">
      <c r="B570" s="202"/>
      <c r="C570" s="203" t="s">
        <v>785</v>
      </c>
      <c r="D570" s="203" t="s">
        <v>160</v>
      </c>
      <c r="E570" s="204" t="s">
        <v>1020</v>
      </c>
      <c r="F570" s="205" t="s">
        <v>2097</v>
      </c>
      <c r="G570" s="206" t="s">
        <v>279</v>
      </c>
      <c r="H570" s="207">
        <v>46.676</v>
      </c>
      <c r="I570" s="208"/>
      <c r="J570" s="209">
        <f>ROUND(I570*H570,2)</f>
        <v>0</v>
      </c>
      <c r="K570" s="205" t="s">
        <v>164</v>
      </c>
      <c r="L570" s="47"/>
      <c r="M570" s="210" t="s">
        <v>5</v>
      </c>
      <c r="N570" s="211" t="s">
        <v>44</v>
      </c>
      <c r="O570" s="48"/>
      <c r="P570" s="212">
        <f>O570*H570</f>
        <v>0</v>
      </c>
      <c r="Q570" s="212">
        <v>0</v>
      </c>
      <c r="R570" s="212">
        <f>Q570*H570</f>
        <v>0</v>
      </c>
      <c r="S570" s="212">
        <v>0</v>
      </c>
      <c r="T570" s="213">
        <f>S570*H570</f>
        <v>0</v>
      </c>
      <c r="AR570" s="25" t="s">
        <v>88</v>
      </c>
      <c r="AT570" s="25" t="s">
        <v>160</v>
      </c>
      <c r="AU570" s="25" t="s">
        <v>82</v>
      </c>
      <c r="AY570" s="25" t="s">
        <v>158</v>
      </c>
      <c r="BE570" s="214">
        <f>IF(N570="základní",J570,0)</f>
        <v>0</v>
      </c>
      <c r="BF570" s="214">
        <f>IF(N570="snížená",J570,0)</f>
        <v>0</v>
      </c>
      <c r="BG570" s="214">
        <f>IF(N570="zákl. přenesená",J570,0)</f>
        <v>0</v>
      </c>
      <c r="BH570" s="214">
        <f>IF(N570="sníž. přenesená",J570,0)</f>
        <v>0</v>
      </c>
      <c r="BI570" s="214">
        <f>IF(N570="nulová",J570,0)</f>
        <v>0</v>
      </c>
      <c r="BJ570" s="25" t="s">
        <v>78</v>
      </c>
      <c r="BK570" s="214">
        <f>ROUND(I570*H570,2)</f>
        <v>0</v>
      </c>
      <c r="BL570" s="25" t="s">
        <v>88</v>
      </c>
      <c r="BM570" s="25" t="s">
        <v>2098</v>
      </c>
    </row>
    <row r="571" spans="2:63" s="10" customFormat="1" ht="29.85" customHeight="1">
      <c r="B571" s="189"/>
      <c r="D571" s="190" t="s">
        <v>72</v>
      </c>
      <c r="E571" s="200" t="s">
        <v>1023</v>
      </c>
      <c r="F571" s="200" t="s">
        <v>1024</v>
      </c>
      <c r="I571" s="192"/>
      <c r="J571" s="201">
        <f>BK571</f>
        <v>0</v>
      </c>
      <c r="L571" s="189"/>
      <c r="M571" s="194"/>
      <c r="N571" s="195"/>
      <c r="O571" s="195"/>
      <c r="P571" s="196">
        <f>P572</f>
        <v>0</v>
      </c>
      <c r="Q571" s="195"/>
      <c r="R571" s="196">
        <f>R572</f>
        <v>0</v>
      </c>
      <c r="S571" s="195"/>
      <c r="T571" s="197">
        <f>T572</f>
        <v>0</v>
      </c>
      <c r="AR571" s="190" t="s">
        <v>78</v>
      </c>
      <c r="AT571" s="198" t="s">
        <v>72</v>
      </c>
      <c r="AU571" s="198" t="s">
        <v>78</v>
      </c>
      <c r="AY571" s="190" t="s">
        <v>158</v>
      </c>
      <c r="BK571" s="199">
        <f>BK572</f>
        <v>0</v>
      </c>
    </row>
    <row r="572" spans="2:65" s="1" customFormat="1" ht="38.25" customHeight="1">
      <c r="B572" s="202"/>
      <c r="C572" s="203" t="s">
        <v>790</v>
      </c>
      <c r="D572" s="203" t="s">
        <v>160</v>
      </c>
      <c r="E572" s="204" t="s">
        <v>2099</v>
      </c>
      <c r="F572" s="205" t="s">
        <v>2100</v>
      </c>
      <c r="G572" s="206" t="s">
        <v>279</v>
      </c>
      <c r="H572" s="207">
        <v>81.122</v>
      </c>
      <c r="I572" s="208"/>
      <c r="J572" s="209">
        <f>ROUND(I572*H572,2)</f>
        <v>0</v>
      </c>
      <c r="K572" s="205" t="s">
        <v>172</v>
      </c>
      <c r="L572" s="47"/>
      <c r="M572" s="210" t="s">
        <v>5</v>
      </c>
      <c r="N572" s="211" t="s">
        <v>44</v>
      </c>
      <c r="O572" s="48"/>
      <c r="P572" s="212">
        <f>O572*H572</f>
        <v>0</v>
      </c>
      <c r="Q572" s="212">
        <v>0</v>
      </c>
      <c r="R572" s="212">
        <f>Q572*H572</f>
        <v>0</v>
      </c>
      <c r="S572" s="212">
        <v>0</v>
      </c>
      <c r="T572" s="213">
        <f>S572*H572</f>
        <v>0</v>
      </c>
      <c r="AR572" s="25" t="s">
        <v>88</v>
      </c>
      <c r="AT572" s="25" t="s">
        <v>160</v>
      </c>
      <c r="AU572" s="25" t="s">
        <v>82</v>
      </c>
      <c r="AY572" s="25" t="s">
        <v>158</v>
      </c>
      <c r="BE572" s="214">
        <f>IF(N572="základní",J572,0)</f>
        <v>0</v>
      </c>
      <c r="BF572" s="214">
        <f>IF(N572="snížená",J572,0)</f>
        <v>0</v>
      </c>
      <c r="BG572" s="214">
        <f>IF(N572="zákl. přenesená",J572,0)</f>
        <v>0</v>
      </c>
      <c r="BH572" s="214">
        <f>IF(N572="sníž. přenesená",J572,0)</f>
        <v>0</v>
      </c>
      <c r="BI572" s="214">
        <f>IF(N572="nulová",J572,0)</f>
        <v>0</v>
      </c>
      <c r="BJ572" s="25" t="s">
        <v>78</v>
      </c>
      <c r="BK572" s="214">
        <f>ROUND(I572*H572,2)</f>
        <v>0</v>
      </c>
      <c r="BL572" s="25" t="s">
        <v>88</v>
      </c>
      <c r="BM572" s="25" t="s">
        <v>2101</v>
      </c>
    </row>
    <row r="573" spans="2:63" s="10" customFormat="1" ht="37.4" customHeight="1">
      <c r="B573" s="189"/>
      <c r="D573" s="190" t="s">
        <v>72</v>
      </c>
      <c r="E573" s="191" t="s">
        <v>1029</v>
      </c>
      <c r="F573" s="191" t="s">
        <v>1030</v>
      </c>
      <c r="I573" s="192"/>
      <c r="J573" s="193">
        <f>BK573</f>
        <v>0</v>
      </c>
      <c r="L573" s="189"/>
      <c r="M573" s="194"/>
      <c r="N573" s="195"/>
      <c r="O573" s="195"/>
      <c r="P573" s="196">
        <f>P574+P607+P642+P693+P702+P708+P714+P744+P782+P799+P807+P815+P825</f>
        <v>0</v>
      </c>
      <c r="Q573" s="195"/>
      <c r="R573" s="196">
        <f>R574+R607+R642+R693+R702+R708+R714+R744+R782+R799+R807+R815+R825</f>
        <v>0.8793496</v>
      </c>
      <c r="S573" s="195"/>
      <c r="T573" s="197">
        <f>T574+T607+T642+T693+T702+T708+T714+T744+T782+T799+T807+T815+T825</f>
        <v>0</v>
      </c>
      <c r="AR573" s="190" t="s">
        <v>82</v>
      </c>
      <c r="AT573" s="198" t="s">
        <v>72</v>
      </c>
      <c r="AU573" s="198" t="s">
        <v>73</v>
      </c>
      <c r="AY573" s="190" t="s">
        <v>158</v>
      </c>
      <c r="BK573" s="199">
        <f>BK574+BK607+BK642+BK693+BK702+BK708+BK714+BK744+BK782+BK799+BK807+BK815+BK825</f>
        <v>0</v>
      </c>
    </row>
    <row r="574" spans="2:63" s="10" customFormat="1" ht="19.9" customHeight="1">
      <c r="B574" s="189"/>
      <c r="D574" s="190" t="s">
        <v>72</v>
      </c>
      <c r="E574" s="200" t="s">
        <v>1031</v>
      </c>
      <c r="F574" s="200" t="s">
        <v>1032</v>
      </c>
      <c r="I574" s="192"/>
      <c r="J574" s="201">
        <f>BK574</f>
        <v>0</v>
      </c>
      <c r="L574" s="189"/>
      <c r="M574" s="194"/>
      <c r="N574" s="195"/>
      <c r="O574" s="195"/>
      <c r="P574" s="196">
        <f>SUM(P575:P606)</f>
        <v>0</v>
      </c>
      <c r="Q574" s="195"/>
      <c r="R574" s="196">
        <f>SUM(R575:R606)</f>
        <v>0</v>
      </c>
      <c r="S574" s="195"/>
      <c r="T574" s="197">
        <f>SUM(T575:T606)</f>
        <v>0</v>
      </c>
      <c r="AR574" s="190" t="s">
        <v>82</v>
      </c>
      <c r="AT574" s="198" t="s">
        <v>72</v>
      </c>
      <c r="AU574" s="198" t="s">
        <v>78</v>
      </c>
      <c r="AY574" s="190" t="s">
        <v>158</v>
      </c>
      <c r="BK574" s="199">
        <f>SUM(BK575:BK606)</f>
        <v>0</v>
      </c>
    </row>
    <row r="575" spans="2:65" s="1" customFormat="1" ht="25.5" customHeight="1">
      <c r="B575" s="202"/>
      <c r="C575" s="203" t="s">
        <v>799</v>
      </c>
      <c r="D575" s="203" t="s">
        <v>160</v>
      </c>
      <c r="E575" s="204" t="s">
        <v>1034</v>
      </c>
      <c r="F575" s="205" t="s">
        <v>1035</v>
      </c>
      <c r="G575" s="206" t="s">
        <v>163</v>
      </c>
      <c r="H575" s="207">
        <v>143.32</v>
      </c>
      <c r="I575" s="208"/>
      <c r="J575" s="209">
        <f>ROUND(I575*H575,2)</f>
        <v>0</v>
      </c>
      <c r="K575" s="205" t="s">
        <v>164</v>
      </c>
      <c r="L575" s="47"/>
      <c r="M575" s="210" t="s">
        <v>5</v>
      </c>
      <c r="N575" s="211" t="s">
        <v>44</v>
      </c>
      <c r="O575" s="48"/>
      <c r="P575" s="212">
        <f>O575*H575</f>
        <v>0</v>
      </c>
      <c r="Q575" s="212">
        <v>0</v>
      </c>
      <c r="R575" s="212">
        <f>Q575*H575</f>
        <v>0</v>
      </c>
      <c r="S575" s="212">
        <v>0</v>
      </c>
      <c r="T575" s="213">
        <f>S575*H575</f>
        <v>0</v>
      </c>
      <c r="AR575" s="25" t="s">
        <v>255</v>
      </c>
      <c r="AT575" s="25" t="s">
        <v>160</v>
      </c>
      <c r="AU575" s="25" t="s">
        <v>82</v>
      </c>
      <c r="AY575" s="25" t="s">
        <v>158</v>
      </c>
      <c r="BE575" s="214">
        <f>IF(N575="základní",J575,0)</f>
        <v>0</v>
      </c>
      <c r="BF575" s="214">
        <f>IF(N575="snížená",J575,0)</f>
        <v>0</v>
      </c>
      <c r="BG575" s="214">
        <f>IF(N575="zákl. přenesená",J575,0)</f>
        <v>0</v>
      </c>
      <c r="BH575" s="214">
        <f>IF(N575="sníž. přenesená",J575,0)</f>
        <v>0</v>
      </c>
      <c r="BI575" s="214">
        <f>IF(N575="nulová",J575,0)</f>
        <v>0</v>
      </c>
      <c r="BJ575" s="25" t="s">
        <v>78</v>
      </c>
      <c r="BK575" s="214">
        <f>ROUND(I575*H575,2)</f>
        <v>0</v>
      </c>
      <c r="BL575" s="25" t="s">
        <v>255</v>
      </c>
      <c r="BM575" s="25" t="s">
        <v>2102</v>
      </c>
    </row>
    <row r="576" spans="2:51" s="11" customFormat="1" ht="13.5">
      <c r="B576" s="215"/>
      <c r="D576" s="216" t="s">
        <v>166</v>
      </c>
      <c r="E576" s="217" t="s">
        <v>5</v>
      </c>
      <c r="F576" s="218" t="s">
        <v>1037</v>
      </c>
      <c r="H576" s="217" t="s">
        <v>5</v>
      </c>
      <c r="I576" s="219"/>
      <c r="L576" s="215"/>
      <c r="M576" s="220"/>
      <c r="N576" s="221"/>
      <c r="O576" s="221"/>
      <c r="P576" s="221"/>
      <c r="Q576" s="221"/>
      <c r="R576" s="221"/>
      <c r="S576" s="221"/>
      <c r="T576" s="222"/>
      <c r="AT576" s="217" t="s">
        <v>166</v>
      </c>
      <c r="AU576" s="217" t="s">
        <v>82</v>
      </c>
      <c r="AV576" s="11" t="s">
        <v>78</v>
      </c>
      <c r="AW576" s="11" t="s">
        <v>36</v>
      </c>
      <c r="AX576" s="11" t="s">
        <v>73</v>
      </c>
      <c r="AY576" s="217" t="s">
        <v>158</v>
      </c>
    </row>
    <row r="577" spans="2:51" s="11" customFormat="1" ht="13.5">
      <c r="B577" s="215"/>
      <c r="D577" s="216" t="s">
        <v>166</v>
      </c>
      <c r="E577" s="217" t="s">
        <v>5</v>
      </c>
      <c r="F577" s="218" t="s">
        <v>1038</v>
      </c>
      <c r="H577" s="217" t="s">
        <v>5</v>
      </c>
      <c r="I577" s="219"/>
      <c r="L577" s="215"/>
      <c r="M577" s="220"/>
      <c r="N577" s="221"/>
      <c r="O577" s="221"/>
      <c r="P577" s="221"/>
      <c r="Q577" s="221"/>
      <c r="R577" s="221"/>
      <c r="S577" s="221"/>
      <c r="T577" s="222"/>
      <c r="AT577" s="217" t="s">
        <v>166</v>
      </c>
      <c r="AU577" s="217" t="s">
        <v>82</v>
      </c>
      <c r="AV577" s="11" t="s">
        <v>78</v>
      </c>
      <c r="AW577" s="11" t="s">
        <v>36</v>
      </c>
      <c r="AX577" s="11" t="s">
        <v>73</v>
      </c>
      <c r="AY577" s="217" t="s">
        <v>158</v>
      </c>
    </row>
    <row r="578" spans="2:51" s="12" customFormat="1" ht="13.5">
      <c r="B578" s="223"/>
      <c r="D578" s="216" t="s">
        <v>166</v>
      </c>
      <c r="E578" s="224" t="s">
        <v>5</v>
      </c>
      <c r="F578" s="225" t="s">
        <v>2103</v>
      </c>
      <c r="H578" s="226">
        <v>83.36</v>
      </c>
      <c r="I578" s="227"/>
      <c r="L578" s="223"/>
      <c r="M578" s="228"/>
      <c r="N578" s="229"/>
      <c r="O578" s="229"/>
      <c r="P578" s="229"/>
      <c r="Q578" s="229"/>
      <c r="R578" s="229"/>
      <c r="S578" s="229"/>
      <c r="T578" s="230"/>
      <c r="AT578" s="224" t="s">
        <v>166</v>
      </c>
      <c r="AU578" s="224" t="s">
        <v>82</v>
      </c>
      <c r="AV578" s="12" t="s">
        <v>82</v>
      </c>
      <c r="AW578" s="12" t="s">
        <v>36</v>
      </c>
      <c r="AX578" s="12" t="s">
        <v>73</v>
      </c>
      <c r="AY578" s="224" t="s">
        <v>158</v>
      </c>
    </row>
    <row r="579" spans="2:51" s="11" customFormat="1" ht="13.5">
      <c r="B579" s="215"/>
      <c r="D579" s="216" t="s">
        <v>166</v>
      </c>
      <c r="E579" s="217" t="s">
        <v>5</v>
      </c>
      <c r="F579" s="218" t="s">
        <v>551</v>
      </c>
      <c r="H579" s="217" t="s">
        <v>5</v>
      </c>
      <c r="I579" s="219"/>
      <c r="L579" s="215"/>
      <c r="M579" s="220"/>
      <c r="N579" s="221"/>
      <c r="O579" s="221"/>
      <c r="P579" s="221"/>
      <c r="Q579" s="221"/>
      <c r="R579" s="221"/>
      <c r="S579" s="221"/>
      <c r="T579" s="222"/>
      <c r="AT579" s="217" t="s">
        <v>166</v>
      </c>
      <c r="AU579" s="217" t="s">
        <v>82</v>
      </c>
      <c r="AV579" s="11" t="s">
        <v>78</v>
      </c>
      <c r="AW579" s="11" t="s">
        <v>36</v>
      </c>
      <c r="AX579" s="11" t="s">
        <v>73</v>
      </c>
      <c r="AY579" s="217" t="s">
        <v>158</v>
      </c>
    </row>
    <row r="580" spans="2:51" s="11" customFormat="1" ht="13.5">
      <c r="B580" s="215"/>
      <c r="D580" s="216" t="s">
        <v>166</v>
      </c>
      <c r="E580" s="217" t="s">
        <v>5</v>
      </c>
      <c r="F580" s="218" t="s">
        <v>1975</v>
      </c>
      <c r="H580" s="217" t="s">
        <v>5</v>
      </c>
      <c r="I580" s="219"/>
      <c r="L580" s="215"/>
      <c r="M580" s="220"/>
      <c r="N580" s="221"/>
      <c r="O580" s="221"/>
      <c r="P580" s="221"/>
      <c r="Q580" s="221"/>
      <c r="R580" s="221"/>
      <c r="S580" s="221"/>
      <c r="T580" s="222"/>
      <c r="AT580" s="217" t="s">
        <v>166</v>
      </c>
      <c r="AU580" s="217" t="s">
        <v>82</v>
      </c>
      <c r="AV580" s="11" t="s">
        <v>78</v>
      </c>
      <c r="AW580" s="11" t="s">
        <v>36</v>
      </c>
      <c r="AX580" s="11" t="s">
        <v>73</v>
      </c>
      <c r="AY580" s="217" t="s">
        <v>158</v>
      </c>
    </row>
    <row r="581" spans="2:51" s="12" customFormat="1" ht="13.5">
      <c r="B581" s="223"/>
      <c r="D581" s="216" t="s">
        <v>166</v>
      </c>
      <c r="E581" s="224" t="s">
        <v>5</v>
      </c>
      <c r="F581" s="225" t="s">
        <v>1976</v>
      </c>
      <c r="H581" s="226">
        <v>44</v>
      </c>
      <c r="I581" s="227"/>
      <c r="L581" s="223"/>
      <c r="M581" s="228"/>
      <c r="N581" s="229"/>
      <c r="O581" s="229"/>
      <c r="P581" s="229"/>
      <c r="Q581" s="229"/>
      <c r="R581" s="229"/>
      <c r="S581" s="229"/>
      <c r="T581" s="230"/>
      <c r="AT581" s="224" t="s">
        <v>166</v>
      </c>
      <c r="AU581" s="224" t="s">
        <v>82</v>
      </c>
      <c r="AV581" s="12" t="s">
        <v>82</v>
      </c>
      <c r="AW581" s="12" t="s">
        <v>36</v>
      </c>
      <c r="AX581" s="12" t="s">
        <v>73</v>
      </c>
      <c r="AY581" s="224" t="s">
        <v>158</v>
      </c>
    </row>
    <row r="582" spans="2:51" s="11" customFormat="1" ht="13.5">
      <c r="B582" s="215"/>
      <c r="D582" s="216" t="s">
        <v>166</v>
      </c>
      <c r="E582" s="217" t="s">
        <v>5</v>
      </c>
      <c r="F582" s="218" t="s">
        <v>1977</v>
      </c>
      <c r="H582" s="217" t="s">
        <v>5</v>
      </c>
      <c r="I582" s="219"/>
      <c r="L582" s="215"/>
      <c r="M582" s="220"/>
      <c r="N582" s="221"/>
      <c r="O582" s="221"/>
      <c r="P582" s="221"/>
      <c r="Q582" s="221"/>
      <c r="R582" s="221"/>
      <c r="S582" s="221"/>
      <c r="T582" s="222"/>
      <c r="AT582" s="217" t="s">
        <v>166</v>
      </c>
      <c r="AU582" s="217" t="s">
        <v>82</v>
      </c>
      <c r="AV582" s="11" t="s">
        <v>78</v>
      </c>
      <c r="AW582" s="11" t="s">
        <v>36</v>
      </c>
      <c r="AX582" s="11" t="s">
        <v>73</v>
      </c>
      <c r="AY582" s="217" t="s">
        <v>158</v>
      </c>
    </row>
    <row r="583" spans="2:51" s="12" customFormat="1" ht="13.5">
      <c r="B583" s="223"/>
      <c r="D583" s="216" t="s">
        <v>166</v>
      </c>
      <c r="E583" s="224" t="s">
        <v>5</v>
      </c>
      <c r="F583" s="225" t="s">
        <v>1978</v>
      </c>
      <c r="H583" s="226">
        <v>15.96</v>
      </c>
      <c r="I583" s="227"/>
      <c r="L583" s="223"/>
      <c r="M583" s="228"/>
      <c r="N583" s="229"/>
      <c r="O583" s="229"/>
      <c r="P583" s="229"/>
      <c r="Q583" s="229"/>
      <c r="R583" s="229"/>
      <c r="S583" s="229"/>
      <c r="T583" s="230"/>
      <c r="AT583" s="224" t="s">
        <v>166</v>
      </c>
      <c r="AU583" s="224" t="s">
        <v>82</v>
      </c>
      <c r="AV583" s="12" t="s">
        <v>82</v>
      </c>
      <c r="AW583" s="12" t="s">
        <v>36</v>
      </c>
      <c r="AX583" s="12" t="s">
        <v>73</v>
      </c>
      <c r="AY583" s="224" t="s">
        <v>158</v>
      </c>
    </row>
    <row r="584" spans="2:51" s="13" customFormat="1" ht="13.5">
      <c r="B584" s="231"/>
      <c r="D584" s="216" t="s">
        <v>166</v>
      </c>
      <c r="E584" s="232" t="s">
        <v>5</v>
      </c>
      <c r="F584" s="233" t="s">
        <v>169</v>
      </c>
      <c r="H584" s="234">
        <v>143.32</v>
      </c>
      <c r="I584" s="235"/>
      <c r="L584" s="231"/>
      <c r="M584" s="236"/>
      <c r="N584" s="237"/>
      <c r="O584" s="237"/>
      <c r="P584" s="237"/>
      <c r="Q584" s="237"/>
      <c r="R584" s="237"/>
      <c r="S584" s="237"/>
      <c r="T584" s="238"/>
      <c r="AT584" s="232" t="s">
        <v>166</v>
      </c>
      <c r="AU584" s="232" t="s">
        <v>82</v>
      </c>
      <c r="AV584" s="13" t="s">
        <v>88</v>
      </c>
      <c r="AW584" s="13" t="s">
        <v>36</v>
      </c>
      <c r="AX584" s="13" t="s">
        <v>78</v>
      </c>
      <c r="AY584" s="232" t="s">
        <v>158</v>
      </c>
    </row>
    <row r="585" spans="2:65" s="1" customFormat="1" ht="16.5" customHeight="1">
      <c r="B585" s="202"/>
      <c r="C585" s="239" t="s">
        <v>804</v>
      </c>
      <c r="D585" s="239" t="s">
        <v>245</v>
      </c>
      <c r="E585" s="240" t="s">
        <v>1041</v>
      </c>
      <c r="F585" s="241" t="s">
        <v>2104</v>
      </c>
      <c r="G585" s="242" t="s">
        <v>279</v>
      </c>
      <c r="H585" s="243">
        <v>0.05</v>
      </c>
      <c r="I585" s="244"/>
      <c r="J585" s="245">
        <f>ROUND(I585*H585,2)</f>
        <v>0</v>
      </c>
      <c r="K585" s="241" t="s">
        <v>164</v>
      </c>
      <c r="L585" s="246"/>
      <c r="M585" s="247" t="s">
        <v>5</v>
      </c>
      <c r="N585" s="248" t="s">
        <v>44</v>
      </c>
      <c r="O585" s="48"/>
      <c r="P585" s="212">
        <f>O585*H585</f>
        <v>0</v>
      </c>
      <c r="Q585" s="212">
        <v>0</v>
      </c>
      <c r="R585" s="212">
        <f>Q585*H585</f>
        <v>0</v>
      </c>
      <c r="S585" s="212">
        <v>0</v>
      </c>
      <c r="T585" s="213">
        <f>S585*H585</f>
        <v>0</v>
      </c>
      <c r="AR585" s="25" t="s">
        <v>409</v>
      </c>
      <c r="AT585" s="25" t="s">
        <v>245</v>
      </c>
      <c r="AU585" s="25" t="s">
        <v>82</v>
      </c>
      <c r="AY585" s="25" t="s">
        <v>158</v>
      </c>
      <c r="BE585" s="214">
        <f>IF(N585="základní",J585,0)</f>
        <v>0</v>
      </c>
      <c r="BF585" s="214">
        <f>IF(N585="snížená",J585,0)</f>
        <v>0</v>
      </c>
      <c r="BG585" s="214">
        <f>IF(N585="zákl. přenesená",J585,0)</f>
        <v>0</v>
      </c>
      <c r="BH585" s="214">
        <f>IF(N585="sníž. přenesená",J585,0)</f>
        <v>0</v>
      </c>
      <c r="BI585" s="214">
        <f>IF(N585="nulová",J585,0)</f>
        <v>0</v>
      </c>
      <c r="BJ585" s="25" t="s">
        <v>78</v>
      </c>
      <c r="BK585" s="214">
        <f>ROUND(I585*H585,2)</f>
        <v>0</v>
      </c>
      <c r="BL585" s="25" t="s">
        <v>255</v>
      </c>
      <c r="BM585" s="25" t="s">
        <v>2105</v>
      </c>
    </row>
    <row r="586" spans="2:51" s="12" customFormat="1" ht="13.5">
      <c r="B586" s="223"/>
      <c r="D586" s="216" t="s">
        <v>166</v>
      </c>
      <c r="E586" s="224" t="s">
        <v>5</v>
      </c>
      <c r="F586" s="225" t="s">
        <v>2106</v>
      </c>
      <c r="H586" s="226">
        <v>0.05</v>
      </c>
      <c r="I586" s="227"/>
      <c r="L586" s="223"/>
      <c r="M586" s="228"/>
      <c r="N586" s="229"/>
      <c r="O586" s="229"/>
      <c r="P586" s="229"/>
      <c r="Q586" s="229"/>
      <c r="R586" s="229"/>
      <c r="S586" s="229"/>
      <c r="T586" s="230"/>
      <c r="AT586" s="224" t="s">
        <v>166</v>
      </c>
      <c r="AU586" s="224" t="s">
        <v>82</v>
      </c>
      <c r="AV586" s="12" t="s">
        <v>82</v>
      </c>
      <c r="AW586" s="12" t="s">
        <v>36</v>
      </c>
      <c r="AX586" s="12" t="s">
        <v>73</v>
      </c>
      <c r="AY586" s="224" t="s">
        <v>158</v>
      </c>
    </row>
    <row r="587" spans="2:51" s="13" customFormat="1" ht="13.5">
      <c r="B587" s="231"/>
      <c r="D587" s="216" t="s">
        <v>166</v>
      </c>
      <c r="E587" s="232" t="s">
        <v>5</v>
      </c>
      <c r="F587" s="233" t="s">
        <v>169</v>
      </c>
      <c r="H587" s="234">
        <v>0.05</v>
      </c>
      <c r="I587" s="235"/>
      <c r="L587" s="231"/>
      <c r="M587" s="236"/>
      <c r="N587" s="237"/>
      <c r="O587" s="237"/>
      <c r="P587" s="237"/>
      <c r="Q587" s="237"/>
      <c r="R587" s="237"/>
      <c r="S587" s="237"/>
      <c r="T587" s="238"/>
      <c r="AT587" s="232" t="s">
        <v>166</v>
      </c>
      <c r="AU587" s="232" t="s">
        <v>82</v>
      </c>
      <c r="AV587" s="13" t="s">
        <v>88</v>
      </c>
      <c r="AW587" s="13" t="s">
        <v>36</v>
      </c>
      <c r="AX587" s="13" t="s">
        <v>78</v>
      </c>
      <c r="AY587" s="232" t="s">
        <v>158</v>
      </c>
    </row>
    <row r="588" spans="2:65" s="1" customFormat="1" ht="25.5" customHeight="1">
      <c r="B588" s="202"/>
      <c r="C588" s="203" t="s">
        <v>812</v>
      </c>
      <c r="D588" s="203" t="s">
        <v>160</v>
      </c>
      <c r="E588" s="204" t="s">
        <v>1046</v>
      </c>
      <c r="F588" s="205" t="s">
        <v>1047</v>
      </c>
      <c r="G588" s="206" t="s">
        <v>163</v>
      </c>
      <c r="H588" s="207">
        <v>143.32</v>
      </c>
      <c r="I588" s="208"/>
      <c r="J588" s="209">
        <f>ROUND(I588*H588,2)</f>
        <v>0</v>
      </c>
      <c r="K588" s="205" t="s">
        <v>164</v>
      </c>
      <c r="L588" s="47"/>
      <c r="M588" s="210" t="s">
        <v>5</v>
      </c>
      <c r="N588" s="211" t="s">
        <v>44</v>
      </c>
      <c r="O588" s="48"/>
      <c r="P588" s="212">
        <f>O588*H588</f>
        <v>0</v>
      </c>
      <c r="Q588" s="212">
        <v>0</v>
      </c>
      <c r="R588" s="212">
        <f>Q588*H588</f>
        <v>0</v>
      </c>
      <c r="S588" s="212">
        <v>0</v>
      </c>
      <c r="T588" s="213">
        <f>S588*H588</f>
        <v>0</v>
      </c>
      <c r="AR588" s="25" t="s">
        <v>255</v>
      </c>
      <c r="AT588" s="25" t="s">
        <v>160</v>
      </c>
      <c r="AU588" s="25" t="s">
        <v>82</v>
      </c>
      <c r="AY588" s="25" t="s">
        <v>158</v>
      </c>
      <c r="BE588" s="214">
        <f>IF(N588="základní",J588,0)</f>
        <v>0</v>
      </c>
      <c r="BF588" s="214">
        <f>IF(N588="snížená",J588,0)</f>
        <v>0</v>
      </c>
      <c r="BG588" s="214">
        <f>IF(N588="zákl. přenesená",J588,0)</f>
        <v>0</v>
      </c>
      <c r="BH588" s="214">
        <f>IF(N588="sníž. přenesená",J588,0)</f>
        <v>0</v>
      </c>
      <c r="BI588" s="214">
        <f>IF(N588="nulová",J588,0)</f>
        <v>0</v>
      </c>
      <c r="BJ588" s="25" t="s">
        <v>78</v>
      </c>
      <c r="BK588" s="214">
        <f>ROUND(I588*H588,2)</f>
        <v>0</v>
      </c>
      <c r="BL588" s="25" t="s">
        <v>255</v>
      </c>
      <c r="BM588" s="25" t="s">
        <v>2107</v>
      </c>
    </row>
    <row r="589" spans="2:51" s="11" customFormat="1" ht="13.5">
      <c r="B589" s="215"/>
      <c r="D589" s="216" t="s">
        <v>166</v>
      </c>
      <c r="E589" s="217" t="s">
        <v>5</v>
      </c>
      <c r="F589" s="218" t="s">
        <v>1037</v>
      </c>
      <c r="H589" s="217" t="s">
        <v>5</v>
      </c>
      <c r="I589" s="219"/>
      <c r="L589" s="215"/>
      <c r="M589" s="220"/>
      <c r="N589" s="221"/>
      <c r="O589" s="221"/>
      <c r="P589" s="221"/>
      <c r="Q589" s="221"/>
      <c r="R589" s="221"/>
      <c r="S589" s="221"/>
      <c r="T589" s="222"/>
      <c r="AT589" s="217" t="s">
        <v>166</v>
      </c>
      <c r="AU589" s="217" t="s">
        <v>82</v>
      </c>
      <c r="AV589" s="11" t="s">
        <v>78</v>
      </c>
      <c r="AW589" s="11" t="s">
        <v>36</v>
      </c>
      <c r="AX589" s="11" t="s">
        <v>73</v>
      </c>
      <c r="AY589" s="217" t="s">
        <v>158</v>
      </c>
    </row>
    <row r="590" spans="2:51" s="11" customFormat="1" ht="13.5">
      <c r="B590" s="215"/>
      <c r="D590" s="216" t="s">
        <v>166</v>
      </c>
      <c r="E590" s="217" t="s">
        <v>5</v>
      </c>
      <c r="F590" s="218" t="s">
        <v>1038</v>
      </c>
      <c r="H590" s="217" t="s">
        <v>5</v>
      </c>
      <c r="I590" s="219"/>
      <c r="L590" s="215"/>
      <c r="M590" s="220"/>
      <c r="N590" s="221"/>
      <c r="O590" s="221"/>
      <c r="P590" s="221"/>
      <c r="Q590" s="221"/>
      <c r="R590" s="221"/>
      <c r="S590" s="221"/>
      <c r="T590" s="222"/>
      <c r="AT590" s="217" t="s">
        <v>166</v>
      </c>
      <c r="AU590" s="217" t="s">
        <v>82</v>
      </c>
      <c r="AV590" s="11" t="s">
        <v>78</v>
      </c>
      <c r="AW590" s="11" t="s">
        <v>36</v>
      </c>
      <c r="AX590" s="11" t="s">
        <v>73</v>
      </c>
      <c r="AY590" s="217" t="s">
        <v>158</v>
      </c>
    </row>
    <row r="591" spans="2:51" s="12" customFormat="1" ht="13.5">
      <c r="B591" s="223"/>
      <c r="D591" s="216" t="s">
        <v>166</v>
      </c>
      <c r="E591" s="224" t="s">
        <v>5</v>
      </c>
      <c r="F591" s="225" t="s">
        <v>2103</v>
      </c>
      <c r="H591" s="226">
        <v>83.36</v>
      </c>
      <c r="I591" s="227"/>
      <c r="L591" s="223"/>
      <c r="M591" s="228"/>
      <c r="N591" s="229"/>
      <c r="O591" s="229"/>
      <c r="P591" s="229"/>
      <c r="Q591" s="229"/>
      <c r="R591" s="229"/>
      <c r="S591" s="229"/>
      <c r="T591" s="230"/>
      <c r="AT591" s="224" t="s">
        <v>166</v>
      </c>
      <c r="AU591" s="224" t="s">
        <v>82</v>
      </c>
      <c r="AV591" s="12" t="s">
        <v>82</v>
      </c>
      <c r="AW591" s="12" t="s">
        <v>36</v>
      </c>
      <c r="AX591" s="12" t="s">
        <v>73</v>
      </c>
      <c r="AY591" s="224" t="s">
        <v>158</v>
      </c>
    </row>
    <row r="592" spans="2:51" s="11" customFormat="1" ht="13.5">
      <c r="B592" s="215"/>
      <c r="D592" s="216" t="s">
        <v>166</v>
      </c>
      <c r="E592" s="217" t="s">
        <v>5</v>
      </c>
      <c r="F592" s="218" t="s">
        <v>551</v>
      </c>
      <c r="H592" s="217" t="s">
        <v>5</v>
      </c>
      <c r="I592" s="219"/>
      <c r="L592" s="215"/>
      <c r="M592" s="220"/>
      <c r="N592" s="221"/>
      <c r="O592" s="221"/>
      <c r="P592" s="221"/>
      <c r="Q592" s="221"/>
      <c r="R592" s="221"/>
      <c r="S592" s="221"/>
      <c r="T592" s="222"/>
      <c r="AT592" s="217" t="s">
        <v>166</v>
      </c>
      <c r="AU592" s="217" t="s">
        <v>82</v>
      </c>
      <c r="AV592" s="11" t="s">
        <v>78</v>
      </c>
      <c r="AW592" s="11" t="s">
        <v>36</v>
      </c>
      <c r="AX592" s="11" t="s">
        <v>73</v>
      </c>
      <c r="AY592" s="217" t="s">
        <v>158</v>
      </c>
    </row>
    <row r="593" spans="2:51" s="11" customFormat="1" ht="13.5">
      <c r="B593" s="215"/>
      <c r="D593" s="216" t="s">
        <v>166</v>
      </c>
      <c r="E593" s="217" t="s">
        <v>5</v>
      </c>
      <c r="F593" s="218" t="s">
        <v>1975</v>
      </c>
      <c r="H593" s="217" t="s">
        <v>5</v>
      </c>
      <c r="I593" s="219"/>
      <c r="L593" s="215"/>
      <c r="M593" s="220"/>
      <c r="N593" s="221"/>
      <c r="O593" s="221"/>
      <c r="P593" s="221"/>
      <c r="Q593" s="221"/>
      <c r="R593" s="221"/>
      <c r="S593" s="221"/>
      <c r="T593" s="222"/>
      <c r="AT593" s="217" t="s">
        <v>166</v>
      </c>
      <c r="AU593" s="217" t="s">
        <v>82</v>
      </c>
      <c r="AV593" s="11" t="s">
        <v>78</v>
      </c>
      <c r="AW593" s="11" t="s">
        <v>36</v>
      </c>
      <c r="AX593" s="11" t="s">
        <v>73</v>
      </c>
      <c r="AY593" s="217" t="s">
        <v>158</v>
      </c>
    </row>
    <row r="594" spans="2:51" s="12" customFormat="1" ht="13.5">
      <c r="B594" s="223"/>
      <c r="D594" s="216" t="s">
        <v>166</v>
      </c>
      <c r="E594" s="224" t="s">
        <v>5</v>
      </c>
      <c r="F594" s="225" t="s">
        <v>1976</v>
      </c>
      <c r="H594" s="226">
        <v>44</v>
      </c>
      <c r="I594" s="227"/>
      <c r="L594" s="223"/>
      <c r="M594" s="228"/>
      <c r="N594" s="229"/>
      <c r="O594" s="229"/>
      <c r="P594" s="229"/>
      <c r="Q594" s="229"/>
      <c r="R594" s="229"/>
      <c r="S594" s="229"/>
      <c r="T594" s="230"/>
      <c r="AT594" s="224" t="s">
        <v>166</v>
      </c>
      <c r="AU594" s="224" t="s">
        <v>82</v>
      </c>
      <c r="AV594" s="12" t="s">
        <v>82</v>
      </c>
      <c r="AW594" s="12" t="s">
        <v>36</v>
      </c>
      <c r="AX594" s="12" t="s">
        <v>73</v>
      </c>
      <c r="AY594" s="224" t="s">
        <v>158</v>
      </c>
    </row>
    <row r="595" spans="2:51" s="11" customFormat="1" ht="13.5">
      <c r="B595" s="215"/>
      <c r="D595" s="216" t="s">
        <v>166</v>
      </c>
      <c r="E595" s="217" t="s">
        <v>5</v>
      </c>
      <c r="F595" s="218" t="s">
        <v>1977</v>
      </c>
      <c r="H595" s="217" t="s">
        <v>5</v>
      </c>
      <c r="I595" s="219"/>
      <c r="L595" s="215"/>
      <c r="M595" s="220"/>
      <c r="N595" s="221"/>
      <c r="O595" s="221"/>
      <c r="P595" s="221"/>
      <c r="Q595" s="221"/>
      <c r="R595" s="221"/>
      <c r="S595" s="221"/>
      <c r="T595" s="222"/>
      <c r="AT595" s="217" t="s">
        <v>166</v>
      </c>
      <c r="AU595" s="217" t="s">
        <v>82</v>
      </c>
      <c r="AV595" s="11" t="s">
        <v>78</v>
      </c>
      <c r="AW595" s="11" t="s">
        <v>36</v>
      </c>
      <c r="AX595" s="11" t="s">
        <v>73</v>
      </c>
      <c r="AY595" s="217" t="s">
        <v>158</v>
      </c>
    </row>
    <row r="596" spans="2:51" s="12" customFormat="1" ht="13.5">
      <c r="B596" s="223"/>
      <c r="D596" s="216" t="s">
        <v>166</v>
      </c>
      <c r="E596" s="224" t="s">
        <v>5</v>
      </c>
      <c r="F596" s="225" t="s">
        <v>1978</v>
      </c>
      <c r="H596" s="226">
        <v>15.96</v>
      </c>
      <c r="I596" s="227"/>
      <c r="L596" s="223"/>
      <c r="M596" s="228"/>
      <c r="N596" s="229"/>
      <c r="O596" s="229"/>
      <c r="P596" s="229"/>
      <c r="Q596" s="229"/>
      <c r="R596" s="229"/>
      <c r="S596" s="229"/>
      <c r="T596" s="230"/>
      <c r="AT596" s="224" t="s">
        <v>166</v>
      </c>
      <c r="AU596" s="224" t="s">
        <v>82</v>
      </c>
      <c r="AV596" s="12" t="s">
        <v>82</v>
      </c>
      <c r="AW596" s="12" t="s">
        <v>36</v>
      </c>
      <c r="AX596" s="12" t="s">
        <v>73</v>
      </c>
      <c r="AY596" s="224" t="s">
        <v>158</v>
      </c>
    </row>
    <row r="597" spans="2:51" s="13" customFormat="1" ht="13.5">
      <c r="B597" s="231"/>
      <c r="D597" s="216" t="s">
        <v>166</v>
      </c>
      <c r="E597" s="232" t="s">
        <v>5</v>
      </c>
      <c r="F597" s="233" t="s">
        <v>169</v>
      </c>
      <c r="H597" s="234">
        <v>143.32</v>
      </c>
      <c r="I597" s="235"/>
      <c r="L597" s="231"/>
      <c r="M597" s="236"/>
      <c r="N597" s="237"/>
      <c r="O597" s="237"/>
      <c r="P597" s="237"/>
      <c r="Q597" s="237"/>
      <c r="R597" s="237"/>
      <c r="S597" s="237"/>
      <c r="T597" s="238"/>
      <c r="AT597" s="232" t="s">
        <v>166</v>
      </c>
      <c r="AU597" s="232" t="s">
        <v>82</v>
      </c>
      <c r="AV597" s="13" t="s">
        <v>88</v>
      </c>
      <c r="AW597" s="13" t="s">
        <v>36</v>
      </c>
      <c r="AX597" s="13" t="s">
        <v>78</v>
      </c>
      <c r="AY597" s="232" t="s">
        <v>158</v>
      </c>
    </row>
    <row r="598" spans="2:65" s="1" customFormat="1" ht="16.5" customHeight="1">
      <c r="B598" s="202"/>
      <c r="C598" s="239" t="s">
        <v>822</v>
      </c>
      <c r="D598" s="239" t="s">
        <v>245</v>
      </c>
      <c r="E598" s="240" t="s">
        <v>1050</v>
      </c>
      <c r="F598" s="241" t="s">
        <v>1051</v>
      </c>
      <c r="G598" s="242" t="s">
        <v>163</v>
      </c>
      <c r="H598" s="243">
        <v>164.818</v>
      </c>
      <c r="I598" s="244"/>
      <c r="J598" s="245">
        <f>ROUND(I598*H598,2)</f>
        <v>0</v>
      </c>
      <c r="K598" s="241" t="s">
        <v>5</v>
      </c>
      <c r="L598" s="246"/>
      <c r="M598" s="247" t="s">
        <v>5</v>
      </c>
      <c r="N598" s="248" t="s">
        <v>44</v>
      </c>
      <c r="O598" s="48"/>
      <c r="P598" s="212">
        <f>O598*H598</f>
        <v>0</v>
      </c>
      <c r="Q598" s="212">
        <v>0</v>
      </c>
      <c r="R598" s="212">
        <f>Q598*H598</f>
        <v>0</v>
      </c>
      <c r="S598" s="212">
        <v>0</v>
      </c>
      <c r="T598" s="213">
        <f>S598*H598</f>
        <v>0</v>
      </c>
      <c r="AR598" s="25" t="s">
        <v>409</v>
      </c>
      <c r="AT598" s="25" t="s">
        <v>245</v>
      </c>
      <c r="AU598" s="25" t="s">
        <v>82</v>
      </c>
      <c r="AY598" s="25" t="s">
        <v>158</v>
      </c>
      <c r="BE598" s="214">
        <f>IF(N598="základní",J598,0)</f>
        <v>0</v>
      </c>
      <c r="BF598" s="214">
        <f>IF(N598="snížená",J598,0)</f>
        <v>0</v>
      </c>
      <c r="BG598" s="214">
        <f>IF(N598="zákl. přenesená",J598,0)</f>
        <v>0</v>
      </c>
      <c r="BH598" s="214">
        <f>IF(N598="sníž. přenesená",J598,0)</f>
        <v>0</v>
      </c>
      <c r="BI598" s="214">
        <f>IF(N598="nulová",J598,0)</f>
        <v>0</v>
      </c>
      <c r="BJ598" s="25" t="s">
        <v>78</v>
      </c>
      <c r="BK598" s="214">
        <f>ROUND(I598*H598,2)</f>
        <v>0</v>
      </c>
      <c r="BL598" s="25" t="s">
        <v>255</v>
      </c>
      <c r="BM598" s="25" t="s">
        <v>2108</v>
      </c>
    </row>
    <row r="599" spans="2:51" s="12" customFormat="1" ht="13.5">
      <c r="B599" s="223"/>
      <c r="D599" s="216" t="s">
        <v>166</v>
      </c>
      <c r="E599" s="224" t="s">
        <v>5</v>
      </c>
      <c r="F599" s="225" t="s">
        <v>2109</v>
      </c>
      <c r="H599" s="226">
        <v>164.818</v>
      </c>
      <c r="I599" s="227"/>
      <c r="L599" s="223"/>
      <c r="M599" s="228"/>
      <c r="N599" s="229"/>
      <c r="O599" s="229"/>
      <c r="P599" s="229"/>
      <c r="Q599" s="229"/>
      <c r="R599" s="229"/>
      <c r="S599" s="229"/>
      <c r="T599" s="230"/>
      <c r="AT599" s="224" t="s">
        <v>166</v>
      </c>
      <c r="AU599" s="224" t="s">
        <v>82</v>
      </c>
      <c r="AV599" s="12" t="s">
        <v>82</v>
      </c>
      <c r="AW599" s="12" t="s">
        <v>36</v>
      </c>
      <c r="AX599" s="12" t="s">
        <v>73</v>
      </c>
      <c r="AY599" s="224" t="s">
        <v>158</v>
      </c>
    </row>
    <row r="600" spans="2:51" s="13" customFormat="1" ht="13.5">
      <c r="B600" s="231"/>
      <c r="D600" s="216" t="s">
        <v>166</v>
      </c>
      <c r="E600" s="232" t="s">
        <v>5</v>
      </c>
      <c r="F600" s="233" t="s">
        <v>169</v>
      </c>
      <c r="H600" s="234">
        <v>164.818</v>
      </c>
      <c r="I600" s="235"/>
      <c r="L600" s="231"/>
      <c r="M600" s="236"/>
      <c r="N600" s="237"/>
      <c r="O600" s="237"/>
      <c r="P600" s="237"/>
      <c r="Q600" s="237"/>
      <c r="R600" s="237"/>
      <c r="S600" s="237"/>
      <c r="T600" s="238"/>
      <c r="AT600" s="232" t="s">
        <v>166</v>
      </c>
      <c r="AU600" s="232" t="s">
        <v>82</v>
      </c>
      <c r="AV600" s="13" t="s">
        <v>88</v>
      </c>
      <c r="AW600" s="13" t="s">
        <v>36</v>
      </c>
      <c r="AX600" s="13" t="s">
        <v>78</v>
      </c>
      <c r="AY600" s="232" t="s">
        <v>158</v>
      </c>
    </row>
    <row r="601" spans="2:65" s="1" customFormat="1" ht="16.5" customHeight="1">
      <c r="B601" s="202"/>
      <c r="C601" s="203" t="s">
        <v>820</v>
      </c>
      <c r="D601" s="203" t="s">
        <v>160</v>
      </c>
      <c r="E601" s="204" t="s">
        <v>1060</v>
      </c>
      <c r="F601" s="205" t="s">
        <v>1061</v>
      </c>
      <c r="G601" s="206" t="s">
        <v>163</v>
      </c>
      <c r="H601" s="207">
        <v>104.2</v>
      </c>
      <c r="I601" s="208"/>
      <c r="J601" s="209">
        <f>ROUND(I601*H601,2)</f>
        <v>0</v>
      </c>
      <c r="K601" s="205" t="s">
        <v>5</v>
      </c>
      <c r="L601" s="47"/>
      <c r="M601" s="210" t="s">
        <v>5</v>
      </c>
      <c r="N601" s="211" t="s">
        <v>44</v>
      </c>
      <c r="O601" s="48"/>
      <c r="P601" s="212">
        <f>O601*H601</f>
        <v>0</v>
      </c>
      <c r="Q601" s="212">
        <v>0</v>
      </c>
      <c r="R601" s="212">
        <f>Q601*H601</f>
        <v>0</v>
      </c>
      <c r="S601" s="212">
        <v>0</v>
      </c>
      <c r="T601" s="213">
        <f>S601*H601</f>
        <v>0</v>
      </c>
      <c r="AR601" s="25" t="s">
        <v>255</v>
      </c>
      <c r="AT601" s="25" t="s">
        <v>160</v>
      </c>
      <c r="AU601" s="25" t="s">
        <v>82</v>
      </c>
      <c r="AY601" s="25" t="s">
        <v>158</v>
      </c>
      <c r="BE601" s="214">
        <f>IF(N601="základní",J601,0)</f>
        <v>0</v>
      </c>
      <c r="BF601" s="214">
        <f>IF(N601="snížená",J601,0)</f>
        <v>0</v>
      </c>
      <c r="BG601" s="214">
        <f>IF(N601="zákl. přenesená",J601,0)</f>
        <v>0</v>
      </c>
      <c r="BH601" s="214">
        <f>IF(N601="sníž. přenesená",J601,0)</f>
        <v>0</v>
      </c>
      <c r="BI601" s="214">
        <f>IF(N601="nulová",J601,0)</f>
        <v>0</v>
      </c>
      <c r="BJ601" s="25" t="s">
        <v>78</v>
      </c>
      <c r="BK601" s="214">
        <f>ROUND(I601*H601,2)</f>
        <v>0</v>
      </c>
      <c r="BL601" s="25" t="s">
        <v>255</v>
      </c>
      <c r="BM601" s="25" t="s">
        <v>2110</v>
      </c>
    </row>
    <row r="602" spans="2:51" s="11" customFormat="1" ht="13.5">
      <c r="B602" s="215"/>
      <c r="D602" s="216" t="s">
        <v>166</v>
      </c>
      <c r="E602" s="217" t="s">
        <v>5</v>
      </c>
      <c r="F602" s="218" t="s">
        <v>1037</v>
      </c>
      <c r="H602" s="217" t="s">
        <v>5</v>
      </c>
      <c r="I602" s="219"/>
      <c r="L602" s="215"/>
      <c r="M602" s="220"/>
      <c r="N602" s="221"/>
      <c r="O602" s="221"/>
      <c r="P602" s="221"/>
      <c r="Q602" s="221"/>
      <c r="R602" s="221"/>
      <c r="S602" s="221"/>
      <c r="T602" s="222"/>
      <c r="AT602" s="217" t="s">
        <v>166</v>
      </c>
      <c r="AU602" s="217" t="s">
        <v>82</v>
      </c>
      <c r="AV602" s="11" t="s">
        <v>78</v>
      </c>
      <c r="AW602" s="11" t="s">
        <v>36</v>
      </c>
      <c r="AX602" s="11" t="s">
        <v>73</v>
      </c>
      <c r="AY602" s="217" t="s">
        <v>158</v>
      </c>
    </row>
    <row r="603" spans="2:51" s="11" customFormat="1" ht="13.5">
      <c r="B603" s="215"/>
      <c r="D603" s="216" t="s">
        <v>166</v>
      </c>
      <c r="E603" s="217" t="s">
        <v>5</v>
      </c>
      <c r="F603" s="218" t="s">
        <v>1038</v>
      </c>
      <c r="H603" s="217" t="s">
        <v>5</v>
      </c>
      <c r="I603" s="219"/>
      <c r="L603" s="215"/>
      <c r="M603" s="220"/>
      <c r="N603" s="221"/>
      <c r="O603" s="221"/>
      <c r="P603" s="221"/>
      <c r="Q603" s="221"/>
      <c r="R603" s="221"/>
      <c r="S603" s="221"/>
      <c r="T603" s="222"/>
      <c r="AT603" s="217" t="s">
        <v>166</v>
      </c>
      <c r="AU603" s="217" t="s">
        <v>82</v>
      </c>
      <c r="AV603" s="11" t="s">
        <v>78</v>
      </c>
      <c r="AW603" s="11" t="s">
        <v>36</v>
      </c>
      <c r="AX603" s="11" t="s">
        <v>73</v>
      </c>
      <c r="AY603" s="217" t="s">
        <v>158</v>
      </c>
    </row>
    <row r="604" spans="2:51" s="12" customFormat="1" ht="13.5">
      <c r="B604" s="223"/>
      <c r="D604" s="216" t="s">
        <v>166</v>
      </c>
      <c r="E604" s="224" t="s">
        <v>5</v>
      </c>
      <c r="F604" s="225" t="s">
        <v>2111</v>
      </c>
      <c r="H604" s="226">
        <v>104.2</v>
      </c>
      <c r="I604" s="227"/>
      <c r="L604" s="223"/>
      <c r="M604" s="228"/>
      <c r="N604" s="229"/>
      <c r="O604" s="229"/>
      <c r="P604" s="229"/>
      <c r="Q604" s="229"/>
      <c r="R604" s="229"/>
      <c r="S604" s="229"/>
      <c r="T604" s="230"/>
      <c r="AT604" s="224" t="s">
        <v>166</v>
      </c>
      <c r="AU604" s="224" t="s">
        <v>82</v>
      </c>
      <c r="AV604" s="12" t="s">
        <v>82</v>
      </c>
      <c r="AW604" s="12" t="s">
        <v>36</v>
      </c>
      <c r="AX604" s="12" t="s">
        <v>73</v>
      </c>
      <c r="AY604" s="224" t="s">
        <v>158</v>
      </c>
    </row>
    <row r="605" spans="2:51" s="13" customFormat="1" ht="13.5">
      <c r="B605" s="231"/>
      <c r="D605" s="216" t="s">
        <v>166</v>
      </c>
      <c r="E605" s="232" t="s">
        <v>5</v>
      </c>
      <c r="F605" s="233" t="s">
        <v>169</v>
      </c>
      <c r="H605" s="234">
        <v>104.2</v>
      </c>
      <c r="I605" s="235"/>
      <c r="L605" s="231"/>
      <c r="M605" s="236"/>
      <c r="N605" s="237"/>
      <c r="O605" s="237"/>
      <c r="P605" s="237"/>
      <c r="Q605" s="237"/>
      <c r="R605" s="237"/>
      <c r="S605" s="237"/>
      <c r="T605" s="238"/>
      <c r="AT605" s="232" t="s">
        <v>166</v>
      </c>
      <c r="AU605" s="232" t="s">
        <v>82</v>
      </c>
      <c r="AV605" s="13" t="s">
        <v>88</v>
      </c>
      <c r="AW605" s="13" t="s">
        <v>36</v>
      </c>
      <c r="AX605" s="13" t="s">
        <v>78</v>
      </c>
      <c r="AY605" s="232" t="s">
        <v>158</v>
      </c>
    </row>
    <row r="606" spans="2:65" s="1" customFormat="1" ht="38.25" customHeight="1">
      <c r="B606" s="202"/>
      <c r="C606" s="203" t="s">
        <v>830</v>
      </c>
      <c r="D606" s="203" t="s">
        <v>160</v>
      </c>
      <c r="E606" s="204" t="s">
        <v>2112</v>
      </c>
      <c r="F606" s="205" t="s">
        <v>2113</v>
      </c>
      <c r="G606" s="206" t="s">
        <v>279</v>
      </c>
      <c r="H606" s="207">
        <v>0.976</v>
      </c>
      <c r="I606" s="208"/>
      <c r="J606" s="209">
        <f>ROUND(I606*H606,2)</f>
        <v>0</v>
      </c>
      <c r="K606" s="205" t="s">
        <v>164</v>
      </c>
      <c r="L606" s="47"/>
      <c r="M606" s="210" t="s">
        <v>5</v>
      </c>
      <c r="N606" s="211" t="s">
        <v>44</v>
      </c>
      <c r="O606" s="48"/>
      <c r="P606" s="212">
        <f>O606*H606</f>
        <v>0</v>
      </c>
      <c r="Q606" s="212">
        <v>0</v>
      </c>
      <c r="R606" s="212">
        <f>Q606*H606</f>
        <v>0</v>
      </c>
      <c r="S606" s="212">
        <v>0</v>
      </c>
      <c r="T606" s="213">
        <f>S606*H606</f>
        <v>0</v>
      </c>
      <c r="AR606" s="25" t="s">
        <v>255</v>
      </c>
      <c r="AT606" s="25" t="s">
        <v>160</v>
      </c>
      <c r="AU606" s="25" t="s">
        <v>82</v>
      </c>
      <c r="AY606" s="25" t="s">
        <v>158</v>
      </c>
      <c r="BE606" s="214">
        <f>IF(N606="základní",J606,0)</f>
        <v>0</v>
      </c>
      <c r="BF606" s="214">
        <f>IF(N606="snížená",J606,0)</f>
        <v>0</v>
      </c>
      <c r="BG606" s="214">
        <f>IF(N606="zákl. přenesená",J606,0)</f>
        <v>0</v>
      </c>
      <c r="BH606" s="214">
        <f>IF(N606="sníž. přenesená",J606,0)</f>
        <v>0</v>
      </c>
      <c r="BI606" s="214">
        <f>IF(N606="nulová",J606,0)</f>
        <v>0</v>
      </c>
      <c r="BJ606" s="25" t="s">
        <v>78</v>
      </c>
      <c r="BK606" s="214">
        <f>ROUND(I606*H606,2)</f>
        <v>0</v>
      </c>
      <c r="BL606" s="25" t="s">
        <v>255</v>
      </c>
      <c r="BM606" s="25" t="s">
        <v>2114</v>
      </c>
    </row>
    <row r="607" spans="2:63" s="10" customFormat="1" ht="29.85" customHeight="1">
      <c r="B607" s="189"/>
      <c r="D607" s="190" t="s">
        <v>72</v>
      </c>
      <c r="E607" s="200" t="s">
        <v>1068</v>
      </c>
      <c r="F607" s="200" t="s">
        <v>1069</v>
      </c>
      <c r="I607" s="192"/>
      <c r="J607" s="201">
        <f>BK607</f>
        <v>0</v>
      </c>
      <c r="L607" s="189"/>
      <c r="M607" s="194"/>
      <c r="N607" s="195"/>
      <c r="O607" s="195"/>
      <c r="P607" s="196">
        <f>SUM(P608:P641)</f>
        <v>0</v>
      </c>
      <c r="Q607" s="195"/>
      <c r="R607" s="196">
        <f>SUM(R608:R641)</f>
        <v>0</v>
      </c>
      <c r="S607" s="195"/>
      <c r="T607" s="197">
        <f>SUM(T608:T641)</f>
        <v>0</v>
      </c>
      <c r="AR607" s="190" t="s">
        <v>82</v>
      </c>
      <c r="AT607" s="198" t="s">
        <v>72</v>
      </c>
      <c r="AU607" s="198" t="s">
        <v>78</v>
      </c>
      <c r="AY607" s="190" t="s">
        <v>158</v>
      </c>
      <c r="BK607" s="199">
        <f>SUM(BK608:BK641)</f>
        <v>0</v>
      </c>
    </row>
    <row r="608" spans="2:65" s="1" customFormat="1" ht="25.5" customHeight="1">
      <c r="B608" s="202"/>
      <c r="C608" s="203" t="s">
        <v>840</v>
      </c>
      <c r="D608" s="203" t="s">
        <v>160</v>
      </c>
      <c r="E608" s="204" t="s">
        <v>1095</v>
      </c>
      <c r="F608" s="205" t="s">
        <v>2115</v>
      </c>
      <c r="G608" s="206" t="s">
        <v>163</v>
      </c>
      <c r="H608" s="207">
        <v>929.2</v>
      </c>
      <c r="I608" s="208"/>
      <c r="J608" s="209">
        <f>ROUND(I608*H608,2)</f>
        <v>0</v>
      </c>
      <c r="K608" s="205" t="s">
        <v>5</v>
      </c>
      <c r="L608" s="47"/>
      <c r="M608" s="210" t="s">
        <v>5</v>
      </c>
      <c r="N608" s="211" t="s">
        <v>44</v>
      </c>
      <c r="O608" s="48"/>
      <c r="P608" s="212">
        <f>O608*H608</f>
        <v>0</v>
      </c>
      <c r="Q608" s="212">
        <v>0</v>
      </c>
      <c r="R608" s="212">
        <f>Q608*H608</f>
        <v>0</v>
      </c>
      <c r="S608" s="212">
        <v>0</v>
      </c>
      <c r="T608" s="213">
        <f>S608*H608</f>
        <v>0</v>
      </c>
      <c r="AR608" s="25" t="s">
        <v>255</v>
      </c>
      <c r="AT608" s="25" t="s">
        <v>160</v>
      </c>
      <c r="AU608" s="25" t="s">
        <v>82</v>
      </c>
      <c r="AY608" s="25" t="s">
        <v>158</v>
      </c>
      <c r="BE608" s="214">
        <f>IF(N608="základní",J608,0)</f>
        <v>0</v>
      </c>
      <c r="BF608" s="214">
        <f>IF(N608="snížená",J608,0)</f>
        <v>0</v>
      </c>
      <c r="BG608" s="214">
        <f>IF(N608="zákl. přenesená",J608,0)</f>
        <v>0</v>
      </c>
      <c r="BH608" s="214">
        <f>IF(N608="sníž. přenesená",J608,0)</f>
        <v>0</v>
      </c>
      <c r="BI608" s="214">
        <f>IF(N608="nulová",J608,0)</f>
        <v>0</v>
      </c>
      <c r="BJ608" s="25" t="s">
        <v>78</v>
      </c>
      <c r="BK608" s="214">
        <f>ROUND(I608*H608,2)</f>
        <v>0</v>
      </c>
      <c r="BL608" s="25" t="s">
        <v>255</v>
      </c>
      <c r="BM608" s="25" t="s">
        <v>2116</v>
      </c>
    </row>
    <row r="609" spans="2:51" s="11" customFormat="1" ht="13.5">
      <c r="B609" s="215"/>
      <c r="D609" s="216" t="s">
        <v>166</v>
      </c>
      <c r="E609" s="217" t="s">
        <v>5</v>
      </c>
      <c r="F609" s="218" t="s">
        <v>2117</v>
      </c>
      <c r="H609" s="217" t="s">
        <v>5</v>
      </c>
      <c r="I609" s="219"/>
      <c r="L609" s="215"/>
      <c r="M609" s="220"/>
      <c r="N609" s="221"/>
      <c r="O609" s="221"/>
      <c r="P609" s="221"/>
      <c r="Q609" s="221"/>
      <c r="R609" s="221"/>
      <c r="S609" s="221"/>
      <c r="T609" s="222"/>
      <c r="AT609" s="217" t="s">
        <v>166</v>
      </c>
      <c r="AU609" s="217" t="s">
        <v>82</v>
      </c>
      <c r="AV609" s="11" t="s">
        <v>78</v>
      </c>
      <c r="AW609" s="11" t="s">
        <v>36</v>
      </c>
      <c r="AX609" s="11" t="s">
        <v>73</v>
      </c>
      <c r="AY609" s="217" t="s">
        <v>158</v>
      </c>
    </row>
    <row r="610" spans="2:51" s="12" customFormat="1" ht="13.5">
      <c r="B610" s="223"/>
      <c r="D610" s="216" t="s">
        <v>166</v>
      </c>
      <c r="E610" s="224" t="s">
        <v>5</v>
      </c>
      <c r="F610" s="225" t="s">
        <v>2118</v>
      </c>
      <c r="H610" s="226">
        <v>751</v>
      </c>
      <c r="I610" s="227"/>
      <c r="L610" s="223"/>
      <c r="M610" s="228"/>
      <c r="N610" s="229"/>
      <c r="O610" s="229"/>
      <c r="P610" s="229"/>
      <c r="Q610" s="229"/>
      <c r="R610" s="229"/>
      <c r="S610" s="229"/>
      <c r="T610" s="230"/>
      <c r="AT610" s="224" t="s">
        <v>166</v>
      </c>
      <c r="AU610" s="224" t="s">
        <v>82</v>
      </c>
      <c r="AV610" s="12" t="s">
        <v>82</v>
      </c>
      <c r="AW610" s="12" t="s">
        <v>36</v>
      </c>
      <c r="AX610" s="12" t="s">
        <v>73</v>
      </c>
      <c r="AY610" s="224" t="s">
        <v>158</v>
      </c>
    </row>
    <row r="611" spans="2:51" s="12" customFormat="1" ht="13.5">
      <c r="B611" s="223"/>
      <c r="D611" s="216" t="s">
        <v>166</v>
      </c>
      <c r="E611" s="224" t="s">
        <v>5</v>
      </c>
      <c r="F611" s="225" t="s">
        <v>1752</v>
      </c>
      <c r="H611" s="226">
        <v>26.5</v>
      </c>
      <c r="I611" s="227"/>
      <c r="L611" s="223"/>
      <c r="M611" s="228"/>
      <c r="N611" s="229"/>
      <c r="O611" s="229"/>
      <c r="P611" s="229"/>
      <c r="Q611" s="229"/>
      <c r="R611" s="229"/>
      <c r="S611" s="229"/>
      <c r="T611" s="230"/>
      <c r="AT611" s="224" t="s">
        <v>166</v>
      </c>
      <c r="AU611" s="224" t="s">
        <v>82</v>
      </c>
      <c r="AV611" s="12" t="s">
        <v>82</v>
      </c>
      <c r="AW611" s="12" t="s">
        <v>36</v>
      </c>
      <c r="AX611" s="12" t="s">
        <v>73</v>
      </c>
      <c r="AY611" s="224" t="s">
        <v>158</v>
      </c>
    </row>
    <row r="612" spans="2:51" s="11" customFormat="1" ht="13.5">
      <c r="B612" s="215"/>
      <c r="D612" s="216" t="s">
        <v>166</v>
      </c>
      <c r="E612" s="217" t="s">
        <v>5</v>
      </c>
      <c r="F612" s="218" t="s">
        <v>2119</v>
      </c>
      <c r="H612" s="217" t="s">
        <v>5</v>
      </c>
      <c r="I612" s="219"/>
      <c r="L612" s="215"/>
      <c r="M612" s="220"/>
      <c r="N612" s="221"/>
      <c r="O612" s="221"/>
      <c r="P612" s="221"/>
      <c r="Q612" s="221"/>
      <c r="R612" s="221"/>
      <c r="S612" s="221"/>
      <c r="T612" s="222"/>
      <c r="AT612" s="217" t="s">
        <v>166</v>
      </c>
      <c r="AU612" s="217" t="s">
        <v>82</v>
      </c>
      <c r="AV612" s="11" t="s">
        <v>78</v>
      </c>
      <c r="AW612" s="11" t="s">
        <v>36</v>
      </c>
      <c r="AX612" s="11" t="s">
        <v>73</v>
      </c>
      <c r="AY612" s="217" t="s">
        <v>158</v>
      </c>
    </row>
    <row r="613" spans="2:51" s="12" customFormat="1" ht="13.5">
      <c r="B613" s="223"/>
      <c r="D613" s="216" t="s">
        <v>166</v>
      </c>
      <c r="E613" s="224" t="s">
        <v>5</v>
      </c>
      <c r="F613" s="225" t="s">
        <v>2120</v>
      </c>
      <c r="H613" s="226">
        <v>-19.44</v>
      </c>
      <c r="I613" s="227"/>
      <c r="L613" s="223"/>
      <c r="M613" s="228"/>
      <c r="N613" s="229"/>
      <c r="O613" s="229"/>
      <c r="P613" s="229"/>
      <c r="Q613" s="229"/>
      <c r="R613" s="229"/>
      <c r="S613" s="229"/>
      <c r="T613" s="230"/>
      <c r="AT613" s="224" t="s">
        <v>166</v>
      </c>
      <c r="AU613" s="224" t="s">
        <v>82</v>
      </c>
      <c r="AV613" s="12" t="s">
        <v>82</v>
      </c>
      <c r="AW613" s="12" t="s">
        <v>36</v>
      </c>
      <c r="AX613" s="12" t="s">
        <v>73</v>
      </c>
      <c r="AY613" s="224" t="s">
        <v>158</v>
      </c>
    </row>
    <row r="614" spans="2:51" s="11" customFormat="1" ht="13.5">
      <c r="B614" s="215"/>
      <c r="D614" s="216" t="s">
        <v>166</v>
      </c>
      <c r="E614" s="217" t="s">
        <v>5</v>
      </c>
      <c r="F614" s="218" t="s">
        <v>2121</v>
      </c>
      <c r="H614" s="217" t="s">
        <v>5</v>
      </c>
      <c r="I614" s="219"/>
      <c r="L614" s="215"/>
      <c r="M614" s="220"/>
      <c r="N614" s="221"/>
      <c r="O614" s="221"/>
      <c r="P614" s="221"/>
      <c r="Q614" s="221"/>
      <c r="R614" s="221"/>
      <c r="S614" s="221"/>
      <c r="T614" s="222"/>
      <c r="AT614" s="217" t="s">
        <v>166</v>
      </c>
      <c r="AU614" s="217" t="s">
        <v>82</v>
      </c>
      <c r="AV614" s="11" t="s">
        <v>78</v>
      </c>
      <c r="AW614" s="11" t="s">
        <v>36</v>
      </c>
      <c r="AX614" s="11" t="s">
        <v>73</v>
      </c>
      <c r="AY614" s="217" t="s">
        <v>158</v>
      </c>
    </row>
    <row r="615" spans="2:51" s="12" customFormat="1" ht="13.5">
      <c r="B615" s="223"/>
      <c r="D615" s="216" t="s">
        <v>166</v>
      </c>
      <c r="E615" s="224" t="s">
        <v>5</v>
      </c>
      <c r="F615" s="225" t="s">
        <v>2122</v>
      </c>
      <c r="H615" s="226">
        <v>58.2</v>
      </c>
      <c r="I615" s="227"/>
      <c r="L615" s="223"/>
      <c r="M615" s="228"/>
      <c r="N615" s="229"/>
      <c r="O615" s="229"/>
      <c r="P615" s="229"/>
      <c r="Q615" s="229"/>
      <c r="R615" s="229"/>
      <c r="S615" s="229"/>
      <c r="T615" s="230"/>
      <c r="AT615" s="224" t="s">
        <v>166</v>
      </c>
      <c r="AU615" s="224" t="s">
        <v>82</v>
      </c>
      <c r="AV615" s="12" t="s">
        <v>82</v>
      </c>
      <c r="AW615" s="12" t="s">
        <v>36</v>
      </c>
      <c r="AX615" s="12" t="s">
        <v>73</v>
      </c>
      <c r="AY615" s="224" t="s">
        <v>158</v>
      </c>
    </row>
    <row r="616" spans="2:51" s="12" customFormat="1" ht="13.5">
      <c r="B616" s="223"/>
      <c r="D616" s="216" t="s">
        <v>166</v>
      </c>
      <c r="E616" s="224" t="s">
        <v>5</v>
      </c>
      <c r="F616" s="225" t="s">
        <v>2123</v>
      </c>
      <c r="H616" s="226">
        <v>9.8</v>
      </c>
      <c r="I616" s="227"/>
      <c r="L616" s="223"/>
      <c r="M616" s="228"/>
      <c r="N616" s="229"/>
      <c r="O616" s="229"/>
      <c r="P616" s="229"/>
      <c r="Q616" s="229"/>
      <c r="R616" s="229"/>
      <c r="S616" s="229"/>
      <c r="T616" s="230"/>
      <c r="AT616" s="224" t="s">
        <v>166</v>
      </c>
      <c r="AU616" s="224" t="s">
        <v>82</v>
      </c>
      <c r="AV616" s="12" t="s">
        <v>82</v>
      </c>
      <c r="AW616" s="12" t="s">
        <v>36</v>
      </c>
      <c r="AX616" s="12" t="s">
        <v>73</v>
      </c>
      <c r="AY616" s="224" t="s">
        <v>158</v>
      </c>
    </row>
    <row r="617" spans="2:51" s="11" customFormat="1" ht="13.5">
      <c r="B617" s="215"/>
      <c r="D617" s="216" t="s">
        <v>166</v>
      </c>
      <c r="E617" s="217" t="s">
        <v>5</v>
      </c>
      <c r="F617" s="218" t="s">
        <v>2124</v>
      </c>
      <c r="H617" s="217" t="s">
        <v>5</v>
      </c>
      <c r="I617" s="219"/>
      <c r="L617" s="215"/>
      <c r="M617" s="220"/>
      <c r="N617" s="221"/>
      <c r="O617" s="221"/>
      <c r="P617" s="221"/>
      <c r="Q617" s="221"/>
      <c r="R617" s="221"/>
      <c r="S617" s="221"/>
      <c r="T617" s="222"/>
      <c r="AT617" s="217" t="s">
        <v>166</v>
      </c>
      <c r="AU617" s="217" t="s">
        <v>82</v>
      </c>
      <c r="AV617" s="11" t="s">
        <v>78</v>
      </c>
      <c r="AW617" s="11" t="s">
        <v>36</v>
      </c>
      <c r="AX617" s="11" t="s">
        <v>73</v>
      </c>
      <c r="AY617" s="217" t="s">
        <v>158</v>
      </c>
    </row>
    <row r="618" spans="2:51" s="12" customFormat="1" ht="13.5">
      <c r="B618" s="223"/>
      <c r="D618" s="216" t="s">
        <v>166</v>
      </c>
      <c r="E618" s="224" t="s">
        <v>5</v>
      </c>
      <c r="F618" s="225" t="s">
        <v>2125</v>
      </c>
      <c r="H618" s="226">
        <v>88.38</v>
      </c>
      <c r="I618" s="227"/>
      <c r="L618" s="223"/>
      <c r="M618" s="228"/>
      <c r="N618" s="229"/>
      <c r="O618" s="229"/>
      <c r="P618" s="229"/>
      <c r="Q618" s="229"/>
      <c r="R618" s="229"/>
      <c r="S618" s="229"/>
      <c r="T618" s="230"/>
      <c r="AT618" s="224" t="s">
        <v>166</v>
      </c>
      <c r="AU618" s="224" t="s">
        <v>82</v>
      </c>
      <c r="AV618" s="12" t="s">
        <v>82</v>
      </c>
      <c r="AW618" s="12" t="s">
        <v>36</v>
      </c>
      <c r="AX618" s="12" t="s">
        <v>73</v>
      </c>
      <c r="AY618" s="224" t="s">
        <v>158</v>
      </c>
    </row>
    <row r="619" spans="2:51" s="12" customFormat="1" ht="13.5">
      <c r="B619" s="223"/>
      <c r="D619" s="216" t="s">
        <v>166</v>
      </c>
      <c r="E619" s="224" t="s">
        <v>5</v>
      </c>
      <c r="F619" s="225" t="s">
        <v>2126</v>
      </c>
      <c r="H619" s="226">
        <v>14.76</v>
      </c>
      <c r="I619" s="227"/>
      <c r="L619" s="223"/>
      <c r="M619" s="228"/>
      <c r="N619" s="229"/>
      <c r="O619" s="229"/>
      <c r="P619" s="229"/>
      <c r="Q619" s="229"/>
      <c r="R619" s="229"/>
      <c r="S619" s="229"/>
      <c r="T619" s="230"/>
      <c r="AT619" s="224" t="s">
        <v>166</v>
      </c>
      <c r="AU619" s="224" t="s">
        <v>82</v>
      </c>
      <c r="AV619" s="12" t="s">
        <v>82</v>
      </c>
      <c r="AW619" s="12" t="s">
        <v>36</v>
      </c>
      <c r="AX619" s="12" t="s">
        <v>73</v>
      </c>
      <c r="AY619" s="224" t="s">
        <v>158</v>
      </c>
    </row>
    <row r="620" spans="2:51" s="13" customFormat="1" ht="13.5">
      <c r="B620" s="231"/>
      <c r="D620" s="216" t="s">
        <v>166</v>
      </c>
      <c r="E620" s="232" t="s">
        <v>5</v>
      </c>
      <c r="F620" s="233" t="s">
        <v>169</v>
      </c>
      <c r="H620" s="234">
        <v>929.2</v>
      </c>
      <c r="I620" s="235"/>
      <c r="L620" s="231"/>
      <c r="M620" s="236"/>
      <c r="N620" s="237"/>
      <c r="O620" s="237"/>
      <c r="P620" s="237"/>
      <c r="Q620" s="237"/>
      <c r="R620" s="237"/>
      <c r="S620" s="237"/>
      <c r="T620" s="238"/>
      <c r="AT620" s="232" t="s">
        <v>166</v>
      </c>
      <c r="AU620" s="232" t="s">
        <v>82</v>
      </c>
      <c r="AV620" s="13" t="s">
        <v>88</v>
      </c>
      <c r="AW620" s="13" t="s">
        <v>36</v>
      </c>
      <c r="AX620" s="13" t="s">
        <v>78</v>
      </c>
      <c r="AY620" s="232" t="s">
        <v>158</v>
      </c>
    </row>
    <row r="621" spans="2:65" s="1" customFormat="1" ht="25.5" customHeight="1">
      <c r="B621" s="202"/>
      <c r="C621" s="239" t="s">
        <v>850</v>
      </c>
      <c r="D621" s="239" t="s">
        <v>245</v>
      </c>
      <c r="E621" s="240" t="s">
        <v>1115</v>
      </c>
      <c r="F621" s="241" t="s">
        <v>1116</v>
      </c>
      <c r="G621" s="242" t="s">
        <v>163</v>
      </c>
      <c r="H621" s="243">
        <v>1068.58</v>
      </c>
      <c r="I621" s="244"/>
      <c r="J621" s="245">
        <f>ROUND(I621*H621,2)</f>
        <v>0</v>
      </c>
      <c r="K621" s="241" t="s">
        <v>5</v>
      </c>
      <c r="L621" s="246"/>
      <c r="M621" s="247" t="s">
        <v>5</v>
      </c>
      <c r="N621" s="248" t="s">
        <v>44</v>
      </c>
      <c r="O621" s="48"/>
      <c r="P621" s="212">
        <f>O621*H621</f>
        <v>0</v>
      </c>
      <c r="Q621" s="212">
        <v>0</v>
      </c>
      <c r="R621" s="212">
        <f>Q621*H621</f>
        <v>0</v>
      </c>
      <c r="S621" s="212">
        <v>0</v>
      </c>
      <c r="T621" s="213">
        <f>S621*H621</f>
        <v>0</v>
      </c>
      <c r="AR621" s="25" t="s">
        <v>409</v>
      </c>
      <c r="AT621" s="25" t="s">
        <v>245</v>
      </c>
      <c r="AU621" s="25" t="s">
        <v>82</v>
      </c>
      <c r="AY621" s="25" t="s">
        <v>158</v>
      </c>
      <c r="BE621" s="214">
        <f>IF(N621="základní",J621,0)</f>
        <v>0</v>
      </c>
      <c r="BF621" s="214">
        <f>IF(N621="snížená",J621,0)</f>
        <v>0</v>
      </c>
      <c r="BG621" s="214">
        <f>IF(N621="zákl. přenesená",J621,0)</f>
        <v>0</v>
      </c>
      <c r="BH621" s="214">
        <f>IF(N621="sníž. přenesená",J621,0)</f>
        <v>0</v>
      </c>
      <c r="BI621" s="214">
        <f>IF(N621="nulová",J621,0)</f>
        <v>0</v>
      </c>
      <c r="BJ621" s="25" t="s">
        <v>78</v>
      </c>
      <c r="BK621" s="214">
        <f>ROUND(I621*H621,2)</f>
        <v>0</v>
      </c>
      <c r="BL621" s="25" t="s">
        <v>255</v>
      </c>
      <c r="BM621" s="25" t="s">
        <v>2127</v>
      </c>
    </row>
    <row r="622" spans="2:51" s="12" customFormat="1" ht="13.5">
      <c r="B622" s="223"/>
      <c r="D622" s="216" t="s">
        <v>166</v>
      </c>
      <c r="E622" s="224" t="s">
        <v>5</v>
      </c>
      <c r="F622" s="225" t="s">
        <v>2128</v>
      </c>
      <c r="H622" s="226">
        <v>1068.58</v>
      </c>
      <c r="I622" s="227"/>
      <c r="L622" s="223"/>
      <c r="M622" s="228"/>
      <c r="N622" s="229"/>
      <c r="O622" s="229"/>
      <c r="P622" s="229"/>
      <c r="Q622" s="229"/>
      <c r="R622" s="229"/>
      <c r="S622" s="229"/>
      <c r="T622" s="230"/>
      <c r="AT622" s="224" t="s">
        <v>166</v>
      </c>
      <c r="AU622" s="224" t="s">
        <v>82</v>
      </c>
      <c r="AV622" s="12" t="s">
        <v>82</v>
      </c>
      <c r="AW622" s="12" t="s">
        <v>36</v>
      </c>
      <c r="AX622" s="12" t="s">
        <v>73</v>
      </c>
      <c r="AY622" s="224" t="s">
        <v>158</v>
      </c>
    </row>
    <row r="623" spans="2:51" s="13" customFormat="1" ht="13.5">
      <c r="B623" s="231"/>
      <c r="D623" s="216" t="s">
        <v>166</v>
      </c>
      <c r="E623" s="232" t="s">
        <v>5</v>
      </c>
      <c r="F623" s="233" t="s">
        <v>169</v>
      </c>
      <c r="H623" s="234">
        <v>1068.58</v>
      </c>
      <c r="I623" s="235"/>
      <c r="L623" s="231"/>
      <c r="M623" s="236"/>
      <c r="N623" s="237"/>
      <c r="O623" s="237"/>
      <c r="P623" s="237"/>
      <c r="Q623" s="237"/>
      <c r="R623" s="237"/>
      <c r="S623" s="237"/>
      <c r="T623" s="238"/>
      <c r="AT623" s="232" t="s">
        <v>166</v>
      </c>
      <c r="AU623" s="232" t="s">
        <v>82</v>
      </c>
      <c r="AV623" s="13" t="s">
        <v>88</v>
      </c>
      <c r="AW623" s="13" t="s">
        <v>36</v>
      </c>
      <c r="AX623" s="13" t="s">
        <v>78</v>
      </c>
      <c r="AY623" s="232" t="s">
        <v>158</v>
      </c>
    </row>
    <row r="624" spans="2:65" s="1" customFormat="1" ht="25.5" customHeight="1">
      <c r="B624" s="202"/>
      <c r="C624" s="203" t="s">
        <v>857</v>
      </c>
      <c r="D624" s="203" t="s">
        <v>160</v>
      </c>
      <c r="E624" s="204" t="s">
        <v>1120</v>
      </c>
      <c r="F624" s="205" t="s">
        <v>2129</v>
      </c>
      <c r="G624" s="206" t="s">
        <v>163</v>
      </c>
      <c r="H624" s="207">
        <v>929.2</v>
      </c>
      <c r="I624" s="208"/>
      <c r="J624" s="209">
        <f>ROUND(I624*H624,2)</f>
        <v>0</v>
      </c>
      <c r="K624" s="205" t="s">
        <v>5</v>
      </c>
      <c r="L624" s="47"/>
      <c r="M624" s="210" t="s">
        <v>5</v>
      </c>
      <c r="N624" s="211" t="s">
        <v>44</v>
      </c>
      <c r="O624" s="48"/>
      <c r="P624" s="212">
        <f>O624*H624</f>
        <v>0</v>
      </c>
      <c r="Q624" s="212">
        <v>0</v>
      </c>
      <c r="R624" s="212">
        <f>Q624*H624</f>
        <v>0</v>
      </c>
      <c r="S624" s="212">
        <v>0</v>
      </c>
      <c r="T624" s="213">
        <f>S624*H624</f>
        <v>0</v>
      </c>
      <c r="AR624" s="25" t="s">
        <v>255</v>
      </c>
      <c r="AT624" s="25" t="s">
        <v>160</v>
      </c>
      <c r="AU624" s="25" t="s">
        <v>82</v>
      </c>
      <c r="AY624" s="25" t="s">
        <v>158</v>
      </c>
      <c r="BE624" s="214">
        <f>IF(N624="základní",J624,0)</f>
        <v>0</v>
      </c>
      <c r="BF624" s="214">
        <f>IF(N624="snížená",J624,0)</f>
        <v>0</v>
      </c>
      <c r="BG624" s="214">
        <f>IF(N624="zákl. přenesená",J624,0)</f>
        <v>0</v>
      </c>
      <c r="BH624" s="214">
        <f>IF(N624="sníž. přenesená",J624,0)</f>
        <v>0</v>
      </c>
      <c r="BI624" s="214">
        <f>IF(N624="nulová",J624,0)</f>
        <v>0</v>
      </c>
      <c r="BJ624" s="25" t="s">
        <v>78</v>
      </c>
      <c r="BK624" s="214">
        <f>ROUND(I624*H624,2)</f>
        <v>0</v>
      </c>
      <c r="BL624" s="25" t="s">
        <v>255</v>
      </c>
      <c r="BM624" s="25" t="s">
        <v>2130</v>
      </c>
    </row>
    <row r="625" spans="2:51" s="11" customFormat="1" ht="13.5">
      <c r="B625" s="215"/>
      <c r="D625" s="216" t="s">
        <v>166</v>
      </c>
      <c r="E625" s="217" t="s">
        <v>5</v>
      </c>
      <c r="F625" s="218" t="s">
        <v>1123</v>
      </c>
      <c r="H625" s="217" t="s">
        <v>5</v>
      </c>
      <c r="I625" s="219"/>
      <c r="L625" s="215"/>
      <c r="M625" s="220"/>
      <c r="N625" s="221"/>
      <c r="O625" s="221"/>
      <c r="P625" s="221"/>
      <c r="Q625" s="221"/>
      <c r="R625" s="221"/>
      <c r="S625" s="221"/>
      <c r="T625" s="222"/>
      <c r="AT625" s="217" t="s">
        <v>166</v>
      </c>
      <c r="AU625" s="217" t="s">
        <v>82</v>
      </c>
      <c r="AV625" s="11" t="s">
        <v>78</v>
      </c>
      <c r="AW625" s="11" t="s">
        <v>36</v>
      </c>
      <c r="AX625" s="11" t="s">
        <v>73</v>
      </c>
      <c r="AY625" s="217" t="s">
        <v>158</v>
      </c>
    </row>
    <row r="626" spans="2:51" s="12" customFormat="1" ht="13.5">
      <c r="B626" s="223"/>
      <c r="D626" s="216" t="s">
        <v>166</v>
      </c>
      <c r="E626" s="224" t="s">
        <v>5</v>
      </c>
      <c r="F626" s="225" t="s">
        <v>2131</v>
      </c>
      <c r="H626" s="226">
        <v>929.2</v>
      </c>
      <c r="I626" s="227"/>
      <c r="L626" s="223"/>
      <c r="M626" s="228"/>
      <c r="N626" s="229"/>
      <c r="O626" s="229"/>
      <c r="P626" s="229"/>
      <c r="Q626" s="229"/>
      <c r="R626" s="229"/>
      <c r="S626" s="229"/>
      <c r="T626" s="230"/>
      <c r="AT626" s="224" t="s">
        <v>166</v>
      </c>
      <c r="AU626" s="224" t="s">
        <v>82</v>
      </c>
      <c r="AV626" s="12" t="s">
        <v>82</v>
      </c>
      <c r="AW626" s="12" t="s">
        <v>36</v>
      </c>
      <c r="AX626" s="12" t="s">
        <v>73</v>
      </c>
      <c r="AY626" s="224" t="s">
        <v>158</v>
      </c>
    </row>
    <row r="627" spans="2:51" s="13" customFormat="1" ht="13.5">
      <c r="B627" s="231"/>
      <c r="D627" s="216" t="s">
        <v>166</v>
      </c>
      <c r="E627" s="232" t="s">
        <v>5</v>
      </c>
      <c r="F627" s="233" t="s">
        <v>169</v>
      </c>
      <c r="H627" s="234">
        <v>929.2</v>
      </c>
      <c r="I627" s="235"/>
      <c r="L627" s="231"/>
      <c r="M627" s="236"/>
      <c r="N627" s="237"/>
      <c r="O627" s="237"/>
      <c r="P627" s="237"/>
      <c r="Q627" s="237"/>
      <c r="R627" s="237"/>
      <c r="S627" s="237"/>
      <c r="T627" s="238"/>
      <c r="AT627" s="232" t="s">
        <v>166</v>
      </c>
      <c r="AU627" s="232" t="s">
        <v>82</v>
      </c>
      <c r="AV627" s="13" t="s">
        <v>88</v>
      </c>
      <c r="AW627" s="13" t="s">
        <v>36</v>
      </c>
      <c r="AX627" s="13" t="s">
        <v>78</v>
      </c>
      <c r="AY627" s="232" t="s">
        <v>158</v>
      </c>
    </row>
    <row r="628" spans="2:65" s="1" customFormat="1" ht="25.5" customHeight="1">
      <c r="B628" s="202"/>
      <c r="C628" s="239" t="s">
        <v>863</v>
      </c>
      <c r="D628" s="239" t="s">
        <v>245</v>
      </c>
      <c r="E628" s="240" t="s">
        <v>1126</v>
      </c>
      <c r="F628" s="241" t="s">
        <v>1127</v>
      </c>
      <c r="G628" s="242" t="s">
        <v>163</v>
      </c>
      <c r="H628" s="243">
        <v>1068.58</v>
      </c>
      <c r="I628" s="244"/>
      <c r="J628" s="245">
        <f>ROUND(I628*H628,2)</f>
        <v>0</v>
      </c>
      <c r="K628" s="241" t="s">
        <v>5</v>
      </c>
      <c r="L628" s="246"/>
      <c r="M628" s="247" t="s">
        <v>5</v>
      </c>
      <c r="N628" s="248" t="s">
        <v>44</v>
      </c>
      <c r="O628" s="48"/>
      <c r="P628" s="212">
        <f>O628*H628</f>
        <v>0</v>
      </c>
      <c r="Q628" s="212">
        <v>0</v>
      </c>
      <c r="R628" s="212">
        <f>Q628*H628</f>
        <v>0</v>
      </c>
      <c r="S628" s="212">
        <v>0</v>
      </c>
      <c r="T628" s="213">
        <f>S628*H628</f>
        <v>0</v>
      </c>
      <c r="AR628" s="25" t="s">
        <v>409</v>
      </c>
      <c r="AT628" s="25" t="s">
        <v>245</v>
      </c>
      <c r="AU628" s="25" t="s">
        <v>82</v>
      </c>
      <c r="AY628" s="25" t="s">
        <v>158</v>
      </c>
      <c r="BE628" s="214">
        <f>IF(N628="základní",J628,0)</f>
        <v>0</v>
      </c>
      <c r="BF628" s="214">
        <f>IF(N628="snížená",J628,0)</f>
        <v>0</v>
      </c>
      <c r="BG628" s="214">
        <f>IF(N628="zákl. přenesená",J628,0)</f>
        <v>0</v>
      </c>
      <c r="BH628" s="214">
        <f>IF(N628="sníž. přenesená",J628,0)</f>
        <v>0</v>
      </c>
      <c r="BI628" s="214">
        <f>IF(N628="nulová",J628,0)</f>
        <v>0</v>
      </c>
      <c r="BJ628" s="25" t="s">
        <v>78</v>
      </c>
      <c r="BK628" s="214">
        <f>ROUND(I628*H628,2)</f>
        <v>0</v>
      </c>
      <c r="BL628" s="25" t="s">
        <v>255</v>
      </c>
      <c r="BM628" s="25" t="s">
        <v>2132</v>
      </c>
    </row>
    <row r="629" spans="2:51" s="12" customFormat="1" ht="13.5">
      <c r="B629" s="223"/>
      <c r="D629" s="216" t="s">
        <v>166</v>
      </c>
      <c r="E629" s="224" t="s">
        <v>5</v>
      </c>
      <c r="F629" s="225" t="s">
        <v>2128</v>
      </c>
      <c r="H629" s="226">
        <v>1068.58</v>
      </c>
      <c r="I629" s="227"/>
      <c r="L629" s="223"/>
      <c r="M629" s="228"/>
      <c r="N629" s="229"/>
      <c r="O629" s="229"/>
      <c r="P629" s="229"/>
      <c r="Q629" s="229"/>
      <c r="R629" s="229"/>
      <c r="S629" s="229"/>
      <c r="T629" s="230"/>
      <c r="AT629" s="224" t="s">
        <v>166</v>
      </c>
      <c r="AU629" s="224" t="s">
        <v>82</v>
      </c>
      <c r="AV629" s="12" t="s">
        <v>82</v>
      </c>
      <c r="AW629" s="12" t="s">
        <v>36</v>
      </c>
      <c r="AX629" s="12" t="s">
        <v>73</v>
      </c>
      <c r="AY629" s="224" t="s">
        <v>158</v>
      </c>
    </row>
    <row r="630" spans="2:51" s="13" customFormat="1" ht="13.5">
      <c r="B630" s="231"/>
      <c r="D630" s="216" t="s">
        <v>166</v>
      </c>
      <c r="E630" s="232" t="s">
        <v>5</v>
      </c>
      <c r="F630" s="233" t="s">
        <v>169</v>
      </c>
      <c r="H630" s="234">
        <v>1068.58</v>
      </c>
      <c r="I630" s="235"/>
      <c r="L630" s="231"/>
      <c r="M630" s="236"/>
      <c r="N630" s="237"/>
      <c r="O630" s="237"/>
      <c r="P630" s="237"/>
      <c r="Q630" s="237"/>
      <c r="R630" s="237"/>
      <c r="S630" s="237"/>
      <c r="T630" s="238"/>
      <c r="AT630" s="232" t="s">
        <v>166</v>
      </c>
      <c r="AU630" s="232" t="s">
        <v>82</v>
      </c>
      <c r="AV630" s="13" t="s">
        <v>88</v>
      </c>
      <c r="AW630" s="13" t="s">
        <v>36</v>
      </c>
      <c r="AX630" s="13" t="s">
        <v>78</v>
      </c>
      <c r="AY630" s="232" t="s">
        <v>158</v>
      </c>
    </row>
    <row r="631" spans="2:65" s="1" customFormat="1" ht="38.25" customHeight="1">
      <c r="B631" s="202"/>
      <c r="C631" s="203" t="s">
        <v>867</v>
      </c>
      <c r="D631" s="203" t="s">
        <v>160</v>
      </c>
      <c r="E631" s="204" t="s">
        <v>2133</v>
      </c>
      <c r="F631" s="205" t="s">
        <v>2134</v>
      </c>
      <c r="G631" s="206" t="s">
        <v>279</v>
      </c>
      <c r="H631" s="207">
        <v>9.58</v>
      </c>
      <c r="I631" s="208"/>
      <c r="J631" s="209">
        <f>ROUND(I631*H631,2)</f>
        <v>0</v>
      </c>
      <c r="K631" s="205" t="s">
        <v>164</v>
      </c>
      <c r="L631" s="47"/>
      <c r="M631" s="210" t="s">
        <v>5</v>
      </c>
      <c r="N631" s="211" t="s">
        <v>44</v>
      </c>
      <c r="O631" s="48"/>
      <c r="P631" s="212">
        <f>O631*H631</f>
        <v>0</v>
      </c>
      <c r="Q631" s="212">
        <v>0</v>
      </c>
      <c r="R631" s="212">
        <f>Q631*H631</f>
        <v>0</v>
      </c>
      <c r="S631" s="212">
        <v>0</v>
      </c>
      <c r="T631" s="213">
        <f>S631*H631</f>
        <v>0</v>
      </c>
      <c r="AR631" s="25" t="s">
        <v>255</v>
      </c>
      <c r="AT631" s="25" t="s">
        <v>160</v>
      </c>
      <c r="AU631" s="25" t="s">
        <v>82</v>
      </c>
      <c r="AY631" s="25" t="s">
        <v>158</v>
      </c>
      <c r="BE631" s="214">
        <f>IF(N631="základní",J631,0)</f>
        <v>0</v>
      </c>
      <c r="BF631" s="214">
        <f>IF(N631="snížená",J631,0)</f>
        <v>0</v>
      </c>
      <c r="BG631" s="214">
        <f>IF(N631="zákl. přenesená",J631,0)</f>
        <v>0</v>
      </c>
      <c r="BH631" s="214">
        <f>IF(N631="sníž. přenesená",J631,0)</f>
        <v>0</v>
      </c>
      <c r="BI631" s="214">
        <f>IF(N631="nulová",J631,0)</f>
        <v>0</v>
      </c>
      <c r="BJ631" s="25" t="s">
        <v>78</v>
      </c>
      <c r="BK631" s="214">
        <f>ROUND(I631*H631,2)</f>
        <v>0</v>
      </c>
      <c r="BL631" s="25" t="s">
        <v>255</v>
      </c>
      <c r="BM631" s="25" t="s">
        <v>2135</v>
      </c>
    </row>
    <row r="632" spans="2:65" s="1" customFormat="1" ht="25.5" customHeight="1">
      <c r="B632" s="202"/>
      <c r="C632" s="203" t="s">
        <v>872</v>
      </c>
      <c r="D632" s="203" t="s">
        <v>160</v>
      </c>
      <c r="E632" s="204" t="s">
        <v>1146</v>
      </c>
      <c r="F632" s="205" t="s">
        <v>1147</v>
      </c>
      <c r="G632" s="206" t="s">
        <v>163</v>
      </c>
      <c r="H632" s="207">
        <v>860.06</v>
      </c>
      <c r="I632" s="208"/>
      <c r="J632" s="209">
        <f>ROUND(I632*H632,2)</f>
        <v>0</v>
      </c>
      <c r="K632" s="205" t="s">
        <v>5</v>
      </c>
      <c r="L632" s="47"/>
      <c r="M632" s="210" t="s">
        <v>5</v>
      </c>
      <c r="N632" s="211" t="s">
        <v>44</v>
      </c>
      <c r="O632" s="48"/>
      <c r="P632" s="212">
        <f>O632*H632</f>
        <v>0</v>
      </c>
      <c r="Q632" s="212">
        <v>0</v>
      </c>
      <c r="R632" s="212">
        <f>Q632*H632</f>
        <v>0</v>
      </c>
      <c r="S632" s="212">
        <v>0</v>
      </c>
      <c r="T632" s="213">
        <f>S632*H632</f>
        <v>0</v>
      </c>
      <c r="AR632" s="25" t="s">
        <v>255</v>
      </c>
      <c r="AT632" s="25" t="s">
        <v>160</v>
      </c>
      <c r="AU632" s="25" t="s">
        <v>82</v>
      </c>
      <c r="AY632" s="25" t="s">
        <v>158</v>
      </c>
      <c r="BE632" s="214">
        <f>IF(N632="základní",J632,0)</f>
        <v>0</v>
      </c>
      <c r="BF632" s="214">
        <f>IF(N632="snížená",J632,0)</f>
        <v>0</v>
      </c>
      <c r="BG632" s="214">
        <f>IF(N632="zákl. přenesená",J632,0)</f>
        <v>0</v>
      </c>
      <c r="BH632" s="214">
        <f>IF(N632="sníž. přenesená",J632,0)</f>
        <v>0</v>
      </c>
      <c r="BI632" s="214">
        <f>IF(N632="nulová",J632,0)</f>
        <v>0</v>
      </c>
      <c r="BJ632" s="25" t="s">
        <v>78</v>
      </c>
      <c r="BK632" s="214">
        <f>ROUND(I632*H632,2)</f>
        <v>0</v>
      </c>
      <c r="BL632" s="25" t="s">
        <v>255</v>
      </c>
      <c r="BM632" s="25" t="s">
        <v>2136</v>
      </c>
    </row>
    <row r="633" spans="2:51" s="11" customFormat="1" ht="13.5">
      <c r="B633" s="215"/>
      <c r="D633" s="216" t="s">
        <v>166</v>
      </c>
      <c r="E633" s="217" t="s">
        <v>5</v>
      </c>
      <c r="F633" s="218" t="s">
        <v>2117</v>
      </c>
      <c r="H633" s="217" t="s">
        <v>5</v>
      </c>
      <c r="I633" s="219"/>
      <c r="L633" s="215"/>
      <c r="M633" s="220"/>
      <c r="N633" s="221"/>
      <c r="O633" s="221"/>
      <c r="P633" s="221"/>
      <c r="Q633" s="221"/>
      <c r="R633" s="221"/>
      <c r="S633" s="221"/>
      <c r="T633" s="222"/>
      <c r="AT633" s="217" t="s">
        <v>166</v>
      </c>
      <c r="AU633" s="217" t="s">
        <v>82</v>
      </c>
      <c r="AV633" s="11" t="s">
        <v>78</v>
      </c>
      <c r="AW633" s="11" t="s">
        <v>36</v>
      </c>
      <c r="AX633" s="11" t="s">
        <v>73</v>
      </c>
      <c r="AY633" s="217" t="s">
        <v>158</v>
      </c>
    </row>
    <row r="634" spans="2:51" s="12" customFormat="1" ht="13.5">
      <c r="B634" s="223"/>
      <c r="D634" s="216" t="s">
        <v>166</v>
      </c>
      <c r="E634" s="224" t="s">
        <v>5</v>
      </c>
      <c r="F634" s="225" t="s">
        <v>2118</v>
      </c>
      <c r="H634" s="226">
        <v>751</v>
      </c>
      <c r="I634" s="227"/>
      <c r="L634" s="223"/>
      <c r="M634" s="228"/>
      <c r="N634" s="229"/>
      <c r="O634" s="229"/>
      <c r="P634" s="229"/>
      <c r="Q634" s="229"/>
      <c r="R634" s="229"/>
      <c r="S634" s="229"/>
      <c r="T634" s="230"/>
      <c r="AT634" s="224" t="s">
        <v>166</v>
      </c>
      <c r="AU634" s="224" t="s">
        <v>82</v>
      </c>
      <c r="AV634" s="12" t="s">
        <v>82</v>
      </c>
      <c r="AW634" s="12" t="s">
        <v>36</v>
      </c>
      <c r="AX634" s="12" t="s">
        <v>73</v>
      </c>
      <c r="AY634" s="224" t="s">
        <v>158</v>
      </c>
    </row>
    <row r="635" spans="2:51" s="12" customFormat="1" ht="13.5">
      <c r="B635" s="223"/>
      <c r="D635" s="216" t="s">
        <v>166</v>
      </c>
      <c r="E635" s="224" t="s">
        <v>5</v>
      </c>
      <c r="F635" s="225" t="s">
        <v>1752</v>
      </c>
      <c r="H635" s="226">
        <v>26.5</v>
      </c>
      <c r="I635" s="227"/>
      <c r="L635" s="223"/>
      <c r="M635" s="228"/>
      <c r="N635" s="229"/>
      <c r="O635" s="229"/>
      <c r="P635" s="229"/>
      <c r="Q635" s="229"/>
      <c r="R635" s="229"/>
      <c r="S635" s="229"/>
      <c r="T635" s="230"/>
      <c r="AT635" s="224" t="s">
        <v>166</v>
      </c>
      <c r="AU635" s="224" t="s">
        <v>82</v>
      </c>
      <c r="AV635" s="12" t="s">
        <v>82</v>
      </c>
      <c r="AW635" s="12" t="s">
        <v>36</v>
      </c>
      <c r="AX635" s="12" t="s">
        <v>73</v>
      </c>
      <c r="AY635" s="224" t="s">
        <v>158</v>
      </c>
    </row>
    <row r="636" spans="2:51" s="11" customFormat="1" ht="13.5">
      <c r="B636" s="215"/>
      <c r="D636" s="216" t="s">
        <v>166</v>
      </c>
      <c r="E636" s="217" t="s">
        <v>5</v>
      </c>
      <c r="F636" s="218" t="s">
        <v>2119</v>
      </c>
      <c r="H636" s="217" t="s">
        <v>5</v>
      </c>
      <c r="I636" s="219"/>
      <c r="L636" s="215"/>
      <c r="M636" s="220"/>
      <c r="N636" s="221"/>
      <c r="O636" s="221"/>
      <c r="P636" s="221"/>
      <c r="Q636" s="221"/>
      <c r="R636" s="221"/>
      <c r="S636" s="221"/>
      <c r="T636" s="222"/>
      <c r="AT636" s="217" t="s">
        <v>166</v>
      </c>
      <c r="AU636" s="217" t="s">
        <v>82</v>
      </c>
      <c r="AV636" s="11" t="s">
        <v>78</v>
      </c>
      <c r="AW636" s="11" t="s">
        <v>36</v>
      </c>
      <c r="AX636" s="11" t="s">
        <v>73</v>
      </c>
      <c r="AY636" s="217" t="s">
        <v>158</v>
      </c>
    </row>
    <row r="637" spans="2:51" s="12" customFormat="1" ht="13.5">
      <c r="B637" s="223"/>
      <c r="D637" s="216" t="s">
        <v>166</v>
      </c>
      <c r="E637" s="224" t="s">
        <v>5</v>
      </c>
      <c r="F637" s="225" t="s">
        <v>2120</v>
      </c>
      <c r="H637" s="226">
        <v>-19.44</v>
      </c>
      <c r="I637" s="227"/>
      <c r="L637" s="223"/>
      <c r="M637" s="228"/>
      <c r="N637" s="229"/>
      <c r="O637" s="229"/>
      <c r="P637" s="229"/>
      <c r="Q637" s="229"/>
      <c r="R637" s="229"/>
      <c r="S637" s="229"/>
      <c r="T637" s="230"/>
      <c r="AT637" s="224" t="s">
        <v>166</v>
      </c>
      <c r="AU637" s="224" t="s">
        <v>82</v>
      </c>
      <c r="AV637" s="12" t="s">
        <v>82</v>
      </c>
      <c r="AW637" s="12" t="s">
        <v>36</v>
      </c>
      <c r="AX637" s="12" t="s">
        <v>73</v>
      </c>
      <c r="AY637" s="224" t="s">
        <v>158</v>
      </c>
    </row>
    <row r="638" spans="2:51" s="11" customFormat="1" ht="13.5">
      <c r="B638" s="215"/>
      <c r="D638" s="216" t="s">
        <v>166</v>
      </c>
      <c r="E638" s="217" t="s">
        <v>5</v>
      </c>
      <c r="F638" s="218" t="s">
        <v>2121</v>
      </c>
      <c r="H638" s="217" t="s">
        <v>5</v>
      </c>
      <c r="I638" s="219"/>
      <c r="L638" s="215"/>
      <c r="M638" s="220"/>
      <c r="N638" s="221"/>
      <c r="O638" s="221"/>
      <c r="P638" s="221"/>
      <c r="Q638" s="221"/>
      <c r="R638" s="221"/>
      <c r="S638" s="221"/>
      <c r="T638" s="222"/>
      <c r="AT638" s="217" t="s">
        <v>166</v>
      </c>
      <c r="AU638" s="217" t="s">
        <v>82</v>
      </c>
      <c r="AV638" s="11" t="s">
        <v>78</v>
      </c>
      <c r="AW638" s="11" t="s">
        <v>36</v>
      </c>
      <c r="AX638" s="11" t="s">
        <v>73</v>
      </c>
      <c r="AY638" s="217" t="s">
        <v>158</v>
      </c>
    </row>
    <row r="639" spans="2:51" s="12" customFormat="1" ht="13.5">
      <c r="B639" s="223"/>
      <c r="D639" s="216" t="s">
        <v>166</v>
      </c>
      <c r="E639" s="224" t="s">
        <v>5</v>
      </c>
      <c r="F639" s="225" t="s">
        <v>2137</v>
      </c>
      <c r="H639" s="226">
        <v>87.3</v>
      </c>
      <c r="I639" s="227"/>
      <c r="L639" s="223"/>
      <c r="M639" s="228"/>
      <c r="N639" s="229"/>
      <c r="O639" s="229"/>
      <c r="P639" s="229"/>
      <c r="Q639" s="229"/>
      <c r="R639" s="229"/>
      <c r="S639" s="229"/>
      <c r="T639" s="230"/>
      <c r="AT639" s="224" t="s">
        <v>166</v>
      </c>
      <c r="AU639" s="224" t="s">
        <v>82</v>
      </c>
      <c r="AV639" s="12" t="s">
        <v>82</v>
      </c>
      <c r="AW639" s="12" t="s">
        <v>36</v>
      </c>
      <c r="AX639" s="12" t="s">
        <v>73</v>
      </c>
      <c r="AY639" s="224" t="s">
        <v>158</v>
      </c>
    </row>
    <row r="640" spans="2:51" s="12" customFormat="1" ht="13.5">
      <c r="B640" s="223"/>
      <c r="D640" s="216" t="s">
        <v>166</v>
      </c>
      <c r="E640" s="224" t="s">
        <v>5</v>
      </c>
      <c r="F640" s="225" t="s">
        <v>2138</v>
      </c>
      <c r="H640" s="226">
        <v>14.7</v>
      </c>
      <c r="I640" s="227"/>
      <c r="L640" s="223"/>
      <c r="M640" s="228"/>
      <c r="N640" s="229"/>
      <c r="O640" s="229"/>
      <c r="P640" s="229"/>
      <c r="Q640" s="229"/>
      <c r="R640" s="229"/>
      <c r="S640" s="229"/>
      <c r="T640" s="230"/>
      <c r="AT640" s="224" t="s">
        <v>166</v>
      </c>
      <c r="AU640" s="224" t="s">
        <v>82</v>
      </c>
      <c r="AV640" s="12" t="s">
        <v>82</v>
      </c>
      <c r="AW640" s="12" t="s">
        <v>36</v>
      </c>
      <c r="AX640" s="12" t="s">
        <v>73</v>
      </c>
      <c r="AY640" s="224" t="s">
        <v>158</v>
      </c>
    </row>
    <row r="641" spans="2:51" s="13" customFormat="1" ht="13.5">
      <c r="B641" s="231"/>
      <c r="D641" s="216" t="s">
        <v>166</v>
      </c>
      <c r="E641" s="232" t="s">
        <v>5</v>
      </c>
      <c r="F641" s="233" t="s">
        <v>169</v>
      </c>
      <c r="H641" s="234">
        <v>860.06</v>
      </c>
      <c r="I641" s="235"/>
      <c r="L641" s="231"/>
      <c r="M641" s="236"/>
      <c r="N641" s="237"/>
      <c r="O641" s="237"/>
      <c r="P641" s="237"/>
      <c r="Q641" s="237"/>
      <c r="R641" s="237"/>
      <c r="S641" s="237"/>
      <c r="T641" s="238"/>
      <c r="AT641" s="232" t="s">
        <v>166</v>
      </c>
      <c r="AU641" s="232" t="s">
        <v>82</v>
      </c>
      <c r="AV641" s="13" t="s">
        <v>88</v>
      </c>
      <c r="AW641" s="13" t="s">
        <v>36</v>
      </c>
      <c r="AX641" s="13" t="s">
        <v>78</v>
      </c>
      <c r="AY641" s="232" t="s">
        <v>158</v>
      </c>
    </row>
    <row r="642" spans="2:63" s="10" customFormat="1" ht="29.85" customHeight="1">
      <c r="B642" s="189"/>
      <c r="D642" s="190" t="s">
        <v>72</v>
      </c>
      <c r="E642" s="200" t="s">
        <v>1160</v>
      </c>
      <c r="F642" s="200" t="s">
        <v>1161</v>
      </c>
      <c r="I642" s="192"/>
      <c r="J642" s="201">
        <f>BK642</f>
        <v>0</v>
      </c>
      <c r="L642" s="189"/>
      <c r="M642" s="194"/>
      <c r="N642" s="195"/>
      <c r="O642" s="195"/>
      <c r="P642" s="196">
        <f>SUM(P643:P692)</f>
        <v>0</v>
      </c>
      <c r="Q642" s="195"/>
      <c r="R642" s="196">
        <f>SUM(R643:R692)</f>
        <v>0.8793496</v>
      </c>
      <c r="S642" s="195"/>
      <c r="T642" s="197">
        <f>SUM(T643:T692)</f>
        <v>0</v>
      </c>
      <c r="AR642" s="190" t="s">
        <v>82</v>
      </c>
      <c r="AT642" s="198" t="s">
        <v>72</v>
      </c>
      <c r="AU642" s="198" t="s">
        <v>78</v>
      </c>
      <c r="AY642" s="190" t="s">
        <v>158</v>
      </c>
      <c r="BK642" s="199">
        <f>SUM(BK643:BK692)</f>
        <v>0</v>
      </c>
    </row>
    <row r="643" spans="2:65" s="1" customFormat="1" ht="25.5" customHeight="1">
      <c r="B643" s="202"/>
      <c r="C643" s="203" t="s">
        <v>880</v>
      </c>
      <c r="D643" s="203" t="s">
        <v>160</v>
      </c>
      <c r="E643" s="204" t="s">
        <v>1163</v>
      </c>
      <c r="F643" s="205" t="s">
        <v>1164</v>
      </c>
      <c r="G643" s="206" t="s">
        <v>163</v>
      </c>
      <c r="H643" s="207">
        <v>161.975</v>
      </c>
      <c r="I643" s="208"/>
      <c r="J643" s="209">
        <f>ROUND(I643*H643,2)</f>
        <v>0</v>
      </c>
      <c r="K643" s="205" t="s">
        <v>164</v>
      </c>
      <c r="L643" s="47"/>
      <c r="M643" s="210" t="s">
        <v>5</v>
      </c>
      <c r="N643" s="211" t="s">
        <v>44</v>
      </c>
      <c r="O643" s="48"/>
      <c r="P643" s="212">
        <f>O643*H643</f>
        <v>0</v>
      </c>
      <c r="Q643" s="212">
        <v>0</v>
      </c>
      <c r="R643" s="212">
        <f>Q643*H643</f>
        <v>0</v>
      </c>
      <c r="S643" s="212">
        <v>0</v>
      </c>
      <c r="T643" s="213">
        <f>S643*H643</f>
        <v>0</v>
      </c>
      <c r="AR643" s="25" t="s">
        <v>255</v>
      </c>
      <c r="AT643" s="25" t="s">
        <v>160</v>
      </c>
      <c r="AU643" s="25" t="s">
        <v>82</v>
      </c>
      <c r="AY643" s="25" t="s">
        <v>158</v>
      </c>
      <c r="BE643" s="214">
        <f>IF(N643="základní",J643,0)</f>
        <v>0</v>
      </c>
      <c r="BF643" s="214">
        <f>IF(N643="snížená",J643,0)</f>
        <v>0</v>
      </c>
      <c r="BG643" s="214">
        <f>IF(N643="zákl. přenesená",J643,0)</f>
        <v>0</v>
      </c>
      <c r="BH643" s="214">
        <f>IF(N643="sníž. přenesená",J643,0)</f>
        <v>0</v>
      </c>
      <c r="BI643" s="214">
        <f>IF(N643="nulová",J643,0)</f>
        <v>0</v>
      </c>
      <c r="BJ643" s="25" t="s">
        <v>78</v>
      </c>
      <c r="BK643" s="214">
        <f>ROUND(I643*H643,2)</f>
        <v>0</v>
      </c>
      <c r="BL643" s="25" t="s">
        <v>255</v>
      </c>
      <c r="BM643" s="25" t="s">
        <v>2139</v>
      </c>
    </row>
    <row r="644" spans="2:51" s="11" customFormat="1" ht="13.5">
      <c r="B644" s="215"/>
      <c r="D644" s="216" t="s">
        <v>166</v>
      </c>
      <c r="E644" s="217" t="s">
        <v>5</v>
      </c>
      <c r="F644" s="218" t="s">
        <v>2140</v>
      </c>
      <c r="H644" s="217" t="s">
        <v>5</v>
      </c>
      <c r="I644" s="219"/>
      <c r="L644" s="215"/>
      <c r="M644" s="220"/>
      <c r="N644" s="221"/>
      <c r="O644" s="221"/>
      <c r="P644" s="221"/>
      <c r="Q644" s="221"/>
      <c r="R644" s="221"/>
      <c r="S644" s="221"/>
      <c r="T644" s="222"/>
      <c r="AT644" s="217" t="s">
        <v>166</v>
      </c>
      <c r="AU644" s="217" t="s">
        <v>82</v>
      </c>
      <c r="AV644" s="11" t="s">
        <v>78</v>
      </c>
      <c r="AW644" s="11" t="s">
        <v>36</v>
      </c>
      <c r="AX644" s="11" t="s">
        <v>73</v>
      </c>
      <c r="AY644" s="217" t="s">
        <v>158</v>
      </c>
    </row>
    <row r="645" spans="2:51" s="12" customFormat="1" ht="13.5">
      <c r="B645" s="223"/>
      <c r="D645" s="216" t="s">
        <v>166</v>
      </c>
      <c r="E645" s="224" t="s">
        <v>5</v>
      </c>
      <c r="F645" s="225" t="s">
        <v>2141</v>
      </c>
      <c r="H645" s="226">
        <v>101.85</v>
      </c>
      <c r="I645" s="227"/>
      <c r="L645" s="223"/>
      <c r="M645" s="228"/>
      <c r="N645" s="229"/>
      <c r="O645" s="229"/>
      <c r="P645" s="229"/>
      <c r="Q645" s="229"/>
      <c r="R645" s="229"/>
      <c r="S645" s="229"/>
      <c r="T645" s="230"/>
      <c r="AT645" s="224" t="s">
        <v>166</v>
      </c>
      <c r="AU645" s="224" t="s">
        <v>82</v>
      </c>
      <c r="AV645" s="12" t="s">
        <v>82</v>
      </c>
      <c r="AW645" s="12" t="s">
        <v>36</v>
      </c>
      <c r="AX645" s="12" t="s">
        <v>73</v>
      </c>
      <c r="AY645" s="224" t="s">
        <v>158</v>
      </c>
    </row>
    <row r="646" spans="2:51" s="12" customFormat="1" ht="13.5">
      <c r="B646" s="223"/>
      <c r="D646" s="216" t="s">
        <v>166</v>
      </c>
      <c r="E646" s="224" t="s">
        <v>5</v>
      </c>
      <c r="F646" s="225" t="s">
        <v>2142</v>
      </c>
      <c r="H646" s="226">
        <v>17.15</v>
      </c>
      <c r="I646" s="227"/>
      <c r="L646" s="223"/>
      <c r="M646" s="228"/>
      <c r="N646" s="229"/>
      <c r="O646" s="229"/>
      <c r="P646" s="229"/>
      <c r="Q646" s="229"/>
      <c r="R646" s="229"/>
      <c r="S646" s="229"/>
      <c r="T646" s="230"/>
      <c r="AT646" s="224" t="s">
        <v>166</v>
      </c>
      <c r="AU646" s="224" t="s">
        <v>82</v>
      </c>
      <c r="AV646" s="12" t="s">
        <v>82</v>
      </c>
      <c r="AW646" s="12" t="s">
        <v>36</v>
      </c>
      <c r="AX646" s="12" t="s">
        <v>73</v>
      </c>
      <c r="AY646" s="224" t="s">
        <v>158</v>
      </c>
    </row>
    <row r="647" spans="2:51" s="11" customFormat="1" ht="13.5">
      <c r="B647" s="215"/>
      <c r="D647" s="216" t="s">
        <v>166</v>
      </c>
      <c r="E647" s="217" t="s">
        <v>5</v>
      </c>
      <c r="F647" s="218" t="s">
        <v>2124</v>
      </c>
      <c r="H647" s="217" t="s">
        <v>5</v>
      </c>
      <c r="I647" s="219"/>
      <c r="L647" s="215"/>
      <c r="M647" s="220"/>
      <c r="N647" s="221"/>
      <c r="O647" s="221"/>
      <c r="P647" s="221"/>
      <c r="Q647" s="221"/>
      <c r="R647" s="221"/>
      <c r="S647" s="221"/>
      <c r="T647" s="222"/>
      <c r="AT647" s="217" t="s">
        <v>166</v>
      </c>
      <c r="AU647" s="217" t="s">
        <v>82</v>
      </c>
      <c r="AV647" s="11" t="s">
        <v>78</v>
      </c>
      <c r="AW647" s="11" t="s">
        <v>36</v>
      </c>
      <c r="AX647" s="11" t="s">
        <v>73</v>
      </c>
      <c r="AY647" s="217" t="s">
        <v>158</v>
      </c>
    </row>
    <row r="648" spans="2:51" s="12" customFormat="1" ht="13.5">
      <c r="B648" s="223"/>
      <c r="D648" s="216" t="s">
        <v>166</v>
      </c>
      <c r="E648" s="224" t="s">
        <v>5</v>
      </c>
      <c r="F648" s="225" t="s">
        <v>1850</v>
      </c>
      <c r="H648" s="226">
        <v>36.825</v>
      </c>
      <c r="I648" s="227"/>
      <c r="L648" s="223"/>
      <c r="M648" s="228"/>
      <c r="N648" s="229"/>
      <c r="O648" s="229"/>
      <c r="P648" s="229"/>
      <c r="Q648" s="229"/>
      <c r="R648" s="229"/>
      <c r="S648" s="229"/>
      <c r="T648" s="230"/>
      <c r="AT648" s="224" t="s">
        <v>166</v>
      </c>
      <c r="AU648" s="224" t="s">
        <v>82</v>
      </c>
      <c r="AV648" s="12" t="s">
        <v>82</v>
      </c>
      <c r="AW648" s="12" t="s">
        <v>36</v>
      </c>
      <c r="AX648" s="12" t="s">
        <v>73</v>
      </c>
      <c r="AY648" s="224" t="s">
        <v>158</v>
      </c>
    </row>
    <row r="649" spans="2:51" s="12" customFormat="1" ht="13.5">
      <c r="B649" s="223"/>
      <c r="D649" s="216" t="s">
        <v>166</v>
      </c>
      <c r="E649" s="224" t="s">
        <v>5</v>
      </c>
      <c r="F649" s="225" t="s">
        <v>1851</v>
      </c>
      <c r="H649" s="226">
        <v>6.15</v>
      </c>
      <c r="I649" s="227"/>
      <c r="L649" s="223"/>
      <c r="M649" s="228"/>
      <c r="N649" s="229"/>
      <c r="O649" s="229"/>
      <c r="P649" s="229"/>
      <c r="Q649" s="229"/>
      <c r="R649" s="229"/>
      <c r="S649" s="229"/>
      <c r="T649" s="230"/>
      <c r="AT649" s="224" t="s">
        <v>166</v>
      </c>
      <c r="AU649" s="224" t="s">
        <v>82</v>
      </c>
      <c r="AV649" s="12" t="s">
        <v>82</v>
      </c>
      <c r="AW649" s="12" t="s">
        <v>36</v>
      </c>
      <c r="AX649" s="12" t="s">
        <v>73</v>
      </c>
      <c r="AY649" s="224" t="s">
        <v>158</v>
      </c>
    </row>
    <row r="650" spans="2:51" s="13" customFormat="1" ht="13.5">
      <c r="B650" s="231"/>
      <c r="D650" s="216" t="s">
        <v>166</v>
      </c>
      <c r="E650" s="232" t="s">
        <v>5</v>
      </c>
      <c r="F650" s="233" t="s">
        <v>169</v>
      </c>
      <c r="H650" s="234">
        <v>161.975</v>
      </c>
      <c r="I650" s="235"/>
      <c r="L650" s="231"/>
      <c r="M650" s="236"/>
      <c r="N650" s="237"/>
      <c r="O650" s="237"/>
      <c r="P650" s="237"/>
      <c r="Q650" s="237"/>
      <c r="R650" s="237"/>
      <c r="S650" s="237"/>
      <c r="T650" s="238"/>
      <c r="AT650" s="232" t="s">
        <v>166</v>
      </c>
      <c r="AU650" s="232" t="s">
        <v>82</v>
      </c>
      <c r="AV650" s="13" t="s">
        <v>88</v>
      </c>
      <c r="AW650" s="13" t="s">
        <v>36</v>
      </c>
      <c r="AX650" s="13" t="s">
        <v>78</v>
      </c>
      <c r="AY650" s="232" t="s">
        <v>158</v>
      </c>
    </row>
    <row r="651" spans="2:65" s="1" customFormat="1" ht="16.5" customHeight="1">
      <c r="B651" s="202"/>
      <c r="C651" s="239" t="s">
        <v>886</v>
      </c>
      <c r="D651" s="239" t="s">
        <v>245</v>
      </c>
      <c r="E651" s="240" t="s">
        <v>2143</v>
      </c>
      <c r="F651" s="241" t="s">
        <v>1183</v>
      </c>
      <c r="G651" s="242" t="s">
        <v>163</v>
      </c>
      <c r="H651" s="243">
        <v>170.074</v>
      </c>
      <c r="I651" s="244"/>
      <c r="J651" s="245">
        <f>ROUND(I651*H651,2)</f>
        <v>0</v>
      </c>
      <c r="K651" s="241" t="s">
        <v>5</v>
      </c>
      <c r="L651" s="246"/>
      <c r="M651" s="247" t="s">
        <v>5</v>
      </c>
      <c r="N651" s="248" t="s">
        <v>44</v>
      </c>
      <c r="O651" s="48"/>
      <c r="P651" s="212">
        <f>O651*H651</f>
        <v>0</v>
      </c>
      <c r="Q651" s="212">
        <v>0</v>
      </c>
      <c r="R651" s="212">
        <f>Q651*H651</f>
        <v>0</v>
      </c>
      <c r="S651" s="212">
        <v>0</v>
      </c>
      <c r="T651" s="213">
        <f>S651*H651</f>
        <v>0</v>
      </c>
      <c r="AR651" s="25" t="s">
        <v>409</v>
      </c>
      <c r="AT651" s="25" t="s">
        <v>245</v>
      </c>
      <c r="AU651" s="25" t="s">
        <v>82</v>
      </c>
      <c r="AY651" s="25" t="s">
        <v>158</v>
      </c>
      <c r="BE651" s="214">
        <f>IF(N651="základní",J651,0)</f>
        <v>0</v>
      </c>
      <c r="BF651" s="214">
        <f>IF(N651="snížená",J651,0)</f>
        <v>0</v>
      </c>
      <c r="BG651" s="214">
        <f>IF(N651="zákl. přenesená",J651,0)</f>
        <v>0</v>
      </c>
      <c r="BH651" s="214">
        <f>IF(N651="sníž. přenesená",J651,0)</f>
        <v>0</v>
      </c>
      <c r="BI651" s="214">
        <f>IF(N651="nulová",J651,0)</f>
        <v>0</v>
      </c>
      <c r="BJ651" s="25" t="s">
        <v>78</v>
      </c>
      <c r="BK651" s="214">
        <f>ROUND(I651*H651,2)</f>
        <v>0</v>
      </c>
      <c r="BL651" s="25" t="s">
        <v>255</v>
      </c>
      <c r="BM651" s="25" t="s">
        <v>2144</v>
      </c>
    </row>
    <row r="652" spans="2:51" s="12" customFormat="1" ht="13.5">
      <c r="B652" s="223"/>
      <c r="D652" s="216" t="s">
        <v>166</v>
      </c>
      <c r="E652" s="224" t="s">
        <v>5</v>
      </c>
      <c r="F652" s="225" t="s">
        <v>2145</v>
      </c>
      <c r="H652" s="226">
        <v>170.074</v>
      </c>
      <c r="I652" s="227"/>
      <c r="L652" s="223"/>
      <c r="M652" s="228"/>
      <c r="N652" s="229"/>
      <c r="O652" s="229"/>
      <c r="P652" s="229"/>
      <c r="Q652" s="229"/>
      <c r="R652" s="229"/>
      <c r="S652" s="229"/>
      <c r="T652" s="230"/>
      <c r="AT652" s="224" t="s">
        <v>166</v>
      </c>
      <c r="AU652" s="224" t="s">
        <v>82</v>
      </c>
      <c r="AV652" s="12" t="s">
        <v>82</v>
      </c>
      <c r="AW652" s="12" t="s">
        <v>36</v>
      </c>
      <c r="AX652" s="12" t="s">
        <v>73</v>
      </c>
      <c r="AY652" s="224" t="s">
        <v>158</v>
      </c>
    </row>
    <row r="653" spans="2:51" s="13" customFormat="1" ht="13.5">
      <c r="B653" s="231"/>
      <c r="D653" s="216" t="s">
        <v>166</v>
      </c>
      <c r="E653" s="232" t="s">
        <v>5</v>
      </c>
      <c r="F653" s="233" t="s">
        <v>169</v>
      </c>
      <c r="H653" s="234">
        <v>170.074</v>
      </c>
      <c r="I653" s="235"/>
      <c r="L653" s="231"/>
      <c r="M653" s="236"/>
      <c r="N653" s="237"/>
      <c r="O653" s="237"/>
      <c r="P653" s="237"/>
      <c r="Q653" s="237"/>
      <c r="R653" s="237"/>
      <c r="S653" s="237"/>
      <c r="T653" s="238"/>
      <c r="AT653" s="232" t="s">
        <v>166</v>
      </c>
      <c r="AU653" s="232" t="s">
        <v>82</v>
      </c>
      <c r="AV653" s="13" t="s">
        <v>88</v>
      </c>
      <c r="AW653" s="13" t="s">
        <v>36</v>
      </c>
      <c r="AX653" s="13" t="s">
        <v>78</v>
      </c>
      <c r="AY653" s="232" t="s">
        <v>158</v>
      </c>
    </row>
    <row r="654" spans="2:65" s="1" customFormat="1" ht="25.5" customHeight="1">
      <c r="B654" s="202"/>
      <c r="C654" s="203" t="s">
        <v>890</v>
      </c>
      <c r="D654" s="203" t="s">
        <v>160</v>
      </c>
      <c r="E654" s="204" t="s">
        <v>1163</v>
      </c>
      <c r="F654" s="205" t="s">
        <v>1164</v>
      </c>
      <c r="G654" s="206" t="s">
        <v>163</v>
      </c>
      <c r="H654" s="207">
        <v>83.36</v>
      </c>
      <c r="I654" s="208"/>
      <c r="J654" s="209">
        <f>ROUND(I654*H654,2)</f>
        <v>0</v>
      </c>
      <c r="K654" s="205" t="s">
        <v>164</v>
      </c>
      <c r="L654" s="47"/>
      <c r="M654" s="210" t="s">
        <v>5</v>
      </c>
      <c r="N654" s="211" t="s">
        <v>44</v>
      </c>
      <c r="O654" s="48"/>
      <c r="P654" s="212">
        <f>O654*H654</f>
        <v>0</v>
      </c>
      <c r="Q654" s="212">
        <v>0</v>
      </c>
      <c r="R654" s="212">
        <f>Q654*H654</f>
        <v>0</v>
      </c>
      <c r="S654" s="212">
        <v>0</v>
      </c>
      <c r="T654" s="213">
        <f>S654*H654</f>
        <v>0</v>
      </c>
      <c r="AR654" s="25" t="s">
        <v>255</v>
      </c>
      <c r="AT654" s="25" t="s">
        <v>160</v>
      </c>
      <c r="AU654" s="25" t="s">
        <v>82</v>
      </c>
      <c r="AY654" s="25" t="s">
        <v>158</v>
      </c>
      <c r="BE654" s="214">
        <f>IF(N654="základní",J654,0)</f>
        <v>0</v>
      </c>
      <c r="BF654" s="214">
        <f>IF(N654="snížená",J654,0)</f>
        <v>0</v>
      </c>
      <c r="BG654" s="214">
        <f>IF(N654="zákl. přenesená",J654,0)</f>
        <v>0</v>
      </c>
      <c r="BH654" s="214">
        <f>IF(N654="sníž. přenesená",J654,0)</f>
        <v>0</v>
      </c>
      <c r="BI654" s="214">
        <f>IF(N654="nulová",J654,0)</f>
        <v>0</v>
      </c>
      <c r="BJ654" s="25" t="s">
        <v>78</v>
      </c>
      <c r="BK654" s="214">
        <f>ROUND(I654*H654,2)</f>
        <v>0</v>
      </c>
      <c r="BL654" s="25" t="s">
        <v>255</v>
      </c>
      <c r="BM654" s="25" t="s">
        <v>2146</v>
      </c>
    </row>
    <row r="655" spans="2:51" s="11" customFormat="1" ht="13.5">
      <c r="B655" s="215"/>
      <c r="D655" s="216" t="s">
        <v>166</v>
      </c>
      <c r="E655" s="217" t="s">
        <v>5</v>
      </c>
      <c r="F655" s="218" t="s">
        <v>1037</v>
      </c>
      <c r="H655" s="217" t="s">
        <v>5</v>
      </c>
      <c r="I655" s="219"/>
      <c r="L655" s="215"/>
      <c r="M655" s="220"/>
      <c r="N655" s="221"/>
      <c r="O655" s="221"/>
      <c r="P655" s="221"/>
      <c r="Q655" s="221"/>
      <c r="R655" s="221"/>
      <c r="S655" s="221"/>
      <c r="T655" s="222"/>
      <c r="AT655" s="217" t="s">
        <v>166</v>
      </c>
      <c r="AU655" s="217" t="s">
        <v>82</v>
      </c>
      <c r="AV655" s="11" t="s">
        <v>78</v>
      </c>
      <c r="AW655" s="11" t="s">
        <v>36</v>
      </c>
      <c r="AX655" s="11" t="s">
        <v>73</v>
      </c>
      <c r="AY655" s="217" t="s">
        <v>158</v>
      </c>
    </row>
    <row r="656" spans="2:51" s="11" customFormat="1" ht="13.5">
      <c r="B656" s="215"/>
      <c r="D656" s="216" t="s">
        <v>166</v>
      </c>
      <c r="E656" s="217" t="s">
        <v>5</v>
      </c>
      <c r="F656" s="218" t="s">
        <v>1038</v>
      </c>
      <c r="H656" s="217" t="s">
        <v>5</v>
      </c>
      <c r="I656" s="219"/>
      <c r="L656" s="215"/>
      <c r="M656" s="220"/>
      <c r="N656" s="221"/>
      <c r="O656" s="221"/>
      <c r="P656" s="221"/>
      <c r="Q656" s="221"/>
      <c r="R656" s="221"/>
      <c r="S656" s="221"/>
      <c r="T656" s="222"/>
      <c r="AT656" s="217" t="s">
        <v>166</v>
      </c>
      <c r="AU656" s="217" t="s">
        <v>82</v>
      </c>
      <c r="AV656" s="11" t="s">
        <v>78</v>
      </c>
      <c r="AW656" s="11" t="s">
        <v>36</v>
      </c>
      <c r="AX656" s="11" t="s">
        <v>73</v>
      </c>
      <c r="AY656" s="217" t="s">
        <v>158</v>
      </c>
    </row>
    <row r="657" spans="2:51" s="12" customFormat="1" ht="13.5">
      <c r="B657" s="223"/>
      <c r="D657" s="216" t="s">
        <v>166</v>
      </c>
      <c r="E657" s="224" t="s">
        <v>5</v>
      </c>
      <c r="F657" s="225" t="s">
        <v>2103</v>
      </c>
      <c r="H657" s="226">
        <v>83.36</v>
      </c>
      <c r="I657" s="227"/>
      <c r="L657" s="223"/>
      <c r="M657" s="228"/>
      <c r="N657" s="229"/>
      <c r="O657" s="229"/>
      <c r="P657" s="229"/>
      <c r="Q657" s="229"/>
      <c r="R657" s="229"/>
      <c r="S657" s="229"/>
      <c r="T657" s="230"/>
      <c r="AT657" s="224" t="s">
        <v>166</v>
      </c>
      <c r="AU657" s="224" t="s">
        <v>82</v>
      </c>
      <c r="AV657" s="12" t="s">
        <v>82</v>
      </c>
      <c r="AW657" s="12" t="s">
        <v>36</v>
      </c>
      <c r="AX657" s="12" t="s">
        <v>73</v>
      </c>
      <c r="AY657" s="224" t="s">
        <v>158</v>
      </c>
    </row>
    <row r="658" spans="2:51" s="13" customFormat="1" ht="13.5">
      <c r="B658" s="231"/>
      <c r="D658" s="216" t="s">
        <v>166</v>
      </c>
      <c r="E658" s="232" t="s">
        <v>5</v>
      </c>
      <c r="F658" s="233" t="s">
        <v>169</v>
      </c>
      <c r="H658" s="234">
        <v>83.36</v>
      </c>
      <c r="I658" s="235"/>
      <c r="L658" s="231"/>
      <c r="M658" s="236"/>
      <c r="N658" s="237"/>
      <c r="O658" s="237"/>
      <c r="P658" s="237"/>
      <c r="Q658" s="237"/>
      <c r="R658" s="237"/>
      <c r="S658" s="237"/>
      <c r="T658" s="238"/>
      <c r="AT658" s="232" t="s">
        <v>166</v>
      </c>
      <c r="AU658" s="232" t="s">
        <v>82</v>
      </c>
      <c r="AV658" s="13" t="s">
        <v>88</v>
      </c>
      <c r="AW658" s="13" t="s">
        <v>36</v>
      </c>
      <c r="AX658" s="13" t="s">
        <v>78</v>
      </c>
      <c r="AY658" s="232" t="s">
        <v>158</v>
      </c>
    </row>
    <row r="659" spans="2:65" s="1" customFormat="1" ht="16.5" customHeight="1">
      <c r="B659" s="202"/>
      <c r="C659" s="239" t="s">
        <v>894</v>
      </c>
      <c r="D659" s="239" t="s">
        <v>245</v>
      </c>
      <c r="E659" s="240" t="s">
        <v>1189</v>
      </c>
      <c r="F659" s="241" t="s">
        <v>1190</v>
      </c>
      <c r="G659" s="242" t="s">
        <v>163</v>
      </c>
      <c r="H659" s="243">
        <v>87.528</v>
      </c>
      <c r="I659" s="244"/>
      <c r="J659" s="245">
        <f>ROUND(I659*H659,2)</f>
        <v>0</v>
      </c>
      <c r="K659" s="241" t="s">
        <v>5</v>
      </c>
      <c r="L659" s="246"/>
      <c r="M659" s="247" t="s">
        <v>5</v>
      </c>
      <c r="N659" s="248" t="s">
        <v>44</v>
      </c>
      <c r="O659" s="48"/>
      <c r="P659" s="212">
        <f>O659*H659</f>
        <v>0</v>
      </c>
      <c r="Q659" s="212">
        <v>0</v>
      </c>
      <c r="R659" s="212">
        <f>Q659*H659</f>
        <v>0</v>
      </c>
      <c r="S659" s="212">
        <v>0</v>
      </c>
      <c r="T659" s="213">
        <f>S659*H659</f>
        <v>0</v>
      </c>
      <c r="AR659" s="25" t="s">
        <v>409</v>
      </c>
      <c r="AT659" s="25" t="s">
        <v>245</v>
      </c>
      <c r="AU659" s="25" t="s">
        <v>82</v>
      </c>
      <c r="AY659" s="25" t="s">
        <v>158</v>
      </c>
      <c r="BE659" s="214">
        <f>IF(N659="základní",J659,0)</f>
        <v>0</v>
      </c>
      <c r="BF659" s="214">
        <f>IF(N659="snížená",J659,0)</f>
        <v>0</v>
      </c>
      <c r="BG659" s="214">
        <f>IF(N659="zákl. přenesená",J659,0)</f>
        <v>0</v>
      </c>
      <c r="BH659" s="214">
        <f>IF(N659="sníž. přenesená",J659,0)</f>
        <v>0</v>
      </c>
      <c r="BI659" s="214">
        <f>IF(N659="nulová",J659,0)</f>
        <v>0</v>
      </c>
      <c r="BJ659" s="25" t="s">
        <v>78</v>
      </c>
      <c r="BK659" s="214">
        <f>ROUND(I659*H659,2)</f>
        <v>0</v>
      </c>
      <c r="BL659" s="25" t="s">
        <v>255</v>
      </c>
      <c r="BM659" s="25" t="s">
        <v>2147</v>
      </c>
    </row>
    <row r="660" spans="2:51" s="12" customFormat="1" ht="13.5">
      <c r="B660" s="223"/>
      <c r="D660" s="216" t="s">
        <v>166</v>
      </c>
      <c r="E660" s="224" t="s">
        <v>5</v>
      </c>
      <c r="F660" s="225" t="s">
        <v>2148</v>
      </c>
      <c r="H660" s="226">
        <v>87.528</v>
      </c>
      <c r="I660" s="227"/>
      <c r="L660" s="223"/>
      <c r="M660" s="228"/>
      <c r="N660" s="229"/>
      <c r="O660" s="229"/>
      <c r="P660" s="229"/>
      <c r="Q660" s="229"/>
      <c r="R660" s="229"/>
      <c r="S660" s="229"/>
      <c r="T660" s="230"/>
      <c r="AT660" s="224" t="s">
        <v>166</v>
      </c>
      <c r="AU660" s="224" t="s">
        <v>82</v>
      </c>
      <c r="AV660" s="12" t="s">
        <v>82</v>
      </c>
      <c r="AW660" s="12" t="s">
        <v>36</v>
      </c>
      <c r="AX660" s="12" t="s">
        <v>73</v>
      </c>
      <c r="AY660" s="224" t="s">
        <v>158</v>
      </c>
    </row>
    <row r="661" spans="2:51" s="13" customFormat="1" ht="13.5">
      <c r="B661" s="231"/>
      <c r="D661" s="216" t="s">
        <v>166</v>
      </c>
      <c r="E661" s="232" t="s">
        <v>5</v>
      </c>
      <c r="F661" s="233" t="s">
        <v>169</v>
      </c>
      <c r="H661" s="234">
        <v>87.528</v>
      </c>
      <c r="I661" s="235"/>
      <c r="L661" s="231"/>
      <c r="M661" s="236"/>
      <c r="N661" s="237"/>
      <c r="O661" s="237"/>
      <c r="P661" s="237"/>
      <c r="Q661" s="237"/>
      <c r="R661" s="237"/>
      <c r="S661" s="237"/>
      <c r="T661" s="238"/>
      <c r="AT661" s="232" t="s">
        <v>166</v>
      </c>
      <c r="AU661" s="232" t="s">
        <v>82</v>
      </c>
      <c r="AV661" s="13" t="s">
        <v>88</v>
      </c>
      <c r="AW661" s="13" t="s">
        <v>36</v>
      </c>
      <c r="AX661" s="13" t="s">
        <v>78</v>
      </c>
      <c r="AY661" s="232" t="s">
        <v>158</v>
      </c>
    </row>
    <row r="662" spans="2:65" s="1" customFormat="1" ht="25.5" customHeight="1">
      <c r="B662" s="202"/>
      <c r="C662" s="203" t="s">
        <v>898</v>
      </c>
      <c r="D662" s="203" t="s">
        <v>160</v>
      </c>
      <c r="E662" s="204" t="s">
        <v>1205</v>
      </c>
      <c r="F662" s="205" t="s">
        <v>1206</v>
      </c>
      <c r="G662" s="206" t="s">
        <v>163</v>
      </c>
      <c r="H662" s="207">
        <v>1516.12</v>
      </c>
      <c r="I662" s="208"/>
      <c r="J662" s="209">
        <f>ROUND(I662*H662,2)</f>
        <v>0</v>
      </c>
      <c r="K662" s="205" t="s">
        <v>172</v>
      </c>
      <c r="L662" s="47"/>
      <c r="M662" s="210" t="s">
        <v>5</v>
      </c>
      <c r="N662" s="211" t="s">
        <v>44</v>
      </c>
      <c r="O662" s="48"/>
      <c r="P662" s="212">
        <f>O662*H662</f>
        <v>0</v>
      </c>
      <c r="Q662" s="212">
        <v>0.00058</v>
      </c>
      <c r="R662" s="212">
        <f>Q662*H662</f>
        <v>0.8793496</v>
      </c>
      <c r="S662" s="212">
        <v>0</v>
      </c>
      <c r="T662" s="213">
        <f>S662*H662</f>
        <v>0</v>
      </c>
      <c r="AR662" s="25" t="s">
        <v>255</v>
      </c>
      <c r="AT662" s="25" t="s">
        <v>160</v>
      </c>
      <c r="AU662" s="25" t="s">
        <v>82</v>
      </c>
      <c r="AY662" s="25" t="s">
        <v>158</v>
      </c>
      <c r="BE662" s="214">
        <f>IF(N662="základní",J662,0)</f>
        <v>0</v>
      </c>
      <c r="BF662" s="214">
        <f>IF(N662="snížená",J662,0)</f>
        <v>0</v>
      </c>
      <c r="BG662" s="214">
        <f>IF(N662="zákl. přenesená",J662,0)</f>
        <v>0</v>
      </c>
      <c r="BH662" s="214">
        <f>IF(N662="sníž. přenesená",J662,0)</f>
        <v>0</v>
      </c>
      <c r="BI662" s="214">
        <f>IF(N662="nulová",J662,0)</f>
        <v>0</v>
      </c>
      <c r="BJ662" s="25" t="s">
        <v>78</v>
      </c>
      <c r="BK662" s="214">
        <f>ROUND(I662*H662,2)</f>
        <v>0</v>
      </c>
      <c r="BL662" s="25" t="s">
        <v>255</v>
      </c>
      <c r="BM662" s="25" t="s">
        <v>2149</v>
      </c>
    </row>
    <row r="663" spans="2:51" s="11" customFormat="1" ht="13.5">
      <c r="B663" s="215"/>
      <c r="D663" s="216" t="s">
        <v>166</v>
      </c>
      <c r="E663" s="217" t="s">
        <v>5</v>
      </c>
      <c r="F663" s="218" t="s">
        <v>1208</v>
      </c>
      <c r="H663" s="217" t="s">
        <v>5</v>
      </c>
      <c r="I663" s="219"/>
      <c r="L663" s="215"/>
      <c r="M663" s="220"/>
      <c r="N663" s="221"/>
      <c r="O663" s="221"/>
      <c r="P663" s="221"/>
      <c r="Q663" s="221"/>
      <c r="R663" s="221"/>
      <c r="S663" s="221"/>
      <c r="T663" s="222"/>
      <c r="AT663" s="217" t="s">
        <v>166</v>
      </c>
      <c r="AU663" s="217" t="s">
        <v>82</v>
      </c>
      <c r="AV663" s="11" t="s">
        <v>78</v>
      </c>
      <c r="AW663" s="11" t="s">
        <v>36</v>
      </c>
      <c r="AX663" s="11" t="s">
        <v>73</v>
      </c>
      <c r="AY663" s="217" t="s">
        <v>158</v>
      </c>
    </row>
    <row r="664" spans="2:51" s="12" customFormat="1" ht="13.5">
      <c r="B664" s="223"/>
      <c r="D664" s="216" t="s">
        <v>166</v>
      </c>
      <c r="E664" s="224" t="s">
        <v>5</v>
      </c>
      <c r="F664" s="225" t="s">
        <v>2150</v>
      </c>
      <c r="H664" s="226">
        <v>1502</v>
      </c>
      <c r="I664" s="227"/>
      <c r="L664" s="223"/>
      <c r="M664" s="228"/>
      <c r="N664" s="229"/>
      <c r="O664" s="229"/>
      <c r="P664" s="229"/>
      <c r="Q664" s="229"/>
      <c r="R664" s="229"/>
      <c r="S664" s="229"/>
      <c r="T664" s="230"/>
      <c r="AT664" s="224" t="s">
        <v>166</v>
      </c>
      <c r="AU664" s="224" t="s">
        <v>82</v>
      </c>
      <c r="AV664" s="12" t="s">
        <v>82</v>
      </c>
      <c r="AW664" s="12" t="s">
        <v>36</v>
      </c>
      <c r="AX664" s="12" t="s">
        <v>73</v>
      </c>
      <c r="AY664" s="224" t="s">
        <v>158</v>
      </c>
    </row>
    <row r="665" spans="2:51" s="12" customFormat="1" ht="13.5">
      <c r="B665" s="223"/>
      <c r="D665" s="216" t="s">
        <v>166</v>
      </c>
      <c r="E665" s="224" t="s">
        <v>5</v>
      </c>
      <c r="F665" s="225" t="s">
        <v>2151</v>
      </c>
      <c r="H665" s="226">
        <v>53</v>
      </c>
      <c r="I665" s="227"/>
      <c r="L665" s="223"/>
      <c r="M665" s="228"/>
      <c r="N665" s="229"/>
      <c r="O665" s="229"/>
      <c r="P665" s="229"/>
      <c r="Q665" s="229"/>
      <c r="R665" s="229"/>
      <c r="S665" s="229"/>
      <c r="T665" s="230"/>
      <c r="AT665" s="224" t="s">
        <v>166</v>
      </c>
      <c r="AU665" s="224" t="s">
        <v>82</v>
      </c>
      <c r="AV665" s="12" t="s">
        <v>82</v>
      </c>
      <c r="AW665" s="12" t="s">
        <v>36</v>
      </c>
      <c r="AX665" s="12" t="s">
        <v>73</v>
      </c>
      <c r="AY665" s="224" t="s">
        <v>158</v>
      </c>
    </row>
    <row r="666" spans="2:51" s="11" customFormat="1" ht="13.5">
      <c r="B666" s="215"/>
      <c r="D666" s="216" t="s">
        <v>166</v>
      </c>
      <c r="E666" s="217" t="s">
        <v>5</v>
      </c>
      <c r="F666" s="218" t="s">
        <v>2119</v>
      </c>
      <c r="H666" s="217" t="s">
        <v>5</v>
      </c>
      <c r="I666" s="219"/>
      <c r="L666" s="215"/>
      <c r="M666" s="220"/>
      <c r="N666" s="221"/>
      <c r="O666" s="221"/>
      <c r="P666" s="221"/>
      <c r="Q666" s="221"/>
      <c r="R666" s="221"/>
      <c r="S666" s="221"/>
      <c r="T666" s="222"/>
      <c r="AT666" s="217" t="s">
        <v>166</v>
      </c>
      <c r="AU666" s="217" t="s">
        <v>82</v>
      </c>
      <c r="AV666" s="11" t="s">
        <v>78</v>
      </c>
      <c r="AW666" s="11" t="s">
        <v>36</v>
      </c>
      <c r="AX666" s="11" t="s">
        <v>73</v>
      </c>
      <c r="AY666" s="217" t="s">
        <v>158</v>
      </c>
    </row>
    <row r="667" spans="2:51" s="12" customFormat="1" ht="13.5">
      <c r="B667" s="223"/>
      <c r="D667" s="216" t="s">
        <v>166</v>
      </c>
      <c r="E667" s="224" t="s">
        <v>5</v>
      </c>
      <c r="F667" s="225" t="s">
        <v>2152</v>
      </c>
      <c r="H667" s="226">
        <v>-38.88</v>
      </c>
      <c r="I667" s="227"/>
      <c r="L667" s="223"/>
      <c r="M667" s="228"/>
      <c r="N667" s="229"/>
      <c r="O667" s="229"/>
      <c r="P667" s="229"/>
      <c r="Q667" s="229"/>
      <c r="R667" s="229"/>
      <c r="S667" s="229"/>
      <c r="T667" s="230"/>
      <c r="AT667" s="224" t="s">
        <v>166</v>
      </c>
      <c r="AU667" s="224" t="s">
        <v>82</v>
      </c>
      <c r="AV667" s="12" t="s">
        <v>82</v>
      </c>
      <c r="AW667" s="12" t="s">
        <v>36</v>
      </c>
      <c r="AX667" s="12" t="s">
        <v>73</v>
      </c>
      <c r="AY667" s="224" t="s">
        <v>158</v>
      </c>
    </row>
    <row r="668" spans="2:51" s="13" customFormat="1" ht="13.5">
      <c r="B668" s="231"/>
      <c r="D668" s="216" t="s">
        <v>166</v>
      </c>
      <c r="E668" s="232" t="s">
        <v>5</v>
      </c>
      <c r="F668" s="233" t="s">
        <v>169</v>
      </c>
      <c r="H668" s="234">
        <v>1516.12</v>
      </c>
      <c r="I668" s="235"/>
      <c r="L668" s="231"/>
      <c r="M668" s="236"/>
      <c r="N668" s="237"/>
      <c r="O668" s="237"/>
      <c r="P668" s="237"/>
      <c r="Q668" s="237"/>
      <c r="R668" s="237"/>
      <c r="S668" s="237"/>
      <c r="T668" s="238"/>
      <c r="AT668" s="232" t="s">
        <v>166</v>
      </c>
      <c r="AU668" s="232" t="s">
        <v>82</v>
      </c>
      <c r="AV668" s="13" t="s">
        <v>88</v>
      </c>
      <c r="AW668" s="13" t="s">
        <v>36</v>
      </c>
      <c r="AX668" s="13" t="s">
        <v>78</v>
      </c>
      <c r="AY668" s="232" t="s">
        <v>158</v>
      </c>
    </row>
    <row r="669" spans="2:65" s="1" customFormat="1" ht="16.5" customHeight="1">
      <c r="B669" s="202"/>
      <c r="C669" s="239" t="s">
        <v>902</v>
      </c>
      <c r="D669" s="239" t="s">
        <v>245</v>
      </c>
      <c r="E669" s="240" t="s">
        <v>2153</v>
      </c>
      <c r="F669" s="241" t="s">
        <v>2154</v>
      </c>
      <c r="G669" s="242" t="s">
        <v>182</v>
      </c>
      <c r="H669" s="243">
        <v>231.966</v>
      </c>
      <c r="I669" s="244"/>
      <c r="J669" s="245">
        <f>ROUND(I669*H669,2)</f>
        <v>0</v>
      </c>
      <c r="K669" s="241" t="s">
        <v>5</v>
      </c>
      <c r="L669" s="246"/>
      <c r="M669" s="247" t="s">
        <v>5</v>
      </c>
      <c r="N669" s="248" t="s">
        <v>44</v>
      </c>
      <c r="O669" s="48"/>
      <c r="P669" s="212">
        <f>O669*H669</f>
        <v>0</v>
      </c>
      <c r="Q669" s="212">
        <v>0</v>
      </c>
      <c r="R669" s="212">
        <f>Q669*H669</f>
        <v>0</v>
      </c>
      <c r="S669" s="212">
        <v>0</v>
      </c>
      <c r="T669" s="213">
        <f>S669*H669</f>
        <v>0</v>
      </c>
      <c r="AR669" s="25" t="s">
        <v>409</v>
      </c>
      <c r="AT669" s="25" t="s">
        <v>245</v>
      </c>
      <c r="AU669" s="25" t="s">
        <v>82</v>
      </c>
      <c r="AY669" s="25" t="s">
        <v>158</v>
      </c>
      <c r="BE669" s="214">
        <f>IF(N669="základní",J669,0)</f>
        <v>0</v>
      </c>
      <c r="BF669" s="214">
        <f>IF(N669="snížená",J669,0)</f>
        <v>0</v>
      </c>
      <c r="BG669" s="214">
        <f>IF(N669="zákl. přenesená",J669,0)</f>
        <v>0</v>
      </c>
      <c r="BH669" s="214">
        <f>IF(N669="sníž. přenesená",J669,0)</f>
        <v>0</v>
      </c>
      <c r="BI669" s="214">
        <f>IF(N669="nulová",J669,0)</f>
        <v>0</v>
      </c>
      <c r="BJ669" s="25" t="s">
        <v>78</v>
      </c>
      <c r="BK669" s="214">
        <f>ROUND(I669*H669,2)</f>
        <v>0</v>
      </c>
      <c r="BL669" s="25" t="s">
        <v>255</v>
      </c>
      <c r="BM669" s="25" t="s">
        <v>2155</v>
      </c>
    </row>
    <row r="670" spans="2:51" s="11" customFormat="1" ht="13.5">
      <c r="B670" s="215"/>
      <c r="D670" s="216" t="s">
        <v>166</v>
      </c>
      <c r="E670" s="217" t="s">
        <v>5</v>
      </c>
      <c r="F670" s="218" t="s">
        <v>1208</v>
      </c>
      <c r="H670" s="217" t="s">
        <v>5</v>
      </c>
      <c r="I670" s="219"/>
      <c r="L670" s="215"/>
      <c r="M670" s="220"/>
      <c r="N670" s="221"/>
      <c r="O670" s="221"/>
      <c r="P670" s="221"/>
      <c r="Q670" s="221"/>
      <c r="R670" s="221"/>
      <c r="S670" s="221"/>
      <c r="T670" s="222"/>
      <c r="AT670" s="217" t="s">
        <v>166</v>
      </c>
      <c r="AU670" s="217" t="s">
        <v>82</v>
      </c>
      <c r="AV670" s="11" t="s">
        <v>78</v>
      </c>
      <c r="AW670" s="11" t="s">
        <v>36</v>
      </c>
      <c r="AX670" s="11" t="s">
        <v>73</v>
      </c>
      <c r="AY670" s="217" t="s">
        <v>158</v>
      </c>
    </row>
    <row r="671" spans="2:51" s="12" customFormat="1" ht="13.5">
      <c r="B671" s="223"/>
      <c r="D671" s="216" t="s">
        <v>166</v>
      </c>
      <c r="E671" s="224" t="s">
        <v>5</v>
      </c>
      <c r="F671" s="225" t="s">
        <v>2156</v>
      </c>
      <c r="H671" s="226">
        <v>225.3</v>
      </c>
      <c r="I671" s="227"/>
      <c r="L671" s="223"/>
      <c r="M671" s="228"/>
      <c r="N671" s="229"/>
      <c r="O671" s="229"/>
      <c r="P671" s="229"/>
      <c r="Q671" s="229"/>
      <c r="R671" s="229"/>
      <c r="S671" s="229"/>
      <c r="T671" s="230"/>
      <c r="AT671" s="224" t="s">
        <v>166</v>
      </c>
      <c r="AU671" s="224" t="s">
        <v>82</v>
      </c>
      <c r="AV671" s="12" t="s">
        <v>82</v>
      </c>
      <c r="AW671" s="12" t="s">
        <v>36</v>
      </c>
      <c r="AX671" s="12" t="s">
        <v>73</v>
      </c>
      <c r="AY671" s="224" t="s">
        <v>158</v>
      </c>
    </row>
    <row r="672" spans="2:51" s="12" customFormat="1" ht="13.5">
      <c r="B672" s="223"/>
      <c r="D672" s="216" t="s">
        <v>166</v>
      </c>
      <c r="E672" s="224" t="s">
        <v>5</v>
      </c>
      <c r="F672" s="225" t="s">
        <v>2157</v>
      </c>
      <c r="H672" s="226">
        <v>7.95</v>
      </c>
      <c r="I672" s="227"/>
      <c r="L672" s="223"/>
      <c r="M672" s="228"/>
      <c r="N672" s="229"/>
      <c r="O672" s="229"/>
      <c r="P672" s="229"/>
      <c r="Q672" s="229"/>
      <c r="R672" s="229"/>
      <c r="S672" s="229"/>
      <c r="T672" s="230"/>
      <c r="AT672" s="224" t="s">
        <v>166</v>
      </c>
      <c r="AU672" s="224" t="s">
        <v>82</v>
      </c>
      <c r="AV672" s="12" t="s">
        <v>82</v>
      </c>
      <c r="AW672" s="12" t="s">
        <v>36</v>
      </c>
      <c r="AX672" s="12" t="s">
        <v>73</v>
      </c>
      <c r="AY672" s="224" t="s">
        <v>158</v>
      </c>
    </row>
    <row r="673" spans="2:51" s="11" customFormat="1" ht="13.5">
      <c r="B673" s="215"/>
      <c r="D673" s="216" t="s">
        <v>166</v>
      </c>
      <c r="E673" s="217" t="s">
        <v>5</v>
      </c>
      <c r="F673" s="218" t="s">
        <v>2119</v>
      </c>
      <c r="H673" s="217" t="s">
        <v>5</v>
      </c>
      <c r="I673" s="219"/>
      <c r="L673" s="215"/>
      <c r="M673" s="220"/>
      <c r="N673" s="221"/>
      <c r="O673" s="221"/>
      <c r="P673" s="221"/>
      <c r="Q673" s="221"/>
      <c r="R673" s="221"/>
      <c r="S673" s="221"/>
      <c r="T673" s="222"/>
      <c r="AT673" s="217" t="s">
        <v>166</v>
      </c>
      <c r="AU673" s="217" t="s">
        <v>82</v>
      </c>
      <c r="AV673" s="11" t="s">
        <v>78</v>
      </c>
      <c r="AW673" s="11" t="s">
        <v>36</v>
      </c>
      <c r="AX673" s="11" t="s">
        <v>73</v>
      </c>
      <c r="AY673" s="217" t="s">
        <v>158</v>
      </c>
    </row>
    <row r="674" spans="2:51" s="12" customFormat="1" ht="13.5">
      <c r="B674" s="223"/>
      <c r="D674" s="216" t="s">
        <v>166</v>
      </c>
      <c r="E674" s="224" t="s">
        <v>5</v>
      </c>
      <c r="F674" s="225" t="s">
        <v>2158</v>
      </c>
      <c r="H674" s="226">
        <v>-5.832</v>
      </c>
      <c r="I674" s="227"/>
      <c r="L674" s="223"/>
      <c r="M674" s="228"/>
      <c r="N674" s="229"/>
      <c r="O674" s="229"/>
      <c r="P674" s="229"/>
      <c r="Q674" s="229"/>
      <c r="R674" s="229"/>
      <c r="S674" s="229"/>
      <c r="T674" s="230"/>
      <c r="AT674" s="224" t="s">
        <v>166</v>
      </c>
      <c r="AU674" s="224" t="s">
        <v>82</v>
      </c>
      <c r="AV674" s="12" t="s">
        <v>82</v>
      </c>
      <c r="AW674" s="12" t="s">
        <v>36</v>
      </c>
      <c r="AX674" s="12" t="s">
        <v>73</v>
      </c>
      <c r="AY674" s="224" t="s">
        <v>158</v>
      </c>
    </row>
    <row r="675" spans="2:51" s="13" customFormat="1" ht="13.5">
      <c r="B675" s="231"/>
      <c r="D675" s="216" t="s">
        <v>166</v>
      </c>
      <c r="E675" s="232" t="s">
        <v>5</v>
      </c>
      <c r="F675" s="233" t="s">
        <v>169</v>
      </c>
      <c r="H675" s="234">
        <v>227.418</v>
      </c>
      <c r="I675" s="235"/>
      <c r="L675" s="231"/>
      <c r="M675" s="236"/>
      <c r="N675" s="237"/>
      <c r="O675" s="237"/>
      <c r="P675" s="237"/>
      <c r="Q675" s="237"/>
      <c r="R675" s="237"/>
      <c r="S675" s="237"/>
      <c r="T675" s="238"/>
      <c r="AT675" s="232" t="s">
        <v>166</v>
      </c>
      <c r="AU675" s="232" t="s">
        <v>82</v>
      </c>
      <c r="AV675" s="13" t="s">
        <v>88</v>
      </c>
      <c r="AW675" s="13" t="s">
        <v>36</v>
      </c>
      <c r="AX675" s="13" t="s">
        <v>73</v>
      </c>
      <c r="AY675" s="232" t="s">
        <v>158</v>
      </c>
    </row>
    <row r="676" spans="2:51" s="12" customFormat="1" ht="13.5">
      <c r="B676" s="223"/>
      <c r="D676" s="216" t="s">
        <v>166</v>
      </c>
      <c r="E676" s="224" t="s">
        <v>5</v>
      </c>
      <c r="F676" s="225" t="s">
        <v>2159</v>
      </c>
      <c r="H676" s="226">
        <v>231.966</v>
      </c>
      <c r="I676" s="227"/>
      <c r="L676" s="223"/>
      <c r="M676" s="228"/>
      <c r="N676" s="229"/>
      <c r="O676" s="229"/>
      <c r="P676" s="229"/>
      <c r="Q676" s="229"/>
      <c r="R676" s="229"/>
      <c r="S676" s="229"/>
      <c r="T676" s="230"/>
      <c r="AT676" s="224" t="s">
        <v>166</v>
      </c>
      <c r="AU676" s="224" t="s">
        <v>82</v>
      </c>
      <c r="AV676" s="12" t="s">
        <v>82</v>
      </c>
      <c r="AW676" s="12" t="s">
        <v>36</v>
      </c>
      <c r="AX676" s="12" t="s">
        <v>73</v>
      </c>
      <c r="AY676" s="224" t="s">
        <v>158</v>
      </c>
    </row>
    <row r="677" spans="2:51" s="13" customFormat="1" ht="13.5">
      <c r="B677" s="231"/>
      <c r="D677" s="216" t="s">
        <v>166</v>
      </c>
      <c r="E677" s="232" t="s">
        <v>5</v>
      </c>
      <c r="F677" s="233" t="s">
        <v>169</v>
      </c>
      <c r="H677" s="234">
        <v>231.966</v>
      </c>
      <c r="I677" s="235"/>
      <c r="L677" s="231"/>
      <c r="M677" s="236"/>
      <c r="N677" s="237"/>
      <c r="O677" s="237"/>
      <c r="P677" s="237"/>
      <c r="Q677" s="237"/>
      <c r="R677" s="237"/>
      <c r="S677" s="237"/>
      <c r="T677" s="238"/>
      <c r="AT677" s="232" t="s">
        <v>166</v>
      </c>
      <c r="AU677" s="232" t="s">
        <v>82</v>
      </c>
      <c r="AV677" s="13" t="s">
        <v>88</v>
      </c>
      <c r="AW677" s="13" t="s">
        <v>36</v>
      </c>
      <c r="AX677" s="13" t="s">
        <v>78</v>
      </c>
      <c r="AY677" s="232" t="s">
        <v>158</v>
      </c>
    </row>
    <row r="678" spans="2:65" s="1" customFormat="1" ht="16.5" customHeight="1">
      <c r="B678" s="202"/>
      <c r="C678" s="203" t="s">
        <v>909</v>
      </c>
      <c r="D678" s="203" t="s">
        <v>160</v>
      </c>
      <c r="E678" s="204" t="s">
        <v>1227</v>
      </c>
      <c r="F678" s="205" t="s">
        <v>1228</v>
      </c>
      <c r="G678" s="206" t="s">
        <v>304</v>
      </c>
      <c r="H678" s="207">
        <v>170</v>
      </c>
      <c r="I678" s="208"/>
      <c r="J678" s="209">
        <f>ROUND(I678*H678,2)</f>
        <v>0</v>
      </c>
      <c r="K678" s="205" t="s">
        <v>164</v>
      </c>
      <c r="L678" s="47"/>
      <c r="M678" s="210" t="s">
        <v>5</v>
      </c>
      <c r="N678" s="211" t="s">
        <v>44</v>
      </c>
      <c r="O678" s="48"/>
      <c r="P678" s="212">
        <f>O678*H678</f>
        <v>0</v>
      </c>
      <c r="Q678" s="212">
        <v>0</v>
      </c>
      <c r="R678" s="212">
        <f>Q678*H678</f>
        <v>0</v>
      </c>
      <c r="S678" s="212">
        <v>0</v>
      </c>
      <c r="T678" s="213">
        <f>S678*H678</f>
        <v>0</v>
      </c>
      <c r="AR678" s="25" t="s">
        <v>255</v>
      </c>
      <c r="AT678" s="25" t="s">
        <v>160</v>
      </c>
      <c r="AU678" s="25" t="s">
        <v>82</v>
      </c>
      <c r="AY678" s="25" t="s">
        <v>158</v>
      </c>
      <c r="BE678" s="214">
        <f>IF(N678="základní",J678,0)</f>
        <v>0</v>
      </c>
      <c r="BF678" s="214">
        <f>IF(N678="snížená",J678,0)</f>
        <v>0</v>
      </c>
      <c r="BG678" s="214">
        <f>IF(N678="zákl. přenesená",J678,0)</f>
        <v>0</v>
      </c>
      <c r="BH678" s="214">
        <f>IF(N678="sníž. přenesená",J678,0)</f>
        <v>0</v>
      </c>
      <c r="BI678" s="214">
        <f>IF(N678="nulová",J678,0)</f>
        <v>0</v>
      </c>
      <c r="BJ678" s="25" t="s">
        <v>78</v>
      </c>
      <c r="BK678" s="214">
        <f>ROUND(I678*H678,2)</f>
        <v>0</v>
      </c>
      <c r="BL678" s="25" t="s">
        <v>255</v>
      </c>
      <c r="BM678" s="25" t="s">
        <v>2160</v>
      </c>
    </row>
    <row r="679" spans="2:51" s="11" customFormat="1" ht="13.5">
      <c r="B679" s="215"/>
      <c r="D679" s="216" t="s">
        <v>166</v>
      </c>
      <c r="E679" s="217" t="s">
        <v>5</v>
      </c>
      <c r="F679" s="218" t="s">
        <v>1230</v>
      </c>
      <c r="H679" s="217" t="s">
        <v>5</v>
      </c>
      <c r="I679" s="219"/>
      <c r="L679" s="215"/>
      <c r="M679" s="220"/>
      <c r="N679" s="221"/>
      <c r="O679" s="221"/>
      <c r="P679" s="221"/>
      <c r="Q679" s="221"/>
      <c r="R679" s="221"/>
      <c r="S679" s="221"/>
      <c r="T679" s="222"/>
      <c r="AT679" s="217" t="s">
        <v>166</v>
      </c>
      <c r="AU679" s="217" t="s">
        <v>82</v>
      </c>
      <c r="AV679" s="11" t="s">
        <v>78</v>
      </c>
      <c r="AW679" s="11" t="s">
        <v>36</v>
      </c>
      <c r="AX679" s="11" t="s">
        <v>73</v>
      </c>
      <c r="AY679" s="217" t="s">
        <v>158</v>
      </c>
    </row>
    <row r="680" spans="2:51" s="12" customFormat="1" ht="13.5">
      <c r="B680" s="223"/>
      <c r="D680" s="216" t="s">
        <v>166</v>
      </c>
      <c r="E680" s="224" t="s">
        <v>5</v>
      </c>
      <c r="F680" s="225" t="s">
        <v>2161</v>
      </c>
      <c r="H680" s="226">
        <v>145.5</v>
      </c>
      <c r="I680" s="227"/>
      <c r="L680" s="223"/>
      <c r="M680" s="228"/>
      <c r="N680" s="229"/>
      <c r="O680" s="229"/>
      <c r="P680" s="229"/>
      <c r="Q680" s="229"/>
      <c r="R680" s="229"/>
      <c r="S680" s="229"/>
      <c r="T680" s="230"/>
      <c r="AT680" s="224" t="s">
        <v>166</v>
      </c>
      <c r="AU680" s="224" t="s">
        <v>82</v>
      </c>
      <c r="AV680" s="12" t="s">
        <v>82</v>
      </c>
      <c r="AW680" s="12" t="s">
        <v>36</v>
      </c>
      <c r="AX680" s="12" t="s">
        <v>73</v>
      </c>
      <c r="AY680" s="224" t="s">
        <v>158</v>
      </c>
    </row>
    <row r="681" spans="2:51" s="12" customFormat="1" ht="13.5">
      <c r="B681" s="223"/>
      <c r="D681" s="216" t="s">
        <v>166</v>
      </c>
      <c r="E681" s="224" t="s">
        <v>5</v>
      </c>
      <c r="F681" s="225" t="s">
        <v>2162</v>
      </c>
      <c r="H681" s="226">
        <v>24.5</v>
      </c>
      <c r="I681" s="227"/>
      <c r="L681" s="223"/>
      <c r="M681" s="228"/>
      <c r="N681" s="229"/>
      <c r="O681" s="229"/>
      <c r="P681" s="229"/>
      <c r="Q681" s="229"/>
      <c r="R681" s="229"/>
      <c r="S681" s="229"/>
      <c r="T681" s="230"/>
      <c r="AT681" s="224" t="s">
        <v>166</v>
      </c>
      <c r="AU681" s="224" t="s">
        <v>82</v>
      </c>
      <c r="AV681" s="12" t="s">
        <v>82</v>
      </c>
      <c r="AW681" s="12" t="s">
        <v>36</v>
      </c>
      <c r="AX681" s="12" t="s">
        <v>73</v>
      </c>
      <c r="AY681" s="224" t="s">
        <v>158</v>
      </c>
    </row>
    <row r="682" spans="2:51" s="13" customFormat="1" ht="13.5">
      <c r="B682" s="231"/>
      <c r="D682" s="216" t="s">
        <v>166</v>
      </c>
      <c r="E682" s="232" t="s">
        <v>5</v>
      </c>
      <c r="F682" s="233" t="s">
        <v>169</v>
      </c>
      <c r="H682" s="234">
        <v>170</v>
      </c>
      <c r="I682" s="235"/>
      <c r="L682" s="231"/>
      <c r="M682" s="236"/>
      <c r="N682" s="237"/>
      <c r="O682" s="237"/>
      <c r="P682" s="237"/>
      <c r="Q682" s="237"/>
      <c r="R682" s="237"/>
      <c r="S682" s="237"/>
      <c r="T682" s="238"/>
      <c r="AT682" s="232" t="s">
        <v>166</v>
      </c>
      <c r="AU682" s="232" t="s">
        <v>82</v>
      </c>
      <c r="AV682" s="13" t="s">
        <v>88</v>
      </c>
      <c r="AW682" s="13" t="s">
        <v>36</v>
      </c>
      <c r="AX682" s="13" t="s">
        <v>78</v>
      </c>
      <c r="AY682" s="232" t="s">
        <v>158</v>
      </c>
    </row>
    <row r="683" spans="2:65" s="1" customFormat="1" ht="16.5" customHeight="1">
      <c r="B683" s="202"/>
      <c r="C683" s="239" t="s">
        <v>914</v>
      </c>
      <c r="D683" s="239" t="s">
        <v>245</v>
      </c>
      <c r="E683" s="240" t="s">
        <v>1238</v>
      </c>
      <c r="F683" s="241" t="s">
        <v>1239</v>
      </c>
      <c r="G683" s="242" t="s">
        <v>853</v>
      </c>
      <c r="H683" s="243">
        <v>174</v>
      </c>
      <c r="I683" s="244"/>
      <c r="J683" s="245">
        <f>ROUND(I683*H683,2)</f>
        <v>0</v>
      </c>
      <c r="K683" s="241" t="s">
        <v>5</v>
      </c>
      <c r="L683" s="246"/>
      <c r="M683" s="247" t="s">
        <v>5</v>
      </c>
      <c r="N683" s="248" t="s">
        <v>44</v>
      </c>
      <c r="O683" s="48"/>
      <c r="P683" s="212">
        <f>O683*H683</f>
        <v>0</v>
      </c>
      <c r="Q683" s="212">
        <v>0</v>
      </c>
      <c r="R683" s="212">
        <f>Q683*H683</f>
        <v>0</v>
      </c>
      <c r="S683" s="212">
        <v>0</v>
      </c>
      <c r="T683" s="213">
        <f>S683*H683</f>
        <v>0</v>
      </c>
      <c r="AR683" s="25" t="s">
        <v>409</v>
      </c>
      <c r="AT683" s="25" t="s">
        <v>245</v>
      </c>
      <c r="AU683" s="25" t="s">
        <v>82</v>
      </c>
      <c r="AY683" s="25" t="s">
        <v>158</v>
      </c>
      <c r="BE683" s="214">
        <f>IF(N683="základní",J683,0)</f>
        <v>0</v>
      </c>
      <c r="BF683" s="214">
        <f>IF(N683="snížená",J683,0)</f>
        <v>0</v>
      </c>
      <c r="BG683" s="214">
        <f>IF(N683="zákl. přenesená",J683,0)</f>
        <v>0</v>
      </c>
      <c r="BH683" s="214">
        <f>IF(N683="sníž. přenesená",J683,0)</f>
        <v>0</v>
      </c>
      <c r="BI683" s="214">
        <f>IF(N683="nulová",J683,0)</f>
        <v>0</v>
      </c>
      <c r="BJ683" s="25" t="s">
        <v>78</v>
      </c>
      <c r="BK683" s="214">
        <f>ROUND(I683*H683,2)</f>
        <v>0</v>
      </c>
      <c r="BL683" s="25" t="s">
        <v>255</v>
      </c>
      <c r="BM683" s="25" t="s">
        <v>2163</v>
      </c>
    </row>
    <row r="684" spans="2:51" s="12" customFormat="1" ht="13.5">
      <c r="B684" s="223"/>
      <c r="D684" s="216" t="s">
        <v>166</v>
      </c>
      <c r="E684" s="224" t="s">
        <v>5</v>
      </c>
      <c r="F684" s="225" t="s">
        <v>2164</v>
      </c>
      <c r="H684" s="226">
        <v>174</v>
      </c>
      <c r="I684" s="227"/>
      <c r="L684" s="223"/>
      <c r="M684" s="228"/>
      <c r="N684" s="229"/>
      <c r="O684" s="229"/>
      <c r="P684" s="229"/>
      <c r="Q684" s="229"/>
      <c r="R684" s="229"/>
      <c r="S684" s="229"/>
      <c r="T684" s="230"/>
      <c r="AT684" s="224" t="s">
        <v>166</v>
      </c>
      <c r="AU684" s="224" t="s">
        <v>82</v>
      </c>
      <c r="AV684" s="12" t="s">
        <v>82</v>
      </c>
      <c r="AW684" s="12" t="s">
        <v>36</v>
      </c>
      <c r="AX684" s="12" t="s">
        <v>73</v>
      </c>
      <c r="AY684" s="224" t="s">
        <v>158</v>
      </c>
    </row>
    <row r="685" spans="2:51" s="13" customFormat="1" ht="13.5">
      <c r="B685" s="231"/>
      <c r="D685" s="216" t="s">
        <v>166</v>
      </c>
      <c r="E685" s="232" t="s">
        <v>5</v>
      </c>
      <c r="F685" s="233" t="s">
        <v>169</v>
      </c>
      <c r="H685" s="234">
        <v>174</v>
      </c>
      <c r="I685" s="235"/>
      <c r="L685" s="231"/>
      <c r="M685" s="236"/>
      <c r="N685" s="237"/>
      <c r="O685" s="237"/>
      <c r="P685" s="237"/>
      <c r="Q685" s="237"/>
      <c r="R685" s="237"/>
      <c r="S685" s="237"/>
      <c r="T685" s="238"/>
      <c r="AT685" s="232" t="s">
        <v>166</v>
      </c>
      <c r="AU685" s="232" t="s">
        <v>82</v>
      </c>
      <c r="AV685" s="13" t="s">
        <v>88</v>
      </c>
      <c r="AW685" s="13" t="s">
        <v>36</v>
      </c>
      <c r="AX685" s="13" t="s">
        <v>78</v>
      </c>
      <c r="AY685" s="232" t="s">
        <v>158</v>
      </c>
    </row>
    <row r="686" spans="2:65" s="1" customFormat="1" ht="25.5" customHeight="1">
      <c r="B686" s="202"/>
      <c r="C686" s="203" t="s">
        <v>920</v>
      </c>
      <c r="D686" s="203" t="s">
        <v>160</v>
      </c>
      <c r="E686" s="204" t="s">
        <v>1247</v>
      </c>
      <c r="F686" s="205" t="s">
        <v>1248</v>
      </c>
      <c r="G686" s="206" t="s">
        <v>163</v>
      </c>
      <c r="H686" s="207">
        <v>920.035</v>
      </c>
      <c r="I686" s="208"/>
      <c r="J686" s="209">
        <f>ROUND(I686*H686,2)</f>
        <v>0</v>
      </c>
      <c r="K686" s="205" t="s">
        <v>5</v>
      </c>
      <c r="L686" s="47"/>
      <c r="M686" s="210" t="s">
        <v>5</v>
      </c>
      <c r="N686" s="211" t="s">
        <v>44</v>
      </c>
      <c r="O686" s="48"/>
      <c r="P686" s="212">
        <f>O686*H686</f>
        <v>0</v>
      </c>
      <c r="Q686" s="212">
        <v>0</v>
      </c>
      <c r="R686" s="212">
        <f>Q686*H686</f>
        <v>0</v>
      </c>
      <c r="S686" s="212">
        <v>0</v>
      </c>
      <c r="T686" s="213">
        <f>S686*H686</f>
        <v>0</v>
      </c>
      <c r="AR686" s="25" t="s">
        <v>255</v>
      </c>
      <c r="AT686" s="25" t="s">
        <v>160</v>
      </c>
      <c r="AU686" s="25" t="s">
        <v>82</v>
      </c>
      <c r="AY686" s="25" t="s">
        <v>158</v>
      </c>
      <c r="BE686" s="214">
        <f>IF(N686="základní",J686,0)</f>
        <v>0</v>
      </c>
      <c r="BF686" s="214">
        <f>IF(N686="snížená",J686,0)</f>
        <v>0</v>
      </c>
      <c r="BG686" s="214">
        <f>IF(N686="zákl. přenesená",J686,0)</f>
        <v>0</v>
      </c>
      <c r="BH686" s="214">
        <f>IF(N686="sníž. přenesená",J686,0)</f>
        <v>0</v>
      </c>
      <c r="BI686" s="214">
        <f>IF(N686="nulová",J686,0)</f>
        <v>0</v>
      </c>
      <c r="BJ686" s="25" t="s">
        <v>78</v>
      </c>
      <c r="BK686" s="214">
        <f>ROUND(I686*H686,2)</f>
        <v>0</v>
      </c>
      <c r="BL686" s="25" t="s">
        <v>255</v>
      </c>
      <c r="BM686" s="25" t="s">
        <v>2165</v>
      </c>
    </row>
    <row r="687" spans="2:51" s="11" customFormat="1" ht="13.5">
      <c r="B687" s="215"/>
      <c r="D687" s="216" t="s">
        <v>166</v>
      </c>
      <c r="E687" s="217" t="s">
        <v>5</v>
      </c>
      <c r="F687" s="218" t="s">
        <v>2166</v>
      </c>
      <c r="H687" s="217" t="s">
        <v>5</v>
      </c>
      <c r="I687" s="219"/>
      <c r="L687" s="215"/>
      <c r="M687" s="220"/>
      <c r="N687" s="221"/>
      <c r="O687" s="221"/>
      <c r="P687" s="221"/>
      <c r="Q687" s="221"/>
      <c r="R687" s="221"/>
      <c r="S687" s="221"/>
      <c r="T687" s="222"/>
      <c r="AT687" s="217" t="s">
        <v>166</v>
      </c>
      <c r="AU687" s="217" t="s">
        <v>82</v>
      </c>
      <c r="AV687" s="11" t="s">
        <v>78</v>
      </c>
      <c r="AW687" s="11" t="s">
        <v>36</v>
      </c>
      <c r="AX687" s="11" t="s">
        <v>73</v>
      </c>
      <c r="AY687" s="217" t="s">
        <v>158</v>
      </c>
    </row>
    <row r="688" spans="2:51" s="12" customFormat="1" ht="13.5">
      <c r="B688" s="223"/>
      <c r="D688" s="216" t="s">
        <v>166</v>
      </c>
      <c r="E688" s="224" t="s">
        <v>5</v>
      </c>
      <c r="F688" s="225" t="s">
        <v>2167</v>
      </c>
      <c r="H688" s="226">
        <v>758.06</v>
      </c>
      <c r="I688" s="227"/>
      <c r="L688" s="223"/>
      <c r="M688" s="228"/>
      <c r="N688" s="229"/>
      <c r="O688" s="229"/>
      <c r="P688" s="229"/>
      <c r="Q688" s="229"/>
      <c r="R688" s="229"/>
      <c r="S688" s="229"/>
      <c r="T688" s="230"/>
      <c r="AT688" s="224" t="s">
        <v>166</v>
      </c>
      <c r="AU688" s="224" t="s">
        <v>82</v>
      </c>
      <c r="AV688" s="12" t="s">
        <v>82</v>
      </c>
      <c r="AW688" s="12" t="s">
        <v>36</v>
      </c>
      <c r="AX688" s="12" t="s">
        <v>73</v>
      </c>
      <c r="AY688" s="224" t="s">
        <v>158</v>
      </c>
    </row>
    <row r="689" spans="2:51" s="11" customFormat="1" ht="13.5">
      <c r="B689" s="215"/>
      <c r="D689" s="216" t="s">
        <v>166</v>
      </c>
      <c r="E689" s="217" t="s">
        <v>5</v>
      </c>
      <c r="F689" s="218" t="s">
        <v>1166</v>
      </c>
      <c r="H689" s="217" t="s">
        <v>5</v>
      </c>
      <c r="I689" s="219"/>
      <c r="L689" s="215"/>
      <c r="M689" s="220"/>
      <c r="N689" s="221"/>
      <c r="O689" s="221"/>
      <c r="P689" s="221"/>
      <c r="Q689" s="221"/>
      <c r="R689" s="221"/>
      <c r="S689" s="221"/>
      <c r="T689" s="222"/>
      <c r="AT689" s="217" t="s">
        <v>166</v>
      </c>
      <c r="AU689" s="217" t="s">
        <v>82</v>
      </c>
      <c r="AV689" s="11" t="s">
        <v>78</v>
      </c>
      <c r="AW689" s="11" t="s">
        <v>36</v>
      </c>
      <c r="AX689" s="11" t="s">
        <v>73</v>
      </c>
      <c r="AY689" s="217" t="s">
        <v>158</v>
      </c>
    </row>
    <row r="690" spans="2:51" s="12" customFormat="1" ht="13.5">
      <c r="B690" s="223"/>
      <c r="D690" s="216" t="s">
        <v>166</v>
      </c>
      <c r="E690" s="224" t="s">
        <v>5</v>
      </c>
      <c r="F690" s="225" t="s">
        <v>2168</v>
      </c>
      <c r="H690" s="226">
        <v>161.975</v>
      </c>
      <c r="I690" s="227"/>
      <c r="L690" s="223"/>
      <c r="M690" s="228"/>
      <c r="N690" s="229"/>
      <c r="O690" s="229"/>
      <c r="P690" s="229"/>
      <c r="Q690" s="229"/>
      <c r="R690" s="229"/>
      <c r="S690" s="229"/>
      <c r="T690" s="230"/>
      <c r="AT690" s="224" t="s">
        <v>166</v>
      </c>
      <c r="AU690" s="224" t="s">
        <v>82</v>
      </c>
      <c r="AV690" s="12" t="s">
        <v>82</v>
      </c>
      <c r="AW690" s="12" t="s">
        <v>36</v>
      </c>
      <c r="AX690" s="12" t="s">
        <v>73</v>
      </c>
      <c r="AY690" s="224" t="s">
        <v>158</v>
      </c>
    </row>
    <row r="691" spans="2:51" s="13" customFormat="1" ht="13.5">
      <c r="B691" s="231"/>
      <c r="D691" s="216" t="s">
        <v>166</v>
      </c>
      <c r="E691" s="232" t="s">
        <v>5</v>
      </c>
      <c r="F691" s="233" t="s">
        <v>169</v>
      </c>
      <c r="H691" s="234">
        <v>920.035</v>
      </c>
      <c r="I691" s="235"/>
      <c r="L691" s="231"/>
      <c r="M691" s="236"/>
      <c r="N691" s="237"/>
      <c r="O691" s="237"/>
      <c r="P691" s="237"/>
      <c r="Q691" s="237"/>
      <c r="R691" s="237"/>
      <c r="S691" s="237"/>
      <c r="T691" s="238"/>
      <c r="AT691" s="232" t="s">
        <v>166</v>
      </c>
      <c r="AU691" s="232" t="s">
        <v>82</v>
      </c>
      <c r="AV691" s="13" t="s">
        <v>88</v>
      </c>
      <c r="AW691" s="13" t="s">
        <v>36</v>
      </c>
      <c r="AX691" s="13" t="s">
        <v>78</v>
      </c>
      <c r="AY691" s="232" t="s">
        <v>158</v>
      </c>
    </row>
    <row r="692" spans="2:65" s="1" customFormat="1" ht="38.25" customHeight="1">
      <c r="B692" s="202"/>
      <c r="C692" s="203" t="s">
        <v>925</v>
      </c>
      <c r="D692" s="203" t="s">
        <v>160</v>
      </c>
      <c r="E692" s="204" t="s">
        <v>2169</v>
      </c>
      <c r="F692" s="205" t="s">
        <v>2170</v>
      </c>
      <c r="G692" s="206" t="s">
        <v>279</v>
      </c>
      <c r="H692" s="207">
        <v>11.347</v>
      </c>
      <c r="I692" s="208"/>
      <c r="J692" s="209">
        <f>ROUND(I692*H692,2)</f>
        <v>0</v>
      </c>
      <c r="K692" s="205" t="s">
        <v>164</v>
      </c>
      <c r="L692" s="47"/>
      <c r="M692" s="210" t="s">
        <v>5</v>
      </c>
      <c r="N692" s="211" t="s">
        <v>44</v>
      </c>
      <c r="O692" s="48"/>
      <c r="P692" s="212">
        <f>O692*H692</f>
        <v>0</v>
      </c>
      <c r="Q692" s="212">
        <v>0</v>
      </c>
      <c r="R692" s="212">
        <f>Q692*H692</f>
        <v>0</v>
      </c>
      <c r="S692" s="212">
        <v>0</v>
      </c>
      <c r="T692" s="213">
        <f>S692*H692</f>
        <v>0</v>
      </c>
      <c r="AR692" s="25" t="s">
        <v>255</v>
      </c>
      <c r="AT692" s="25" t="s">
        <v>160</v>
      </c>
      <c r="AU692" s="25" t="s">
        <v>82</v>
      </c>
      <c r="AY692" s="25" t="s">
        <v>158</v>
      </c>
      <c r="BE692" s="214">
        <f>IF(N692="základní",J692,0)</f>
        <v>0</v>
      </c>
      <c r="BF692" s="214">
        <f>IF(N692="snížená",J692,0)</f>
        <v>0</v>
      </c>
      <c r="BG692" s="214">
        <f>IF(N692="zákl. přenesená",J692,0)</f>
        <v>0</v>
      </c>
      <c r="BH692" s="214">
        <f>IF(N692="sníž. přenesená",J692,0)</f>
        <v>0</v>
      </c>
      <c r="BI692" s="214">
        <f>IF(N692="nulová",J692,0)</f>
        <v>0</v>
      </c>
      <c r="BJ692" s="25" t="s">
        <v>78</v>
      </c>
      <c r="BK692" s="214">
        <f>ROUND(I692*H692,2)</f>
        <v>0</v>
      </c>
      <c r="BL692" s="25" t="s">
        <v>255</v>
      </c>
      <c r="BM692" s="25" t="s">
        <v>2171</v>
      </c>
    </row>
    <row r="693" spans="2:63" s="10" customFormat="1" ht="29.85" customHeight="1">
      <c r="B693" s="189"/>
      <c r="D693" s="190" t="s">
        <v>72</v>
      </c>
      <c r="E693" s="200" t="s">
        <v>1260</v>
      </c>
      <c r="F693" s="200" t="s">
        <v>1261</v>
      </c>
      <c r="I693" s="192"/>
      <c r="J693" s="201">
        <f>BK693</f>
        <v>0</v>
      </c>
      <c r="L693" s="189"/>
      <c r="M693" s="194"/>
      <c r="N693" s="195"/>
      <c r="O693" s="195"/>
      <c r="P693" s="196">
        <f>SUM(P694:P701)</f>
        <v>0</v>
      </c>
      <c r="Q693" s="195"/>
      <c r="R693" s="196">
        <f>SUM(R694:R701)</f>
        <v>0</v>
      </c>
      <c r="S693" s="195"/>
      <c r="T693" s="197">
        <f>SUM(T694:T701)</f>
        <v>0</v>
      </c>
      <c r="AR693" s="190" t="s">
        <v>82</v>
      </c>
      <c r="AT693" s="198" t="s">
        <v>72</v>
      </c>
      <c r="AU693" s="198" t="s">
        <v>78</v>
      </c>
      <c r="AY693" s="190" t="s">
        <v>158</v>
      </c>
      <c r="BK693" s="199">
        <f>SUM(BK694:BK701)</f>
        <v>0</v>
      </c>
    </row>
    <row r="694" spans="2:65" s="1" customFormat="1" ht="280.5" customHeight="1">
      <c r="B694" s="202"/>
      <c r="C694" s="203" t="s">
        <v>931</v>
      </c>
      <c r="D694" s="203" t="s">
        <v>160</v>
      </c>
      <c r="E694" s="204" t="s">
        <v>1263</v>
      </c>
      <c r="F694" s="205" t="s">
        <v>2172</v>
      </c>
      <c r="G694" s="206" t="s">
        <v>853</v>
      </c>
      <c r="H694" s="207">
        <v>5</v>
      </c>
      <c r="I694" s="208"/>
      <c r="J694" s="209">
        <f>ROUND(I694*H694,2)</f>
        <v>0</v>
      </c>
      <c r="K694" s="205" t="s">
        <v>5</v>
      </c>
      <c r="L694" s="47"/>
      <c r="M694" s="210" t="s">
        <v>5</v>
      </c>
      <c r="N694" s="211" t="s">
        <v>44</v>
      </c>
      <c r="O694" s="48"/>
      <c r="P694" s="212">
        <f>O694*H694</f>
        <v>0</v>
      </c>
      <c r="Q694" s="212">
        <v>0</v>
      </c>
      <c r="R694" s="212">
        <f>Q694*H694</f>
        <v>0</v>
      </c>
      <c r="S694" s="212">
        <v>0</v>
      </c>
      <c r="T694" s="213">
        <f>S694*H694</f>
        <v>0</v>
      </c>
      <c r="AR694" s="25" t="s">
        <v>255</v>
      </c>
      <c r="AT694" s="25" t="s">
        <v>160</v>
      </c>
      <c r="AU694" s="25" t="s">
        <v>82</v>
      </c>
      <c r="AY694" s="25" t="s">
        <v>158</v>
      </c>
      <c r="BE694" s="214">
        <f>IF(N694="základní",J694,0)</f>
        <v>0</v>
      </c>
      <c r="BF694" s="214">
        <f>IF(N694="snížená",J694,0)</f>
        <v>0</v>
      </c>
      <c r="BG694" s="214">
        <f>IF(N694="zákl. přenesená",J694,0)</f>
        <v>0</v>
      </c>
      <c r="BH694" s="214">
        <f>IF(N694="sníž. přenesená",J694,0)</f>
        <v>0</v>
      </c>
      <c r="BI694" s="214">
        <f>IF(N694="nulová",J694,0)</f>
        <v>0</v>
      </c>
      <c r="BJ694" s="25" t="s">
        <v>78</v>
      </c>
      <c r="BK694" s="214">
        <f>ROUND(I694*H694,2)</f>
        <v>0</v>
      </c>
      <c r="BL694" s="25" t="s">
        <v>255</v>
      </c>
      <c r="BM694" s="25" t="s">
        <v>2173</v>
      </c>
    </row>
    <row r="695" spans="2:51" s="11" customFormat="1" ht="13.5">
      <c r="B695" s="215"/>
      <c r="D695" s="216" t="s">
        <v>166</v>
      </c>
      <c r="E695" s="217" t="s">
        <v>5</v>
      </c>
      <c r="F695" s="218" t="s">
        <v>699</v>
      </c>
      <c r="H695" s="217" t="s">
        <v>5</v>
      </c>
      <c r="I695" s="219"/>
      <c r="L695" s="215"/>
      <c r="M695" s="220"/>
      <c r="N695" s="221"/>
      <c r="O695" s="221"/>
      <c r="P695" s="221"/>
      <c r="Q695" s="221"/>
      <c r="R695" s="221"/>
      <c r="S695" s="221"/>
      <c r="T695" s="222"/>
      <c r="AT695" s="217" t="s">
        <v>166</v>
      </c>
      <c r="AU695" s="217" t="s">
        <v>82</v>
      </c>
      <c r="AV695" s="11" t="s">
        <v>78</v>
      </c>
      <c r="AW695" s="11" t="s">
        <v>36</v>
      </c>
      <c r="AX695" s="11" t="s">
        <v>73</v>
      </c>
      <c r="AY695" s="217" t="s">
        <v>158</v>
      </c>
    </row>
    <row r="696" spans="2:51" s="12" customFormat="1" ht="13.5">
      <c r="B696" s="223"/>
      <c r="D696" s="216" t="s">
        <v>166</v>
      </c>
      <c r="E696" s="224" t="s">
        <v>5</v>
      </c>
      <c r="F696" s="225" t="s">
        <v>91</v>
      </c>
      <c r="H696" s="226">
        <v>5</v>
      </c>
      <c r="I696" s="227"/>
      <c r="L696" s="223"/>
      <c r="M696" s="228"/>
      <c r="N696" s="229"/>
      <c r="O696" s="229"/>
      <c r="P696" s="229"/>
      <c r="Q696" s="229"/>
      <c r="R696" s="229"/>
      <c r="S696" s="229"/>
      <c r="T696" s="230"/>
      <c r="AT696" s="224" t="s">
        <v>166</v>
      </c>
      <c r="AU696" s="224" t="s">
        <v>82</v>
      </c>
      <c r="AV696" s="12" t="s">
        <v>82</v>
      </c>
      <c r="AW696" s="12" t="s">
        <v>36</v>
      </c>
      <c r="AX696" s="12" t="s">
        <v>73</v>
      </c>
      <c r="AY696" s="224" t="s">
        <v>158</v>
      </c>
    </row>
    <row r="697" spans="2:51" s="13" customFormat="1" ht="13.5">
      <c r="B697" s="231"/>
      <c r="D697" s="216" t="s">
        <v>166</v>
      </c>
      <c r="E697" s="232" t="s">
        <v>5</v>
      </c>
      <c r="F697" s="233" t="s">
        <v>169</v>
      </c>
      <c r="H697" s="234">
        <v>5</v>
      </c>
      <c r="I697" s="235"/>
      <c r="L697" s="231"/>
      <c r="M697" s="236"/>
      <c r="N697" s="237"/>
      <c r="O697" s="237"/>
      <c r="P697" s="237"/>
      <c r="Q697" s="237"/>
      <c r="R697" s="237"/>
      <c r="S697" s="237"/>
      <c r="T697" s="238"/>
      <c r="AT697" s="232" t="s">
        <v>166</v>
      </c>
      <c r="AU697" s="232" t="s">
        <v>82</v>
      </c>
      <c r="AV697" s="13" t="s">
        <v>88</v>
      </c>
      <c r="AW697" s="13" t="s">
        <v>36</v>
      </c>
      <c r="AX697" s="13" t="s">
        <v>78</v>
      </c>
      <c r="AY697" s="232" t="s">
        <v>158</v>
      </c>
    </row>
    <row r="698" spans="2:65" s="1" customFormat="1" ht="16.5" customHeight="1">
      <c r="B698" s="202"/>
      <c r="C698" s="203" t="s">
        <v>938</v>
      </c>
      <c r="D698" s="203" t="s">
        <v>160</v>
      </c>
      <c r="E698" s="204" t="s">
        <v>1273</v>
      </c>
      <c r="F698" s="205" t="s">
        <v>1274</v>
      </c>
      <c r="G698" s="206" t="s">
        <v>853</v>
      </c>
      <c r="H698" s="207">
        <v>5</v>
      </c>
      <c r="I698" s="208"/>
      <c r="J698" s="209">
        <f>ROUND(I698*H698,2)</f>
        <v>0</v>
      </c>
      <c r="K698" s="205" t="s">
        <v>5</v>
      </c>
      <c r="L698" s="47"/>
      <c r="M698" s="210" t="s">
        <v>5</v>
      </c>
      <c r="N698" s="211" t="s">
        <v>44</v>
      </c>
      <c r="O698" s="48"/>
      <c r="P698" s="212">
        <f>O698*H698</f>
        <v>0</v>
      </c>
      <c r="Q698" s="212">
        <v>0</v>
      </c>
      <c r="R698" s="212">
        <f>Q698*H698</f>
        <v>0</v>
      </c>
      <c r="S698" s="212">
        <v>0</v>
      </c>
      <c r="T698" s="213">
        <f>S698*H698</f>
        <v>0</v>
      </c>
      <c r="AR698" s="25" t="s">
        <v>255</v>
      </c>
      <c r="AT698" s="25" t="s">
        <v>160</v>
      </c>
      <c r="AU698" s="25" t="s">
        <v>82</v>
      </c>
      <c r="AY698" s="25" t="s">
        <v>158</v>
      </c>
      <c r="BE698" s="214">
        <f>IF(N698="základní",J698,0)</f>
        <v>0</v>
      </c>
      <c r="BF698" s="214">
        <f>IF(N698="snížená",J698,0)</f>
        <v>0</v>
      </c>
      <c r="BG698" s="214">
        <f>IF(N698="zákl. přenesená",J698,0)</f>
        <v>0</v>
      </c>
      <c r="BH698" s="214">
        <f>IF(N698="sníž. přenesená",J698,0)</f>
        <v>0</v>
      </c>
      <c r="BI698" s="214">
        <f>IF(N698="nulová",J698,0)</f>
        <v>0</v>
      </c>
      <c r="BJ698" s="25" t="s">
        <v>78</v>
      </c>
      <c r="BK698" s="214">
        <f>ROUND(I698*H698,2)</f>
        <v>0</v>
      </c>
      <c r="BL698" s="25" t="s">
        <v>255</v>
      </c>
      <c r="BM698" s="25" t="s">
        <v>2174</v>
      </c>
    </row>
    <row r="699" spans="2:51" s="11" customFormat="1" ht="13.5">
      <c r="B699" s="215"/>
      <c r="D699" s="216" t="s">
        <v>166</v>
      </c>
      <c r="E699" s="217" t="s">
        <v>5</v>
      </c>
      <c r="F699" s="218" t="s">
        <v>2175</v>
      </c>
      <c r="H699" s="217" t="s">
        <v>5</v>
      </c>
      <c r="I699" s="219"/>
      <c r="L699" s="215"/>
      <c r="M699" s="220"/>
      <c r="N699" s="221"/>
      <c r="O699" s="221"/>
      <c r="P699" s="221"/>
      <c r="Q699" s="221"/>
      <c r="R699" s="221"/>
      <c r="S699" s="221"/>
      <c r="T699" s="222"/>
      <c r="AT699" s="217" t="s">
        <v>166</v>
      </c>
      <c r="AU699" s="217" t="s">
        <v>82</v>
      </c>
      <c r="AV699" s="11" t="s">
        <v>78</v>
      </c>
      <c r="AW699" s="11" t="s">
        <v>36</v>
      </c>
      <c r="AX699" s="11" t="s">
        <v>73</v>
      </c>
      <c r="AY699" s="217" t="s">
        <v>158</v>
      </c>
    </row>
    <row r="700" spans="2:51" s="12" customFormat="1" ht="13.5">
      <c r="B700" s="223"/>
      <c r="D700" s="216" t="s">
        <v>166</v>
      </c>
      <c r="E700" s="224" t="s">
        <v>5</v>
      </c>
      <c r="F700" s="225" t="s">
        <v>91</v>
      </c>
      <c r="H700" s="226">
        <v>5</v>
      </c>
      <c r="I700" s="227"/>
      <c r="L700" s="223"/>
      <c r="M700" s="228"/>
      <c r="N700" s="229"/>
      <c r="O700" s="229"/>
      <c r="P700" s="229"/>
      <c r="Q700" s="229"/>
      <c r="R700" s="229"/>
      <c r="S700" s="229"/>
      <c r="T700" s="230"/>
      <c r="AT700" s="224" t="s">
        <v>166</v>
      </c>
      <c r="AU700" s="224" t="s">
        <v>82</v>
      </c>
      <c r="AV700" s="12" t="s">
        <v>82</v>
      </c>
      <c r="AW700" s="12" t="s">
        <v>36</v>
      </c>
      <c r="AX700" s="12" t="s">
        <v>73</v>
      </c>
      <c r="AY700" s="224" t="s">
        <v>158</v>
      </c>
    </row>
    <row r="701" spans="2:51" s="13" customFormat="1" ht="13.5">
      <c r="B701" s="231"/>
      <c r="D701" s="216" t="s">
        <v>166</v>
      </c>
      <c r="E701" s="232" t="s">
        <v>5</v>
      </c>
      <c r="F701" s="233" t="s">
        <v>169</v>
      </c>
      <c r="H701" s="234">
        <v>5</v>
      </c>
      <c r="I701" s="235"/>
      <c r="L701" s="231"/>
      <c r="M701" s="236"/>
      <c r="N701" s="237"/>
      <c r="O701" s="237"/>
      <c r="P701" s="237"/>
      <c r="Q701" s="237"/>
      <c r="R701" s="237"/>
      <c r="S701" s="237"/>
      <c r="T701" s="238"/>
      <c r="AT701" s="232" t="s">
        <v>166</v>
      </c>
      <c r="AU701" s="232" t="s">
        <v>82</v>
      </c>
      <c r="AV701" s="13" t="s">
        <v>88</v>
      </c>
      <c r="AW701" s="13" t="s">
        <v>36</v>
      </c>
      <c r="AX701" s="13" t="s">
        <v>78</v>
      </c>
      <c r="AY701" s="232" t="s">
        <v>158</v>
      </c>
    </row>
    <row r="702" spans="2:63" s="10" customFormat="1" ht="29.85" customHeight="1">
      <c r="B702" s="189"/>
      <c r="D702" s="190" t="s">
        <v>72</v>
      </c>
      <c r="E702" s="200" t="s">
        <v>1284</v>
      </c>
      <c r="F702" s="200" t="s">
        <v>92</v>
      </c>
      <c r="I702" s="192"/>
      <c r="J702" s="201">
        <f>BK702</f>
        <v>0</v>
      </c>
      <c r="L702" s="189"/>
      <c r="M702" s="194"/>
      <c r="N702" s="195"/>
      <c r="O702" s="195"/>
      <c r="P702" s="196">
        <f>SUM(P703:P707)</f>
        <v>0</v>
      </c>
      <c r="Q702" s="195"/>
      <c r="R702" s="196">
        <f>SUM(R703:R707)</f>
        <v>0</v>
      </c>
      <c r="S702" s="195"/>
      <c r="T702" s="197">
        <f>SUM(T703:T707)</f>
        <v>0</v>
      </c>
      <c r="AR702" s="190" t="s">
        <v>82</v>
      </c>
      <c r="AT702" s="198" t="s">
        <v>72</v>
      </c>
      <c r="AU702" s="198" t="s">
        <v>78</v>
      </c>
      <c r="AY702" s="190" t="s">
        <v>158</v>
      </c>
      <c r="BK702" s="199">
        <f>SUM(BK703:BK707)</f>
        <v>0</v>
      </c>
    </row>
    <row r="703" spans="2:65" s="1" customFormat="1" ht="318.75" customHeight="1">
      <c r="B703" s="202"/>
      <c r="C703" s="203" t="s">
        <v>952</v>
      </c>
      <c r="D703" s="203" t="s">
        <v>160</v>
      </c>
      <c r="E703" s="204" t="s">
        <v>2176</v>
      </c>
      <c r="F703" s="205" t="s">
        <v>2177</v>
      </c>
      <c r="G703" s="206" t="s">
        <v>853</v>
      </c>
      <c r="H703" s="207">
        <v>8</v>
      </c>
      <c r="I703" s="208"/>
      <c r="J703" s="209">
        <f>ROUND(I703*H703,2)</f>
        <v>0</v>
      </c>
      <c r="K703" s="205" t="s">
        <v>5</v>
      </c>
      <c r="L703" s="47"/>
      <c r="M703" s="210" t="s">
        <v>5</v>
      </c>
      <c r="N703" s="211" t="s">
        <v>44</v>
      </c>
      <c r="O703" s="48"/>
      <c r="P703" s="212">
        <f>O703*H703</f>
        <v>0</v>
      </c>
      <c r="Q703" s="212">
        <v>0</v>
      </c>
      <c r="R703" s="212">
        <f>Q703*H703</f>
        <v>0</v>
      </c>
      <c r="S703" s="212">
        <v>0</v>
      </c>
      <c r="T703" s="213">
        <f>S703*H703</f>
        <v>0</v>
      </c>
      <c r="AR703" s="25" t="s">
        <v>255</v>
      </c>
      <c r="AT703" s="25" t="s">
        <v>160</v>
      </c>
      <c r="AU703" s="25" t="s">
        <v>82</v>
      </c>
      <c r="AY703" s="25" t="s">
        <v>158</v>
      </c>
      <c r="BE703" s="214">
        <f>IF(N703="základní",J703,0)</f>
        <v>0</v>
      </c>
      <c r="BF703" s="214">
        <f>IF(N703="snížená",J703,0)</f>
        <v>0</v>
      </c>
      <c r="BG703" s="214">
        <f>IF(N703="zákl. přenesená",J703,0)</f>
        <v>0</v>
      </c>
      <c r="BH703" s="214">
        <f>IF(N703="sníž. přenesená",J703,0)</f>
        <v>0</v>
      </c>
      <c r="BI703" s="214">
        <f>IF(N703="nulová",J703,0)</f>
        <v>0</v>
      </c>
      <c r="BJ703" s="25" t="s">
        <v>78</v>
      </c>
      <c r="BK703" s="214">
        <f>ROUND(I703*H703,2)</f>
        <v>0</v>
      </c>
      <c r="BL703" s="25" t="s">
        <v>255</v>
      </c>
      <c r="BM703" s="25" t="s">
        <v>2178</v>
      </c>
    </row>
    <row r="704" spans="2:65" s="1" customFormat="1" ht="16.5" customHeight="1">
      <c r="B704" s="202"/>
      <c r="C704" s="203" t="s">
        <v>961</v>
      </c>
      <c r="D704" s="203" t="s">
        <v>160</v>
      </c>
      <c r="E704" s="204" t="s">
        <v>2179</v>
      </c>
      <c r="F704" s="205" t="s">
        <v>2180</v>
      </c>
      <c r="G704" s="206" t="s">
        <v>853</v>
      </c>
      <c r="H704" s="207">
        <v>5</v>
      </c>
      <c r="I704" s="208"/>
      <c r="J704" s="209">
        <f>ROUND(I704*H704,2)</f>
        <v>0</v>
      </c>
      <c r="K704" s="205" t="s">
        <v>5</v>
      </c>
      <c r="L704" s="47"/>
      <c r="M704" s="210" t="s">
        <v>5</v>
      </c>
      <c r="N704" s="211" t="s">
        <v>44</v>
      </c>
      <c r="O704" s="48"/>
      <c r="P704" s="212">
        <f>O704*H704</f>
        <v>0</v>
      </c>
      <c r="Q704" s="212">
        <v>0</v>
      </c>
      <c r="R704" s="212">
        <f>Q704*H704</f>
        <v>0</v>
      </c>
      <c r="S704" s="212">
        <v>0</v>
      </c>
      <c r="T704" s="213">
        <f>S704*H704</f>
        <v>0</v>
      </c>
      <c r="AR704" s="25" t="s">
        <v>255</v>
      </c>
      <c r="AT704" s="25" t="s">
        <v>160</v>
      </c>
      <c r="AU704" s="25" t="s">
        <v>82</v>
      </c>
      <c r="AY704" s="25" t="s">
        <v>158</v>
      </c>
      <c r="BE704" s="214">
        <f>IF(N704="základní",J704,0)</f>
        <v>0</v>
      </c>
      <c r="BF704" s="214">
        <f>IF(N704="snížená",J704,0)</f>
        <v>0</v>
      </c>
      <c r="BG704" s="214">
        <f>IF(N704="zákl. přenesená",J704,0)</f>
        <v>0</v>
      </c>
      <c r="BH704" s="214">
        <f>IF(N704="sníž. přenesená",J704,0)</f>
        <v>0</v>
      </c>
      <c r="BI704" s="214">
        <f>IF(N704="nulová",J704,0)</f>
        <v>0</v>
      </c>
      <c r="BJ704" s="25" t="s">
        <v>78</v>
      </c>
      <c r="BK704" s="214">
        <f>ROUND(I704*H704,2)</f>
        <v>0</v>
      </c>
      <c r="BL704" s="25" t="s">
        <v>255</v>
      </c>
      <c r="BM704" s="25" t="s">
        <v>2181</v>
      </c>
    </row>
    <row r="705" spans="2:51" s="11" customFormat="1" ht="13.5">
      <c r="B705" s="215"/>
      <c r="D705" s="216" t="s">
        <v>166</v>
      </c>
      <c r="E705" s="217" t="s">
        <v>5</v>
      </c>
      <c r="F705" s="218" t="s">
        <v>687</v>
      </c>
      <c r="H705" s="217" t="s">
        <v>5</v>
      </c>
      <c r="I705" s="219"/>
      <c r="L705" s="215"/>
      <c r="M705" s="220"/>
      <c r="N705" s="221"/>
      <c r="O705" s="221"/>
      <c r="P705" s="221"/>
      <c r="Q705" s="221"/>
      <c r="R705" s="221"/>
      <c r="S705" s="221"/>
      <c r="T705" s="222"/>
      <c r="AT705" s="217" t="s">
        <v>166</v>
      </c>
      <c r="AU705" s="217" t="s">
        <v>82</v>
      </c>
      <c r="AV705" s="11" t="s">
        <v>78</v>
      </c>
      <c r="AW705" s="11" t="s">
        <v>36</v>
      </c>
      <c r="AX705" s="11" t="s">
        <v>73</v>
      </c>
      <c r="AY705" s="217" t="s">
        <v>158</v>
      </c>
    </row>
    <row r="706" spans="2:51" s="12" customFormat="1" ht="13.5">
      <c r="B706" s="223"/>
      <c r="D706" s="216" t="s">
        <v>166</v>
      </c>
      <c r="E706" s="224" t="s">
        <v>5</v>
      </c>
      <c r="F706" s="225" t="s">
        <v>91</v>
      </c>
      <c r="H706" s="226">
        <v>5</v>
      </c>
      <c r="I706" s="227"/>
      <c r="L706" s="223"/>
      <c r="M706" s="228"/>
      <c r="N706" s="229"/>
      <c r="O706" s="229"/>
      <c r="P706" s="229"/>
      <c r="Q706" s="229"/>
      <c r="R706" s="229"/>
      <c r="S706" s="229"/>
      <c r="T706" s="230"/>
      <c r="AT706" s="224" t="s">
        <v>166</v>
      </c>
      <c r="AU706" s="224" t="s">
        <v>82</v>
      </c>
      <c r="AV706" s="12" t="s">
        <v>82</v>
      </c>
      <c r="AW706" s="12" t="s">
        <v>36</v>
      </c>
      <c r="AX706" s="12" t="s">
        <v>73</v>
      </c>
      <c r="AY706" s="224" t="s">
        <v>158</v>
      </c>
    </row>
    <row r="707" spans="2:51" s="13" customFormat="1" ht="13.5">
      <c r="B707" s="231"/>
      <c r="D707" s="216" t="s">
        <v>166</v>
      </c>
      <c r="E707" s="232" t="s">
        <v>5</v>
      </c>
      <c r="F707" s="233" t="s">
        <v>169</v>
      </c>
      <c r="H707" s="234">
        <v>5</v>
      </c>
      <c r="I707" s="235"/>
      <c r="L707" s="231"/>
      <c r="M707" s="236"/>
      <c r="N707" s="237"/>
      <c r="O707" s="237"/>
      <c r="P707" s="237"/>
      <c r="Q707" s="237"/>
      <c r="R707" s="237"/>
      <c r="S707" s="237"/>
      <c r="T707" s="238"/>
      <c r="AT707" s="232" t="s">
        <v>166</v>
      </c>
      <c r="AU707" s="232" t="s">
        <v>82</v>
      </c>
      <c r="AV707" s="13" t="s">
        <v>88</v>
      </c>
      <c r="AW707" s="13" t="s">
        <v>36</v>
      </c>
      <c r="AX707" s="13" t="s">
        <v>78</v>
      </c>
      <c r="AY707" s="232" t="s">
        <v>158</v>
      </c>
    </row>
    <row r="708" spans="2:63" s="10" customFormat="1" ht="29.85" customHeight="1">
      <c r="B708" s="189"/>
      <c r="D708" s="190" t="s">
        <v>72</v>
      </c>
      <c r="E708" s="200" t="s">
        <v>2182</v>
      </c>
      <c r="F708" s="200" t="s">
        <v>2183</v>
      </c>
      <c r="I708" s="192"/>
      <c r="J708" s="201">
        <f>BK708</f>
        <v>0</v>
      </c>
      <c r="L708" s="189"/>
      <c r="M708" s="194"/>
      <c r="N708" s="195"/>
      <c r="O708" s="195"/>
      <c r="P708" s="196">
        <f>SUM(P709:P713)</f>
        <v>0</v>
      </c>
      <c r="Q708" s="195"/>
      <c r="R708" s="196">
        <f>SUM(R709:R713)</f>
        <v>0</v>
      </c>
      <c r="S708" s="195"/>
      <c r="T708" s="197">
        <f>SUM(T709:T713)</f>
        <v>0</v>
      </c>
      <c r="AR708" s="190" t="s">
        <v>82</v>
      </c>
      <c r="AT708" s="198" t="s">
        <v>72</v>
      </c>
      <c r="AU708" s="198" t="s">
        <v>78</v>
      </c>
      <c r="AY708" s="190" t="s">
        <v>158</v>
      </c>
      <c r="BK708" s="199">
        <f>SUM(BK709:BK713)</f>
        <v>0</v>
      </c>
    </row>
    <row r="709" spans="2:65" s="1" customFormat="1" ht="25.5" customHeight="1">
      <c r="B709" s="202"/>
      <c r="C709" s="203" t="s">
        <v>966</v>
      </c>
      <c r="D709" s="203" t="s">
        <v>160</v>
      </c>
      <c r="E709" s="204" t="s">
        <v>2184</v>
      </c>
      <c r="F709" s="205" t="s">
        <v>2185</v>
      </c>
      <c r="G709" s="206" t="s">
        <v>163</v>
      </c>
      <c r="H709" s="207">
        <v>77.76</v>
      </c>
      <c r="I709" s="208"/>
      <c r="J709" s="209">
        <f>ROUND(I709*H709,2)</f>
        <v>0</v>
      </c>
      <c r="K709" s="205" t="s">
        <v>164</v>
      </c>
      <c r="L709" s="47"/>
      <c r="M709" s="210" t="s">
        <v>5</v>
      </c>
      <c r="N709" s="211" t="s">
        <v>44</v>
      </c>
      <c r="O709" s="48"/>
      <c r="P709" s="212">
        <f>O709*H709</f>
        <v>0</v>
      </c>
      <c r="Q709" s="212">
        <v>0</v>
      </c>
      <c r="R709" s="212">
        <f>Q709*H709</f>
        <v>0</v>
      </c>
      <c r="S709" s="212">
        <v>0</v>
      </c>
      <c r="T709" s="213">
        <f>S709*H709</f>
        <v>0</v>
      </c>
      <c r="AR709" s="25" t="s">
        <v>255</v>
      </c>
      <c r="AT709" s="25" t="s">
        <v>160</v>
      </c>
      <c r="AU709" s="25" t="s">
        <v>82</v>
      </c>
      <c r="AY709" s="25" t="s">
        <v>158</v>
      </c>
      <c r="BE709" s="214">
        <f>IF(N709="základní",J709,0)</f>
        <v>0</v>
      </c>
      <c r="BF709" s="214">
        <f>IF(N709="snížená",J709,0)</f>
        <v>0</v>
      </c>
      <c r="BG709" s="214">
        <f>IF(N709="zákl. přenesená",J709,0)</f>
        <v>0</v>
      </c>
      <c r="BH709" s="214">
        <f>IF(N709="sníž. přenesená",J709,0)</f>
        <v>0</v>
      </c>
      <c r="BI709" s="214">
        <f>IF(N709="nulová",J709,0)</f>
        <v>0</v>
      </c>
      <c r="BJ709" s="25" t="s">
        <v>78</v>
      </c>
      <c r="BK709" s="214">
        <f>ROUND(I709*H709,2)</f>
        <v>0</v>
      </c>
      <c r="BL709" s="25" t="s">
        <v>255</v>
      </c>
      <c r="BM709" s="25" t="s">
        <v>2186</v>
      </c>
    </row>
    <row r="710" spans="2:51" s="11" customFormat="1" ht="13.5">
      <c r="B710" s="215"/>
      <c r="D710" s="216" t="s">
        <v>166</v>
      </c>
      <c r="E710" s="217" t="s">
        <v>5</v>
      </c>
      <c r="F710" s="218" t="s">
        <v>2187</v>
      </c>
      <c r="H710" s="217" t="s">
        <v>5</v>
      </c>
      <c r="I710" s="219"/>
      <c r="L710" s="215"/>
      <c r="M710" s="220"/>
      <c r="N710" s="221"/>
      <c r="O710" s="221"/>
      <c r="P710" s="221"/>
      <c r="Q710" s="221"/>
      <c r="R710" s="221"/>
      <c r="S710" s="221"/>
      <c r="T710" s="222"/>
      <c r="AT710" s="217" t="s">
        <v>166</v>
      </c>
      <c r="AU710" s="217" t="s">
        <v>82</v>
      </c>
      <c r="AV710" s="11" t="s">
        <v>78</v>
      </c>
      <c r="AW710" s="11" t="s">
        <v>36</v>
      </c>
      <c r="AX710" s="11" t="s">
        <v>73</v>
      </c>
      <c r="AY710" s="217" t="s">
        <v>158</v>
      </c>
    </row>
    <row r="711" spans="2:51" s="12" customFormat="1" ht="13.5">
      <c r="B711" s="223"/>
      <c r="D711" s="216" t="s">
        <v>166</v>
      </c>
      <c r="E711" s="224" t="s">
        <v>5</v>
      </c>
      <c r="F711" s="225" t="s">
        <v>2188</v>
      </c>
      <c r="H711" s="226">
        <v>77.76</v>
      </c>
      <c r="I711" s="227"/>
      <c r="L711" s="223"/>
      <c r="M711" s="228"/>
      <c r="N711" s="229"/>
      <c r="O711" s="229"/>
      <c r="P711" s="229"/>
      <c r="Q711" s="229"/>
      <c r="R711" s="229"/>
      <c r="S711" s="229"/>
      <c r="T711" s="230"/>
      <c r="AT711" s="224" t="s">
        <v>166</v>
      </c>
      <c r="AU711" s="224" t="s">
        <v>82</v>
      </c>
      <c r="AV711" s="12" t="s">
        <v>82</v>
      </c>
      <c r="AW711" s="12" t="s">
        <v>36</v>
      </c>
      <c r="AX711" s="12" t="s">
        <v>73</v>
      </c>
      <c r="AY711" s="224" t="s">
        <v>158</v>
      </c>
    </row>
    <row r="712" spans="2:51" s="13" customFormat="1" ht="13.5">
      <c r="B712" s="231"/>
      <c r="D712" s="216" t="s">
        <v>166</v>
      </c>
      <c r="E712" s="232" t="s">
        <v>5</v>
      </c>
      <c r="F712" s="233" t="s">
        <v>169</v>
      </c>
      <c r="H712" s="234">
        <v>77.76</v>
      </c>
      <c r="I712" s="235"/>
      <c r="L712" s="231"/>
      <c r="M712" s="236"/>
      <c r="N712" s="237"/>
      <c r="O712" s="237"/>
      <c r="P712" s="237"/>
      <c r="Q712" s="237"/>
      <c r="R712" s="237"/>
      <c r="S712" s="237"/>
      <c r="T712" s="238"/>
      <c r="AT712" s="232" t="s">
        <v>166</v>
      </c>
      <c r="AU712" s="232" t="s">
        <v>82</v>
      </c>
      <c r="AV712" s="13" t="s">
        <v>88</v>
      </c>
      <c r="AW712" s="13" t="s">
        <v>36</v>
      </c>
      <c r="AX712" s="13" t="s">
        <v>78</v>
      </c>
      <c r="AY712" s="232" t="s">
        <v>158</v>
      </c>
    </row>
    <row r="713" spans="2:65" s="1" customFormat="1" ht="51" customHeight="1">
      <c r="B713" s="202"/>
      <c r="C713" s="203" t="s">
        <v>974</v>
      </c>
      <c r="D713" s="203" t="s">
        <v>160</v>
      </c>
      <c r="E713" s="204" t="s">
        <v>2189</v>
      </c>
      <c r="F713" s="205" t="s">
        <v>2190</v>
      </c>
      <c r="G713" s="206" t="s">
        <v>279</v>
      </c>
      <c r="H713" s="207">
        <v>0.845</v>
      </c>
      <c r="I713" s="208"/>
      <c r="J713" s="209">
        <f>ROUND(I713*H713,2)</f>
        <v>0</v>
      </c>
      <c r="K713" s="205" t="s">
        <v>164</v>
      </c>
      <c r="L713" s="47"/>
      <c r="M713" s="210" t="s">
        <v>5</v>
      </c>
      <c r="N713" s="211" t="s">
        <v>44</v>
      </c>
      <c r="O713" s="48"/>
      <c r="P713" s="212">
        <f>O713*H713</f>
        <v>0</v>
      </c>
      <c r="Q713" s="212">
        <v>0</v>
      </c>
      <c r="R713" s="212">
        <f>Q713*H713</f>
        <v>0</v>
      </c>
      <c r="S713" s="212">
        <v>0</v>
      </c>
      <c r="T713" s="213">
        <f>S713*H713</f>
        <v>0</v>
      </c>
      <c r="AR713" s="25" t="s">
        <v>255</v>
      </c>
      <c r="AT713" s="25" t="s">
        <v>160</v>
      </c>
      <c r="AU713" s="25" t="s">
        <v>82</v>
      </c>
      <c r="AY713" s="25" t="s">
        <v>158</v>
      </c>
      <c r="BE713" s="214">
        <f>IF(N713="základní",J713,0)</f>
        <v>0</v>
      </c>
      <c r="BF713" s="214">
        <f>IF(N713="snížená",J713,0)</f>
        <v>0</v>
      </c>
      <c r="BG713" s="214">
        <f>IF(N713="zákl. přenesená",J713,0)</f>
        <v>0</v>
      </c>
      <c r="BH713" s="214">
        <f>IF(N713="sníž. přenesená",J713,0)</f>
        <v>0</v>
      </c>
      <c r="BI713" s="214">
        <f>IF(N713="nulová",J713,0)</f>
        <v>0</v>
      </c>
      <c r="BJ713" s="25" t="s">
        <v>78</v>
      </c>
      <c r="BK713" s="214">
        <f>ROUND(I713*H713,2)</f>
        <v>0</v>
      </c>
      <c r="BL713" s="25" t="s">
        <v>255</v>
      </c>
      <c r="BM713" s="25" t="s">
        <v>2191</v>
      </c>
    </row>
    <row r="714" spans="2:63" s="10" customFormat="1" ht="29.85" customHeight="1">
      <c r="B714" s="189"/>
      <c r="D714" s="190" t="s">
        <v>72</v>
      </c>
      <c r="E714" s="200" t="s">
        <v>1307</v>
      </c>
      <c r="F714" s="200" t="s">
        <v>1308</v>
      </c>
      <c r="I714" s="192"/>
      <c r="J714" s="201">
        <f>BK714</f>
        <v>0</v>
      </c>
      <c r="L714" s="189"/>
      <c r="M714" s="194"/>
      <c r="N714" s="195"/>
      <c r="O714" s="195"/>
      <c r="P714" s="196">
        <f>SUM(P715:P743)</f>
        <v>0</v>
      </c>
      <c r="Q714" s="195"/>
      <c r="R714" s="196">
        <f>SUM(R715:R743)</f>
        <v>0</v>
      </c>
      <c r="S714" s="195"/>
      <c r="T714" s="197">
        <f>SUM(T715:T743)</f>
        <v>0</v>
      </c>
      <c r="AR714" s="190" t="s">
        <v>82</v>
      </c>
      <c r="AT714" s="198" t="s">
        <v>72</v>
      </c>
      <c r="AU714" s="198" t="s">
        <v>78</v>
      </c>
      <c r="AY714" s="190" t="s">
        <v>158</v>
      </c>
      <c r="BK714" s="199">
        <f>SUM(BK715:BK743)</f>
        <v>0</v>
      </c>
    </row>
    <row r="715" spans="2:65" s="1" customFormat="1" ht="16.5" customHeight="1">
      <c r="B715" s="202"/>
      <c r="C715" s="203" t="s">
        <v>987</v>
      </c>
      <c r="D715" s="203" t="s">
        <v>160</v>
      </c>
      <c r="E715" s="204" t="s">
        <v>2192</v>
      </c>
      <c r="F715" s="205" t="s">
        <v>2193</v>
      </c>
      <c r="G715" s="206" t="s">
        <v>163</v>
      </c>
      <c r="H715" s="207">
        <v>30</v>
      </c>
      <c r="I715" s="208"/>
      <c r="J715" s="209">
        <f>ROUND(I715*H715,2)</f>
        <v>0</v>
      </c>
      <c r="K715" s="205" t="s">
        <v>164</v>
      </c>
      <c r="L715" s="47"/>
      <c r="M715" s="210" t="s">
        <v>5</v>
      </c>
      <c r="N715" s="211" t="s">
        <v>44</v>
      </c>
      <c r="O715" s="48"/>
      <c r="P715" s="212">
        <f>O715*H715</f>
        <v>0</v>
      </c>
      <c r="Q715" s="212">
        <v>0</v>
      </c>
      <c r="R715" s="212">
        <f>Q715*H715</f>
        <v>0</v>
      </c>
      <c r="S715" s="212">
        <v>0</v>
      </c>
      <c r="T715" s="213">
        <f>S715*H715</f>
        <v>0</v>
      </c>
      <c r="AR715" s="25" t="s">
        <v>255</v>
      </c>
      <c r="AT715" s="25" t="s">
        <v>160</v>
      </c>
      <c r="AU715" s="25" t="s">
        <v>82</v>
      </c>
      <c r="AY715" s="25" t="s">
        <v>158</v>
      </c>
      <c r="BE715" s="214">
        <f>IF(N715="základní",J715,0)</f>
        <v>0</v>
      </c>
      <c r="BF715" s="214">
        <f>IF(N715="snížená",J715,0)</f>
        <v>0</v>
      </c>
      <c r="BG715" s="214">
        <f>IF(N715="zákl. přenesená",J715,0)</f>
        <v>0</v>
      </c>
      <c r="BH715" s="214">
        <f>IF(N715="sníž. přenesená",J715,0)</f>
        <v>0</v>
      </c>
      <c r="BI715" s="214">
        <f>IF(N715="nulová",J715,0)</f>
        <v>0</v>
      </c>
      <c r="BJ715" s="25" t="s">
        <v>78</v>
      </c>
      <c r="BK715" s="214">
        <f>ROUND(I715*H715,2)</f>
        <v>0</v>
      </c>
      <c r="BL715" s="25" t="s">
        <v>255</v>
      </c>
      <c r="BM715" s="25" t="s">
        <v>2194</v>
      </c>
    </row>
    <row r="716" spans="2:51" s="12" customFormat="1" ht="13.5">
      <c r="B716" s="223"/>
      <c r="D716" s="216" t="s">
        <v>166</v>
      </c>
      <c r="E716" s="224" t="s">
        <v>5</v>
      </c>
      <c r="F716" s="225" t="s">
        <v>2195</v>
      </c>
      <c r="H716" s="226">
        <v>30</v>
      </c>
      <c r="I716" s="227"/>
      <c r="L716" s="223"/>
      <c r="M716" s="228"/>
      <c r="N716" s="229"/>
      <c r="O716" s="229"/>
      <c r="P716" s="229"/>
      <c r="Q716" s="229"/>
      <c r="R716" s="229"/>
      <c r="S716" s="229"/>
      <c r="T716" s="230"/>
      <c r="AT716" s="224" t="s">
        <v>166</v>
      </c>
      <c r="AU716" s="224" t="s">
        <v>82</v>
      </c>
      <c r="AV716" s="12" t="s">
        <v>82</v>
      </c>
      <c r="AW716" s="12" t="s">
        <v>36</v>
      </c>
      <c r="AX716" s="12" t="s">
        <v>73</v>
      </c>
      <c r="AY716" s="224" t="s">
        <v>158</v>
      </c>
    </row>
    <row r="717" spans="2:51" s="13" customFormat="1" ht="13.5">
      <c r="B717" s="231"/>
      <c r="D717" s="216" t="s">
        <v>166</v>
      </c>
      <c r="E717" s="232" t="s">
        <v>5</v>
      </c>
      <c r="F717" s="233" t="s">
        <v>169</v>
      </c>
      <c r="H717" s="234">
        <v>30</v>
      </c>
      <c r="I717" s="235"/>
      <c r="L717" s="231"/>
      <c r="M717" s="236"/>
      <c r="N717" s="237"/>
      <c r="O717" s="237"/>
      <c r="P717" s="237"/>
      <c r="Q717" s="237"/>
      <c r="R717" s="237"/>
      <c r="S717" s="237"/>
      <c r="T717" s="238"/>
      <c r="AT717" s="232" t="s">
        <v>166</v>
      </c>
      <c r="AU717" s="232" t="s">
        <v>82</v>
      </c>
      <c r="AV717" s="13" t="s">
        <v>88</v>
      </c>
      <c r="AW717" s="13" t="s">
        <v>36</v>
      </c>
      <c r="AX717" s="13" t="s">
        <v>78</v>
      </c>
      <c r="AY717" s="232" t="s">
        <v>158</v>
      </c>
    </row>
    <row r="718" spans="2:65" s="1" customFormat="1" ht="25.5" customHeight="1">
      <c r="B718" s="202"/>
      <c r="C718" s="203" t="s">
        <v>996</v>
      </c>
      <c r="D718" s="203" t="s">
        <v>160</v>
      </c>
      <c r="E718" s="204" t="s">
        <v>1310</v>
      </c>
      <c r="F718" s="205" t="s">
        <v>1311</v>
      </c>
      <c r="G718" s="206" t="s">
        <v>304</v>
      </c>
      <c r="H718" s="207">
        <v>228.5</v>
      </c>
      <c r="I718" s="208"/>
      <c r="J718" s="209">
        <f>ROUND(I718*H718,2)</f>
        <v>0</v>
      </c>
      <c r="K718" s="205" t="s">
        <v>164</v>
      </c>
      <c r="L718" s="47"/>
      <c r="M718" s="210" t="s">
        <v>5</v>
      </c>
      <c r="N718" s="211" t="s">
        <v>44</v>
      </c>
      <c r="O718" s="48"/>
      <c r="P718" s="212">
        <f>O718*H718</f>
        <v>0</v>
      </c>
      <c r="Q718" s="212">
        <v>0</v>
      </c>
      <c r="R718" s="212">
        <f>Q718*H718</f>
        <v>0</v>
      </c>
      <c r="S718" s="212">
        <v>0</v>
      </c>
      <c r="T718" s="213">
        <f>S718*H718</f>
        <v>0</v>
      </c>
      <c r="AR718" s="25" t="s">
        <v>255</v>
      </c>
      <c r="AT718" s="25" t="s">
        <v>160</v>
      </c>
      <c r="AU718" s="25" t="s">
        <v>82</v>
      </c>
      <c r="AY718" s="25" t="s">
        <v>158</v>
      </c>
      <c r="BE718" s="214">
        <f>IF(N718="základní",J718,0)</f>
        <v>0</v>
      </c>
      <c r="BF718" s="214">
        <f>IF(N718="snížená",J718,0)</f>
        <v>0</v>
      </c>
      <c r="BG718" s="214">
        <f>IF(N718="zákl. přenesená",J718,0)</f>
        <v>0</v>
      </c>
      <c r="BH718" s="214">
        <f>IF(N718="sníž. přenesená",J718,0)</f>
        <v>0</v>
      </c>
      <c r="BI718" s="214">
        <f>IF(N718="nulová",J718,0)</f>
        <v>0</v>
      </c>
      <c r="BJ718" s="25" t="s">
        <v>78</v>
      </c>
      <c r="BK718" s="214">
        <f>ROUND(I718*H718,2)</f>
        <v>0</v>
      </c>
      <c r="BL718" s="25" t="s">
        <v>255</v>
      </c>
      <c r="BM718" s="25" t="s">
        <v>2196</v>
      </c>
    </row>
    <row r="719" spans="2:51" s="12" customFormat="1" ht="13.5">
      <c r="B719" s="223"/>
      <c r="D719" s="216" t="s">
        <v>166</v>
      </c>
      <c r="E719" s="224" t="s">
        <v>5</v>
      </c>
      <c r="F719" s="225" t="s">
        <v>2197</v>
      </c>
      <c r="H719" s="226">
        <v>178</v>
      </c>
      <c r="I719" s="227"/>
      <c r="L719" s="223"/>
      <c r="M719" s="228"/>
      <c r="N719" s="229"/>
      <c r="O719" s="229"/>
      <c r="P719" s="229"/>
      <c r="Q719" s="229"/>
      <c r="R719" s="229"/>
      <c r="S719" s="229"/>
      <c r="T719" s="230"/>
      <c r="AT719" s="224" t="s">
        <v>166</v>
      </c>
      <c r="AU719" s="224" t="s">
        <v>82</v>
      </c>
      <c r="AV719" s="12" t="s">
        <v>82</v>
      </c>
      <c r="AW719" s="12" t="s">
        <v>36</v>
      </c>
      <c r="AX719" s="12" t="s">
        <v>73</v>
      </c>
      <c r="AY719" s="224" t="s">
        <v>158</v>
      </c>
    </row>
    <row r="720" spans="2:51" s="11" customFormat="1" ht="13.5">
      <c r="B720" s="215"/>
      <c r="D720" s="216" t="s">
        <v>166</v>
      </c>
      <c r="E720" s="217" t="s">
        <v>5</v>
      </c>
      <c r="F720" s="218" t="s">
        <v>2198</v>
      </c>
      <c r="H720" s="217" t="s">
        <v>5</v>
      </c>
      <c r="I720" s="219"/>
      <c r="L720" s="215"/>
      <c r="M720" s="220"/>
      <c r="N720" s="221"/>
      <c r="O720" s="221"/>
      <c r="P720" s="221"/>
      <c r="Q720" s="221"/>
      <c r="R720" s="221"/>
      <c r="S720" s="221"/>
      <c r="T720" s="222"/>
      <c r="AT720" s="217" t="s">
        <v>166</v>
      </c>
      <c r="AU720" s="217" t="s">
        <v>82</v>
      </c>
      <c r="AV720" s="11" t="s">
        <v>78</v>
      </c>
      <c r="AW720" s="11" t="s">
        <v>36</v>
      </c>
      <c r="AX720" s="11" t="s">
        <v>73</v>
      </c>
      <c r="AY720" s="217" t="s">
        <v>158</v>
      </c>
    </row>
    <row r="721" spans="2:51" s="12" customFormat="1" ht="13.5">
      <c r="B721" s="223"/>
      <c r="D721" s="216" t="s">
        <v>166</v>
      </c>
      <c r="E721" s="224" t="s">
        <v>5</v>
      </c>
      <c r="F721" s="225" t="s">
        <v>2199</v>
      </c>
      <c r="H721" s="226">
        <v>50.5</v>
      </c>
      <c r="I721" s="227"/>
      <c r="L721" s="223"/>
      <c r="M721" s="228"/>
      <c r="N721" s="229"/>
      <c r="O721" s="229"/>
      <c r="P721" s="229"/>
      <c r="Q721" s="229"/>
      <c r="R721" s="229"/>
      <c r="S721" s="229"/>
      <c r="T721" s="230"/>
      <c r="AT721" s="224" t="s">
        <v>166</v>
      </c>
      <c r="AU721" s="224" t="s">
        <v>82</v>
      </c>
      <c r="AV721" s="12" t="s">
        <v>82</v>
      </c>
      <c r="AW721" s="12" t="s">
        <v>36</v>
      </c>
      <c r="AX721" s="12" t="s">
        <v>73</v>
      </c>
      <c r="AY721" s="224" t="s">
        <v>158</v>
      </c>
    </row>
    <row r="722" spans="2:51" s="13" customFormat="1" ht="13.5">
      <c r="B722" s="231"/>
      <c r="D722" s="216" t="s">
        <v>166</v>
      </c>
      <c r="E722" s="232" t="s">
        <v>5</v>
      </c>
      <c r="F722" s="233" t="s">
        <v>169</v>
      </c>
      <c r="H722" s="234">
        <v>228.5</v>
      </c>
      <c r="I722" s="235"/>
      <c r="L722" s="231"/>
      <c r="M722" s="236"/>
      <c r="N722" s="237"/>
      <c r="O722" s="237"/>
      <c r="P722" s="237"/>
      <c r="Q722" s="237"/>
      <c r="R722" s="237"/>
      <c r="S722" s="237"/>
      <c r="T722" s="238"/>
      <c r="AT722" s="232" t="s">
        <v>166</v>
      </c>
      <c r="AU722" s="232" t="s">
        <v>82</v>
      </c>
      <c r="AV722" s="13" t="s">
        <v>88</v>
      </c>
      <c r="AW722" s="13" t="s">
        <v>36</v>
      </c>
      <c r="AX722" s="13" t="s">
        <v>78</v>
      </c>
      <c r="AY722" s="232" t="s">
        <v>158</v>
      </c>
    </row>
    <row r="723" spans="2:65" s="1" customFormat="1" ht="16.5" customHeight="1">
      <c r="B723" s="202"/>
      <c r="C723" s="203" t="s">
        <v>1001</v>
      </c>
      <c r="D723" s="203" t="s">
        <v>160</v>
      </c>
      <c r="E723" s="204" t="s">
        <v>1316</v>
      </c>
      <c r="F723" s="205" t="s">
        <v>1317</v>
      </c>
      <c r="G723" s="206" t="s">
        <v>304</v>
      </c>
      <c r="H723" s="207">
        <v>2.4</v>
      </c>
      <c r="I723" s="208"/>
      <c r="J723" s="209">
        <f>ROUND(I723*H723,2)</f>
        <v>0</v>
      </c>
      <c r="K723" s="205" t="s">
        <v>164</v>
      </c>
      <c r="L723" s="47"/>
      <c r="M723" s="210" t="s">
        <v>5</v>
      </c>
      <c r="N723" s="211" t="s">
        <v>44</v>
      </c>
      <c r="O723" s="48"/>
      <c r="P723" s="212">
        <f>O723*H723</f>
        <v>0</v>
      </c>
      <c r="Q723" s="212">
        <v>0</v>
      </c>
      <c r="R723" s="212">
        <f>Q723*H723</f>
        <v>0</v>
      </c>
      <c r="S723" s="212">
        <v>0</v>
      </c>
      <c r="T723" s="213">
        <f>S723*H723</f>
        <v>0</v>
      </c>
      <c r="AR723" s="25" t="s">
        <v>255</v>
      </c>
      <c r="AT723" s="25" t="s">
        <v>160</v>
      </c>
      <c r="AU723" s="25" t="s">
        <v>82</v>
      </c>
      <c r="AY723" s="25" t="s">
        <v>158</v>
      </c>
      <c r="BE723" s="214">
        <f>IF(N723="základní",J723,0)</f>
        <v>0</v>
      </c>
      <c r="BF723" s="214">
        <f>IF(N723="snížená",J723,0)</f>
        <v>0</v>
      </c>
      <c r="BG723" s="214">
        <f>IF(N723="zákl. přenesená",J723,0)</f>
        <v>0</v>
      </c>
      <c r="BH723" s="214">
        <f>IF(N723="sníž. přenesená",J723,0)</f>
        <v>0</v>
      </c>
      <c r="BI723" s="214">
        <f>IF(N723="nulová",J723,0)</f>
        <v>0</v>
      </c>
      <c r="BJ723" s="25" t="s">
        <v>78</v>
      </c>
      <c r="BK723" s="214">
        <f>ROUND(I723*H723,2)</f>
        <v>0</v>
      </c>
      <c r="BL723" s="25" t="s">
        <v>255</v>
      </c>
      <c r="BM723" s="25" t="s">
        <v>2200</v>
      </c>
    </row>
    <row r="724" spans="2:51" s="11" customFormat="1" ht="13.5">
      <c r="B724" s="215"/>
      <c r="D724" s="216" t="s">
        <v>166</v>
      </c>
      <c r="E724" s="217" t="s">
        <v>5</v>
      </c>
      <c r="F724" s="218" t="s">
        <v>2201</v>
      </c>
      <c r="H724" s="217" t="s">
        <v>5</v>
      </c>
      <c r="I724" s="219"/>
      <c r="L724" s="215"/>
      <c r="M724" s="220"/>
      <c r="N724" s="221"/>
      <c r="O724" s="221"/>
      <c r="P724" s="221"/>
      <c r="Q724" s="221"/>
      <c r="R724" s="221"/>
      <c r="S724" s="221"/>
      <c r="T724" s="222"/>
      <c r="AT724" s="217" t="s">
        <v>166</v>
      </c>
      <c r="AU724" s="217" t="s">
        <v>82</v>
      </c>
      <c r="AV724" s="11" t="s">
        <v>78</v>
      </c>
      <c r="AW724" s="11" t="s">
        <v>36</v>
      </c>
      <c r="AX724" s="11" t="s">
        <v>73</v>
      </c>
      <c r="AY724" s="217" t="s">
        <v>158</v>
      </c>
    </row>
    <row r="725" spans="2:51" s="12" customFormat="1" ht="13.5">
      <c r="B725" s="223"/>
      <c r="D725" s="216" t="s">
        <v>166</v>
      </c>
      <c r="E725" s="224" t="s">
        <v>5</v>
      </c>
      <c r="F725" s="225" t="s">
        <v>2202</v>
      </c>
      <c r="H725" s="226">
        <v>2.4</v>
      </c>
      <c r="I725" s="227"/>
      <c r="L725" s="223"/>
      <c r="M725" s="228"/>
      <c r="N725" s="229"/>
      <c r="O725" s="229"/>
      <c r="P725" s="229"/>
      <c r="Q725" s="229"/>
      <c r="R725" s="229"/>
      <c r="S725" s="229"/>
      <c r="T725" s="230"/>
      <c r="AT725" s="224" t="s">
        <v>166</v>
      </c>
      <c r="AU725" s="224" t="s">
        <v>82</v>
      </c>
      <c r="AV725" s="12" t="s">
        <v>82</v>
      </c>
      <c r="AW725" s="12" t="s">
        <v>36</v>
      </c>
      <c r="AX725" s="12" t="s">
        <v>73</v>
      </c>
      <c r="AY725" s="224" t="s">
        <v>158</v>
      </c>
    </row>
    <row r="726" spans="2:51" s="13" customFormat="1" ht="13.5">
      <c r="B726" s="231"/>
      <c r="D726" s="216" t="s">
        <v>166</v>
      </c>
      <c r="E726" s="232" t="s">
        <v>5</v>
      </c>
      <c r="F726" s="233" t="s">
        <v>169</v>
      </c>
      <c r="H726" s="234">
        <v>2.4</v>
      </c>
      <c r="I726" s="235"/>
      <c r="L726" s="231"/>
      <c r="M726" s="236"/>
      <c r="N726" s="237"/>
      <c r="O726" s="237"/>
      <c r="P726" s="237"/>
      <c r="Q726" s="237"/>
      <c r="R726" s="237"/>
      <c r="S726" s="237"/>
      <c r="T726" s="238"/>
      <c r="AT726" s="232" t="s">
        <v>166</v>
      </c>
      <c r="AU726" s="232" t="s">
        <v>82</v>
      </c>
      <c r="AV726" s="13" t="s">
        <v>88</v>
      </c>
      <c r="AW726" s="13" t="s">
        <v>36</v>
      </c>
      <c r="AX726" s="13" t="s">
        <v>78</v>
      </c>
      <c r="AY726" s="232" t="s">
        <v>158</v>
      </c>
    </row>
    <row r="727" spans="2:65" s="1" customFormat="1" ht="16.5" customHeight="1">
      <c r="B727" s="202"/>
      <c r="C727" s="203" t="s">
        <v>1007</v>
      </c>
      <c r="D727" s="203" t="s">
        <v>160</v>
      </c>
      <c r="E727" s="204" t="s">
        <v>1324</v>
      </c>
      <c r="F727" s="205" t="s">
        <v>1325</v>
      </c>
      <c r="G727" s="206" t="s">
        <v>304</v>
      </c>
      <c r="H727" s="207">
        <v>37</v>
      </c>
      <c r="I727" s="208"/>
      <c r="J727" s="209">
        <f>ROUND(I727*H727,2)</f>
        <v>0</v>
      </c>
      <c r="K727" s="205" t="s">
        <v>164</v>
      </c>
      <c r="L727" s="47"/>
      <c r="M727" s="210" t="s">
        <v>5</v>
      </c>
      <c r="N727" s="211" t="s">
        <v>44</v>
      </c>
      <c r="O727" s="48"/>
      <c r="P727" s="212">
        <f>O727*H727</f>
        <v>0</v>
      </c>
      <c r="Q727" s="212">
        <v>0</v>
      </c>
      <c r="R727" s="212">
        <f>Q727*H727</f>
        <v>0</v>
      </c>
      <c r="S727" s="212">
        <v>0</v>
      </c>
      <c r="T727" s="213">
        <f>S727*H727</f>
        <v>0</v>
      </c>
      <c r="AR727" s="25" t="s">
        <v>255</v>
      </c>
      <c r="AT727" s="25" t="s">
        <v>160</v>
      </c>
      <c r="AU727" s="25" t="s">
        <v>82</v>
      </c>
      <c r="AY727" s="25" t="s">
        <v>158</v>
      </c>
      <c r="BE727" s="214">
        <f>IF(N727="základní",J727,0)</f>
        <v>0</v>
      </c>
      <c r="BF727" s="214">
        <f>IF(N727="snížená",J727,0)</f>
        <v>0</v>
      </c>
      <c r="BG727" s="214">
        <f>IF(N727="zákl. přenesená",J727,0)</f>
        <v>0</v>
      </c>
      <c r="BH727" s="214">
        <f>IF(N727="sníž. přenesená",J727,0)</f>
        <v>0</v>
      </c>
      <c r="BI727" s="214">
        <f>IF(N727="nulová",J727,0)</f>
        <v>0</v>
      </c>
      <c r="BJ727" s="25" t="s">
        <v>78</v>
      </c>
      <c r="BK727" s="214">
        <f>ROUND(I727*H727,2)</f>
        <v>0</v>
      </c>
      <c r="BL727" s="25" t="s">
        <v>255</v>
      </c>
      <c r="BM727" s="25" t="s">
        <v>2203</v>
      </c>
    </row>
    <row r="728" spans="2:51" s="12" customFormat="1" ht="13.5">
      <c r="B728" s="223"/>
      <c r="D728" s="216" t="s">
        <v>166</v>
      </c>
      <c r="E728" s="224" t="s">
        <v>5</v>
      </c>
      <c r="F728" s="225" t="s">
        <v>1328</v>
      </c>
      <c r="H728" s="226">
        <v>37</v>
      </c>
      <c r="I728" s="227"/>
      <c r="L728" s="223"/>
      <c r="M728" s="228"/>
      <c r="N728" s="229"/>
      <c r="O728" s="229"/>
      <c r="P728" s="229"/>
      <c r="Q728" s="229"/>
      <c r="R728" s="229"/>
      <c r="S728" s="229"/>
      <c r="T728" s="230"/>
      <c r="AT728" s="224" t="s">
        <v>166</v>
      </c>
      <c r="AU728" s="224" t="s">
        <v>82</v>
      </c>
      <c r="AV728" s="12" t="s">
        <v>82</v>
      </c>
      <c r="AW728" s="12" t="s">
        <v>36</v>
      </c>
      <c r="AX728" s="12" t="s">
        <v>73</v>
      </c>
      <c r="AY728" s="224" t="s">
        <v>158</v>
      </c>
    </row>
    <row r="729" spans="2:51" s="13" customFormat="1" ht="13.5">
      <c r="B729" s="231"/>
      <c r="D729" s="216" t="s">
        <v>166</v>
      </c>
      <c r="E729" s="232" t="s">
        <v>5</v>
      </c>
      <c r="F729" s="233" t="s">
        <v>169</v>
      </c>
      <c r="H729" s="234">
        <v>37</v>
      </c>
      <c r="I729" s="235"/>
      <c r="L729" s="231"/>
      <c r="M729" s="236"/>
      <c r="N729" s="237"/>
      <c r="O729" s="237"/>
      <c r="P729" s="237"/>
      <c r="Q729" s="237"/>
      <c r="R729" s="237"/>
      <c r="S729" s="237"/>
      <c r="T729" s="238"/>
      <c r="AT729" s="232" t="s">
        <v>166</v>
      </c>
      <c r="AU729" s="232" t="s">
        <v>82</v>
      </c>
      <c r="AV729" s="13" t="s">
        <v>88</v>
      </c>
      <c r="AW729" s="13" t="s">
        <v>36</v>
      </c>
      <c r="AX729" s="13" t="s">
        <v>78</v>
      </c>
      <c r="AY729" s="232" t="s">
        <v>158</v>
      </c>
    </row>
    <row r="730" spans="2:65" s="1" customFormat="1" ht="16.5" customHeight="1">
      <c r="B730" s="202"/>
      <c r="C730" s="203" t="s">
        <v>1011</v>
      </c>
      <c r="D730" s="203" t="s">
        <v>160</v>
      </c>
      <c r="E730" s="204" t="s">
        <v>1330</v>
      </c>
      <c r="F730" s="205" t="s">
        <v>1331</v>
      </c>
      <c r="G730" s="206" t="s">
        <v>304</v>
      </c>
      <c r="H730" s="207">
        <v>5.3</v>
      </c>
      <c r="I730" s="208"/>
      <c r="J730" s="209">
        <f>ROUND(I730*H730,2)</f>
        <v>0</v>
      </c>
      <c r="K730" s="205" t="s">
        <v>164</v>
      </c>
      <c r="L730" s="47"/>
      <c r="M730" s="210" t="s">
        <v>5</v>
      </c>
      <c r="N730" s="211" t="s">
        <v>44</v>
      </c>
      <c r="O730" s="48"/>
      <c r="P730" s="212">
        <f>O730*H730</f>
        <v>0</v>
      </c>
      <c r="Q730" s="212">
        <v>0</v>
      </c>
      <c r="R730" s="212">
        <f>Q730*H730</f>
        <v>0</v>
      </c>
      <c r="S730" s="212">
        <v>0</v>
      </c>
      <c r="T730" s="213">
        <f>S730*H730</f>
        <v>0</v>
      </c>
      <c r="AR730" s="25" t="s">
        <v>255</v>
      </c>
      <c r="AT730" s="25" t="s">
        <v>160</v>
      </c>
      <c r="AU730" s="25" t="s">
        <v>82</v>
      </c>
      <c r="AY730" s="25" t="s">
        <v>158</v>
      </c>
      <c r="BE730" s="214">
        <f>IF(N730="základní",J730,0)</f>
        <v>0</v>
      </c>
      <c r="BF730" s="214">
        <f>IF(N730="snížená",J730,0)</f>
        <v>0</v>
      </c>
      <c r="BG730" s="214">
        <f>IF(N730="zákl. přenesená",J730,0)</f>
        <v>0</v>
      </c>
      <c r="BH730" s="214">
        <f>IF(N730="sníž. přenesená",J730,0)</f>
        <v>0</v>
      </c>
      <c r="BI730" s="214">
        <f>IF(N730="nulová",J730,0)</f>
        <v>0</v>
      </c>
      <c r="BJ730" s="25" t="s">
        <v>78</v>
      </c>
      <c r="BK730" s="214">
        <f>ROUND(I730*H730,2)</f>
        <v>0</v>
      </c>
      <c r="BL730" s="25" t="s">
        <v>255</v>
      </c>
      <c r="BM730" s="25" t="s">
        <v>2204</v>
      </c>
    </row>
    <row r="731" spans="2:51" s="12" customFormat="1" ht="13.5">
      <c r="B731" s="223"/>
      <c r="D731" s="216" t="s">
        <v>166</v>
      </c>
      <c r="E731" s="224" t="s">
        <v>5</v>
      </c>
      <c r="F731" s="225" t="s">
        <v>2068</v>
      </c>
      <c r="H731" s="226">
        <v>5.3</v>
      </c>
      <c r="I731" s="227"/>
      <c r="L731" s="223"/>
      <c r="M731" s="228"/>
      <c r="N731" s="229"/>
      <c r="O731" s="229"/>
      <c r="P731" s="229"/>
      <c r="Q731" s="229"/>
      <c r="R731" s="229"/>
      <c r="S731" s="229"/>
      <c r="T731" s="230"/>
      <c r="AT731" s="224" t="s">
        <v>166</v>
      </c>
      <c r="AU731" s="224" t="s">
        <v>82</v>
      </c>
      <c r="AV731" s="12" t="s">
        <v>82</v>
      </c>
      <c r="AW731" s="12" t="s">
        <v>36</v>
      </c>
      <c r="AX731" s="12" t="s">
        <v>73</v>
      </c>
      <c r="AY731" s="224" t="s">
        <v>158</v>
      </c>
    </row>
    <row r="732" spans="2:51" s="13" customFormat="1" ht="13.5">
      <c r="B732" s="231"/>
      <c r="D732" s="216" t="s">
        <v>166</v>
      </c>
      <c r="E732" s="232" t="s">
        <v>5</v>
      </c>
      <c r="F732" s="233" t="s">
        <v>169</v>
      </c>
      <c r="H732" s="234">
        <v>5.3</v>
      </c>
      <c r="I732" s="235"/>
      <c r="L732" s="231"/>
      <c r="M732" s="236"/>
      <c r="N732" s="237"/>
      <c r="O732" s="237"/>
      <c r="P732" s="237"/>
      <c r="Q732" s="237"/>
      <c r="R732" s="237"/>
      <c r="S732" s="237"/>
      <c r="T732" s="238"/>
      <c r="AT732" s="232" t="s">
        <v>166</v>
      </c>
      <c r="AU732" s="232" t="s">
        <v>82</v>
      </c>
      <c r="AV732" s="13" t="s">
        <v>88</v>
      </c>
      <c r="AW732" s="13" t="s">
        <v>36</v>
      </c>
      <c r="AX732" s="13" t="s">
        <v>78</v>
      </c>
      <c r="AY732" s="232" t="s">
        <v>158</v>
      </c>
    </row>
    <row r="733" spans="2:65" s="1" customFormat="1" ht="331.5" customHeight="1">
      <c r="B733" s="202"/>
      <c r="C733" s="203" t="s">
        <v>17</v>
      </c>
      <c r="D733" s="203" t="s">
        <v>160</v>
      </c>
      <c r="E733" s="204" t="s">
        <v>2205</v>
      </c>
      <c r="F733" s="205" t="s">
        <v>2206</v>
      </c>
      <c r="G733" s="206" t="s">
        <v>304</v>
      </c>
      <c r="H733" s="207">
        <v>160.5</v>
      </c>
      <c r="I733" s="208"/>
      <c r="J733" s="209">
        <f>ROUND(I733*H733,2)</f>
        <v>0</v>
      </c>
      <c r="K733" s="205" t="s">
        <v>5</v>
      </c>
      <c r="L733" s="47"/>
      <c r="M733" s="210" t="s">
        <v>5</v>
      </c>
      <c r="N733" s="211" t="s">
        <v>44</v>
      </c>
      <c r="O733" s="48"/>
      <c r="P733" s="212">
        <f>O733*H733</f>
        <v>0</v>
      </c>
      <c r="Q733" s="212">
        <v>0</v>
      </c>
      <c r="R733" s="212">
        <f>Q733*H733</f>
        <v>0</v>
      </c>
      <c r="S733" s="212">
        <v>0</v>
      </c>
      <c r="T733" s="213">
        <f>S733*H733</f>
        <v>0</v>
      </c>
      <c r="AR733" s="25" t="s">
        <v>255</v>
      </c>
      <c r="AT733" s="25" t="s">
        <v>160</v>
      </c>
      <c r="AU733" s="25" t="s">
        <v>82</v>
      </c>
      <c r="AY733" s="25" t="s">
        <v>158</v>
      </c>
      <c r="BE733" s="214">
        <f>IF(N733="základní",J733,0)</f>
        <v>0</v>
      </c>
      <c r="BF733" s="214">
        <f>IF(N733="snížená",J733,0)</f>
        <v>0</v>
      </c>
      <c r="BG733" s="214">
        <f>IF(N733="zákl. přenesená",J733,0)</f>
        <v>0</v>
      </c>
      <c r="BH733" s="214">
        <f>IF(N733="sníž. přenesená",J733,0)</f>
        <v>0</v>
      </c>
      <c r="BI733" s="214">
        <f>IF(N733="nulová",J733,0)</f>
        <v>0</v>
      </c>
      <c r="BJ733" s="25" t="s">
        <v>78</v>
      </c>
      <c r="BK733" s="214">
        <f>ROUND(I733*H733,2)</f>
        <v>0</v>
      </c>
      <c r="BL733" s="25" t="s">
        <v>255</v>
      </c>
      <c r="BM733" s="25" t="s">
        <v>2207</v>
      </c>
    </row>
    <row r="734" spans="2:65" s="1" customFormat="1" ht="331.5" customHeight="1">
      <c r="B734" s="202"/>
      <c r="C734" s="203" t="s">
        <v>1019</v>
      </c>
      <c r="D734" s="203" t="s">
        <v>160</v>
      </c>
      <c r="E734" s="204" t="s">
        <v>1344</v>
      </c>
      <c r="F734" s="205" t="s">
        <v>1345</v>
      </c>
      <c r="G734" s="206" t="s">
        <v>304</v>
      </c>
      <c r="H734" s="207">
        <v>10.3</v>
      </c>
      <c r="I734" s="208"/>
      <c r="J734" s="209">
        <f>ROUND(I734*H734,2)</f>
        <v>0</v>
      </c>
      <c r="K734" s="205" t="s">
        <v>5</v>
      </c>
      <c r="L734" s="47"/>
      <c r="M734" s="210" t="s">
        <v>5</v>
      </c>
      <c r="N734" s="211" t="s">
        <v>44</v>
      </c>
      <c r="O734" s="48"/>
      <c r="P734" s="212">
        <f>O734*H734</f>
        <v>0</v>
      </c>
      <c r="Q734" s="212">
        <v>0</v>
      </c>
      <c r="R734" s="212">
        <f>Q734*H734</f>
        <v>0</v>
      </c>
      <c r="S734" s="212">
        <v>0</v>
      </c>
      <c r="T734" s="213">
        <f>S734*H734</f>
        <v>0</v>
      </c>
      <c r="AR734" s="25" t="s">
        <v>255</v>
      </c>
      <c r="AT734" s="25" t="s">
        <v>160</v>
      </c>
      <c r="AU734" s="25" t="s">
        <v>82</v>
      </c>
      <c r="AY734" s="25" t="s">
        <v>158</v>
      </c>
      <c r="BE734" s="214">
        <f>IF(N734="základní",J734,0)</f>
        <v>0</v>
      </c>
      <c r="BF734" s="214">
        <f>IF(N734="snížená",J734,0)</f>
        <v>0</v>
      </c>
      <c r="BG734" s="214">
        <f>IF(N734="zákl. přenesená",J734,0)</f>
        <v>0</v>
      </c>
      <c r="BH734" s="214">
        <f>IF(N734="sníž. přenesená",J734,0)</f>
        <v>0</v>
      </c>
      <c r="BI734" s="214">
        <f>IF(N734="nulová",J734,0)</f>
        <v>0</v>
      </c>
      <c r="BJ734" s="25" t="s">
        <v>78</v>
      </c>
      <c r="BK734" s="214">
        <f>ROUND(I734*H734,2)</f>
        <v>0</v>
      </c>
      <c r="BL734" s="25" t="s">
        <v>255</v>
      </c>
      <c r="BM734" s="25" t="s">
        <v>2208</v>
      </c>
    </row>
    <row r="735" spans="2:65" s="1" customFormat="1" ht="331.5" customHeight="1">
      <c r="B735" s="202"/>
      <c r="C735" s="203" t="s">
        <v>1025</v>
      </c>
      <c r="D735" s="203" t="s">
        <v>160</v>
      </c>
      <c r="E735" s="204" t="s">
        <v>2209</v>
      </c>
      <c r="F735" s="205" t="s">
        <v>2210</v>
      </c>
      <c r="G735" s="206" t="s">
        <v>304</v>
      </c>
      <c r="H735" s="207">
        <v>4.95</v>
      </c>
      <c r="I735" s="208"/>
      <c r="J735" s="209">
        <f>ROUND(I735*H735,2)</f>
        <v>0</v>
      </c>
      <c r="K735" s="205" t="s">
        <v>5</v>
      </c>
      <c r="L735" s="47"/>
      <c r="M735" s="210" t="s">
        <v>5</v>
      </c>
      <c r="N735" s="211" t="s">
        <v>44</v>
      </c>
      <c r="O735" s="48"/>
      <c r="P735" s="212">
        <f>O735*H735</f>
        <v>0</v>
      </c>
      <c r="Q735" s="212">
        <v>0</v>
      </c>
      <c r="R735" s="212">
        <f>Q735*H735</f>
        <v>0</v>
      </c>
      <c r="S735" s="212">
        <v>0</v>
      </c>
      <c r="T735" s="213">
        <f>S735*H735</f>
        <v>0</v>
      </c>
      <c r="AR735" s="25" t="s">
        <v>255</v>
      </c>
      <c r="AT735" s="25" t="s">
        <v>160</v>
      </c>
      <c r="AU735" s="25" t="s">
        <v>82</v>
      </c>
      <c r="AY735" s="25" t="s">
        <v>158</v>
      </c>
      <c r="BE735" s="214">
        <f>IF(N735="základní",J735,0)</f>
        <v>0</v>
      </c>
      <c r="BF735" s="214">
        <f>IF(N735="snížená",J735,0)</f>
        <v>0</v>
      </c>
      <c r="BG735" s="214">
        <f>IF(N735="zákl. přenesená",J735,0)</f>
        <v>0</v>
      </c>
      <c r="BH735" s="214">
        <f>IF(N735="sníž. přenesená",J735,0)</f>
        <v>0</v>
      </c>
      <c r="BI735" s="214">
        <f>IF(N735="nulová",J735,0)</f>
        <v>0</v>
      </c>
      <c r="BJ735" s="25" t="s">
        <v>78</v>
      </c>
      <c r="BK735" s="214">
        <f>ROUND(I735*H735,2)</f>
        <v>0</v>
      </c>
      <c r="BL735" s="25" t="s">
        <v>255</v>
      </c>
      <c r="BM735" s="25" t="s">
        <v>2211</v>
      </c>
    </row>
    <row r="736" spans="2:65" s="1" customFormat="1" ht="331.5" customHeight="1">
      <c r="B736" s="202"/>
      <c r="C736" s="203" t="s">
        <v>1033</v>
      </c>
      <c r="D736" s="203" t="s">
        <v>160</v>
      </c>
      <c r="E736" s="204" t="s">
        <v>2212</v>
      </c>
      <c r="F736" s="205" t="s">
        <v>2213</v>
      </c>
      <c r="G736" s="206" t="s">
        <v>304</v>
      </c>
      <c r="H736" s="207">
        <v>38.5</v>
      </c>
      <c r="I736" s="208"/>
      <c r="J736" s="209">
        <f>ROUND(I736*H736,2)</f>
        <v>0</v>
      </c>
      <c r="K736" s="205" t="s">
        <v>5</v>
      </c>
      <c r="L736" s="47"/>
      <c r="M736" s="210" t="s">
        <v>5</v>
      </c>
      <c r="N736" s="211" t="s">
        <v>44</v>
      </c>
      <c r="O736" s="48"/>
      <c r="P736" s="212">
        <f>O736*H736</f>
        <v>0</v>
      </c>
      <c r="Q736" s="212">
        <v>0</v>
      </c>
      <c r="R736" s="212">
        <f>Q736*H736</f>
        <v>0</v>
      </c>
      <c r="S736" s="212">
        <v>0</v>
      </c>
      <c r="T736" s="213">
        <f>S736*H736</f>
        <v>0</v>
      </c>
      <c r="AR736" s="25" t="s">
        <v>255</v>
      </c>
      <c r="AT736" s="25" t="s">
        <v>160</v>
      </c>
      <c r="AU736" s="25" t="s">
        <v>82</v>
      </c>
      <c r="AY736" s="25" t="s">
        <v>158</v>
      </c>
      <c r="BE736" s="214">
        <f>IF(N736="základní",J736,0)</f>
        <v>0</v>
      </c>
      <c r="BF736" s="214">
        <f>IF(N736="snížená",J736,0)</f>
        <v>0</v>
      </c>
      <c r="BG736" s="214">
        <f>IF(N736="zákl. přenesená",J736,0)</f>
        <v>0</v>
      </c>
      <c r="BH736" s="214">
        <f>IF(N736="sníž. přenesená",J736,0)</f>
        <v>0</v>
      </c>
      <c r="BI736" s="214">
        <f>IF(N736="nulová",J736,0)</f>
        <v>0</v>
      </c>
      <c r="BJ736" s="25" t="s">
        <v>78</v>
      </c>
      <c r="BK736" s="214">
        <f>ROUND(I736*H736,2)</f>
        <v>0</v>
      </c>
      <c r="BL736" s="25" t="s">
        <v>255</v>
      </c>
      <c r="BM736" s="25" t="s">
        <v>2214</v>
      </c>
    </row>
    <row r="737" spans="2:65" s="1" customFormat="1" ht="408" customHeight="1">
      <c r="B737" s="202"/>
      <c r="C737" s="203" t="s">
        <v>1040</v>
      </c>
      <c r="D737" s="203" t="s">
        <v>160</v>
      </c>
      <c r="E737" s="204" t="s">
        <v>2215</v>
      </c>
      <c r="F737" s="258" t="s">
        <v>2216</v>
      </c>
      <c r="G737" s="206" t="s">
        <v>825</v>
      </c>
      <c r="H737" s="207">
        <v>1</v>
      </c>
      <c r="I737" s="208"/>
      <c r="J737" s="209">
        <f>ROUND(I737*H737,2)</f>
        <v>0</v>
      </c>
      <c r="K737" s="205" t="s">
        <v>5</v>
      </c>
      <c r="L737" s="47"/>
      <c r="M737" s="210" t="s">
        <v>5</v>
      </c>
      <c r="N737" s="211" t="s">
        <v>44</v>
      </c>
      <c r="O737" s="48"/>
      <c r="P737" s="212">
        <f>O737*H737</f>
        <v>0</v>
      </c>
      <c r="Q737" s="212">
        <v>0</v>
      </c>
      <c r="R737" s="212">
        <f>Q737*H737</f>
        <v>0</v>
      </c>
      <c r="S737" s="212">
        <v>0</v>
      </c>
      <c r="T737" s="213">
        <f>S737*H737</f>
        <v>0</v>
      </c>
      <c r="AR737" s="25" t="s">
        <v>255</v>
      </c>
      <c r="AT737" s="25" t="s">
        <v>160</v>
      </c>
      <c r="AU737" s="25" t="s">
        <v>82</v>
      </c>
      <c r="AY737" s="25" t="s">
        <v>158</v>
      </c>
      <c r="BE737" s="214">
        <f>IF(N737="základní",J737,0)</f>
        <v>0</v>
      </c>
      <c r="BF737" s="214">
        <f>IF(N737="snížená",J737,0)</f>
        <v>0</v>
      </c>
      <c r="BG737" s="214">
        <f>IF(N737="zákl. přenesená",J737,0)</f>
        <v>0</v>
      </c>
      <c r="BH737" s="214">
        <f>IF(N737="sníž. přenesená",J737,0)</f>
        <v>0</v>
      </c>
      <c r="BI737" s="214">
        <f>IF(N737="nulová",J737,0)</f>
        <v>0</v>
      </c>
      <c r="BJ737" s="25" t="s">
        <v>78</v>
      </c>
      <c r="BK737" s="214">
        <f>ROUND(I737*H737,2)</f>
        <v>0</v>
      </c>
      <c r="BL737" s="25" t="s">
        <v>255</v>
      </c>
      <c r="BM737" s="25" t="s">
        <v>2217</v>
      </c>
    </row>
    <row r="738" spans="2:65" s="1" customFormat="1" ht="306" customHeight="1">
      <c r="B738" s="202"/>
      <c r="C738" s="203" t="s">
        <v>1045</v>
      </c>
      <c r="D738" s="203" t="s">
        <v>160</v>
      </c>
      <c r="E738" s="204" t="s">
        <v>2218</v>
      </c>
      <c r="F738" s="205" t="s">
        <v>2219</v>
      </c>
      <c r="G738" s="206" t="s">
        <v>304</v>
      </c>
      <c r="H738" s="207">
        <v>140</v>
      </c>
      <c r="I738" s="208"/>
      <c r="J738" s="209">
        <f>ROUND(I738*H738,2)</f>
        <v>0</v>
      </c>
      <c r="K738" s="205" t="s">
        <v>5</v>
      </c>
      <c r="L738" s="47"/>
      <c r="M738" s="210" t="s">
        <v>5</v>
      </c>
      <c r="N738" s="211" t="s">
        <v>44</v>
      </c>
      <c r="O738" s="48"/>
      <c r="P738" s="212">
        <f>O738*H738</f>
        <v>0</v>
      </c>
      <c r="Q738" s="212">
        <v>0</v>
      </c>
      <c r="R738" s="212">
        <f>Q738*H738</f>
        <v>0</v>
      </c>
      <c r="S738" s="212">
        <v>0</v>
      </c>
      <c r="T738" s="213">
        <f>S738*H738</f>
        <v>0</v>
      </c>
      <c r="AR738" s="25" t="s">
        <v>255</v>
      </c>
      <c r="AT738" s="25" t="s">
        <v>160</v>
      </c>
      <c r="AU738" s="25" t="s">
        <v>82</v>
      </c>
      <c r="AY738" s="25" t="s">
        <v>158</v>
      </c>
      <c r="BE738" s="214">
        <f>IF(N738="základní",J738,0)</f>
        <v>0</v>
      </c>
      <c r="BF738" s="214">
        <f>IF(N738="snížená",J738,0)</f>
        <v>0</v>
      </c>
      <c r="BG738" s="214">
        <f>IF(N738="zákl. přenesená",J738,0)</f>
        <v>0</v>
      </c>
      <c r="BH738" s="214">
        <f>IF(N738="sníž. přenesená",J738,0)</f>
        <v>0</v>
      </c>
      <c r="BI738" s="214">
        <f>IF(N738="nulová",J738,0)</f>
        <v>0</v>
      </c>
      <c r="BJ738" s="25" t="s">
        <v>78</v>
      </c>
      <c r="BK738" s="214">
        <f>ROUND(I738*H738,2)</f>
        <v>0</v>
      </c>
      <c r="BL738" s="25" t="s">
        <v>255</v>
      </c>
      <c r="BM738" s="25" t="s">
        <v>2220</v>
      </c>
    </row>
    <row r="739" spans="2:65" s="1" customFormat="1" ht="318.75" customHeight="1">
      <c r="B739" s="202"/>
      <c r="C739" s="203" t="s">
        <v>1049</v>
      </c>
      <c r="D739" s="203" t="s">
        <v>160</v>
      </c>
      <c r="E739" s="204" t="s">
        <v>2221</v>
      </c>
      <c r="F739" s="205" t="s">
        <v>2222</v>
      </c>
      <c r="G739" s="206" t="s">
        <v>304</v>
      </c>
      <c r="H739" s="207">
        <v>117.4</v>
      </c>
      <c r="I739" s="208"/>
      <c r="J739" s="209">
        <f>ROUND(I739*H739,2)</f>
        <v>0</v>
      </c>
      <c r="K739" s="205" t="s">
        <v>5</v>
      </c>
      <c r="L739" s="47"/>
      <c r="M739" s="210" t="s">
        <v>5</v>
      </c>
      <c r="N739" s="211" t="s">
        <v>44</v>
      </c>
      <c r="O739" s="48"/>
      <c r="P739" s="212">
        <f>O739*H739</f>
        <v>0</v>
      </c>
      <c r="Q739" s="212">
        <v>0</v>
      </c>
      <c r="R739" s="212">
        <f>Q739*H739</f>
        <v>0</v>
      </c>
      <c r="S739" s="212">
        <v>0</v>
      </c>
      <c r="T739" s="213">
        <f>S739*H739</f>
        <v>0</v>
      </c>
      <c r="AR739" s="25" t="s">
        <v>255</v>
      </c>
      <c r="AT739" s="25" t="s">
        <v>160</v>
      </c>
      <c r="AU739" s="25" t="s">
        <v>82</v>
      </c>
      <c r="AY739" s="25" t="s">
        <v>158</v>
      </c>
      <c r="BE739" s="214">
        <f>IF(N739="základní",J739,0)</f>
        <v>0</v>
      </c>
      <c r="BF739" s="214">
        <f>IF(N739="snížená",J739,0)</f>
        <v>0</v>
      </c>
      <c r="BG739" s="214">
        <f>IF(N739="zákl. přenesená",J739,0)</f>
        <v>0</v>
      </c>
      <c r="BH739" s="214">
        <f>IF(N739="sníž. přenesená",J739,0)</f>
        <v>0</v>
      </c>
      <c r="BI739" s="214">
        <f>IF(N739="nulová",J739,0)</f>
        <v>0</v>
      </c>
      <c r="BJ739" s="25" t="s">
        <v>78</v>
      </c>
      <c r="BK739" s="214">
        <f>ROUND(I739*H739,2)</f>
        <v>0</v>
      </c>
      <c r="BL739" s="25" t="s">
        <v>255</v>
      </c>
      <c r="BM739" s="25" t="s">
        <v>2223</v>
      </c>
    </row>
    <row r="740" spans="2:65" s="1" customFormat="1" ht="331.5" customHeight="1">
      <c r="B740" s="202"/>
      <c r="C740" s="203" t="s">
        <v>1054</v>
      </c>
      <c r="D740" s="203" t="s">
        <v>160</v>
      </c>
      <c r="E740" s="204" t="s">
        <v>2224</v>
      </c>
      <c r="F740" s="205" t="s">
        <v>2225</v>
      </c>
      <c r="G740" s="206" t="s">
        <v>304</v>
      </c>
      <c r="H740" s="207">
        <v>10.8</v>
      </c>
      <c r="I740" s="208"/>
      <c r="J740" s="209">
        <f>ROUND(I740*H740,2)</f>
        <v>0</v>
      </c>
      <c r="K740" s="205" t="s">
        <v>5</v>
      </c>
      <c r="L740" s="47"/>
      <c r="M740" s="210" t="s">
        <v>5</v>
      </c>
      <c r="N740" s="211" t="s">
        <v>44</v>
      </c>
      <c r="O740" s="48"/>
      <c r="P740" s="212">
        <f>O740*H740</f>
        <v>0</v>
      </c>
      <c r="Q740" s="212">
        <v>0</v>
      </c>
      <c r="R740" s="212">
        <f>Q740*H740</f>
        <v>0</v>
      </c>
      <c r="S740" s="212">
        <v>0</v>
      </c>
      <c r="T740" s="213">
        <f>S740*H740</f>
        <v>0</v>
      </c>
      <c r="AR740" s="25" t="s">
        <v>255</v>
      </c>
      <c r="AT740" s="25" t="s">
        <v>160</v>
      </c>
      <c r="AU740" s="25" t="s">
        <v>82</v>
      </c>
      <c r="AY740" s="25" t="s">
        <v>158</v>
      </c>
      <c r="BE740" s="214">
        <f>IF(N740="základní",J740,0)</f>
        <v>0</v>
      </c>
      <c r="BF740" s="214">
        <f>IF(N740="snížená",J740,0)</f>
        <v>0</v>
      </c>
      <c r="BG740" s="214">
        <f>IF(N740="zákl. přenesená",J740,0)</f>
        <v>0</v>
      </c>
      <c r="BH740" s="214">
        <f>IF(N740="sníž. přenesená",J740,0)</f>
        <v>0</v>
      </c>
      <c r="BI740" s="214">
        <f>IF(N740="nulová",J740,0)</f>
        <v>0</v>
      </c>
      <c r="BJ740" s="25" t="s">
        <v>78</v>
      </c>
      <c r="BK740" s="214">
        <f>ROUND(I740*H740,2)</f>
        <v>0</v>
      </c>
      <c r="BL740" s="25" t="s">
        <v>255</v>
      </c>
      <c r="BM740" s="25" t="s">
        <v>2226</v>
      </c>
    </row>
    <row r="741" spans="2:65" s="1" customFormat="1" ht="344.25" customHeight="1">
      <c r="B741" s="202"/>
      <c r="C741" s="203" t="s">
        <v>1059</v>
      </c>
      <c r="D741" s="203" t="s">
        <v>160</v>
      </c>
      <c r="E741" s="204" t="s">
        <v>2227</v>
      </c>
      <c r="F741" s="205" t="s">
        <v>2228</v>
      </c>
      <c r="G741" s="206" t="s">
        <v>304</v>
      </c>
      <c r="H741" s="207">
        <v>1.2</v>
      </c>
      <c r="I741" s="208"/>
      <c r="J741" s="209">
        <f>ROUND(I741*H741,2)</f>
        <v>0</v>
      </c>
      <c r="K741" s="205" t="s">
        <v>5</v>
      </c>
      <c r="L741" s="47"/>
      <c r="M741" s="210" t="s">
        <v>5</v>
      </c>
      <c r="N741" s="211" t="s">
        <v>44</v>
      </c>
      <c r="O741" s="48"/>
      <c r="P741" s="212">
        <f>O741*H741</f>
        <v>0</v>
      </c>
      <c r="Q741" s="212">
        <v>0</v>
      </c>
      <c r="R741" s="212">
        <f>Q741*H741</f>
        <v>0</v>
      </c>
      <c r="S741" s="212">
        <v>0</v>
      </c>
      <c r="T741" s="213">
        <f>S741*H741</f>
        <v>0</v>
      </c>
      <c r="AR741" s="25" t="s">
        <v>255</v>
      </c>
      <c r="AT741" s="25" t="s">
        <v>160</v>
      </c>
      <c r="AU741" s="25" t="s">
        <v>82</v>
      </c>
      <c r="AY741" s="25" t="s">
        <v>158</v>
      </c>
      <c r="BE741" s="214">
        <f>IF(N741="základní",J741,0)</f>
        <v>0</v>
      </c>
      <c r="BF741" s="214">
        <f>IF(N741="snížená",J741,0)</f>
        <v>0</v>
      </c>
      <c r="BG741" s="214">
        <f>IF(N741="zákl. přenesená",J741,0)</f>
        <v>0</v>
      </c>
      <c r="BH741" s="214">
        <f>IF(N741="sníž. přenesená",J741,0)</f>
        <v>0</v>
      </c>
      <c r="BI741" s="214">
        <f>IF(N741="nulová",J741,0)</f>
        <v>0</v>
      </c>
      <c r="BJ741" s="25" t="s">
        <v>78</v>
      </c>
      <c r="BK741" s="214">
        <f>ROUND(I741*H741,2)</f>
        <v>0</v>
      </c>
      <c r="BL741" s="25" t="s">
        <v>255</v>
      </c>
      <c r="BM741" s="25" t="s">
        <v>2229</v>
      </c>
    </row>
    <row r="742" spans="2:65" s="1" customFormat="1" ht="331.5" customHeight="1">
      <c r="B742" s="202"/>
      <c r="C742" s="203" t="s">
        <v>1064</v>
      </c>
      <c r="D742" s="203" t="s">
        <v>160</v>
      </c>
      <c r="E742" s="204" t="s">
        <v>2230</v>
      </c>
      <c r="F742" s="205" t="s">
        <v>2231</v>
      </c>
      <c r="G742" s="206" t="s">
        <v>304</v>
      </c>
      <c r="H742" s="207">
        <v>140</v>
      </c>
      <c r="I742" s="208"/>
      <c r="J742" s="209">
        <f>ROUND(I742*H742,2)</f>
        <v>0</v>
      </c>
      <c r="K742" s="205" t="s">
        <v>5</v>
      </c>
      <c r="L742" s="47"/>
      <c r="M742" s="210" t="s">
        <v>5</v>
      </c>
      <c r="N742" s="211" t="s">
        <v>44</v>
      </c>
      <c r="O742" s="48"/>
      <c r="P742" s="212">
        <f>O742*H742</f>
        <v>0</v>
      </c>
      <c r="Q742" s="212">
        <v>0</v>
      </c>
      <c r="R742" s="212">
        <f>Q742*H742</f>
        <v>0</v>
      </c>
      <c r="S742" s="212">
        <v>0</v>
      </c>
      <c r="T742" s="213">
        <f>S742*H742</f>
        <v>0</v>
      </c>
      <c r="AR742" s="25" t="s">
        <v>255</v>
      </c>
      <c r="AT742" s="25" t="s">
        <v>160</v>
      </c>
      <c r="AU742" s="25" t="s">
        <v>82</v>
      </c>
      <c r="AY742" s="25" t="s">
        <v>158</v>
      </c>
      <c r="BE742" s="214">
        <f>IF(N742="základní",J742,0)</f>
        <v>0</v>
      </c>
      <c r="BF742" s="214">
        <f>IF(N742="snížená",J742,0)</f>
        <v>0</v>
      </c>
      <c r="BG742" s="214">
        <f>IF(N742="zákl. přenesená",J742,0)</f>
        <v>0</v>
      </c>
      <c r="BH742" s="214">
        <f>IF(N742="sníž. přenesená",J742,0)</f>
        <v>0</v>
      </c>
      <c r="BI742" s="214">
        <f>IF(N742="nulová",J742,0)</f>
        <v>0</v>
      </c>
      <c r="BJ742" s="25" t="s">
        <v>78</v>
      </c>
      <c r="BK742" s="214">
        <f>ROUND(I742*H742,2)</f>
        <v>0</v>
      </c>
      <c r="BL742" s="25" t="s">
        <v>255</v>
      </c>
      <c r="BM742" s="25" t="s">
        <v>2232</v>
      </c>
    </row>
    <row r="743" spans="2:65" s="1" customFormat="1" ht="25.5" customHeight="1">
      <c r="B743" s="202"/>
      <c r="C743" s="203" t="s">
        <v>1070</v>
      </c>
      <c r="D743" s="203" t="s">
        <v>160</v>
      </c>
      <c r="E743" s="204" t="s">
        <v>2233</v>
      </c>
      <c r="F743" s="205" t="s">
        <v>2234</v>
      </c>
      <c r="G743" s="206" t="s">
        <v>1305</v>
      </c>
      <c r="H743" s="257"/>
      <c r="I743" s="208"/>
      <c r="J743" s="209">
        <f>ROUND(I743*H743,2)</f>
        <v>0</v>
      </c>
      <c r="K743" s="205" t="s">
        <v>164</v>
      </c>
      <c r="L743" s="47"/>
      <c r="M743" s="210" t="s">
        <v>5</v>
      </c>
      <c r="N743" s="211" t="s">
        <v>44</v>
      </c>
      <c r="O743" s="48"/>
      <c r="P743" s="212">
        <f>O743*H743</f>
        <v>0</v>
      </c>
      <c r="Q743" s="212">
        <v>0</v>
      </c>
      <c r="R743" s="212">
        <f>Q743*H743</f>
        <v>0</v>
      </c>
      <c r="S743" s="212">
        <v>0</v>
      </c>
      <c r="T743" s="213">
        <f>S743*H743</f>
        <v>0</v>
      </c>
      <c r="AR743" s="25" t="s">
        <v>255</v>
      </c>
      <c r="AT743" s="25" t="s">
        <v>160</v>
      </c>
      <c r="AU743" s="25" t="s">
        <v>82</v>
      </c>
      <c r="AY743" s="25" t="s">
        <v>158</v>
      </c>
      <c r="BE743" s="214">
        <f>IF(N743="základní",J743,0)</f>
        <v>0</v>
      </c>
      <c r="BF743" s="214">
        <f>IF(N743="snížená",J743,0)</f>
        <v>0</v>
      </c>
      <c r="BG743" s="214">
        <f>IF(N743="zákl. přenesená",J743,0)</f>
        <v>0</v>
      </c>
      <c r="BH743" s="214">
        <f>IF(N743="sníž. přenesená",J743,0)</f>
        <v>0</v>
      </c>
      <c r="BI743" s="214">
        <f>IF(N743="nulová",J743,0)</f>
        <v>0</v>
      </c>
      <c r="BJ743" s="25" t="s">
        <v>78</v>
      </c>
      <c r="BK743" s="214">
        <f>ROUND(I743*H743,2)</f>
        <v>0</v>
      </c>
      <c r="BL743" s="25" t="s">
        <v>255</v>
      </c>
      <c r="BM743" s="25" t="s">
        <v>2235</v>
      </c>
    </row>
    <row r="744" spans="2:63" s="10" customFormat="1" ht="29.85" customHeight="1">
      <c r="B744" s="189"/>
      <c r="D744" s="190" t="s">
        <v>72</v>
      </c>
      <c r="E744" s="200" t="s">
        <v>1414</v>
      </c>
      <c r="F744" s="200" t="s">
        <v>1415</v>
      </c>
      <c r="I744" s="192"/>
      <c r="J744" s="201">
        <f>BK744</f>
        <v>0</v>
      </c>
      <c r="L744" s="189"/>
      <c r="M744" s="194"/>
      <c r="N744" s="195"/>
      <c r="O744" s="195"/>
      <c r="P744" s="196">
        <f>SUM(P745:P781)</f>
        <v>0</v>
      </c>
      <c r="Q744" s="195"/>
      <c r="R744" s="196">
        <f>SUM(R745:R781)</f>
        <v>0</v>
      </c>
      <c r="S744" s="195"/>
      <c r="T744" s="197">
        <f>SUM(T745:T781)</f>
        <v>0</v>
      </c>
      <c r="AR744" s="190" t="s">
        <v>82</v>
      </c>
      <c r="AT744" s="198" t="s">
        <v>72</v>
      </c>
      <c r="AU744" s="198" t="s">
        <v>78</v>
      </c>
      <c r="AY744" s="190" t="s">
        <v>158</v>
      </c>
      <c r="BK744" s="199">
        <f>SUM(BK745:BK781)</f>
        <v>0</v>
      </c>
    </row>
    <row r="745" spans="2:65" s="1" customFormat="1" ht="25.5" customHeight="1">
      <c r="B745" s="202"/>
      <c r="C745" s="203" t="s">
        <v>1078</v>
      </c>
      <c r="D745" s="203" t="s">
        <v>160</v>
      </c>
      <c r="E745" s="204" t="s">
        <v>1423</v>
      </c>
      <c r="F745" s="205" t="s">
        <v>1424</v>
      </c>
      <c r="G745" s="206" t="s">
        <v>853</v>
      </c>
      <c r="H745" s="207">
        <v>1</v>
      </c>
      <c r="I745" s="208"/>
      <c r="J745" s="209">
        <f>ROUND(I745*H745,2)</f>
        <v>0</v>
      </c>
      <c r="K745" s="205" t="s">
        <v>164</v>
      </c>
      <c r="L745" s="47"/>
      <c r="M745" s="210" t="s">
        <v>5</v>
      </c>
      <c r="N745" s="211" t="s">
        <v>44</v>
      </c>
      <c r="O745" s="48"/>
      <c r="P745" s="212">
        <f>O745*H745</f>
        <v>0</v>
      </c>
      <c r="Q745" s="212">
        <v>0</v>
      </c>
      <c r="R745" s="212">
        <f>Q745*H745</f>
        <v>0</v>
      </c>
      <c r="S745" s="212">
        <v>0</v>
      </c>
      <c r="T745" s="213">
        <f>S745*H745</f>
        <v>0</v>
      </c>
      <c r="AR745" s="25" t="s">
        <v>255</v>
      </c>
      <c r="AT745" s="25" t="s">
        <v>160</v>
      </c>
      <c r="AU745" s="25" t="s">
        <v>82</v>
      </c>
      <c r="AY745" s="25" t="s">
        <v>158</v>
      </c>
      <c r="BE745" s="214">
        <f>IF(N745="základní",J745,0)</f>
        <v>0</v>
      </c>
      <c r="BF745" s="214">
        <f>IF(N745="snížená",J745,0)</f>
        <v>0</v>
      </c>
      <c r="BG745" s="214">
        <f>IF(N745="zákl. přenesená",J745,0)</f>
        <v>0</v>
      </c>
      <c r="BH745" s="214">
        <f>IF(N745="sníž. přenesená",J745,0)</f>
        <v>0</v>
      </c>
      <c r="BI745" s="214">
        <f>IF(N745="nulová",J745,0)</f>
        <v>0</v>
      </c>
      <c r="BJ745" s="25" t="s">
        <v>78</v>
      </c>
      <c r="BK745" s="214">
        <f>ROUND(I745*H745,2)</f>
        <v>0</v>
      </c>
      <c r="BL745" s="25" t="s">
        <v>255</v>
      </c>
      <c r="BM745" s="25" t="s">
        <v>2236</v>
      </c>
    </row>
    <row r="746" spans="2:51" s="12" customFormat="1" ht="13.5">
      <c r="B746" s="223"/>
      <c r="D746" s="216" t="s">
        <v>166</v>
      </c>
      <c r="E746" s="224" t="s">
        <v>5</v>
      </c>
      <c r="F746" s="225" t="s">
        <v>78</v>
      </c>
      <c r="H746" s="226">
        <v>1</v>
      </c>
      <c r="I746" s="227"/>
      <c r="L746" s="223"/>
      <c r="M746" s="228"/>
      <c r="N746" s="229"/>
      <c r="O746" s="229"/>
      <c r="P746" s="229"/>
      <c r="Q746" s="229"/>
      <c r="R746" s="229"/>
      <c r="S746" s="229"/>
      <c r="T746" s="230"/>
      <c r="AT746" s="224" t="s">
        <v>166</v>
      </c>
      <c r="AU746" s="224" t="s">
        <v>82</v>
      </c>
      <c r="AV746" s="12" t="s">
        <v>82</v>
      </c>
      <c r="AW746" s="12" t="s">
        <v>36</v>
      </c>
      <c r="AX746" s="12" t="s">
        <v>73</v>
      </c>
      <c r="AY746" s="224" t="s">
        <v>158</v>
      </c>
    </row>
    <row r="747" spans="2:51" s="13" customFormat="1" ht="13.5">
      <c r="B747" s="231"/>
      <c r="D747" s="216" t="s">
        <v>166</v>
      </c>
      <c r="E747" s="232" t="s">
        <v>5</v>
      </c>
      <c r="F747" s="233" t="s">
        <v>169</v>
      </c>
      <c r="H747" s="234">
        <v>1</v>
      </c>
      <c r="I747" s="235"/>
      <c r="L747" s="231"/>
      <c r="M747" s="236"/>
      <c r="N747" s="237"/>
      <c r="O747" s="237"/>
      <c r="P747" s="237"/>
      <c r="Q747" s="237"/>
      <c r="R747" s="237"/>
      <c r="S747" s="237"/>
      <c r="T747" s="238"/>
      <c r="AT747" s="232" t="s">
        <v>166</v>
      </c>
      <c r="AU747" s="232" t="s">
        <v>82</v>
      </c>
      <c r="AV747" s="13" t="s">
        <v>88</v>
      </c>
      <c r="AW747" s="13" t="s">
        <v>36</v>
      </c>
      <c r="AX747" s="13" t="s">
        <v>78</v>
      </c>
      <c r="AY747" s="232" t="s">
        <v>158</v>
      </c>
    </row>
    <row r="748" spans="2:65" s="1" customFormat="1" ht="408" customHeight="1">
      <c r="B748" s="202"/>
      <c r="C748" s="203" t="s">
        <v>1091</v>
      </c>
      <c r="D748" s="203" t="s">
        <v>160</v>
      </c>
      <c r="E748" s="204" t="s">
        <v>1430</v>
      </c>
      <c r="F748" s="258" t="s">
        <v>2237</v>
      </c>
      <c r="G748" s="206" t="s">
        <v>304</v>
      </c>
      <c r="H748" s="207">
        <v>86.5</v>
      </c>
      <c r="I748" s="208"/>
      <c r="J748" s="209">
        <f>ROUND(I748*H748,2)</f>
        <v>0</v>
      </c>
      <c r="K748" s="205" t="s">
        <v>5</v>
      </c>
      <c r="L748" s="47"/>
      <c r="M748" s="210" t="s">
        <v>5</v>
      </c>
      <c r="N748" s="211" t="s">
        <v>44</v>
      </c>
      <c r="O748" s="48"/>
      <c r="P748" s="212">
        <f>O748*H748</f>
        <v>0</v>
      </c>
      <c r="Q748" s="212">
        <v>0</v>
      </c>
      <c r="R748" s="212">
        <f>Q748*H748</f>
        <v>0</v>
      </c>
      <c r="S748" s="212">
        <v>0</v>
      </c>
      <c r="T748" s="213">
        <f>S748*H748</f>
        <v>0</v>
      </c>
      <c r="AR748" s="25" t="s">
        <v>255</v>
      </c>
      <c r="AT748" s="25" t="s">
        <v>160</v>
      </c>
      <c r="AU748" s="25" t="s">
        <v>82</v>
      </c>
      <c r="AY748" s="25" t="s">
        <v>158</v>
      </c>
      <c r="BE748" s="214">
        <f>IF(N748="základní",J748,0)</f>
        <v>0</v>
      </c>
      <c r="BF748" s="214">
        <f>IF(N748="snížená",J748,0)</f>
        <v>0</v>
      </c>
      <c r="BG748" s="214">
        <f>IF(N748="zákl. přenesená",J748,0)</f>
        <v>0</v>
      </c>
      <c r="BH748" s="214">
        <f>IF(N748="sníž. přenesená",J748,0)</f>
        <v>0</v>
      </c>
      <c r="BI748" s="214">
        <f>IF(N748="nulová",J748,0)</f>
        <v>0</v>
      </c>
      <c r="BJ748" s="25" t="s">
        <v>78</v>
      </c>
      <c r="BK748" s="214">
        <f>ROUND(I748*H748,2)</f>
        <v>0</v>
      </c>
      <c r="BL748" s="25" t="s">
        <v>255</v>
      </c>
      <c r="BM748" s="25" t="s">
        <v>2238</v>
      </c>
    </row>
    <row r="749" spans="2:51" s="11" customFormat="1" ht="13.5">
      <c r="B749" s="215"/>
      <c r="D749" s="216" t="s">
        <v>166</v>
      </c>
      <c r="E749" s="217" t="s">
        <v>5</v>
      </c>
      <c r="F749" s="218" t="s">
        <v>1433</v>
      </c>
      <c r="H749" s="217" t="s">
        <v>5</v>
      </c>
      <c r="I749" s="219"/>
      <c r="L749" s="215"/>
      <c r="M749" s="220"/>
      <c r="N749" s="221"/>
      <c r="O749" s="221"/>
      <c r="P749" s="221"/>
      <c r="Q749" s="221"/>
      <c r="R749" s="221"/>
      <c r="S749" s="221"/>
      <c r="T749" s="222"/>
      <c r="AT749" s="217" t="s">
        <v>166</v>
      </c>
      <c r="AU749" s="217" t="s">
        <v>82</v>
      </c>
      <c r="AV749" s="11" t="s">
        <v>78</v>
      </c>
      <c r="AW749" s="11" t="s">
        <v>36</v>
      </c>
      <c r="AX749" s="11" t="s">
        <v>73</v>
      </c>
      <c r="AY749" s="217" t="s">
        <v>158</v>
      </c>
    </row>
    <row r="750" spans="2:51" s="12" customFormat="1" ht="13.5">
      <c r="B750" s="223"/>
      <c r="D750" s="216" t="s">
        <v>166</v>
      </c>
      <c r="E750" s="224" t="s">
        <v>5</v>
      </c>
      <c r="F750" s="225" t="s">
        <v>2239</v>
      </c>
      <c r="H750" s="226">
        <v>86.5</v>
      </c>
      <c r="I750" s="227"/>
      <c r="L750" s="223"/>
      <c r="M750" s="228"/>
      <c r="N750" s="229"/>
      <c r="O750" s="229"/>
      <c r="P750" s="229"/>
      <c r="Q750" s="229"/>
      <c r="R750" s="229"/>
      <c r="S750" s="229"/>
      <c r="T750" s="230"/>
      <c r="AT750" s="224" t="s">
        <v>166</v>
      </c>
      <c r="AU750" s="224" t="s">
        <v>82</v>
      </c>
      <c r="AV750" s="12" t="s">
        <v>82</v>
      </c>
      <c r="AW750" s="12" t="s">
        <v>36</v>
      </c>
      <c r="AX750" s="12" t="s">
        <v>73</v>
      </c>
      <c r="AY750" s="224" t="s">
        <v>158</v>
      </c>
    </row>
    <row r="751" spans="2:51" s="13" customFormat="1" ht="13.5">
      <c r="B751" s="231"/>
      <c r="D751" s="216" t="s">
        <v>166</v>
      </c>
      <c r="E751" s="232" t="s">
        <v>5</v>
      </c>
      <c r="F751" s="233" t="s">
        <v>169</v>
      </c>
      <c r="H751" s="234">
        <v>86.5</v>
      </c>
      <c r="I751" s="235"/>
      <c r="L751" s="231"/>
      <c r="M751" s="236"/>
      <c r="N751" s="237"/>
      <c r="O751" s="237"/>
      <c r="P751" s="237"/>
      <c r="Q751" s="237"/>
      <c r="R751" s="237"/>
      <c r="S751" s="237"/>
      <c r="T751" s="238"/>
      <c r="AT751" s="232" t="s">
        <v>166</v>
      </c>
      <c r="AU751" s="232" t="s">
        <v>82</v>
      </c>
      <c r="AV751" s="13" t="s">
        <v>88</v>
      </c>
      <c r="AW751" s="13" t="s">
        <v>36</v>
      </c>
      <c r="AX751" s="13" t="s">
        <v>78</v>
      </c>
      <c r="AY751" s="232" t="s">
        <v>158</v>
      </c>
    </row>
    <row r="752" spans="2:65" s="1" customFormat="1" ht="318.75" customHeight="1">
      <c r="B752" s="202"/>
      <c r="C752" s="203" t="s">
        <v>1094</v>
      </c>
      <c r="D752" s="203" t="s">
        <v>160</v>
      </c>
      <c r="E752" s="204" t="s">
        <v>1436</v>
      </c>
      <c r="F752" s="205" t="s">
        <v>2240</v>
      </c>
      <c r="G752" s="206" t="s">
        <v>304</v>
      </c>
      <c r="H752" s="207">
        <v>46.6</v>
      </c>
      <c r="I752" s="208"/>
      <c r="J752" s="209">
        <f>ROUND(I752*H752,2)</f>
        <v>0</v>
      </c>
      <c r="K752" s="205" t="s">
        <v>5</v>
      </c>
      <c r="L752" s="47"/>
      <c r="M752" s="210" t="s">
        <v>5</v>
      </c>
      <c r="N752" s="211" t="s">
        <v>44</v>
      </c>
      <c r="O752" s="48"/>
      <c r="P752" s="212">
        <f>O752*H752</f>
        <v>0</v>
      </c>
      <c r="Q752" s="212">
        <v>0</v>
      </c>
      <c r="R752" s="212">
        <f>Q752*H752</f>
        <v>0</v>
      </c>
      <c r="S752" s="212">
        <v>0</v>
      </c>
      <c r="T752" s="213">
        <f>S752*H752</f>
        <v>0</v>
      </c>
      <c r="AR752" s="25" t="s">
        <v>255</v>
      </c>
      <c r="AT752" s="25" t="s">
        <v>160</v>
      </c>
      <c r="AU752" s="25" t="s">
        <v>82</v>
      </c>
      <c r="AY752" s="25" t="s">
        <v>158</v>
      </c>
      <c r="BE752" s="214">
        <f>IF(N752="základní",J752,0)</f>
        <v>0</v>
      </c>
      <c r="BF752" s="214">
        <f>IF(N752="snížená",J752,0)</f>
        <v>0</v>
      </c>
      <c r="BG752" s="214">
        <f>IF(N752="zákl. přenesená",J752,0)</f>
        <v>0</v>
      </c>
      <c r="BH752" s="214">
        <f>IF(N752="sníž. přenesená",J752,0)</f>
        <v>0</v>
      </c>
      <c r="BI752" s="214">
        <f>IF(N752="nulová",J752,0)</f>
        <v>0</v>
      </c>
      <c r="BJ752" s="25" t="s">
        <v>78</v>
      </c>
      <c r="BK752" s="214">
        <f>ROUND(I752*H752,2)</f>
        <v>0</v>
      </c>
      <c r="BL752" s="25" t="s">
        <v>255</v>
      </c>
      <c r="BM752" s="25" t="s">
        <v>2241</v>
      </c>
    </row>
    <row r="753" spans="2:51" s="11" customFormat="1" ht="13.5">
      <c r="B753" s="215"/>
      <c r="D753" s="216" t="s">
        <v>166</v>
      </c>
      <c r="E753" s="217" t="s">
        <v>5</v>
      </c>
      <c r="F753" s="218" t="s">
        <v>1439</v>
      </c>
      <c r="H753" s="217" t="s">
        <v>5</v>
      </c>
      <c r="I753" s="219"/>
      <c r="L753" s="215"/>
      <c r="M753" s="220"/>
      <c r="N753" s="221"/>
      <c r="O753" s="221"/>
      <c r="P753" s="221"/>
      <c r="Q753" s="221"/>
      <c r="R753" s="221"/>
      <c r="S753" s="221"/>
      <c r="T753" s="222"/>
      <c r="AT753" s="217" t="s">
        <v>166</v>
      </c>
      <c r="AU753" s="217" t="s">
        <v>82</v>
      </c>
      <c r="AV753" s="11" t="s">
        <v>78</v>
      </c>
      <c r="AW753" s="11" t="s">
        <v>36</v>
      </c>
      <c r="AX753" s="11" t="s">
        <v>73</v>
      </c>
      <c r="AY753" s="217" t="s">
        <v>158</v>
      </c>
    </row>
    <row r="754" spans="2:51" s="12" customFormat="1" ht="13.5">
      <c r="B754" s="223"/>
      <c r="D754" s="216" t="s">
        <v>166</v>
      </c>
      <c r="E754" s="224" t="s">
        <v>5</v>
      </c>
      <c r="F754" s="225" t="s">
        <v>2242</v>
      </c>
      <c r="H754" s="226">
        <v>46.6</v>
      </c>
      <c r="I754" s="227"/>
      <c r="L754" s="223"/>
      <c r="M754" s="228"/>
      <c r="N754" s="229"/>
      <c r="O754" s="229"/>
      <c r="P754" s="229"/>
      <c r="Q754" s="229"/>
      <c r="R754" s="229"/>
      <c r="S754" s="229"/>
      <c r="T754" s="230"/>
      <c r="AT754" s="224" t="s">
        <v>166</v>
      </c>
      <c r="AU754" s="224" t="s">
        <v>82</v>
      </c>
      <c r="AV754" s="12" t="s">
        <v>82</v>
      </c>
      <c r="AW754" s="12" t="s">
        <v>36</v>
      </c>
      <c r="AX754" s="12" t="s">
        <v>73</v>
      </c>
      <c r="AY754" s="224" t="s">
        <v>158</v>
      </c>
    </row>
    <row r="755" spans="2:51" s="13" customFormat="1" ht="13.5">
      <c r="B755" s="231"/>
      <c r="D755" s="216" t="s">
        <v>166</v>
      </c>
      <c r="E755" s="232" t="s">
        <v>5</v>
      </c>
      <c r="F755" s="233" t="s">
        <v>169</v>
      </c>
      <c r="H755" s="234">
        <v>46.6</v>
      </c>
      <c r="I755" s="235"/>
      <c r="L755" s="231"/>
      <c r="M755" s="236"/>
      <c r="N755" s="237"/>
      <c r="O755" s="237"/>
      <c r="P755" s="237"/>
      <c r="Q755" s="237"/>
      <c r="R755" s="237"/>
      <c r="S755" s="237"/>
      <c r="T755" s="238"/>
      <c r="AT755" s="232" t="s">
        <v>166</v>
      </c>
      <c r="AU755" s="232" t="s">
        <v>82</v>
      </c>
      <c r="AV755" s="13" t="s">
        <v>88</v>
      </c>
      <c r="AW755" s="13" t="s">
        <v>36</v>
      </c>
      <c r="AX755" s="13" t="s">
        <v>78</v>
      </c>
      <c r="AY755" s="232" t="s">
        <v>158</v>
      </c>
    </row>
    <row r="756" spans="2:65" s="1" customFormat="1" ht="408" customHeight="1">
      <c r="B756" s="202"/>
      <c r="C756" s="203" t="s">
        <v>1114</v>
      </c>
      <c r="D756" s="203" t="s">
        <v>160</v>
      </c>
      <c r="E756" s="204" t="s">
        <v>2243</v>
      </c>
      <c r="F756" s="258" t="s">
        <v>2244</v>
      </c>
      <c r="G756" s="206" t="s">
        <v>853</v>
      </c>
      <c r="H756" s="207">
        <v>2</v>
      </c>
      <c r="I756" s="208"/>
      <c r="J756" s="209">
        <f>ROUND(I756*H756,2)</f>
        <v>0</v>
      </c>
      <c r="K756" s="205" t="s">
        <v>5</v>
      </c>
      <c r="L756" s="47"/>
      <c r="M756" s="210" t="s">
        <v>5</v>
      </c>
      <c r="N756" s="211" t="s">
        <v>44</v>
      </c>
      <c r="O756" s="48"/>
      <c r="P756" s="212">
        <f>O756*H756</f>
        <v>0</v>
      </c>
      <c r="Q756" s="212">
        <v>0</v>
      </c>
      <c r="R756" s="212">
        <f>Q756*H756</f>
        <v>0</v>
      </c>
      <c r="S756" s="212">
        <v>0</v>
      </c>
      <c r="T756" s="213">
        <f>S756*H756</f>
        <v>0</v>
      </c>
      <c r="AR756" s="25" t="s">
        <v>255</v>
      </c>
      <c r="AT756" s="25" t="s">
        <v>160</v>
      </c>
      <c r="AU756" s="25" t="s">
        <v>82</v>
      </c>
      <c r="AY756" s="25" t="s">
        <v>158</v>
      </c>
      <c r="BE756" s="214">
        <f>IF(N756="základní",J756,0)</f>
        <v>0</v>
      </c>
      <c r="BF756" s="214">
        <f>IF(N756="snížená",J756,0)</f>
        <v>0</v>
      </c>
      <c r="BG756" s="214">
        <f>IF(N756="zákl. přenesená",J756,0)</f>
        <v>0</v>
      </c>
      <c r="BH756" s="214">
        <f>IF(N756="sníž. přenesená",J756,0)</f>
        <v>0</v>
      </c>
      <c r="BI756" s="214">
        <f>IF(N756="nulová",J756,0)</f>
        <v>0</v>
      </c>
      <c r="BJ756" s="25" t="s">
        <v>78</v>
      </c>
      <c r="BK756" s="214">
        <f>ROUND(I756*H756,2)</f>
        <v>0</v>
      </c>
      <c r="BL756" s="25" t="s">
        <v>255</v>
      </c>
      <c r="BM756" s="25" t="s">
        <v>2245</v>
      </c>
    </row>
    <row r="757" spans="2:65" s="1" customFormat="1" ht="408" customHeight="1">
      <c r="B757" s="202"/>
      <c r="C757" s="203" t="s">
        <v>1119</v>
      </c>
      <c r="D757" s="203" t="s">
        <v>160</v>
      </c>
      <c r="E757" s="204" t="s">
        <v>2246</v>
      </c>
      <c r="F757" s="258" t="s">
        <v>2247</v>
      </c>
      <c r="G757" s="206" t="s">
        <v>853</v>
      </c>
      <c r="H757" s="207">
        <v>1</v>
      </c>
      <c r="I757" s="208"/>
      <c r="J757" s="209">
        <f>ROUND(I757*H757,2)</f>
        <v>0</v>
      </c>
      <c r="K757" s="205" t="s">
        <v>5</v>
      </c>
      <c r="L757" s="47"/>
      <c r="M757" s="210" t="s">
        <v>5</v>
      </c>
      <c r="N757" s="211" t="s">
        <v>44</v>
      </c>
      <c r="O757" s="48"/>
      <c r="P757" s="212">
        <f>O757*H757</f>
        <v>0</v>
      </c>
      <c r="Q757" s="212">
        <v>0</v>
      </c>
      <c r="R757" s="212">
        <f>Q757*H757</f>
        <v>0</v>
      </c>
      <c r="S757" s="212">
        <v>0</v>
      </c>
      <c r="T757" s="213">
        <f>S757*H757</f>
        <v>0</v>
      </c>
      <c r="AR757" s="25" t="s">
        <v>255</v>
      </c>
      <c r="AT757" s="25" t="s">
        <v>160</v>
      </c>
      <c r="AU757" s="25" t="s">
        <v>82</v>
      </c>
      <c r="AY757" s="25" t="s">
        <v>158</v>
      </c>
      <c r="BE757" s="214">
        <f>IF(N757="základní",J757,0)</f>
        <v>0</v>
      </c>
      <c r="BF757" s="214">
        <f>IF(N757="snížená",J757,0)</f>
        <v>0</v>
      </c>
      <c r="BG757" s="214">
        <f>IF(N757="zákl. přenesená",J757,0)</f>
        <v>0</v>
      </c>
      <c r="BH757" s="214">
        <f>IF(N757="sníž. přenesená",J757,0)</f>
        <v>0</v>
      </c>
      <c r="BI757" s="214">
        <f>IF(N757="nulová",J757,0)</f>
        <v>0</v>
      </c>
      <c r="BJ757" s="25" t="s">
        <v>78</v>
      </c>
      <c r="BK757" s="214">
        <f>ROUND(I757*H757,2)</f>
        <v>0</v>
      </c>
      <c r="BL757" s="25" t="s">
        <v>255</v>
      </c>
      <c r="BM757" s="25" t="s">
        <v>2248</v>
      </c>
    </row>
    <row r="758" spans="2:65" s="1" customFormat="1" ht="408" customHeight="1">
      <c r="B758" s="202"/>
      <c r="C758" s="203" t="s">
        <v>1125</v>
      </c>
      <c r="D758" s="203" t="s">
        <v>160</v>
      </c>
      <c r="E758" s="204" t="s">
        <v>2249</v>
      </c>
      <c r="F758" s="258" t="s">
        <v>2250</v>
      </c>
      <c r="G758" s="206" t="s">
        <v>853</v>
      </c>
      <c r="H758" s="207">
        <v>1</v>
      </c>
      <c r="I758" s="208"/>
      <c r="J758" s="209">
        <f>ROUND(I758*H758,2)</f>
        <v>0</v>
      </c>
      <c r="K758" s="205" t="s">
        <v>5</v>
      </c>
      <c r="L758" s="47"/>
      <c r="M758" s="210" t="s">
        <v>5</v>
      </c>
      <c r="N758" s="211" t="s">
        <v>44</v>
      </c>
      <c r="O758" s="48"/>
      <c r="P758" s="212">
        <f>O758*H758</f>
        <v>0</v>
      </c>
      <c r="Q758" s="212">
        <v>0</v>
      </c>
      <c r="R758" s="212">
        <f>Q758*H758</f>
        <v>0</v>
      </c>
      <c r="S758" s="212">
        <v>0</v>
      </c>
      <c r="T758" s="213">
        <f>S758*H758</f>
        <v>0</v>
      </c>
      <c r="AR758" s="25" t="s">
        <v>255</v>
      </c>
      <c r="AT758" s="25" t="s">
        <v>160</v>
      </c>
      <c r="AU758" s="25" t="s">
        <v>82</v>
      </c>
      <c r="AY758" s="25" t="s">
        <v>158</v>
      </c>
      <c r="BE758" s="214">
        <f>IF(N758="základní",J758,0)</f>
        <v>0</v>
      </c>
      <c r="BF758" s="214">
        <f>IF(N758="snížená",J758,0)</f>
        <v>0</v>
      </c>
      <c r="BG758" s="214">
        <f>IF(N758="zákl. přenesená",J758,0)</f>
        <v>0</v>
      </c>
      <c r="BH758" s="214">
        <f>IF(N758="sníž. přenesená",J758,0)</f>
        <v>0</v>
      </c>
      <c r="BI758" s="214">
        <f>IF(N758="nulová",J758,0)</f>
        <v>0</v>
      </c>
      <c r="BJ758" s="25" t="s">
        <v>78</v>
      </c>
      <c r="BK758" s="214">
        <f>ROUND(I758*H758,2)</f>
        <v>0</v>
      </c>
      <c r="BL758" s="25" t="s">
        <v>255</v>
      </c>
      <c r="BM758" s="25" t="s">
        <v>2251</v>
      </c>
    </row>
    <row r="759" spans="2:65" s="1" customFormat="1" ht="408" customHeight="1">
      <c r="B759" s="202"/>
      <c r="C759" s="203" t="s">
        <v>1129</v>
      </c>
      <c r="D759" s="203" t="s">
        <v>160</v>
      </c>
      <c r="E759" s="204" t="s">
        <v>2252</v>
      </c>
      <c r="F759" s="258" t="s">
        <v>2253</v>
      </c>
      <c r="G759" s="206" t="s">
        <v>853</v>
      </c>
      <c r="H759" s="207">
        <v>12</v>
      </c>
      <c r="I759" s="208"/>
      <c r="J759" s="209">
        <f>ROUND(I759*H759,2)</f>
        <v>0</v>
      </c>
      <c r="K759" s="205" t="s">
        <v>5</v>
      </c>
      <c r="L759" s="47"/>
      <c r="M759" s="210" t="s">
        <v>5</v>
      </c>
      <c r="N759" s="211" t="s">
        <v>44</v>
      </c>
      <c r="O759" s="48"/>
      <c r="P759" s="212">
        <f>O759*H759</f>
        <v>0</v>
      </c>
      <c r="Q759" s="212">
        <v>0</v>
      </c>
      <c r="R759" s="212">
        <f>Q759*H759</f>
        <v>0</v>
      </c>
      <c r="S759" s="212">
        <v>0</v>
      </c>
      <c r="T759" s="213">
        <f>S759*H759</f>
        <v>0</v>
      </c>
      <c r="AR759" s="25" t="s">
        <v>255</v>
      </c>
      <c r="AT759" s="25" t="s">
        <v>160</v>
      </c>
      <c r="AU759" s="25" t="s">
        <v>82</v>
      </c>
      <c r="AY759" s="25" t="s">
        <v>158</v>
      </c>
      <c r="BE759" s="214">
        <f>IF(N759="základní",J759,0)</f>
        <v>0</v>
      </c>
      <c r="BF759" s="214">
        <f>IF(N759="snížená",J759,0)</f>
        <v>0</v>
      </c>
      <c r="BG759" s="214">
        <f>IF(N759="zákl. přenesená",J759,0)</f>
        <v>0</v>
      </c>
      <c r="BH759" s="214">
        <f>IF(N759="sníž. přenesená",J759,0)</f>
        <v>0</v>
      </c>
      <c r="BI759" s="214">
        <f>IF(N759="nulová",J759,0)</f>
        <v>0</v>
      </c>
      <c r="BJ759" s="25" t="s">
        <v>78</v>
      </c>
      <c r="BK759" s="214">
        <f>ROUND(I759*H759,2)</f>
        <v>0</v>
      </c>
      <c r="BL759" s="25" t="s">
        <v>255</v>
      </c>
      <c r="BM759" s="25" t="s">
        <v>2254</v>
      </c>
    </row>
    <row r="760" spans="2:65" s="1" customFormat="1" ht="408" customHeight="1">
      <c r="B760" s="202"/>
      <c r="C760" s="203" t="s">
        <v>1131</v>
      </c>
      <c r="D760" s="203" t="s">
        <v>160</v>
      </c>
      <c r="E760" s="204" t="s">
        <v>2255</v>
      </c>
      <c r="F760" s="258" t="s">
        <v>2256</v>
      </c>
      <c r="G760" s="206" t="s">
        <v>853</v>
      </c>
      <c r="H760" s="207">
        <v>1</v>
      </c>
      <c r="I760" s="208"/>
      <c r="J760" s="209">
        <f>ROUND(I760*H760,2)</f>
        <v>0</v>
      </c>
      <c r="K760" s="205" t="s">
        <v>5</v>
      </c>
      <c r="L760" s="47"/>
      <c r="M760" s="210" t="s">
        <v>5</v>
      </c>
      <c r="N760" s="211" t="s">
        <v>44</v>
      </c>
      <c r="O760" s="48"/>
      <c r="P760" s="212">
        <f>O760*H760</f>
        <v>0</v>
      </c>
      <c r="Q760" s="212">
        <v>0</v>
      </c>
      <c r="R760" s="212">
        <f>Q760*H760</f>
        <v>0</v>
      </c>
      <c r="S760" s="212">
        <v>0</v>
      </c>
      <c r="T760" s="213">
        <f>S760*H760</f>
        <v>0</v>
      </c>
      <c r="AR760" s="25" t="s">
        <v>255</v>
      </c>
      <c r="AT760" s="25" t="s">
        <v>160</v>
      </c>
      <c r="AU760" s="25" t="s">
        <v>82</v>
      </c>
      <c r="AY760" s="25" t="s">
        <v>158</v>
      </c>
      <c r="BE760" s="214">
        <f>IF(N760="základní",J760,0)</f>
        <v>0</v>
      </c>
      <c r="BF760" s="214">
        <f>IF(N760="snížená",J760,0)</f>
        <v>0</v>
      </c>
      <c r="BG760" s="214">
        <f>IF(N760="zákl. přenesená",J760,0)</f>
        <v>0</v>
      </c>
      <c r="BH760" s="214">
        <f>IF(N760="sníž. přenesená",J760,0)</f>
        <v>0</v>
      </c>
      <c r="BI760" s="214">
        <f>IF(N760="nulová",J760,0)</f>
        <v>0</v>
      </c>
      <c r="BJ760" s="25" t="s">
        <v>78</v>
      </c>
      <c r="BK760" s="214">
        <f>ROUND(I760*H760,2)</f>
        <v>0</v>
      </c>
      <c r="BL760" s="25" t="s">
        <v>255</v>
      </c>
      <c r="BM760" s="25" t="s">
        <v>2257</v>
      </c>
    </row>
    <row r="761" spans="2:65" s="1" customFormat="1" ht="306" customHeight="1">
      <c r="B761" s="202"/>
      <c r="C761" s="203" t="s">
        <v>1136</v>
      </c>
      <c r="D761" s="203" t="s">
        <v>160</v>
      </c>
      <c r="E761" s="204" t="s">
        <v>2258</v>
      </c>
      <c r="F761" s="205" t="s">
        <v>2259</v>
      </c>
      <c r="G761" s="206" t="s">
        <v>853</v>
      </c>
      <c r="H761" s="207">
        <v>4</v>
      </c>
      <c r="I761" s="208"/>
      <c r="J761" s="209">
        <f>ROUND(I761*H761,2)</f>
        <v>0</v>
      </c>
      <c r="K761" s="205" t="s">
        <v>5</v>
      </c>
      <c r="L761" s="47"/>
      <c r="M761" s="210" t="s">
        <v>5</v>
      </c>
      <c r="N761" s="211" t="s">
        <v>44</v>
      </c>
      <c r="O761" s="48"/>
      <c r="P761" s="212">
        <f>O761*H761</f>
        <v>0</v>
      </c>
      <c r="Q761" s="212">
        <v>0</v>
      </c>
      <c r="R761" s="212">
        <f>Q761*H761</f>
        <v>0</v>
      </c>
      <c r="S761" s="212">
        <v>0</v>
      </c>
      <c r="T761" s="213">
        <f>S761*H761</f>
        <v>0</v>
      </c>
      <c r="AR761" s="25" t="s">
        <v>255</v>
      </c>
      <c r="AT761" s="25" t="s">
        <v>160</v>
      </c>
      <c r="AU761" s="25" t="s">
        <v>82</v>
      </c>
      <c r="AY761" s="25" t="s">
        <v>158</v>
      </c>
      <c r="BE761" s="214">
        <f>IF(N761="základní",J761,0)</f>
        <v>0</v>
      </c>
      <c r="BF761" s="214">
        <f>IF(N761="snížená",J761,0)</f>
        <v>0</v>
      </c>
      <c r="BG761" s="214">
        <f>IF(N761="zákl. přenesená",J761,0)</f>
        <v>0</v>
      </c>
      <c r="BH761" s="214">
        <f>IF(N761="sníž. přenesená",J761,0)</f>
        <v>0</v>
      </c>
      <c r="BI761" s="214">
        <f>IF(N761="nulová",J761,0)</f>
        <v>0</v>
      </c>
      <c r="BJ761" s="25" t="s">
        <v>78</v>
      </c>
      <c r="BK761" s="214">
        <f>ROUND(I761*H761,2)</f>
        <v>0</v>
      </c>
      <c r="BL761" s="25" t="s">
        <v>255</v>
      </c>
      <c r="BM761" s="25" t="s">
        <v>2260</v>
      </c>
    </row>
    <row r="762" spans="2:65" s="1" customFormat="1" ht="306" customHeight="1">
      <c r="B762" s="202"/>
      <c r="C762" s="203" t="s">
        <v>1140</v>
      </c>
      <c r="D762" s="203" t="s">
        <v>160</v>
      </c>
      <c r="E762" s="204" t="s">
        <v>2261</v>
      </c>
      <c r="F762" s="205" t="s">
        <v>2262</v>
      </c>
      <c r="G762" s="206" t="s">
        <v>853</v>
      </c>
      <c r="H762" s="207">
        <v>8</v>
      </c>
      <c r="I762" s="208"/>
      <c r="J762" s="209">
        <f>ROUND(I762*H762,2)</f>
        <v>0</v>
      </c>
      <c r="K762" s="205" t="s">
        <v>5</v>
      </c>
      <c r="L762" s="47"/>
      <c r="M762" s="210" t="s">
        <v>5</v>
      </c>
      <c r="N762" s="211" t="s">
        <v>44</v>
      </c>
      <c r="O762" s="48"/>
      <c r="P762" s="212">
        <f>O762*H762</f>
        <v>0</v>
      </c>
      <c r="Q762" s="212">
        <v>0</v>
      </c>
      <c r="R762" s="212">
        <f>Q762*H762</f>
        <v>0</v>
      </c>
      <c r="S762" s="212">
        <v>0</v>
      </c>
      <c r="T762" s="213">
        <f>S762*H762</f>
        <v>0</v>
      </c>
      <c r="AR762" s="25" t="s">
        <v>255</v>
      </c>
      <c r="AT762" s="25" t="s">
        <v>160</v>
      </c>
      <c r="AU762" s="25" t="s">
        <v>82</v>
      </c>
      <c r="AY762" s="25" t="s">
        <v>158</v>
      </c>
      <c r="BE762" s="214">
        <f>IF(N762="základní",J762,0)</f>
        <v>0</v>
      </c>
      <c r="BF762" s="214">
        <f>IF(N762="snížená",J762,0)</f>
        <v>0</v>
      </c>
      <c r="BG762" s="214">
        <f>IF(N762="zákl. přenesená",J762,0)</f>
        <v>0</v>
      </c>
      <c r="BH762" s="214">
        <f>IF(N762="sníž. přenesená",J762,0)</f>
        <v>0</v>
      </c>
      <c r="BI762" s="214">
        <f>IF(N762="nulová",J762,0)</f>
        <v>0</v>
      </c>
      <c r="BJ762" s="25" t="s">
        <v>78</v>
      </c>
      <c r="BK762" s="214">
        <f>ROUND(I762*H762,2)</f>
        <v>0</v>
      </c>
      <c r="BL762" s="25" t="s">
        <v>255</v>
      </c>
      <c r="BM762" s="25" t="s">
        <v>2263</v>
      </c>
    </row>
    <row r="763" spans="2:65" s="1" customFormat="1" ht="306" customHeight="1">
      <c r="B763" s="202"/>
      <c r="C763" s="203" t="s">
        <v>1145</v>
      </c>
      <c r="D763" s="203" t="s">
        <v>160</v>
      </c>
      <c r="E763" s="204" t="s">
        <v>2264</v>
      </c>
      <c r="F763" s="205" t="s">
        <v>2265</v>
      </c>
      <c r="G763" s="206" t="s">
        <v>853</v>
      </c>
      <c r="H763" s="207">
        <v>2</v>
      </c>
      <c r="I763" s="208"/>
      <c r="J763" s="209">
        <f>ROUND(I763*H763,2)</f>
        <v>0</v>
      </c>
      <c r="K763" s="205" t="s">
        <v>5</v>
      </c>
      <c r="L763" s="47"/>
      <c r="M763" s="210" t="s">
        <v>5</v>
      </c>
      <c r="N763" s="211" t="s">
        <v>44</v>
      </c>
      <c r="O763" s="48"/>
      <c r="P763" s="212">
        <f>O763*H763</f>
        <v>0</v>
      </c>
      <c r="Q763" s="212">
        <v>0</v>
      </c>
      <c r="R763" s="212">
        <f>Q763*H763</f>
        <v>0</v>
      </c>
      <c r="S763" s="212">
        <v>0</v>
      </c>
      <c r="T763" s="213">
        <f>S763*H763</f>
        <v>0</v>
      </c>
      <c r="AR763" s="25" t="s">
        <v>255</v>
      </c>
      <c r="AT763" s="25" t="s">
        <v>160</v>
      </c>
      <c r="AU763" s="25" t="s">
        <v>82</v>
      </c>
      <c r="AY763" s="25" t="s">
        <v>158</v>
      </c>
      <c r="BE763" s="214">
        <f>IF(N763="základní",J763,0)</f>
        <v>0</v>
      </c>
      <c r="BF763" s="214">
        <f>IF(N763="snížená",J763,0)</f>
        <v>0</v>
      </c>
      <c r="BG763" s="214">
        <f>IF(N763="zákl. přenesená",J763,0)</f>
        <v>0</v>
      </c>
      <c r="BH763" s="214">
        <f>IF(N763="sníž. přenesená",J763,0)</f>
        <v>0</v>
      </c>
      <c r="BI763" s="214">
        <f>IF(N763="nulová",J763,0)</f>
        <v>0</v>
      </c>
      <c r="BJ763" s="25" t="s">
        <v>78</v>
      </c>
      <c r="BK763" s="214">
        <f>ROUND(I763*H763,2)</f>
        <v>0</v>
      </c>
      <c r="BL763" s="25" t="s">
        <v>255</v>
      </c>
      <c r="BM763" s="25" t="s">
        <v>2266</v>
      </c>
    </row>
    <row r="764" spans="2:65" s="1" customFormat="1" ht="306" customHeight="1">
      <c r="B764" s="202"/>
      <c r="C764" s="203" t="s">
        <v>1156</v>
      </c>
      <c r="D764" s="203" t="s">
        <v>160</v>
      </c>
      <c r="E764" s="204" t="s">
        <v>2267</v>
      </c>
      <c r="F764" s="205" t="s">
        <v>2268</v>
      </c>
      <c r="G764" s="206" t="s">
        <v>853</v>
      </c>
      <c r="H764" s="207">
        <v>2</v>
      </c>
      <c r="I764" s="208"/>
      <c r="J764" s="209">
        <f>ROUND(I764*H764,2)</f>
        <v>0</v>
      </c>
      <c r="K764" s="205" t="s">
        <v>5</v>
      </c>
      <c r="L764" s="47"/>
      <c r="M764" s="210" t="s">
        <v>5</v>
      </c>
      <c r="N764" s="211" t="s">
        <v>44</v>
      </c>
      <c r="O764" s="48"/>
      <c r="P764" s="212">
        <f>O764*H764</f>
        <v>0</v>
      </c>
      <c r="Q764" s="212">
        <v>0</v>
      </c>
      <c r="R764" s="212">
        <f>Q764*H764</f>
        <v>0</v>
      </c>
      <c r="S764" s="212">
        <v>0</v>
      </c>
      <c r="T764" s="213">
        <f>S764*H764</f>
        <v>0</v>
      </c>
      <c r="AR764" s="25" t="s">
        <v>255</v>
      </c>
      <c r="AT764" s="25" t="s">
        <v>160</v>
      </c>
      <c r="AU764" s="25" t="s">
        <v>82</v>
      </c>
      <c r="AY764" s="25" t="s">
        <v>158</v>
      </c>
      <c r="BE764" s="214">
        <f>IF(N764="základní",J764,0)</f>
        <v>0</v>
      </c>
      <c r="BF764" s="214">
        <f>IF(N764="snížená",J764,0)</f>
        <v>0</v>
      </c>
      <c r="BG764" s="214">
        <f>IF(N764="zákl. přenesená",J764,0)</f>
        <v>0</v>
      </c>
      <c r="BH764" s="214">
        <f>IF(N764="sníž. přenesená",J764,0)</f>
        <v>0</v>
      </c>
      <c r="BI764" s="214">
        <f>IF(N764="nulová",J764,0)</f>
        <v>0</v>
      </c>
      <c r="BJ764" s="25" t="s">
        <v>78</v>
      </c>
      <c r="BK764" s="214">
        <f>ROUND(I764*H764,2)</f>
        <v>0</v>
      </c>
      <c r="BL764" s="25" t="s">
        <v>255</v>
      </c>
      <c r="BM764" s="25" t="s">
        <v>2269</v>
      </c>
    </row>
    <row r="765" spans="2:65" s="1" customFormat="1" ht="318.75" customHeight="1">
      <c r="B765" s="202"/>
      <c r="C765" s="203" t="s">
        <v>1162</v>
      </c>
      <c r="D765" s="203" t="s">
        <v>160</v>
      </c>
      <c r="E765" s="204" t="s">
        <v>2270</v>
      </c>
      <c r="F765" s="205" t="s">
        <v>2271</v>
      </c>
      <c r="G765" s="206" t="s">
        <v>853</v>
      </c>
      <c r="H765" s="207">
        <v>2</v>
      </c>
      <c r="I765" s="208"/>
      <c r="J765" s="209">
        <f>ROUND(I765*H765,2)</f>
        <v>0</v>
      </c>
      <c r="K765" s="205" t="s">
        <v>5</v>
      </c>
      <c r="L765" s="47"/>
      <c r="M765" s="210" t="s">
        <v>5</v>
      </c>
      <c r="N765" s="211" t="s">
        <v>44</v>
      </c>
      <c r="O765" s="48"/>
      <c r="P765" s="212">
        <f>O765*H765</f>
        <v>0</v>
      </c>
      <c r="Q765" s="212">
        <v>0</v>
      </c>
      <c r="R765" s="212">
        <f>Q765*H765</f>
        <v>0</v>
      </c>
      <c r="S765" s="212">
        <v>0</v>
      </c>
      <c r="T765" s="213">
        <f>S765*H765</f>
        <v>0</v>
      </c>
      <c r="AR765" s="25" t="s">
        <v>255</v>
      </c>
      <c r="AT765" s="25" t="s">
        <v>160</v>
      </c>
      <c r="AU765" s="25" t="s">
        <v>82</v>
      </c>
      <c r="AY765" s="25" t="s">
        <v>158</v>
      </c>
      <c r="BE765" s="214">
        <f>IF(N765="základní",J765,0)</f>
        <v>0</v>
      </c>
      <c r="BF765" s="214">
        <f>IF(N765="snížená",J765,0)</f>
        <v>0</v>
      </c>
      <c r="BG765" s="214">
        <f>IF(N765="zákl. přenesená",J765,0)</f>
        <v>0</v>
      </c>
      <c r="BH765" s="214">
        <f>IF(N765="sníž. přenesená",J765,0)</f>
        <v>0</v>
      </c>
      <c r="BI765" s="214">
        <f>IF(N765="nulová",J765,0)</f>
        <v>0</v>
      </c>
      <c r="BJ765" s="25" t="s">
        <v>78</v>
      </c>
      <c r="BK765" s="214">
        <f>ROUND(I765*H765,2)</f>
        <v>0</v>
      </c>
      <c r="BL765" s="25" t="s">
        <v>255</v>
      </c>
      <c r="BM765" s="25" t="s">
        <v>2272</v>
      </c>
    </row>
    <row r="766" spans="2:65" s="1" customFormat="1" ht="331.5" customHeight="1">
      <c r="B766" s="202"/>
      <c r="C766" s="203" t="s">
        <v>1181</v>
      </c>
      <c r="D766" s="203" t="s">
        <v>160</v>
      </c>
      <c r="E766" s="204" t="s">
        <v>2273</v>
      </c>
      <c r="F766" s="205" t="s">
        <v>2274</v>
      </c>
      <c r="G766" s="206" t="s">
        <v>853</v>
      </c>
      <c r="H766" s="207">
        <v>1</v>
      </c>
      <c r="I766" s="208"/>
      <c r="J766" s="209">
        <f>ROUND(I766*H766,2)</f>
        <v>0</v>
      </c>
      <c r="K766" s="205" t="s">
        <v>5</v>
      </c>
      <c r="L766" s="47"/>
      <c r="M766" s="210" t="s">
        <v>5</v>
      </c>
      <c r="N766" s="211" t="s">
        <v>44</v>
      </c>
      <c r="O766" s="48"/>
      <c r="P766" s="212">
        <f>O766*H766</f>
        <v>0</v>
      </c>
      <c r="Q766" s="212">
        <v>0</v>
      </c>
      <c r="R766" s="212">
        <f>Q766*H766</f>
        <v>0</v>
      </c>
      <c r="S766" s="212">
        <v>0</v>
      </c>
      <c r="T766" s="213">
        <f>S766*H766</f>
        <v>0</v>
      </c>
      <c r="AR766" s="25" t="s">
        <v>255</v>
      </c>
      <c r="AT766" s="25" t="s">
        <v>160</v>
      </c>
      <c r="AU766" s="25" t="s">
        <v>82</v>
      </c>
      <c r="AY766" s="25" t="s">
        <v>158</v>
      </c>
      <c r="BE766" s="214">
        <f>IF(N766="základní",J766,0)</f>
        <v>0</v>
      </c>
      <c r="BF766" s="214">
        <f>IF(N766="snížená",J766,0)</f>
        <v>0</v>
      </c>
      <c r="BG766" s="214">
        <f>IF(N766="zákl. přenesená",J766,0)</f>
        <v>0</v>
      </c>
      <c r="BH766" s="214">
        <f>IF(N766="sníž. přenesená",J766,0)</f>
        <v>0</v>
      </c>
      <c r="BI766" s="214">
        <f>IF(N766="nulová",J766,0)</f>
        <v>0</v>
      </c>
      <c r="BJ766" s="25" t="s">
        <v>78</v>
      </c>
      <c r="BK766" s="214">
        <f>ROUND(I766*H766,2)</f>
        <v>0</v>
      </c>
      <c r="BL766" s="25" t="s">
        <v>255</v>
      </c>
      <c r="BM766" s="25" t="s">
        <v>2275</v>
      </c>
    </row>
    <row r="767" spans="2:65" s="1" customFormat="1" ht="408" customHeight="1">
      <c r="B767" s="202"/>
      <c r="C767" s="203" t="s">
        <v>1186</v>
      </c>
      <c r="D767" s="203" t="s">
        <v>160</v>
      </c>
      <c r="E767" s="204" t="s">
        <v>2276</v>
      </c>
      <c r="F767" s="258" t="s">
        <v>2277</v>
      </c>
      <c r="G767" s="206" t="s">
        <v>853</v>
      </c>
      <c r="H767" s="207">
        <v>1</v>
      </c>
      <c r="I767" s="208"/>
      <c r="J767" s="209">
        <f>ROUND(I767*H767,2)</f>
        <v>0</v>
      </c>
      <c r="K767" s="205" t="s">
        <v>5</v>
      </c>
      <c r="L767" s="47"/>
      <c r="M767" s="210" t="s">
        <v>5</v>
      </c>
      <c r="N767" s="211" t="s">
        <v>44</v>
      </c>
      <c r="O767" s="48"/>
      <c r="P767" s="212">
        <f>O767*H767</f>
        <v>0</v>
      </c>
      <c r="Q767" s="212">
        <v>0</v>
      </c>
      <c r="R767" s="212">
        <f>Q767*H767</f>
        <v>0</v>
      </c>
      <c r="S767" s="212">
        <v>0</v>
      </c>
      <c r="T767" s="213">
        <f>S767*H767</f>
        <v>0</v>
      </c>
      <c r="AR767" s="25" t="s">
        <v>255</v>
      </c>
      <c r="AT767" s="25" t="s">
        <v>160</v>
      </c>
      <c r="AU767" s="25" t="s">
        <v>82</v>
      </c>
      <c r="AY767" s="25" t="s">
        <v>158</v>
      </c>
      <c r="BE767" s="214">
        <f>IF(N767="základní",J767,0)</f>
        <v>0</v>
      </c>
      <c r="BF767" s="214">
        <f>IF(N767="snížená",J767,0)</f>
        <v>0</v>
      </c>
      <c r="BG767" s="214">
        <f>IF(N767="zákl. přenesená",J767,0)</f>
        <v>0</v>
      </c>
      <c r="BH767" s="214">
        <f>IF(N767="sníž. přenesená",J767,0)</f>
        <v>0</v>
      </c>
      <c r="BI767" s="214">
        <f>IF(N767="nulová",J767,0)</f>
        <v>0</v>
      </c>
      <c r="BJ767" s="25" t="s">
        <v>78</v>
      </c>
      <c r="BK767" s="214">
        <f>ROUND(I767*H767,2)</f>
        <v>0</v>
      </c>
      <c r="BL767" s="25" t="s">
        <v>255</v>
      </c>
      <c r="BM767" s="25" t="s">
        <v>2278</v>
      </c>
    </row>
    <row r="768" spans="2:65" s="1" customFormat="1" ht="408" customHeight="1">
      <c r="B768" s="202"/>
      <c r="C768" s="203" t="s">
        <v>1188</v>
      </c>
      <c r="D768" s="203" t="s">
        <v>160</v>
      </c>
      <c r="E768" s="204" t="s">
        <v>2279</v>
      </c>
      <c r="F768" s="258" t="s">
        <v>2280</v>
      </c>
      <c r="G768" s="206" t="s">
        <v>853</v>
      </c>
      <c r="H768" s="207">
        <v>2</v>
      </c>
      <c r="I768" s="208"/>
      <c r="J768" s="209">
        <f>ROUND(I768*H768,2)</f>
        <v>0</v>
      </c>
      <c r="K768" s="205" t="s">
        <v>5</v>
      </c>
      <c r="L768" s="47"/>
      <c r="M768" s="210" t="s">
        <v>5</v>
      </c>
      <c r="N768" s="211" t="s">
        <v>44</v>
      </c>
      <c r="O768" s="48"/>
      <c r="P768" s="212">
        <f>O768*H768</f>
        <v>0</v>
      </c>
      <c r="Q768" s="212">
        <v>0</v>
      </c>
      <c r="R768" s="212">
        <f>Q768*H768</f>
        <v>0</v>
      </c>
      <c r="S768" s="212">
        <v>0</v>
      </c>
      <c r="T768" s="213">
        <f>S768*H768</f>
        <v>0</v>
      </c>
      <c r="AR768" s="25" t="s">
        <v>255</v>
      </c>
      <c r="AT768" s="25" t="s">
        <v>160</v>
      </c>
      <c r="AU768" s="25" t="s">
        <v>82</v>
      </c>
      <c r="AY768" s="25" t="s">
        <v>158</v>
      </c>
      <c r="BE768" s="214">
        <f>IF(N768="základní",J768,0)</f>
        <v>0</v>
      </c>
      <c r="BF768" s="214">
        <f>IF(N768="snížená",J768,0)</f>
        <v>0</v>
      </c>
      <c r="BG768" s="214">
        <f>IF(N768="zákl. přenesená",J768,0)</f>
        <v>0</v>
      </c>
      <c r="BH768" s="214">
        <f>IF(N768="sníž. přenesená",J768,0)</f>
        <v>0</v>
      </c>
      <c r="BI768" s="214">
        <f>IF(N768="nulová",J768,0)</f>
        <v>0</v>
      </c>
      <c r="BJ768" s="25" t="s">
        <v>78</v>
      </c>
      <c r="BK768" s="214">
        <f>ROUND(I768*H768,2)</f>
        <v>0</v>
      </c>
      <c r="BL768" s="25" t="s">
        <v>255</v>
      </c>
      <c r="BM768" s="25" t="s">
        <v>2281</v>
      </c>
    </row>
    <row r="769" spans="2:65" s="1" customFormat="1" ht="408" customHeight="1">
      <c r="B769" s="202"/>
      <c r="C769" s="203" t="s">
        <v>1193</v>
      </c>
      <c r="D769" s="203" t="s">
        <v>160</v>
      </c>
      <c r="E769" s="204" t="s">
        <v>2282</v>
      </c>
      <c r="F769" s="258" t="s">
        <v>2283</v>
      </c>
      <c r="G769" s="206" t="s">
        <v>853</v>
      </c>
      <c r="H769" s="207">
        <v>2</v>
      </c>
      <c r="I769" s="208"/>
      <c r="J769" s="209">
        <f>ROUND(I769*H769,2)</f>
        <v>0</v>
      </c>
      <c r="K769" s="205" t="s">
        <v>5</v>
      </c>
      <c r="L769" s="47"/>
      <c r="M769" s="210" t="s">
        <v>5</v>
      </c>
      <c r="N769" s="211" t="s">
        <v>44</v>
      </c>
      <c r="O769" s="48"/>
      <c r="P769" s="212">
        <f>O769*H769</f>
        <v>0</v>
      </c>
      <c r="Q769" s="212">
        <v>0</v>
      </c>
      <c r="R769" s="212">
        <f>Q769*H769</f>
        <v>0</v>
      </c>
      <c r="S769" s="212">
        <v>0</v>
      </c>
      <c r="T769" s="213">
        <f>S769*H769</f>
        <v>0</v>
      </c>
      <c r="AR769" s="25" t="s">
        <v>255</v>
      </c>
      <c r="AT769" s="25" t="s">
        <v>160</v>
      </c>
      <c r="AU769" s="25" t="s">
        <v>82</v>
      </c>
      <c r="AY769" s="25" t="s">
        <v>158</v>
      </c>
      <c r="BE769" s="214">
        <f>IF(N769="základní",J769,0)</f>
        <v>0</v>
      </c>
      <c r="BF769" s="214">
        <f>IF(N769="snížená",J769,0)</f>
        <v>0</v>
      </c>
      <c r="BG769" s="214">
        <f>IF(N769="zákl. přenesená",J769,0)</f>
        <v>0</v>
      </c>
      <c r="BH769" s="214">
        <f>IF(N769="sníž. přenesená",J769,0)</f>
        <v>0</v>
      </c>
      <c r="BI769" s="214">
        <f>IF(N769="nulová",J769,0)</f>
        <v>0</v>
      </c>
      <c r="BJ769" s="25" t="s">
        <v>78</v>
      </c>
      <c r="BK769" s="214">
        <f>ROUND(I769*H769,2)</f>
        <v>0</v>
      </c>
      <c r="BL769" s="25" t="s">
        <v>255</v>
      </c>
      <c r="BM769" s="25" t="s">
        <v>2284</v>
      </c>
    </row>
    <row r="770" spans="2:65" s="1" customFormat="1" ht="306" customHeight="1">
      <c r="B770" s="202"/>
      <c r="C770" s="203" t="s">
        <v>1199</v>
      </c>
      <c r="D770" s="203" t="s">
        <v>160</v>
      </c>
      <c r="E770" s="204" t="s">
        <v>2285</v>
      </c>
      <c r="F770" s="205" t="s">
        <v>2286</v>
      </c>
      <c r="G770" s="206" t="s">
        <v>853</v>
      </c>
      <c r="H770" s="207">
        <v>1</v>
      </c>
      <c r="I770" s="208"/>
      <c r="J770" s="209">
        <f>ROUND(I770*H770,2)</f>
        <v>0</v>
      </c>
      <c r="K770" s="205" t="s">
        <v>5</v>
      </c>
      <c r="L770" s="47"/>
      <c r="M770" s="210" t="s">
        <v>5</v>
      </c>
      <c r="N770" s="211" t="s">
        <v>44</v>
      </c>
      <c r="O770" s="48"/>
      <c r="P770" s="212">
        <f>O770*H770</f>
        <v>0</v>
      </c>
      <c r="Q770" s="212">
        <v>0</v>
      </c>
      <c r="R770" s="212">
        <f>Q770*H770</f>
        <v>0</v>
      </c>
      <c r="S770" s="212">
        <v>0</v>
      </c>
      <c r="T770" s="213">
        <f>S770*H770</f>
        <v>0</v>
      </c>
      <c r="AR770" s="25" t="s">
        <v>255</v>
      </c>
      <c r="AT770" s="25" t="s">
        <v>160</v>
      </c>
      <c r="AU770" s="25" t="s">
        <v>82</v>
      </c>
      <c r="AY770" s="25" t="s">
        <v>158</v>
      </c>
      <c r="BE770" s="214">
        <f>IF(N770="základní",J770,0)</f>
        <v>0</v>
      </c>
      <c r="BF770" s="214">
        <f>IF(N770="snížená",J770,0)</f>
        <v>0</v>
      </c>
      <c r="BG770" s="214">
        <f>IF(N770="zákl. přenesená",J770,0)</f>
        <v>0</v>
      </c>
      <c r="BH770" s="214">
        <f>IF(N770="sníž. přenesená",J770,0)</f>
        <v>0</v>
      </c>
      <c r="BI770" s="214">
        <f>IF(N770="nulová",J770,0)</f>
        <v>0</v>
      </c>
      <c r="BJ770" s="25" t="s">
        <v>78</v>
      </c>
      <c r="BK770" s="214">
        <f>ROUND(I770*H770,2)</f>
        <v>0</v>
      </c>
      <c r="BL770" s="25" t="s">
        <v>255</v>
      </c>
      <c r="BM770" s="25" t="s">
        <v>2287</v>
      </c>
    </row>
    <row r="771" spans="2:65" s="1" customFormat="1" ht="306" customHeight="1">
      <c r="B771" s="202"/>
      <c r="C771" s="203" t="s">
        <v>1204</v>
      </c>
      <c r="D771" s="203" t="s">
        <v>160</v>
      </c>
      <c r="E771" s="204" t="s">
        <v>2288</v>
      </c>
      <c r="F771" s="205" t="s">
        <v>2289</v>
      </c>
      <c r="G771" s="206" t="s">
        <v>853</v>
      </c>
      <c r="H771" s="207">
        <v>1</v>
      </c>
      <c r="I771" s="208"/>
      <c r="J771" s="209">
        <f>ROUND(I771*H771,2)</f>
        <v>0</v>
      </c>
      <c r="K771" s="205" t="s">
        <v>5</v>
      </c>
      <c r="L771" s="47"/>
      <c r="M771" s="210" t="s">
        <v>5</v>
      </c>
      <c r="N771" s="211" t="s">
        <v>44</v>
      </c>
      <c r="O771" s="48"/>
      <c r="P771" s="212">
        <f>O771*H771</f>
        <v>0</v>
      </c>
      <c r="Q771" s="212">
        <v>0</v>
      </c>
      <c r="R771" s="212">
        <f>Q771*H771</f>
        <v>0</v>
      </c>
      <c r="S771" s="212">
        <v>0</v>
      </c>
      <c r="T771" s="213">
        <f>S771*H771</f>
        <v>0</v>
      </c>
      <c r="AR771" s="25" t="s">
        <v>255</v>
      </c>
      <c r="AT771" s="25" t="s">
        <v>160</v>
      </c>
      <c r="AU771" s="25" t="s">
        <v>82</v>
      </c>
      <c r="AY771" s="25" t="s">
        <v>158</v>
      </c>
      <c r="BE771" s="214">
        <f>IF(N771="základní",J771,0)</f>
        <v>0</v>
      </c>
      <c r="BF771" s="214">
        <f>IF(N771="snížená",J771,0)</f>
        <v>0</v>
      </c>
      <c r="BG771" s="214">
        <f>IF(N771="zákl. přenesená",J771,0)</f>
        <v>0</v>
      </c>
      <c r="BH771" s="214">
        <f>IF(N771="sníž. přenesená",J771,0)</f>
        <v>0</v>
      </c>
      <c r="BI771" s="214">
        <f>IF(N771="nulová",J771,0)</f>
        <v>0</v>
      </c>
      <c r="BJ771" s="25" t="s">
        <v>78</v>
      </c>
      <c r="BK771" s="214">
        <f>ROUND(I771*H771,2)</f>
        <v>0</v>
      </c>
      <c r="BL771" s="25" t="s">
        <v>255</v>
      </c>
      <c r="BM771" s="25" t="s">
        <v>2290</v>
      </c>
    </row>
    <row r="772" spans="2:65" s="1" customFormat="1" ht="318.75" customHeight="1">
      <c r="B772" s="202"/>
      <c r="C772" s="203" t="s">
        <v>1215</v>
      </c>
      <c r="D772" s="203" t="s">
        <v>160</v>
      </c>
      <c r="E772" s="204" t="s">
        <v>2291</v>
      </c>
      <c r="F772" s="205" t="s">
        <v>2292</v>
      </c>
      <c r="G772" s="206" t="s">
        <v>853</v>
      </c>
      <c r="H772" s="207">
        <v>2</v>
      </c>
      <c r="I772" s="208"/>
      <c r="J772" s="209">
        <f>ROUND(I772*H772,2)</f>
        <v>0</v>
      </c>
      <c r="K772" s="205" t="s">
        <v>5</v>
      </c>
      <c r="L772" s="47"/>
      <c r="M772" s="210" t="s">
        <v>5</v>
      </c>
      <c r="N772" s="211" t="s">
        <v>44</v>
      </c>
      <c r="O772" s="48"/>
      <c r="P772" s="212">
        <f>O772*H772</f>
        <v>0</v>
      </c>
      <c r="Q772" s="212">
        <v>0</v>
      </c>
      <c r="R772" s="212">
        <f>Q772*H772</f>
        <v>0</v>
      </c>
      <c r="S772" s="212">
        <v>0</v>
      </c>
      <c r="T772" s="213">
        <f>S772*H772</f>
        <v>0</v>
      </c>
      <c r="AR772" s="25" t="s">
        <v>255</v>
      </c>
      <c r="AT772" s="25" t="s">
        <v>160</v>
      </c>
      <c r="AU772" s="25" t="s">
        <v>82</v>
      </c>
      <c r="AY772" s="25" t="s">
        <v>158</v>
      </c>
      <c r="BE772" s="214">
        <f>IF(N772="základní",J772,0)</f>
        <v>0</v>
      </c>
      <c r="BF772" s="214">
        <f>IF(N772="snížená",J772,0)</f>
        <v>0</v>
      </c>
      <c r="BG772" s="214">
        <f>IF(N772="zákl. přenesená",J772,0)</f>
        <v>0</v>
      </c>
      <c r="BH772" s="214">
        <f>IF(N772="sníž. přenesená",J772,0)</f>
        <v>0</v>
      </c>
      <c r="BI772" s="214">
        <f>IF(N772="nulová",J772,0)</f>
        <v>0</v>
      </c>
      <c r="BJ772" s="25" t="s">
        <v>78</v>
      </c>
      <c r="BK772" s="214">
        <f>ROUND(I772*H772,2)</f>
        <v>0</v>
      </c>
      <c r="BL772" s="25" t="s">
        <v>255</v>
      </c>
      <c r="BM772" s="25" t="s">
        <v>2293</v>
      </c>
    </row>
    <row r="773" spans="2:65" s="1" customFormat="1" ht="408" customHeight="1">
      <c r="B773" s="202"/>
      <c r="C773" s="203" t="s">
        <v>1226</v>
      </c>
      <c r="D773" s="203" t="s">
        <v>160</v>
      </c>
      <c r="E773" s="204" t="s">
        <v>2294</v>
      </c>
      <c r="F773" s="258" t="s">
        <v>2295</v>
      </c>
      <c r="G773" s="206" t="s">
        <v>853</v>
      </c>
      <c r="H773" s="207">
        <v>24</v>
      </c>
      <c r="I773" s="208"/>
      <c r="J773" s="209">
        <f>ROUND(I773*H773,2)</f>
        <v>0</v>
      </c>
      <c r="K773" s="205" t="s">
        <v>5</v>
      </c>
      <c r="L773" s="47"/>
      <c r="M773" s="210" t="s">
        <v>5</v>
      </c>
      <c r="N773" s="211" t="s">
        <v>44</v>
      </c>
      <c r="O773" s="48"/>
      <c r="P773" s="212">
        <f>O773*H773</f>
        <v>0</v>
      </c>
      <c r="Q773" s="212">
        <v>0</v>
      </c>
      <c r="R773" s="212">
        <f>Q773*H773</f>
        <v>0</v>
      </c>
      <c r="S773" s="212">
        <v>0</v>
      </c>
      <c r="T773" s="213">
        <f>S773*H773</f>
        <v>0</v>
      </c>
      <c r="AR773" s="25" t="s">
        <v>255</v>
      </c>
      <c r="AT773" s="25" t="s">
        <v>160</v>
      </c>
      <c r="AU773" s="25" t="s">
        <v>82</v>
      </c>
      <c r="AY773" s="25" t="s">
        <v>158</v>
      </c>
      <c r="BE773" s="214">
        <f>IF(N773="základní",J773,0)</f>
        <v>0</v>
      </c>
      <c r="BF773" s="214">
        <f>IF(N773="snížená",J773,0)</f>
        <v>0</v>
      </c>
      <c r="BG773" s="214">
        <f>IF(N773="zákl. přenesená",J773,0)</f>
        <v>0</v>
      </c>
      <c r="BH773" s="214">
        <f>IF(N773="sníž. přenesená",J773,0)</f>
        <v>0</v>
      </c>
      <c r="BI773" s="214">
        <f>IF(N773="nulová",J773,0)</f>
        <v>0</v>
      </c>
      <c r="BJ773" s="25" t="s">
        <v>78</v>
      </c>
      <c r="BK773" s="214">
        <f>ROUND(I773*H773,2)</f>
        <v>0</v>
      </c>
      <c r="BL773" s="25" t="s">
        <v>255</v>
      </c>
      <c r="BM773" s="25" t="s">
        <v>2296</v>
      </c>
    </row>
    <row r="774" spans="2:65" s="1" customFormat="1" ht="16.5" customHeight="1">
      <c r="B774" s="202"/>
      <c r="C774" s="203" t="s">
        <v>1237</v>
      </c>
      <c r="D774" s="203" t="s">
        <v>160</v>
      </c>
      <c r="E774" s="204" t="s">
        <v>1644</v>
      </c>
      <c r="F774" s="205" t="s">
        <v>1645</v>
      </c>
      <c r="G774" s="206" t="s">
        <v>304</v>
      </c>
      <c r="H774" s="207">
        <v>133.1</v>
      </c>
      <c r="I774" s="208"/>
      <c r="J774" s="209">
        <f>ROUND(I774*H774,2)</f>
        <v>0</v>
      </c>
      <c r="K774" s="205" t="s">
        <v>5</v>
      </c>
      <c r="L774" s="47"/>
      <c r="M774" s="210" t="s">
        <v>5</v>
      </c>
      <c r="N774" s="211" t="s">
        <v>44</v>
      </c>
      <c r="O774" s="48"/>
      <c r="P774" s="212">
        <f>O774*H774</f>
        <v>0</v>
      </c>
      <c r="Q774" s="212">
        <v>0</v>
      </c>
      <c r="R774" s="212">
        <f>Q774*H774</f>
        <v>0</v>
      </c>
      <c r="S774" s="212">
        <v>0</v>
      </c>
      <c r="T774" s="213">
        <f>S774*H774</f>
        <v>0</v>
      </c>
      <c r="AR774" s="25" t="s">
        <v>255</v>
      </c>
      <c r="AT774" s="25" t="s">
        <v>160</v>
      </c>
      <c r="AU774" s="25" t="s">
        <v>82</v>
      </c>
      <c r="AY774" s="25" t="s">
        <v>158</v>
      </c>
      <c r="BE774" s="214">
        <f>IF(N774="základní",J774,0)</f>
        <v>0</v>
      </c>
      <c r="BF774" s="214">
        <f>IF(N774="snížená",J774,0)</f>
        <v>0</v>
      </c>
      <c r="BG774" s="214">
        <f>IF(N774="zákl. přenesená",J774,0)</f>
        <v>0</v>
      </c>
      <c r="BH774" s="214">
        <f>IF(N774="sníž. přenesená",J774,0)</f>
        <v>0</v>
      </c>
      <c r="BI774" s="214">
        <f>IF(N774="nulová",J774,0)</f>
        <v>0</v>
      </c>
      <c r="BJ774" s="25" t="s">
        <v>78</v>
      </c>
      <c r="BK774" s="214">
        <f>ROUND(I774*H774,2)</f>
        <v>0</v>
      </c>
      <c r="BL774" s="25" t="s">
        <v>255</v>
      </c>
      <c r="BM774" s="25" t="s">
        <v>2297</v>
      </c>
    </row>
    <row r="775" spans="2:51" s="11" customFormat="1" ht="13.5">
      <c r="B775" s="215"/>
      <c r="D775" s="216" t="s">
        <v>166</v>
      </c>
      <c r="E775" s="217" t="s">
        <v>5</v>
      </c>
      <c r="F775" s="218" t="s">
        <v>1647</v>
      </c>
      <c r="H775" s="217" t="s">
        <v>5</v>
      </c>
      <c r="I775" s="219"/>
      <c r="L775" s="215"/>
      <c r="M775" s="220"/>
      <c r="N775" s="221"/>
      <c r="O775" s="221"/>
      <c r="P775" s="221"/>
      <c r="Q775" s="221"/>
      <c r="R775" s="221"/>
      <c r="S775" s="221"/>
      <c r="T775" s="222"/>
      <c r="AT775" s="217" t="s">
        <v>166</v>
      </c>
      <c r="AU775" s="217" t="s">
        <v>82</v>
      </c>
      <c r="AV775" s="11" t="s">
        <v>78</v>
      </c>
      <c r="AW775" s="11" t="s">
        <v>36</v>
      </c>
      <c r="AX775" s="11" t="s">
        <v>73</v>
      </c>
      <c r="AY775" s="217" t="s">
        <v>158</v>
      </c>
    </row>
    <row r="776" spans="2:51" s="11" customFormat="1" ht="13.5">
      <c r="B776" s="215"/>
      <c r="D776" s="216" t="s">
        <v>166</v>
      </c>
      <c r="E776" s="217" t="s">
        <v>5</v>
      </c>
      <c r="F776" s="218" t="s">
        <v>1433</v>
      </c>
      <c r="H776" s="217" t="s">
        <v>5</v>
      </c>
      <c r="I776" s="219"/>
      <c r="L776" s="215"/>
      <c r="M776" s="220"/>
      <c r="N776" s="221"/>
      <c r="O776" s="221"/>
      <c r="P776" s="221"/>
      <c r="Q776" s="221"/>
      <c r="R776" s="221"/>
      <c r="S776" s="221"/>
      <c r="T776" s="222"/>
      <c r="AT776" s="217" t="s">
        <v>166</v>
      </c>
      <c r="AU776" s="217" t="s">
        <v>82</v>
      </c>
      <c r="AV776" s="11" t="s">
        <v>78</v>
      </c>
      <c r="AW776" s="11" t="s">
        <v>36</v>
      </c>
      <c r="AX776" s="11" t="s">
        <v>73</v>
      </c>
      <c r="AY776" s="217" t="s">
        <v>158</v>
      </c>
    </row>
    <row r="777" spans="2:51" s="12" customFormat="1" ht="13.5">
      <c r="B777" s="223"/>
      <c r="D777" s="216" t="s">
        <v>166</v>
      </c>
      <c r="E777" s="224" t="s">
        <v>5</v>
      </c>
      <c r="F777" s="225" t="s">
        <v>2239</v>
      </c>
      <c r="H777" s="226">
        <v>86.5</v>
      </c>
      <c r="I777" s="227"/>
      <c r="L777" s="223"/>
      <c r="M777" s="228"/>
      <c r="N777" s="229"/>
      <c r="O777" s="229"/>
      <c r="P777" s="229"/>
      <c r="Q777" s="229"/>
      <c r="R777" s="229"/>
      <c r="S777" s="229"/>
      <c r="T777" s="230"/>
      <c r="AT777" s="224" t="s">
        <v>166</v>
      </c>
      <c r="AU777" s="224" t="s">
        <v>82</v>
      </c>
      <c r="AV777" s="12" t="s">
        <v>82</v>
      </c>
      <c r="AW777" s="12" t="s">
        <v>36</v>
      </c>
      <c r="AX777" s="12" t="s">
        <v>73</v>
      </c>
      <c r="AY777" s="224" t="s">
        <v>158</v>
      </c>
    </row>
    <row r="778" spans="2:51" s="11" customFormat="1" ht="13.5">
      <c r="B778" s="215"/>
      <c r="D778" s="216" t="s">
        <v>166</v>
      </c>
      <c r="E778" s="217" t="s">
        <v>5</v>
      </c>
      <c r="F778" s="218" t="s">
        <v>1439</v>
      </c>
      <c r="H778" s="217" t="s">
        <v>5</v>
      </c>
      <c r="I778" s="219"/>
      <c r="L778" s="215"/>
      <c r="M778" s="220"/>
      <c r="N778" s="221"/>
      <c r="O778" s="221"/>
      <c r="P778" s="221"/>
      <c r="Q778" s="221"/>
      <c r="R778" s="221"/>
      <c r="S778" s="221"/>
      <c r="T778" s="222"/>
      <c r="AT778" s="217" t="s">
        <v>166</v>
      </c>
      <c r="AU778" s="217" t="s">
        <v>82</v>
      </c>
      <c r="AV778" s="11" t="s">
        <v>78</v>
      </c>
      <c r="AW778" s="11" t="s">
        <v>36</v>
      </c>
      <c r="AX778" s="11" t="s">
        <v>73</v>
      </c>
      <c r="AY778" s="217" t="s">
        <v>158</v>
      </c>
    </row>
    <row r="779" spans="2:51" s="12" customFormat="1" ht="13.5">
      <c r="B779" s="223"/>
      <c r="D779" s="216" t="s">
        <v>166</v>
      </c>
      <c r="E779" s="224" t="s">
        <v>5</v>
      </c>
      <c r="F779" s="225" t="s">
        <v>2242</v>
      </c>
      <c r="H779" s="226">
        <v>46.6</v>
      </c>
      <c r="I779" s="227"/>
      <c r="L779" s="223"/>
      <c r="M779" s="228"/>
      <c r="N779" s="229"/>
      <c r="O779" s="229"/>
      <c r="P779" s="229"/>
      <c r="Q779" s="229"/>
      <c r="R779" s="229"/>
      <c r="S779" s="229"/>
      <c r="T779" s="230"/>
      <c r="AT779" s="224" t="s">
        <v>166</v>
      </c>
      <c r="AU779" s="224" t="s">
        <v>82</v>
      </c>
      <c r="AV779" s="12" t="s">
        <v>82</v>
      </c>
      <c r="AW779" s="12" t="s">
        <v>36</v>
      </c>
      <c r="AX779" s="12" t="s">
        <v>73</v>
      </c>
      <c r="AY779" s="224" t="s">
        <v>158</v>
      </c>
    </row>
    <row r="780" spans="2:51" s="13" customFormat="1" ht="13.5">
      <c r="B780" s="231"/>
      <c r="D780" s="216" t="s">
        <v>166</v>
      </c>
      <c r="E780" s="232" t="s">
        <v>5</v>
      </c>
      <c r="F780" s="233" t="s">
        <v>169</v>
      </c>
      <c r="H780" s="234">
        <v>133.1</v>
      </c>
      <c r="I780" s="235"/>
      <c r="L780" s="231"/>
      <c r="M780" s="236"/>
      <c r="N780" s="237"/>
      <c r="O780" s="237"/>
      <c r="P780" s="237"/>
      <c r="Q780" s="237"/>
      <c r="R780" s="237"/>
      <c r="S780" s="237"/>
      <c r="T780" s="238"/>
      <c r="AT780" s="232" t="s">
        <v>166</v>
      </c>
      <c r="AU780" s="232" t="s">
        <v>82</v>
      </c>
      <c r="AV780" s="13" t="s">
        <v>88</v>
      </c>
      <c r="AW780" s="13" t="s">
        <v>36</v>
      </c>
      <c r="AX780" s="13" t="s">
        <v>78</v>
      </c>
      <c r="AY780" s="232" t="s">
        <v>158</v>
      </c>
    </row>
    <row r="781" spans="2:65" s="1" customFormat="1" ht="25.5" customHeight="1">
      <c r="B781" s="202"/>
      <c r="C781" s="203" t="s">
        <v>1242</v>
      </c>
      <c r="D781" s="203" t="s">
        <v>160</v>
      </c>
      <c r="E781" s="204" t="s">
        <v>2298</v>
      </c>
      <c r="F781" s="205" t="s">
        <v>2299</v>
      </c>
      <c r="G781" s="206" t="s">
        <v>1305</v>
      </c>
      <c r="H781" s="257"/>
      <c r="I781" s="208"/>
      <c r="J781" s="209">
        <f>ROUND(I781*H781,2)</f>
        <v>0</v>
      </c>
      <c r="K781" s="205" t="s">
        <v>164</v>
      </c>
      <c r="L781" s="47"/>
      <c r="M781" s="210" t="s">
        <v>5</v>
      </c>
      <c r="N781" s="211" t="s">
        <v>44</v>
      </c>
      <c r="O781" s="48"/>
      <c r="P781" s="212">
        <f>O781*H781</f>
        <v>0</v>
      </c>
      <c r="Q781" s="212">
        <v>0</v>
      </c>
      <c r="R781" s="212">
        <f>Q781*H781</f>
        <v>0</v>
      </c>
      <c r="S781" s="212">
        <v>0</v>
      </c>
      <c r="T781" s="213">
        <f>S781*H781</f>
        <v>0</v>
      </c>
      <c r="AR781" s="25" t="s">
        <v>255</v>
      </c>
      <c r="AT781" s="25" t="s">
        <v>160</v>
      </c>
      <c r="AU781" s="25" t="s">
        <v>82</v>
      </c>
      <c r="AY781" s="25" t="s">
        <v>158</v>
      </c>
      <c r="BE781" s="214">
        <f>IF(N781="základní",J781,0)</f>
        <v>0</v>
      </c>
      <c r="BF781" s="214">
        <f>IF(N781="snížená",J781,0)</f>
        <v>0</v>
      </c>
      <c r="BG781" s="214">
        <f>IF(N781="zákl. přenesená",J781,0)</f>
        <v>0</v>
      </c>
      <c r="BH781" s="214">
        <f>IF(N781="sníž. přenesená",J781,0)</f>
        <v>0</v>
      </c>
      <c r="BI781" s="214">
        <f>IF(N781="nulová",J781,0)</f>
        <v>0</v>
      </c>
      <c r="BJ781" s="25" t="s">
        <v>78</v>
      </c>
      <c r="BK781" s="214">
        <f>ROUND(I781*H781,2)</f>
        <v>0</v>
      </c>
      <c r="BL781" s="25" t="s">
        <v>255</v>
      </c>
      <c r="BM781" s="25" t="s">
        <v>2300</v>
      </c>
    </row>
    <row r="782" spans="2:63" s="10" customFormat="1" ht="29.85" customHeight="1">
      <c r="B782" s="189"/>
      <c r="D782" s="190" t="s">
        <v>72</v>
      </c>
      <c r="E782" s="200" t="s">
        <v>1652</v>
      </c>
      <c r="F782" s="200" t="s">
        <v>1653</v>
      </c>
      <c r="I782" s="192"/>
      <c r="J782" s="201">
        <f>BK782</f>
        <v>0</v>
      </c>
      <c r="L782" s="189"/>
      <c r="M782" s="194"/>
      <c r="N782" s="195"/>
      <c r="O782" s="195"/>
      <c r="P782" s="196">
        <f>SUM(P783:P798)</f>
        <v>0</v>
      </c>
      <c r="Q782" s="195"/>
      <c r="R782" s="196">
        <f>SUM(R783:R798)</f>
        <v>0</v>
      </c>
      <c r="S782" s="195"/>
      <c r="T782" s="197">
        <f>SUM(T783:T798)</f>
        <v>0</v>
      </c>
      <c r="AR782" s="190" t="s">
        <v>82</v>
      </c>
      <c r="AT782" s="198" t="s">
        <v>72</v>
      </c>
      <c r="AU782" s="198" t="s">
        <v>78</v>
      </c>
      <c r="AY782" s="190" t="s">
        <v>158</v>
      </c>
      <c r="BK782" s="199">
        <f>SUM(BK783:BK798)</f>
        <v>0</v>
      </c>
    </row>
    <row r="783" spans="2:65" s="1" customFormat="1" ht="16.5" customHeight="1">
      <c r="B783" s="202"/>
      <c r="C783" s="203" t="s">
        <v>1246</v>
      </c>
      <c r="D783" s="203" t="s">
        <v>160</v>
      </c>
      <c r="E783" s="204" t="s">
        <v>2301</v>
      </c>
      <c r="F783" s="205" t="s">
        <v>2302</v>
      </c>
      <c r="G783" s="206" t="s">
        <v>853</v>
      </c>
      <c r="H783" s="207">
        <v>24</v>
      </c>
      <c r="I783" s="208"/>
      <c r="J783" s="209">
        <f>ROUND(I783*H783,2)</f>
        <v>0</v>
      </c>
      <c r="K783" s="205" t="s">
        <v>5</v>
      </c>
      <c r="L783" s="47"/>
      <c r="M783" s="210" t="s">
        <v>5</v>
      </c>
      <c r="N783" s="211" t="s">
        <v>44</v>
      </c>
      <c r="O783" s="48"/>
      <c r="P783" s="212">
        <f>O783*H783</f>
        <v>0</v>
      </c>
      <c r="Q783" s="212">
        <v>0</v>
      </c>
      <c r="R783" s="212">
        <f>Q783*H783</f>
        <v>0</v>
      </c>
      <c r="S783" s="212">
        <v>0</v>
      </c>
      <c r="T783" s="213">
        <f>S783*H783</f>
        <v>0</v>
      </c>
      <c r="AR783" s="25" t="s">
        <v>255</v>
      </c>
      <c r="AT783" s="25" t="s">
        <v>160</v>
      </c>
      <c r="AU783" s="25" t="s">
        <v>82</v>
      </c>
      <c r="AY783" s="25" t="s">
        <v>158</v>
      </c>
      <c r="BE783" s="214">
        <f>IF(N783="základní",J783,0)</f>
        <v>0</v>
      </c>
      <c r="BF783" s="214">
        <f>IF(N783="snížená",J783,0)</f>
        <v>0</v>
      </c>
      <c r="BG783" s="214">
        <f>IF(N783="zákl. přenesená",J783,0)</f>
        <v>0</v>
      </c>
      <c r="BH783" s="214">
        <f>IF(N783="sníž. přenesená",J783,0)</f>
        <v>0</v>
      </c>
      <c r="BI783" s="214">
        <f>IF(N783="nulová",J783,0)</f>
        <v>0</v>
      </c>
      <c r="BJ783" s="25" t="s">
        <v>78</v>
      </c>
      <c r="BK783" s="214">
        <f>ROUND(I783*H783,2)</f>
        <v>0</v>
      </c>
      <c r="BL783" s="25" t="s">
        <v>255</v>
      </c>
      <c r="BM783" s="25" t="s">
        <v>2303</v>
      </c>
    </row>
    <row r="784" spans="2:51" s="12" customFormat="1" ht="13.5">
      <c r="B784" s="223"/>
      <c r="D784" s="216" t="s">
        <v>166</v>
      </c>
      <c r="E784" s="224" t="s">
        <v>5</v>
      </c>
      <c r="F784" s="225" t="s">
        <v>310</v>
      </c>
      <c r="H784" s="226">
        <v>24</v>
      </c>
      <c r="I784" s="227"/>
      <c r="L784" s="223"/>
      <c r="M784" s="228"/>
      <c r="N784" s="229"/>
      <c r="O784" s="229"/>
      <c r="P784" s="229"/>
      <c r="Q784" s="229"/>
      <c r="R784" s="229"/>
      <c r="S784" s="229"/>
      <c r="T784" s="230"/>
      <c r="AT784" s="224" t="s">
        <v>166</v>
      </c>
      <c r="AU784" s="224" t="s">
        <v>82</v>
      </c>
      <c r="AV784" s="12" t="s">
        <v>82</v>
      </c>
      <c r="AW784" s="12" t="s">
        <v>36</v>
      </c>
      <c r="AX784" s="12" t="s">
        <v>73</v>
      </c>
      <c r="AY784" s="224" t="s">
        <v>158</v>
      </c>
    </row>
    <row r="785" spans="2:51" s="13" customFormat="1" ht="13.5">
      <c r="B785" s="231"/>
      <c r="D785" s="216" t="s">
        <v>166</v>
      </c>
      <c r="E785" s="232" t="s">
        <v>5</v>
      </c>
      <c r="F785" s="233" t="s">
        <v>169</v>
      </c>
      <c r="H785" s="234">
        <v>24</v>
      </c>
      <c r="I785" s="235"/>
      <c r="L785" s="231"/>
      <c r="M785" s="236"/>
      <c r="N785" s="237"/>
      <c r="O785" s="237"/>
      <c r="P785" s="237"/>
      <c r="Q785" s="237"/>
      <c r="R785" s="237"/>
      <c r="S785" s="237"/>
      <c r="T785" s="238"/>
      <c r="AT785" s="232" t="s">
        <v>166</v>
      </c>
      <c r="AU785" s="232" t="s">
        <v>82</v>
      </c>
      <c r="AV785" s="13" t="s">
        <v>88</v>
      </c>
      <c r="AW785" s="13" t="s">
        <v>36</v>
      </c>
      <c r="AX785" s="13" t="s">
        <v>78</v>
      </c>
      <c r="AY785" s="232" t="s">
        <v>158</v>
      </c>
    </row>
    <row r="786" spans="2:65" s="1" customFormat="1" ht="306" customHeight="1">
      <c r="B786" s="202"/>
      <c r="C786" s="203" t="s">
        <v>1252</v>
      </c>
      <c r="D786" s="203" t="s">
        <v>160</v>
      </c>
      <c r="E786" s="204" t="s">
        <v>2304</v>
      </c>
      <c r="F786" s="205" t="s">
        <v>2305</v>
      </c>
      <c r="G786" s="206" t="s">
        <v>853</v>
      </c>
      <c r="H786" s="207">
        <v>8</v>
      </c>
      <c r="I786" s="208"/>
      <c r="J786" s="209">
        <f>ROUND(I786*H786,2)</f>
        <v>0</v>
      </c>
      <c r="K786" s="205" t="s">
        <v>5</v>
      </c>
      <c r="L786" s="47"/>
      <c r="M786" s="210" t="s">
        <v>5</v>
      </c>
      <c r="N786" s="211" t="s">
        <v>44</v>
      </c>
      <c r="O786" s="48"/>
      <c r="P786" s="212">
        <f>O786*H786</f>
        <v>0</v>
      </c>
      <c r="Q786" s="212">
        <v>0</v>
      </c>
      <c r="R786" s="212">
        <f>Q786*H786</f>
        <v>0</v>
      </c>
      <c r="S786" s="212">
        <v>0</v>
      </c>
      <c r="T786" s="213">
        <f>S786*H786</f>
        <v>0</v>
      </c>
      <c r="AR786" s="25" t="s">
        <v>255</v>
      </c>
      <c r="AT786" s="25" t="s">
        <v>160</v>
      </c>
      <c r="AU786" s="25" t="s">
        <v>82</v>
      </c>
      <c r="AY786" s="25" t="s">
        <v>158</v>
      </c>
      <c r="BE786" s="214">
        <f>IF(N786="základní",J786,0)</f>
        <v>0</v>
      </c>
      <c r="BF786" s="214">
        <f>IF(N786="snížená",J786,0)</f>
        <v>0</v>
      </c>
      <c r="BG786" s="214">
        <f>IF(N786="zákl. přenesená",J786,0)</f>
        <v>0</v>
      </c>
      <c r="BH786" s="214">
        <f>IF(N786="sníž. přenesená",J786,0)</f>
        <v>0</v>
      </c>
      <c r="BI786" s="214">
        <f>IF(N786="nulová",J786,0)</f>
        <v>0</v>
      </c>
      <c r="BJ786" s="25" t="s">
        <v>78</v>
      </c>
      <c r="BK786" s="214">
        <f>ROUND(I786*H786,2)</f>
        <v>0</v>
      </c>
      <c r="BL786" s="25" t="s">
        <v>255</v>
      </c>
      <c r="BM786" s="25" t="s">
        <v>2306</v>
      </c>
    </row>
    <row r="787" spans="2:65" s="1" customFormat="1" ht="280.5" customHeight="1">
      <c r="B787" s="202"/>
      <c r="C787" s="203" t="s">
        <v>1256</v>
      </c>
      <c r="D787" s="203" t="s">
        <v>160</v>
      </c>
      <c r="E787" s="204" t="s">
        <v>2307</v>
      </c>
      <c r="F787" s="205" t="s">
        <v>2308</v>
      </c>
      <c r="G787" s="206" t="s">
        <v>853</v>
      </c>
      <c r="H787" s="207">
        <v>8</v>
      </c>
      <c r="I787" s="208"/>
      <c r="J787" s="209">
        <f>ROUND(I787*H787,2)</f>
        <v>0</v>
      </c>
      <c r="K787" s="205" t="s">
        <v>5</v>
      </c>
      <c r="L787" s="47"/>
      <c r="M787" s="210" t="s">
        <v>5</v>
      </c>
      <c r="N787" s="211" t="s">
        <v>44</v>
      </c>
      <c r="O787" s="48"/>
      <c r="P787" s="212">
        <f>O787*H787</f>
        <v>0</v>
      </c>
      <c r="Q787" s="212">
        <v>0</v>
      </c>
      <c r="R787" s="212">
        <f>Q787*H787</f>
        <v>0</v>
      </c>
      <c r="S787" s="212">
        <v>0</v>
      </c>
      <c r="T787" s="213">
        <f>S787*H787</f>
        <v>0</v>
      </c>
      <c r="AR787" s="25" t="s">
        <v>255</v>
      </c>
      <c r="AT787" s="25" t="s">
        <v>160</v>
      </c>
      <c r="AU787" s="25" t="s">
        <v>82</v>
      </c>
      <c r="AY787" s="25" t="s">
        <v>158</v>
      </c>
      <c r="BE787" s="214">
        <f>IF(N787="základní",J787,0)</f>
        <v>0</v>
      </c>
      <c r="BF787" s="214">
        <f>IF(N787="snížená",J787,0)</f>
        <v>0</v>
      </c>
      <c r="BG787" s="214">
        <f>IF(N787="zákl. přenesená",J787,0)</f>
        <v>0</v>
      </c>
      <c r="BH787" s="214">
        <f>IF(N787="sníž. přenesená",J787,0)</f>
        <v>0</v>
      </c>
      <c r="BI787" s="214">
        <f>IF(N787="nulová",J787,0)</f>
        <v>0</v>
      </c>
      <c r="BJ787" s="25" t="s">
        <v>78</v>
      </c>
      <c r="BK787" s="214">
        <f>ROUND(I787*H787,2)</f>
        <v>0</v>
      </c>
      <c r="BL787" s="25" t="s">
        <v>255</v>
      </c>
      <c r="BM787" s="25" t="s">
        <v>2309</v>
      </c>
    </row>
    <row r="788" spans="2:65" s="1" customFormat="1" ht="318.75" customHeight="1">
      <c r="B788" s="202"/>
      <c r="C788" s="203" t="s">
        <v>1262</v>
      </c>
      <c r="D788" s="203" t="s">
        <v>160</v>
      </c>
      <c r="E788" s="204" t="s">
        <v>2310</v>
      </c>
      <c r="F788" s="205" t="s">
        <v>2311</v>
      </c>
      <c r="G788" s="206" t="s">
        <v>853</v>
      </c>
      <c r="H788" s="207">
        <v>2</v>
      </c>
      <c r="I788" s="208"/>
      <c r="J788" s="209">
        <f>ROUND(I788*H788,2)</f>
        <v>0</v>
      </c>
      <c r="K788" s="205" t="s">
        <v>5</v>
      </c>
      <c r="L788" s="47"/>
      <c r="M788" s="210" t="s">
        <v>5</v>
      </c>
      <c r="N788" s="211" t="s">
        <v>44</v>
      </c>
      <c r="O788" s="48"/>
      <c r="P788" s="212">
        <f>O788*H788</f>
        <v>0</v>
      </c>
      <c r="Q788" s="212">
        <v>0</v>
      </c>
      <c r="R788" s="212">
        <f>Q788*H788</f>
        <v>0</v>
      </c>
      <c r="S788" s="212">
        <v>0</v>
      </c>
      <c r="T788" s="213">
        <f>S788*H788</f>
        <v>0</v>
      </c>
      <c r="AR788" s="25" t="s">
        <v>255</v>
      </c>
      <c r="AT788" s="25" t="s">
        <v>160</v>
      </c>
      <c r="AU788" s="25" t="s">
        <v>82</v>
      </c>
      <c r="AY788" s="25" t="s">
        <v>158</v>
      </c>
      <c r="BE788" s="214">
        <f>IF(N788="základní",J788,0)</f>
        <v>0</v>
      </c>
      <c r="BF788" s="214">
        <f>IF(N788="snížená",J788,0)</f>
        <v>0</v>
      </c>
      <c r="BG788" s="214">
        <f>IF(N788="zákl. přenesená",J788,0)</f>
        <v>0</v>
      </c>
      <c r="BH788" s="214">
        <f>IF(N788="sníž. přenesená",J788,0)</f>
        <v>0</v>
      </c>
      <c r="BI788" s="214">
        <f>IF(N788="nulová",J788,0)</f>
        <v>0</v>
      </c>
      <c r="BJ788" s="25" t="s">
        <v>78</v>
      </c>
      <c r="BK788" s="214">
        <f>ROUND(I788*H788,2)</f>
        <v>0</v>
      </c>
      <c r="BL788" s="25" t="s">
        <v>255</v>
      </c>
      <c r="BM788" s="25" t="s">
        <v>2312</v>
      </c>
    </row>
    <row r="789" spans="2:65" s="1" customFormat="1" ht="331.5" customHeight="1">
      <c r="B789" s="202"/>
      <c r="C789" s="203" t="s">
        <v>1267</v>
      </c>
      <c r="D789" s="203" t="s">
        <v>160</v>
      </c>
      <c r="E789" s="204" t="s">
        <v>2313</v>
      </c>
      <c r="F789" s="205" t="s">
        <v>2314</v>
      </c>
      <c r="G789" s="206" t="s">
        <v>853</v>
      </c>
      <c r="H789" s="207">
        <v>1</v>
      </c>
      <c r="I789" s="208"/>
      <c r="J789" s="209">
        <f>ROUND(I789*H789,2)</f>
        <v>0</v>
      </c>
      <c r="K789" s="205" t="s">
        <v>5</v>
      </c>
      <c r="L789" s="47"/>
      <c r="M789" s="210" t="s">
        <v>5</v>
      </c>
      <c r="N789" s="211" t="s">
        <v>44</v>
      </c>
      <c r="O789" s="48"/>
      <c r="P789" s="212">
        <f>O789*H789</f>
        <v>0</v>
      </c>
      <c r="Q789" s="212">
        <v>0</v>
      </c>
      <c r="R789" s="212">
        <f>Q789*H789</f>
        <v>0</v>
      </c>
      <c r="S789" s="212">
        <v>0</v>
      </c>
      <c r="T789" s="213">
        <f>S789*H789</f>
        <v>0</v>
      </c>
      <c r="AR789" s="25" t="s">
        <v>255</v>
      </c>
      <c r="AT789" s="25" t="s">
        <v>160</v>
      </c>
      <c r="AU789" s="25" t="s">
        <v>82</v>
      </c>
      <c r="AY789" s="25" t="s">
        <v>158</v>
      </c>
      <c r="BE789" s="214">
        <f>IF(N789="základní",J789,0)</f>
        <v>0</v>
      </c>
      <c r="BF789" s="214">
        <f>IF(N789="snížená",J789,0)</f>
        <v>0</v>
      </c>
      <c r="BG789" s="214">
        <f>IF(N789="zákl. přenesená",J789,0)</f>
        <v>0</v>
      </c>
      <c r="BH789" s="214">
        <f>IF(N789="sníž. přenesená",J789,0)</f>
        <v>0</v>
      </c>
      <c r="BI789" s="214">
        <f>IF(N789="nulová",J789,0)</f>
        <v>0</v>
      </c>
      <c r="BJ789" s="25" t="s">
        <v>78</v>
      </c>
      <c r="BK789" s="214">
        <f>ROUND(I789*H789,2)</f>
        <v>0</v>
      </c>
      <c r="BL789" s="25" t="s">
        <v>255</v>
      </c>
      <c r="BM789" s="25" t="s">
        <v>2315</v>
      </c>
    </row>
    <row r="790" spans="2:65" s="1" customFormat="1" ht="331.5" customHeight="1">
      <c r="B790" s="202"/>
      <c r="C790" s="203" t="s">
        <v>1272</v>
      </c>
      <c r="D790" s="203" t="s">
        <v>160</v>
      </c>
      <c r="E790" s="204" t="s">
        <v>2316</v>
      </c>
      <c r="F790" s="205" t="s">
        <v>2317</v>
      </c>
      <c r="G790" s="206" t="s">
        <v>853</v>
      </c>
      <c r="H790" s="207">
        <v>1</v>
      </c>
      <c r="I790" s="208"/>
      <c r="J790" s="209">
        <f>ROUND(I790*H790,2)</f>
        <v>0</v>
      </c>
      <c r="K790" s="205" t="s">
        <v>5</v>
      </c>
      <c r="L790" s="47"/>
      <c r="M790" s="210" t="s">
        <v>5</v>
      </c>
      <c r="N790" s="211" t="s">
        <v>44</v>
      </c>
      <c r="O790" s="48"/>
      <c r="P790" s="212">
        <f>O790*H790</f>
        <v>0</v>
      </c>
      <c r="Q790" s="212">
        <v>0</v>
      </c>
      <c r="R790" s="212">
        <f>Q790*H790</f>
        <v>0</v>
      </c>
      <c r="S790" s="212">
        <v>0</v>
      </c>
      <c r="T790" s="213">
        <f>S790*H790</f>
        <v>0</v>
      </c>
      <c r="AR790" s="25" t="s">
        <v>255</v>
      </c>
      <c r="AT790" s="25" t="s">
        <v>160</v>
      </c>
      <c r="AU790" s="25" t="s">
        <v>82</v>
      </c>
      <c r="AY790" s="25" t="s">
        <v>158</v>
      </c>
      <c r="BE790" s="214">
        <f>IF(N790="základní",J790,0)</f>
        <v>0</v>
      </c>
      <c r="BF790" s="214">
        <f>IF(N790="snížená",J790,0)</f>
        <v>0</v>
      </c>
      <c r="BG790" s="214">
        <f>IF(N790="zákl. přenesená",J790,0)</f>
        <v>0</v>
      </c>
      <c r="BH790" s="214">
        <f>IF(N790="sníž. přenesená",J790,0)</f>
        <v>0</v>
      </c>
      <c r="BI790" s="214">
        <f>IF(N790="nulová",J790,0)</f>
        <v>0</v>
      </c>
      <c r="BJ790" s="25" t="s">
        <v>78</v>
      </c>
      <c r="BK790" s="214">
        <f>ROUND(I790*H790,2)</f>
        <v>0</v>
      </c>
      <c r="BL790" s="25" t="s">
        <v>255</v>
      </c>
      <c r="BM790" s="25" t="s">
        <v>2318</v>
      </c>
    </row>
    <row r="791" spans="2:65" s="1" customFormat="1" ht="16.5" customHeight="1">
      <c r="B791" s="202"/>
      <c r="C791" s="203" t="s">
        <v>1279</v>
      </c>
      <c r="D791" s="203" t="s">
        <v>160</v>
      </c>
      <c r="E791" s="204" t="s">
        <v>2319</v>
      </c>
      <c r="F791" s="205" t="s">
        <v>2320</v>
      </c>
      <c r="G791" s="206" t="s">
        <v>853</v>
      </c>
      <c r="H791" s="207">
        <v>18</v>
      </c>
      <c r="I791" s="208"/>
      <c r="J791" s="209">
        <f>ROUND(I791*H791,2)</f>
        <v>0</v>
      </c>
      <c r="K791" s="205" t="s">
        <v>5</v>
      </c>
      <c r="L791" s="47"/>
      <c r="M791" s="210" t="s">
        <v>5</v>
      </c>
      <c r="N791" s="211" t="s">
        <v>44</v>
      </c>
      <c r="O791" s="48"/>
      <c r="P791" s="212">
        <f>O791*H791</f>
        <v>0</v>
      </c>
      <c r="Q791" s="212">
        <v>0</v>
      </c>
      <c r="R791" s="212">
        <f>Q791*H791</f>
        <v>0</v>
      </c>
      <c r="S791" s="212">
        <v>0</v>
      </c>
      <c r="T791" s="213">
        <f>S791*H791</f>
        <v>0</v>
      </c>
      <c r="AR791" s="25" t="s">
        <v>255</v>
      </c>
      <c r="AT791" s="25" t="s">
        <v>160</v>
      </c>
      <c r="AU791" s="25" t="s">
        <v>82</v>
      </c>
      <c r="AY791" s="25" t="s">
        <v>158</v>
      </c>
      <c r="BE791" s="214">
        <f>IF(N791="základní",J791,0)</f>
        <v>0</v>
      </c>
      <c r="BF791" s="214">
        <f>IF(N791="snížená",J791,0)</f>
        <v>0</v>
      </c>
      <c r="BG791" s="214">
        <f>IF(N791="zákl. přenesená",J791,0)</f>
        <v>0</v>
      </c>
      <c r="BH791" s="214">
        <f>IF(N791="sníž. přenesená",J791,0)</f>
        <v>0</v>
      </c>
      <c r="BI791" s="214">
        <f>IF(N791="nulová",J791,0)</f>
        <v>0</v>
      </c>
      <c r="BJ791" s="25" t="s">
        <v>78</v>
      </c>
      <c r="BK791" s="214">
        <f>ROUND(I791*H791,2)</f>
        <v>0</v>
      </c>
      <c r="BL791" s="25" t="s">
        <v>255</v>
      </c>
      <c r="BM791" s="25" t="s">
        <v>2321</v>
      </c>
    </row>
    <row r="792" spans="2:51" s="12" customFormat="1" ht="13.5">
      <c r="B792" s="223"/>
      <c r="D792" s="216" t="s">
        <v>166</v>
      </c>
      <c r="E792" s="224" t="s">
        <v>5</v>
      </c>
      <c r="F792" s="225" t="s">
        <v>2322</v>
      </c>
      <c r="H792" s="226">
        <v>18</v>
      </c>
      <c r="I792" s="227"/>
      <c r="L792" s="223"/>
      <c r="M792" s="228"/>
      <c r="N792" s="229"/>
      <c r="O792" s="229"/>
      <c r="P792" s="229"/>
      <c r="Q792" s="229"/>
      <c r="R792" s="229"/>
      <c r="S792" s="229"/>
      <c r="T792" s="230"/>
      <c r="AT792" s="224" t="s">
        <v>166</v>
      </c>
      <c r="AU792" s="224" t="s">
        <v>82</v>
      </c>
      <c r="AV792" s="12" t="s">
        <v>82</v>
      </c>
      <c r="AW792" s="12" t="s">
        <v>36</v>
      </c>
      <c r="AX792" s="12" t="s">
        <v>73</v>
      </c>
      <c r="AY792" s="224" t="s">
        <v>158</v>
      </c>
    </row>
    <row r="793" spans="2:51" s="13" customFormat="1" ht="13.5">
      <c r="B793" s="231"/>
      <c r="D793" s="216" t="s">
        <v>166</v>
      </c>
      <c r="E793" s="232" t="s">
        <v>5</v>
      </c>
      <c r="F793" s="233" t="s">
        <v>169</v>
      </c>
      <c r="H793" s="234">
        <v>18</v>
      </c>
      <c r="I793" s="235"/>
      <c r="L793" s="231"/>
      <c r="M793" s="236"/>
      <c r="N793" s="237"/>
      <c r="O793" s="237"/>
      <c r="P793" s="237"/>
      <c r="Q793" s="237"/>
      <c r="R793" s="237"/>
      <c r="S793" s="237"/>
      <c r="T793" s="238"/>
      <c r="AT793" s="232" t="s">
        <v>166</v>
      </c>
      <c r="AU793" s="232" t="s">
        <v>82</v>
      </c>
      <c r="AV793" s="13" t="s">
        <v>88</v>
      </c>
      <c r="AW793" s="13" t="s">
        <v>36</v>
      </c>
      <c r="AX793" s="13" t="s">
        <v>78</v>
      </c>
      <c r="AY793" s="232" t="s">
        <v>158</v>
      </c>
    </row>
    <row r="794" spans="2:65" s="1" customFormat="1" ht="16.5" customHeight="1">
      <c r="B794" s="202"/>
      <c r="C794" s="203" t="s">
        <v>1285</v>
      </c>
      <c r="D794" s="203" t="s">
        <v>160</v>
      </c>
      <c r="E794" s="204" t="s">
        <v>2323</v>
      </c>
      <c r="F794" s="205" t="s">
        <v>2324</v>
      </c>
      <c r="G794" s="206" t="s">
        <v>853</v>
      </c>
      <c r="H794" s="207">
        <v>1</v>
      </c>
      <c r="I794" s="208"/>
      <c r="J794" s="209">
        <f>ROUND(I794*H794,2)</f>
        <v>0</v>
      </c>
      <c r="K794" s="205" t="s">
        <v>5</v>
      </c>
      <c r="L794" s="47"/>
      <c r="M794" s="210" t="s">
        <v>5</v>
      </c>
      <c r="N794" s="211" t="s">
        <v>44</v>
      </c>
      <c r="O794" s="48"/>
      <c r="P794" s="212">
        <f>O794*H794</f>
        <v>0</v>
      </c>
      <c r="Q794" s="212">
        <v>0</v>
      </c>
      <c r="R794" s="212">
        <f>Q794*H794</f>
        <v>0</v>
      </c>
      <c r="S794" s="212">
        <v>0</v>
      </c>
      <c r="T794" s="213">
        <f>S794*H794</f>
        <v>0</v>
      </c>
      <c r="AR794" s="25" t="s">
        <v>255</v>
      </c>
      <c r="AT794" s="25" t="s">
        <v>160</v>
      </c>
      <c r="AU794" s="25" t="s">
        <v>82</v>
      </c>
      <c r="AY794" s="25" t="s">
        <v>158</v>
      </c>
      <c r="BE794" s="214">
        <f>IF(N794="základní",J794,0)</f>
        <v>0</v>
      </c>
      <c r="BF794" s="214">
        <f>IF(N794="snížená",J794,0)</f>
        <v>0</v>
      </c>
      <c r="BG794" s="214">
        <f>IF(N794="zákl. přenesená",J794,0)</f>
        <v>0</v>
      </c>
      <c r="BH794" s="214">
        <f>IF(N794="sníž. přenesená",J794,0)</f>
        <v>0</v>
      </c>
      <c r="BI794" s="214">
        <f>IF(N794="nulová",J794,0)</f>
        <v>0</v>
      </c>
      <c r="BJ794" s="25" t="s">
        <v>78</v>
      </c>
      <c r="BK794" s="214">
        <f>ROUND(I794*H794,2)</f>
        <v>0</v>
      </c>
      <c r="BL794" s="25" t="s">
        <v>255</v>
      </c>
      <c r="BM794" s="25" t="s">
        <v>2325</v>
      </c>
    </row>
    <row r="795" spans="2:51" s="11" customFormat="1" ht="13.5">
      <c r="B795" s="215"/>
      <c r="D795" s="216" t="s">
        <v>166</v>
      </c>
      <c r="E795" s="217" t="s">
        <v>5</v>
      </c>
      <c r="F795" s="218" t="s">
        <v>287</v>
      </c>
      <c r="H795" s="217" t="s">
        <v>5</v>
      </c>
      <c r="I795" s="219"/>
      <c r="L795" s="215"/>
      <c r="M795" s="220"/>
      <c r="N795" s="221"/>
      <c r="O795" s="221"/>
      <c r="P795" s="221"/>
      <c r="Q795" s="221"/>
      <c r="R795" s="221"/>
      <c r="S795" s="221"/>
      <c r="T795" s="222"/>
      <c r="AT795" s="217" t="s">
        <v>166</v>
      </c>
      <c r="AU795" s="217" t="s">
        <v>82</v>
      </c>
      <c r="AV795" s="11" t="s">
        <v>78</v>
      </c>
      <c r="AW795" s="11" t="s">
        <v>36</v>
      </c>
      <c r="AX795" s="11" t="s">
        <v>73</v>
      </c>
      <c r="AY795" s="217" t="s">
        <v>158</v>
      </c>
    </row>
    <row r="796" spans="2:51" s="12" customFormat="1" ht="13.5">
      <c r="B796" s="223"/>
      <c r="D796" s="216" t="s">
        <v>166</v>
      </c>
      <c r="E796" s="224" t="s">
        <v>5</v>
      </c>
      <c r="F796" s="225" t="s">
        <v>78</v>
      </c>
      <c r="H796" s="226">
        <v>1</v>
      </c>
      <c r="I796" s="227"/>
      <c r="L796" s="223"/>
      <c r="M796" s="228"/>
      <c r="N796" s="229"/>
      <c r="O796" s="229"/>
      <c r="P796" s="229"/>
      <c r="Q796" s="229"/>
      <c r="R796" s="229"/>
      <c r="S796" s="229"/>
      <c r="T796" s="230"/>
      <c r="AT796" s="224" t="s">
        <v>166</v>
      </c>
      <c r="AU796" s="224" t="s">
        <v>82</v>
      </c>
      <c r="AV796" s="12" t="s">
        <v>82</v>
      </c>
      <c r="AW796" s="12" t="s">
        <v>36</v>
      </c>
      <c r="AX796" s="12" t="s">
        <v>73</v>
      </c>
      <c r="AY796" s="224" t="s">
        <v>158</v>
      </c>
    </row>
    <row r="797" spans="2:51" s="13" customFormat="1" ht="13.5">
      <c r="B797" s="231"/>
      <c r="D797" s="216" t="s">
        <v>166</v>
      </c>
      <c r="E797" s="232" t="s">
        <v>5</v>
      </c>
      <c r="F797" s="233" t="s">
        <v>169</v>
      </c>
      <c r="H797" s="234">
        <v>1</v>
      </c>
      <c r="I797" s="235"/>
      <c r="L797" s="231"/>
      <c r="M797" s="236"/>
      <c r="N797" s="237"/>
      <c r="O797" s="237"/>
      <c r="P797" s="237"/>
      <c r="Q797" s="237"/>
      <c r="R797" s="237"/>
      <c r="S797" s="237"/>
      <c r="T797" s="238"/>
      <c r="AT797" s="232" t="s">
        <v>166</v>
      </c>
      <c r="AU797" s="232" t="s">
        <v>82</v>
      </c>
      <c r="AV797" s="13" t="s">
        <v>88</v>
      </c>
      <c r="AW797" s="13" t="s">
        <v>36</v>
      </c>
      <c r="AX797" s="13" t="s">
        <v>78</v>
      </c>
      <c r="AY797" s="232" t="s">
        <v>158</v>
      </c>
    </row>
    <row r="798" spans="2:65" s="1" customFormat="1" ht="25.5" customHeight="1">
      <c r="B798" s="202"/>
      <c r="C798" s="203" t="s">
        <v>1291</v>
      </c>
      <c r="D798" s="203" t="s">
        <v>160</v>
      </c>
      <c r="E798" s="204" t="s">
        <v>2326</v>
      </c>
      <c r="F798" s="205" t="s">
        <v>2327</v>
      </c>
      <c r="G798" s="206" t="s">
        <v>1305</v>
      </c>
      <c r="H798" s="257"/>
      <c r="I798" s="208"/>
      <c r="J798" s="209">
        <f>ROUND(I798*H798,2)</f>
        <v>0</v>
      </c>
      <c r="K798" s="205" t="s">
        <v>164</v>
      </c>
      <c r="L798" s="47"/>
      <c r="M798" s="210" t="s">
        <v>5</v>
      </c>
      <c r="N798" s="211" t="s">
        <v>44</v>
      </c>
      <c r="O798" s="48"/>
      <c r="P798" s="212">
        <f>O798*H798</f>
        <v>0</v>
      </c>
      <c r="Q798" s="212">
        <v>0</v>
      </c>
      <c r="R798" s="212">
        <f>Q798*H798</f>
        <v>0</v>
      </c>
      <c r="S798" s="212">
        <v>0</v>
      </c>
      <c r="T798" s="213">
        <f>S798*H798</f>
        <v>0</v>
      </c>
      <c r="AR798" s="25" t="s">
        <v>255</v>
      </c>
      <c r="AT798" s="25" t="s">
        <v>160</v>
      </c>
      <c r="AU798" s="25" t="s">
        <v>82</v>
      </c>
      <c r="AY798" s="25" t="s">
        <v>158</v>
      </c>
      <c r="BE798" s="214">
        <f>IF(N798="základní",J798,0)</f>
        <v>0</v>
      </c>
      <c r="BF798" s="214">
        <f>IF(N798="snížená",J798,0)</f>
        <v>0</v>
      </c>
      <c r="BG798" s="214">
        <f>IF(N798="zákl. přenesená",J798,0)</f>
        <v>0</v>
      </c>
      <c r="BH798" s="214">
        <f>IF(N798="sníž. přenesená",J798,0)</f>
        <v>0</v>
      </c>
      <c r="BI798" s="214">
        <f>IF(N798="nulová",J798,0)</f>
        <v>0</v>
      </c>
      <c r="BJ798" s="25" t="s">
        <v>78</v>
      </c>
      <c r="BK798" s="214">
        <f>ROUND(I798*H798,2)</f>
        <v>0</v>
      </c>
      <c r="BL798" s="25" t="s">
        <v>255</v>
      </c>
      <c r="BM798" s="25" t="s">
        <v>2328</v>
      </c>
    </row>
    <row r="799" spans="2:63" s="10" customFormat="1" ht="29.85" customHeight="1">
      <c r="B799" s="189"/>
      <c r="D799" s="190" t="s">
        <v>72</v>
      </c>
      <c r="E799" s="200" t="s">
        <v>1720</v>
      </c>
      <c r="F799" s="200" t="s">
        <v>1721</v>
      </c>
      <c r="I799" s="192"/>
      <c r="J799" s="201">
        <f>BK799</f>
        <v>0</v>
      </c>
      <c r="L799" s="189"/>
      <c r="M799" s="194"/>
      <c r="N799" s="195"/>
      <c r="O799" s="195"/>
      <c r="P799" s="196">
        <f>SUM(P800:P806)</f>
        <v>0</v>
      </c>
      <c r="Q799" s="195"/>
      <c r="R799" s="196">
        <f>SUM(R800:R806)</f>
        <v>0</v>
      </c>
      <c r="S799" s="195"/>
      <c r="T799" s="197">
        <f>SUM(T800:T806)</f>
        <v>0</v>
      </c>
      <c r="AR799" s="190" t="s">
        <v>82</v>
      </c>
      <c r="AT799" s="198" t="s">
        <v>72</v>
      </c>
      <c r="AU799" s="198" t="s">
        <v>78</v>
      </c>
      <c r="AY799" s="190" t="s">
        <v>158</v>
      </c>
      <c r="BK799" s="199">
        <f>SUM(BK800:BK806)</f>
        <v>0</v>
      </c>
    </row>
    <row r="800" spans="2:65" s="1" customFormat="1" ht="16.5" customHeight="1">
      <c r="B800" s="202"/>
      <c r="C800" s="203" t="s">
        <v>1298</v>
      </c>
      <c r="D800" s="203" t="s">
        <v>160</v>
      </c>
      <c r="E800" s="204" t="s">
        <v>1723</v>
      </c>
      <c r="F800" s="205" t="s">
        <v>1724</v>
      </c>
      <c r="G800" s="206" t="s">
        <v>163</v>
      </c>
      <c r="H800" s="207">
        <v>8.886</v>
      </c>
      <c r="I800" s="208"/>
      <c r="J800" s="209">
        <f>ROUND(I800*H800,2)</f>
        <v>0</v>
      </c>
      <c r="K800" s="205" t="s">
        <v>5</v>
      </c>
      <c r="L800" s="47"/>
      <c r="M800" s="210" t="s">
        <v>5</v>
      </c>
      <c r="N800" s="211" t="s">
        <v>44</v>
      </c>
      <c r="O800" s="48"/>
      <c r="P800" s="212">
        <f>O800*H800</f>
        <v>0</v>
      </c>
      <c r="Q800" s="212">
        <v>0</v>
      </c>
      <c r="R800" s="212">
        <f>Q800*H800</f>
        <v>0</v>
      </c>
      <c r="S800" s="212">
        <v>0</v>
      </c>
      <c r="T800" s="213">
        <f>S800*H800</f>
        <v>0</v>
      </c>
      <c r="AR800" s="25" t="s">
        <v>255</v>
      </c>
      <c r="AT800" s="25" t="s">
        <v>160</v>
      </c>
      <c r="AU800" s="25" t="s">
        <v>82</v>
      </c>
      <c r="AY800" s="25" t="s">
        <v>158</v>
      </c>
      <c r="BE800" s="214">
        <f>IF(N800="základní",J800,0)</f>
        <v>0</v>
      </c>
      <c r="BF800" s="214">
        <f>IF(N800="snížená",J800,0)</f>
        <v>0</v>
      </c>
      <c r="BG800" s="214">
        <f>IF(N800="zákl. přenesená",J800,0)</f>
        <v>0</v>
      </c>
      <c r="BH800" s="214">
        <f>IF(N800="sníž. přenesená",J800,0)</f>
        <v>0</v>
      </c>
      <c r="BI800" s="214">
        <f>IF(N800="nulová",J800,0)</f>
        <v>0</v>
      </c>
      <c r="BJ800" s="25" t="s">
        <v>78</v>
      </c>
      <c r="BK800" s="214">
        <f>ROUND(I800*H800,2)</f>
        <v>0</v>
      </c>
      <c r="BL800" s="25" t="s">
        <v>255</v>
      </c>
      <c r="BM800" s="25" t="s">
        <v>2329</v>
      </c>
    </row>
    <row r="801" spans="2:51" s="12" customFormat="1" ht="13.5">
      <c r="B801" s="223"/>
      <c r="D801" s="216" t="s">
        <v>166</v>
      </c>
      <c r="E801" s="224" t="s">
        <v>5</v>
      </c>
      <c r="F801" s="225" t="s">
        <v>2330</v>
      </c>
      <c r="H801" s="226">
        <v>5.04</v>
      </c>
      <c r="I801" s="227"/>
      <c r="L801" s="223"/>
      <c r="M801" s="228"/>
      <c r="N801" s="229"/>
      <c r="O801" s="229"/>
      <c r="P801" s="229"/>
      <c r="Q801" s="229"/>
      <c r="R801" s="229"/>
      <c r="S801" s="229"/>
      <c r="T801" s="230"/>
      <c r="AT801" s="224" t="s">
        <v>166</v>
      </c>
      <c r="AU801" s="224" t="s">
        <v>82</v>
      </c>
      <c r="AV801" s="12" t="s">
        <v>82</v>
      </c>
      <c r="AW801" s="12" t="s">
        <v>36</v>
      </c>
      <c r="AX801" s="12" t="s">
        <v>73</v>
      </c>
      <c r="AY801" s="224" t="s">
        <v>158</v>
      </c>
    </row>
    <row r="802" spans="2:51" s="12" customFormat="1" ht="13.5">
      <c r="B802" s="223"/>
      <c r="D802" s="216" t="s">
        <v>166</v>
      </c>
      <c r="E802" s="224" t="s">
        <v>5</v>
      </c>
      <c r="F802" s="225" t="s">
        <v>2331</v>
      </c>
      <c r="H802" s="226">
        <v>1.173</v>
      </c>
      <c r="I802" s="227"/>
      <c r="L802" s="223"/>
      <c r="M802" s="228"/>
      <c r="N802" s="229"/>
      <c r="O802" s="229"/>
      <c r="P802" s="229"/>
      <c r="Q802" s="229"/>
      <c r="R802" s="229"/>
      <c r="S802" s="229"/>
      <c r="T802" s="230"/>
      <c r="AT802" s="224" t="s">
        <v>166</v>
      </c>
      <c r="AU802" s="224" t="s">
        <v>82</v>
      </c>
      <c r="AV802" s="12" t="s">
        <v>82</v>
      </c>
      <c r="AW802" s="12" t="s">
        <v>36</v>
      </c>
      <c r="AX802" s="12" t="s">
        <v>73</v>
      </c>
      <c r="AY802" s="224" t="s">
        <v>158</v>
      </c>
    </row>
    <row r="803" spans="2:51" s="12" customFormat="1" ht="13.5">
      <c r="B803" s="223"/>
      <c r="D803" s="216" t="s">
        <v>166</v>
      </c>
      <c r="E803" s="224" t="s">
        <v>5</v>
      </c>
      <c r="F803" s="225" t="s">
        <v>2331</v>
      </c>
      <c r="H803" s="226">
        <v>1.173</v>
      </c>
      <c r="I803" s="227"/>
      <c r="L803" s="223"/>
      <c r="M803" s="228"/>
      <c r="N803" s="229"/>
      <c r="O803" s="229"/>
      <c r="P803" s="229"/>
      <c r="Q803" s="229"/>
      <c r="R803" s="229"/>
      <c r="S803" s="229"/>
      <c r="T803" s="230"/>
      <c r="AT803" s="224" t="s">
        <v>166</v>
      </c>
      <c r="AU803" s="224" t="s">
        <v>82</v>
      </c>
      <c r="AV803" s="12" t="s">
        <v>82</v>
      </c>
      <c r="AW803" s="12" t="s">
        <v>36</v>
      </c>
      <c r="AX803" s="12" t="s">
        <v>73</v>
      </c>
      <c r="AY803" s="224" t="s">
        <v>158</v>
      </c>
    </row>
    <row r="804" spans="2:51" s="12" customFormat="1" ht="13.5">
      <c r="B804" s="223"/>
      <c r="D804" s="216" t="s">
        <v>166</v>
      </c>
      <c r="E804" s="224" t="s">
        <v>5</v>
      </c>
      <c r="F804" s="225" t="s">
        <v>2332</v>
      </c>
      <c r="H804" s="226">
        <v>1.5</v>
      </c>
      <c r="I804" s="227"/>
      <c r="L804" s="223"/>
      <c r="M804" s="228"/>
      <c r="N804" s="229"/>
      <c r="O804" s="229"/>
      <c r="P804" s="229"/>
      <c r="Q804" s="229"/>
      <c r="R804" s="229"/>
      <c r="S804" s="229"/>
      <c r="T804" s="230"/>
      <c r="AT804" s="224" t="s">
        <v>166</v>
      </c>
      <c r="AU804" s="224" t="s">
        <v>82</v>
      </c>
      <c r="AV804" s="12" t="s">
        <v>82</v>
      </c>
      <c r="AW804" s="12" t="s">
        <v>36</v>
      </c>
      <c r="AX804" s="12" t="s">
        <v>73</v>
      </c>
      <c r="AY804" s="224" t="s">
        <v>158</v>
      </c>
    </row>
    <row r="805" spans="2:51" s="13" customFormat="1" ht="13.5">
      <c r="B805" s="231"/>
      <c r="D805" s="216" t="s">
        <v>166</v>
      </c>
      <c r="E805" s="232" t="s">
        <v>5</v>
      </c>
      <c r="F805" s="233" t="s">
        <v>169</v>
      </c>
      <c r="H805" s="234">
        <v>8.886</v>
      </c>
      <c r="I805" s="235"/>
      <c r="L805" s="231"/>
      <c r="M805" s="236"/>
      <c r="N805" s="237"/>
      <c r="O805" s="237"/>
      <c r="P805" s="237"/>
      <c r="Q805" s="237"/>
      <c r="R805" s="237"/>
      <c r="S805" s="237"/>
      <c r="T805" s="238"/>
      <c r="AT805" s="232" t="s">
        <v>166</v>
      </c>
      <c r="AU805" s="232" t="s">
        <v>82</v>
      </c>
      <c r="AV805" s="13" t="s">
        <v>88</v>
      </c>
      <c r="AW805" s="13" t="s">
        <v>36</v>
      </c>
      <c r="AX805" s="13" t="s">
        <v>78</v>
      </c>
      <c r="AY805" s="232" t="s">
        <v>158</v>
      </c>
    </row>
    <row r="806" spans="2:65" s="1" customFormat="1" ht="25.5" customHeight="1">
      <c r="B806" s="202"/>
      <c r="C806" s="203" t="s">
        <v>1302</v>
      </c>
      <c r="D806" s="203" t="s">
        <v>160</v>
      </c>
      <c r="E806" s="204" t="s">
        <v>2333</v>
      </c>
      <c r="F806" s="205" t="s">
        <v>2334</v>
      </c>
      <c r="G806" s="206" t="s">
        <v>1305</v>
      </c>
      <c r="H806" s="257"/>
      <c r="I806" s="208"/>
      <c r="J806" s="209">
        <f>ROUND(I806*H806,2)</f>
        <v>0</v>
      </c>
      <c r="K806" s="205" t="s">
        <v>164</v>
      </c>
      <c r="L806" s="47"/>
      <c r="M806" s="210" t="s">
        <v>5</v>
      </c>
      <c r="N806" s="211" t="s">
        <v>44</v>
      </c>
      <c r="O806" s="48"/>
      <c r="P806" s="212">
        <f>O806*H806</f>
        <v>0</v>
      </c>
      <c r="Q806" s="212">
        <v>0</v>
      </c>
      <c r="R806" s="212">
        <f>Q806*H806</f>
        <v>0</v>
      </c>
      <c r="S806" s="212">
        <v>0</v>
      </c>
      <c r="T806" s="213">
        <f>S806*H806</f>
        <v>0</v>
      </c>
      <c r="AR806" s="25" t="s">
        <v>255</v>
      </c>
      <c r="AT806" s="25" t="s">
        <v>160</v>
      </c>
      <c r="AU806" s="25" t="s">
        <v>82</v>
      </c>
      <c r="AY806" s="25" t="s">
        <v>158</v>
      </c>
      <c r="BE806" s="214">
        <f>IF(N806="základní",J806,0)</f>
        <v>0</v>
      </c>
      <c r="BF806" s="214">
        <f>IF(N806="snížená",J806,0)</f>
        <v>0</v>
      </c>
      <c r="BG806" s="214">
        <f>IF(N806="zákl. přenesená",J806,0)</f>
        <v>0</v>
      </c>
      <c r="BH806" s="214">
        <f>IF(N806="sníž. přenesená",J806,0)</f>
        <v>0</v>
      </c>
      <c r="BI806" s="214">
        <f>IF(N806="nulová",J806,0)</f>
        <v>0</v>
      </c>
      <c r="BJ806" s="25" t="s">
        <v>78</v>
      </c>
      <c r="BK806" s="214">
        <f>ROUND(I806*H806,2)</f>
        <v>0</v>
      </c>
      <c r="BL806" s="25" t="s">
        <v>255</v>
      </c>
      <c r="BM806" s="25" t="s">
        <v>2335</v>
      </c>
    </row>
    <row r="807" spans="2:63" s="10" customFormat="1" ht="29.85" customHeight="1">
      <c r="B807" s="189"/>
      <c r="D807" s="190" t="s">
        <v>72</v>
      </c>
      <c r="E807" s="200" t="s">
        <v>1736</v>
      </c>
      <c r="F807" s="200" t="s">
        <v>1737</v>
      </c>
      <c r="I807" s="192"/>
      <c r="J807" s="201">
        <f>BK807</f>
        <v>0</v>
      </c>
      <c r="L807" s="189"/>
      <c r="M807" s="194"/>
      <c r="N807" s="195"/>
      <c r="O807" s="195"/>
      <c r="P807" s="196">
        <f>SUM(P808:P814)</f>
        <v>0</v>
      </c>
      <c r="Q807" s="195"/>
      <c r="R807" s="196">
        <f>SUM(R808:R814)</f>
        <v>0</v>
      </c>
      <c r="S807" s="195"/>
      <c r="T807" s="197">
        <f>SUM(T808:T814)</f>
        <v>0</v>
      </c>
      <c r="AR807" s="190" t="s">
        <v>82</v>
      </c>
      <c r="AT807" s="198" t="s">
        <v>72</v>
      </c>
      <c r="AU807" s="198" t="s">
        <v>78</v>
      </c>
      <c r="AY807" s="190" t="s">
        <v>158</v>
      </c>
      <c r="BK807" s="199">
        <f>SUM(BK808:BK814)</f>
        <v>0</v>
      </c>
    </row>
    <row r="808" spans="2:65" s="1" customFormat="1" ht="16.5" customHeight="1">
      <c r="B808" s="202"/>
      <c r="C808" s="203" t="s">
        <v>1309</v>
      </c>
      <c r="D808" s="203" t="s">
        <v>160</v>
      </c>
      <c r="E808" s="204" t="s">
        <v>1739</v>
      </c>
      <c r="F808" s="205" t="s">
        <v>1740</v>
      </c>
      <c r="G808" s="206" t="s">
        <v>163</v>
      </c>
      <c r="H808" s="207">
        <v>71.025</v>
      </c>
      <c r="I808" s="208"/>
      <c r="J808" s="209">
        <f>ROUND(I808*H808,2)</f>
        <v>0</v>
      </c>
      <c r="K808" s="205" t="s">
        <v>5</v>
      </c>
      <c r="L808" s="47"/>
      <c r="M808" s="210" t="s">
        <v>5</v>
      </c>
      <c r="N808" s="211" t="s">
        <v>44</v>
      </c>
      <c r="O808" s="48"/>
      <c r="P808" s="212">
        <f>O808*H808</f>
        <v>0</v>
      </c>
      <c r="Q808" s="212">
        <v>0</v>
      </c>
      <c r="R808" s="212">
        <f>Q808*H808</f>
        <v>0</v>
      </c>
      <c r="S808" s="212">
        <v>0</v>
      </c>
      <c r="T808" s="213">
        <f>S808*H808</f>
        <v>0</v>
      </c>
      <c r="AR808" s="25" t="s">
        <v>255</v>
      </c>
      <c r="AT808" s="25" t="s">
        <v>160</v>
      </c>
      <c r="AU808" s="25" t="s">
        <v>82</v>
      </c>
      <c r="AY808" s="25" t="s">
        <v>158</v>
      </c>
      <c r="BE808" s="214">
        <f>IF(N808="základní",J808,0)</f>
        <v>0</v>
      </c>
      <c r="BF808" s="214">
        <f>IF(N808="snížená",J808,0)</f>
        <v>0</v>
      </c>
      <c r="BG808" s="214">
        <f>IF(N808="zákl. přenesená",J808,0)</f>
        <v>0</v>
      </c>
      <c r="BH808" s="214">
        <f>IF(N808="sníž. přenesená",J808,0)</f>
        <v>0</v>
      </c>
      <c r="BI808" s="214">
        <f>IF(N808="nulová",J808,0)</f>
        <v>0</v>
      </c>
      <c r="BJ808" s="25" t="s">
        <v>78</v>
      </c>
      <c r="BK808" s="214">
        <f>ROUND(I808*H808,2)</f>
        <v>0</v>
      </c>
      <c r="BL808" s="25" t="s">
        <v>255</v>
      </c>
      <c r="BM808" s="25" t="s">
        <v>2336</v>
      </c>
    </row>
    <row r="809" spans="2:51" s="11" customFormat="1" ht="13.5">
      <c r="B809" s="215"/>
      <c r="D809" s="216" t="s">
        <v>166</v>
      </c>
      <c r="E809" s="217" t="s">
        <v>5</v>
      </c>
      <c r="F809" s="218" t="s">
        <v>1742</v>
      </c>
      <c r="H809" s="217" t="s">
        <v>5</v>
      </c>
      <c r="I809" s="219"/>
      <c r="L809" s="215"/>
      <c r="M809" s="220"/>
      <c r="N809" s="221"/>
      <c r="O809" s="221"/>
      <c r="P809" s="221"/>
      <c r="Q809" s="221"/>
      <c r="R809" s="221"/>
      <c r="S809" s="221"/>
      <c r="T809" s="222"/>
      <c r="AT809" s="217" t="s">
        <v>166</v>
      </c>
      <c r="AU809" s="217" t="s">
        <v>82</v>
      </c>
      <c r="AV809" s="11" t="s">
        <v>78</v>
      </c>
      <c r="AW809" s="11" t="s">
        <v>36</v>
      </c>
      <c r="AX809" s="11" t="s">
        <v>73</v>
      </c>
      <c r="AY809" s="217" t="s">
        <v>158</v>
      </c>
    </row>
    <row r="810" spans="2:51" s="11" customFormat="1" ht="13.5">
      <c r="B810" s="215"/>
      <c r="D810" s="216" t="s">
        <v>166</v>
      </c>
      <c r="E810" s="217" t="s">
        <v>5</v>
      </c>
      <c r="F810" s="218" t="s">
        <v>1743</v>
      </c>
      <c r="H810" s="217" t="s">
        <v>5</v>
      </c>
      <c r="I810" s="219"/>
      <c r="L810" s="215"/>
      <c r="M810" s="220"/>
      <c r="N810" s="221"/>
      <c r="O810" s="221"/>
      <c r="P810" s="221"/>
      <c r="Q810" s="221"/>
      <c r="R810" s="221"/>
      <c r="S810" s="221"/>
      <c r="T810" s="222"/>
      <c r="AT810" s="217" t="s">
        <v>166</v>
      </c>
      <c r="AU810" s="217" t="s">
        <v>82</v>
      </c>
      <c r="AV810" s="11" t="s">
        <v>78</v>
      </c>
      <c r="AW810" s="11" t="s">
        <v>36</v>
      </c>
      <c r="AX810" s="11" t="s">
        <v>73</v>
      </c>
      <c r="AY810" s="217" t="s">
        <v>158</v>
      </c>
    </row>
    <row r="811" spans="2:51" s="12" customFormat="1" ht="13.5">
      <c r="B811" s="223"/>
      <c r="D811" s="216" t="s">
        <v>166</v>
      </c>
      <c r="E811" s="224" t="s">
        <v>5</v>
      </c>
      <c r="F811" s="225" t="s">
        <v>2337</v>
      </c>
      <c r="H811" s="226">
        <v>20</v>
      </c>
      <c r="I811" s="227"/>
      <c r="L811" s="223"/>
      <c r="M811" s="228"/>
      <c r="N811" s="229"/>
      <c r="O811" s="229"/>
      <c r="P811" s="229"/>
      <c r="Q811" s="229"/>
      <c r="R811" s="229"/>
      <c r="S811" s="229"/>
      <c r="T811" s="230"/>
      <c r="AT811" s="224" t="s">
        <v>166</v>
      </c>
      <c r="AU811" s="224" t="s">
        <v>82</v>
      </c>
      <c r="AV811" s="12" t="s">
        <v>82</v>
      </c>
      <c r="AW811" s="12" t="s">
        <v>36</v>
      </c>
      <c r="AX811" s="12" t="s">
        <v>73</v>
      </c>
      <c r="AY811" s="224" t="s">
        <v>158</v>
      </c>
    </row>
    <row r="812" spans="2:51" s="11" customFormat="1" ht="13.5">
      <c r="B812" s="215"/>
      <c r="D812" s="216" t="s">
        <v>166</v>
      </c>
      <c r="E812" s="217" t="s">
        <v>5</v>
      </c>
      <c r="F812" s="218" t="s">
        <v>502</v>
      </c>
      <c r="H812" s="217" t="s">
        <v>5</v>
      </c>
      <c r="I812" s="219"/>
      <c r="L812" s="215"/>
      <c r="M812" s="220"/>
      <c r="N812" s="221"/>
      <c r="O812" s="221"/>
      <c r="P812" s="221"/>
      <c r="Q812" s="221"/>
      <c r="R812" s="221"/>
      <c r="S812" s="221"/>
      <c r="T812" s="222"/>
      <c r="AT812" s="217" t="s">
        <v>166</v>
      </c>
      <c r="AU812" s="217" t="s">
        <v>82</v>
      </c>
      <c r="AV812" s="11" t="s">
        <v>78</v>
      </c>
      <c r="AW812" s="11" t="s">
        <v>36</v>
      </c>
      <c r="AX812" s="11" t="s">
        <v>73</v>
      </c>
      <c r="AY812" s="217" t="s">
        <v>158</v>
      </c>
    </row>
    <row r="813" spans="2:51" s="12" customFormat="1" ht="13.5">
      <c r="B813" s="223"/>
      <c r="D813" s="216" t="s">
        <v>166</v>
      </c>
      <c r="E813" s="224" t="s">
        <v>5</v>
      </c>
      <c r="F813" s="225" t="s">
        <v>2338</v>
      </c>
      <c r="H813" s="226">
        <v>51.025</v>
      </c>
      <c r="I813" s="227"/>
      <c r="L813" s="223"/>
      <c r="M813" s="228"/>
      <c r="N813" s="229"/>
      <c r="O813" s="229"/>
      <c r="P813" s="229"/>
      <c r="Q813" s="229"/>
      <c r="R813" s="229"/>
      <c r="S813" s="229"/>
      <c r="T813" s="230"/>
      <c r="AT813" s="224" t="s">
        <v>166</v>
      </c>
      <c r="AU813" s="224" t="s">
        <v>82</v>
      </c>
      <c r="AV813" s="12" t="s">
        <v>82</v>
      </c>
      <c r="AW813" s="12" t="s">
        <v>36</v>
      </c>
      <c r="AX813" s="12" t="s">
        <v>73</v>
      </c>
      <c r="AY813" s="224" t="s">
        <v>158</v>
      </c>
    </row>
    <row r="814" spans="2:51" s="13" customFormat="1" ht="13.5">
      <c r="B814" s="231"/>
      <c r="D814" s="216" t="s">
        <v>166</v>
      </c>
      <c r="E814" s="232" t="s">
        <v>5</v>
      </c>
      <c r="F814" s="233" t="s">
        <v>169</v>
      </c>
      <c r="H814" s="234">
        <v>71.025</v>
      </c>
      <c r="I814" s="235"/>
      <c r="L814" s="231"/>
      <c r="M814" s="236"/>
      <c r="N814" s="237"/>
      <c r="O814" s="237"/>
      <c r="P814" s="237"/>
      <c r="Q814" s="237"/>
      <c r="R814" s="237"/>
      <c r="S814" s="237"/>
      <c r="T814" s="238"/>
      <c r="AT814" s="232" t="s">
        <v>166</v>
      </c>
      <c r="AU814" s="232" t="s">
        <v>82</v>
      </c>
      <c r="AV814" s="13" t="s">
        <v>88</v>
      </c>
      <c r="AW814" s="13" t="s">
        <v>36</v>
      </c>
      <c r="AX814" s="13" t="s">
        <v>78</v>
      </c>
      <c r="AY814" s="232" t="s">
        <v>158</v>
      </c>
    </row>
    <row r="815" spans="2:63" s="10" customFormat="1" ht="29.85" customHeight="1">
      <c r="B815" s="189"/>
      <c r="D815" s="190" t="s">
        <v>72</v>
      </c>
      <c r="E815" s="200" t="s">
        <v>1744</v>
      </c>
      <c r="F815" s="200" t="s">
        <v>1745</v>
      </c>
      <c r="I815" s="192"/>
      <c r="J815" s="201">
        <f>BK815</f>
        <v>0</v>
      </c>
      <c r="L815" s="189"/>
      <c r="M815" s="194"/>
      <c r="N815" s="195"/>
      <c r="O815" s="195"/>
      <c r="P815" s="196">
        <f>SUM(P816:P824)</f>
        <v>0</v>
      </c>
      <c r="Q815" s="195"/>
      <c r="R815" s="196">
        <f>SUM(R816:R824)</f>
        <v>0</v>
      </c>
      <c r="S815" s="195"/>
      <c r="T815" s="197">
        <f>SUM(T816:T824)</f>
        <v>0</v>
      </c>
      <c r="AR815" s="190" t="s">
        <v>82</v>
      </c>
      <c r="AT815" s="198" t="s">
        <v>72</v>
      </c>
      <c r="AU815" s="198" t="s">
        <v>78</v>
      </c>
      <c r="AY815" s="190" t="s">
        <v>158</v>
      </c>
      <c r="BK815" s="199">
        <f>SUM(BK816:BK824)</f>
        <v>0</v>
      </c>
    </row>
    <row r="816" spans="2:65" s="1" customFormat="1" ht="25.5" customHeight="1">
      <c r="B816" s="202"/>
      <c r="C816" s="203" t="s">
        <v>1315</v>
      </c>
      <c r="D816" s="203" t="s">
        <v>160</v>
      </c>
      <c r="E816" s="204" t="s">
        <v>1747</v>
      </c>
      <c r="F816" s="205" t="s">
        <v>1748</v>
      </c>
      <c r="G816" s="206" t="s">
        <v>163</v>
      </c>
      <c r="H816" s="207">
        <v>252.783</v>
      </c>
      <c r="I816" s="208"/>
      <c r="J816" s="209">
        <f>ROUND(I816*H816,2)</f>
        <v>0</v>
      </c>
      <c r="K816" s="205" t="s">
        <v>164</v>
      </c>
      <c r="L816" s="47"/>
      <c r="M816" s="210" t="s">
        <v>5</v>
      </c>
      <c r="N816" s="211" t="s">
        <v>44</v>
      </c>
      <c r="O816" s="48"/>
      <c r="P816" s="212">
        <f>O816*H816</f>
        <v>0</v>
      </c>
      <c r="Q816" s="212">
        <v>0</v>
      </c>
      <c r="R816" s="212">
        <f>Q816*H816</f>
        <v>0</v>
      </c>
      <c r="S816" s="212">
        <v>0</v>
      </c>
      <c r="T816" s="213">
        <f>S816*H816</f>
        <v>0</v>
      </c>
      <c r="AR816" s="25" t="s">
        <v>255</v>
      </c>
      <c r="AT816" s="25" t="s">
        <v>160</v>
      </c>
      <c r="AU816" s="25" t="s">
        <v>82</v>
      </c>
      <c r="AY816" s="25" t="s">
        <v>158</v>
      </c>
      <c r="BE816" s="214">
        <f>IF(N816="základní",J816,0)</f>
        <v>0</v>
      </c>
      <c r="BF816" s="214">
        <f>IF(N816="snížená",J816,0)</f>
        <v>0</v>
      </c>
      <c r="BG816" s="214">
        <f>IF(N816="zákl. přenesená",J816,0)</f>
        <v>0</v>
      </c>
      <c r="BH816" s="214">
        <f>IF(N816="sníž. přenesená",J816,0)</f>
        <v>0</v>
      </c>
      <c r="BI816" s="214">
        <f>IF(N816="nulová",J816,0)</f>
        <v>0</v>
      </c>
      <c r="BJ816" s="25" t="s">
        <v>78</v>
      </c>
      <c r="BK816" s="214">
        <f>ROUND(I816*H816,2)</f>
        <v>0</v>
      </c>
      <c r="BL816" s="25" t="s">
        <v>255</v>
      </c>
      <c r="BM816" s="25" t="s">
        <v>2339</v>
      </c>
    </row>
    <row r="817" spans="2:51" s="11" customFormat="1" ht="13.5">
      <c r="B817" s="215"/>
      <c r="D817" s="216" t="s">
        <v>166</v>
      </c>
      <c r="E817" s="217" t="s">
        <v>5</v>
      </c>
      <c r="F817" s="218" t="s">
        <v>1750</v>
      </c>
      <c r="H817" s="217" t="s">
        <v>5</v>
      </c>
      <c r="I817" s="219"/>
      <c r="L817" s="215"/>
      <c r="M817" s="220"/>
      <c r="N817" s="221"/>
      <c r="O817" s="221"/>
      <c r="P817" s="221"/>
      <c r="Q817" s="221"/>
      <c r="R817" s="221"/>
      <c r="S817" s="221"/>
      <c r="T817" s="222"/>
      <c r="AT817" s="217" t="s">
        <v>166</v>
      </c>
      <c r="AU817" s="217" t="s">
        <v>82</v>
      </c>
      <c r="AV817" s="11" t="s">
        <v>78</v>
      </c>
      <c r="AW817" s="11" t="s">
        <v>36</v>
      </c>
      <c r="AX817" s="11" t="s">
        <v>73</v>
      </c>
      <c r="AY817" s="217" t="s">
        <v>158</v>
      </c>
    </row>
    <row r="818" spans="2:51" s="12" customFormat="1" ht="13.5">
      <c r="B818" s="223"/>
      <c r="D818" s="216" t="s">
        <v>166</v>
      </c>
      <c r="E818" s="224" t="s">
        <v>5</v>
      </c>
      <c r="F818" s="225" t="s">
        <v>2340</v>
      </c>
      <c r="H818" s="226">
        <v>71.023</v>
      </c>
      <c r="I818" s="227"/>
      <c r="L818" s="223"/>
      <c r="M818" s="228"/>
      <c r="N818" s="229"/>
      <c r="O818" s="229"/>
      <c r="P818" s="229"/>
      <c r="Q818" s="229"/>
      <c r="R818" s="229"/>
      <c r="S818" s="229"/>
      <c r="T818" s="230"/>
      <c r="AT818" s="224" t="s">
        <v>166</v>
      </c>
      <c r="AU818" s="224" t="s">
        <v>82</v>
      </c>
      <c r="AV818" s="12" t="s">
        <v>82</v>
      </c>
      <c r="AW818" s="12" t="s">
        <v>36</v>
      </c>
      <c r="AX818" s="12" t="s">
        <v>73</v>
      </c>
      <c r="AY818" s="224" t="s">
        <v>158</v>
      </c>
    </row>
    <row r="819" spans="2:51" s="11" customFormat="1" ht="13.5">
      <c r="B819" s="215"/>
      <c r="D819" s="216" t="s">
        <v>166</v>
      </c>
      <c r="E819" s="217" t="s">
        <v>5</v>
      </c>
      <c r="F819" s="218" t="s">
        <v>420</v>
      </c>
      <c r="H819" s="217" t="s">
        <v>5</v>
      </c>
      <c r="I819" s="219"/>
      <c r="L819" s="215"/>
      <c r="M819" s="220"/>
      <c r="N819" s="221"/>
      <c r="O819" s="221"/>
      <c r="P819" s="221"/>
      <c r="Q819" s="221"/>
      <c r="R819" s="221"/>
      <c r="S819" s="221"/>
      <c r="T819" s="222"/>
      <c r="AT819" s="217" t="s">
        <v>166</v>
      </c>
      <c r="AU819" s="217" t="s">
        <v>82</v>
      </c>
      <c r="AV819" s="11" t="s">
        <v>78</v>
      </c>
      <c r="AW819" s="11" t="s">
        <v>36</v>
      </c>
      <c r="AX819" s="11" t="s">
        <v>73</v>
      </c>
      <c r="AY819" s="217" t="s">
        <v>158</v>
      </c>
    </row>
    <row r="820" spans="2:51" s="12" customFormat="1" ht="13.5">
      <c r="B820" s="223"/>
      <c r="D820" s="216" t="s">
        <v>166</v>
      </c>
      <c r="E820" s="224" t="s">
        <v>5</v>
      </c>
      <c r="F820" s="225" t="s">
        <v>902</v>
      </c>
      <c r="H820" s="226">
        <v>104</v>
      </c>
      <c r="I820" s="227"/>
      <c r="L820" s="223"/>
      <c r="M820" s="228"/>
      <c r="N820" s="229"/>
      <c r="O820" s="229"/>
      <c r="P820" s="229"/>
      <c r="Q820" s="229"/>
      <c r="R820" s="229"/>
      <c r="S820" s="229"/>
      <c r="T820" s="230"/>
      <c r="AT820" s="224" t="s">
        <v>166</v>
      </c>
      <c r="AU820" s="224" t="s">
        <v>82</v>
      </c>
      <c r="AV820" s="12" t="s">
        <v>82</v>
      </c>
      <c r="AW820" s="12" t="s">
        <v>36</v>
      </c>
      <c r="AX820" s="12" t="s">
        <v>73</v>
      </c>
      <c r="AY820" s="224" t="s">
        <v>158</v>
      </c>
    </row>
    <row r="821" spans="2:51" s="11" customFormat="1" ht="13.5">
      <c r="B821" s="215"/>
      <c r="D821" s="216" t="s">
        <v>166</v>
      </c>
      <c r="E821" s="217" t="s">
        <v>5</v>
      </c>
      <c r="F821" s="218" t="s">
        <v>2341</v>
      </c>
      <c r="H821" s="217" t="s">
        <v>5</v>
      </c>
      <c r="I821" s="219"/>
      <c r="L821" s="215"/>
      <c r="M821" s="220"/>
      <c r="N821" s="221"/>
      <c r="O821" s="221"/>
      <c r="P821" s="221"/>
      <c r="Q821" s="221"/>
      <c r="R821" s="221"/>
      <c r="S821" s="221"/>
      <c r="T821" s="222"/>
      <c r="AT821" s="217" t="s">
        <v>166</v>
      </c>
      <c r="AU821" s="217" t="s">
        <v>82</v>
      </c>
      <c r="AV821" s="11" t="s">
        <v>78</v>
      </c>
      <c r="AW821" s="11" t="s">
        <v>36</v>
      </c>
      <c r="AX821" s="11" t="s">
        <v>73</v>
      </c>
      <c r="AY821" s="217" t="s">
        <v>158</v>
      </c>
    </row>
    <row r="822" spans="2:51" s="12" customFormat="1" ht="13.5">
      <c r="B822" s="223"/>
      <c r="D822" s="216" t="s">
        <v>166</v>
      </c>
      <c r="E822" s="224" t="s">
        <v>5</v>
      </c>
      <c r="F822" s="225" t="s">
        <v>2342</v>
      </c>
      <c r="H822" s="226">
        <v>77.76</v>
      </c>
      <c r="I822" s="227"/>
      <c r="L822" s="223"/>
      <c r="M822" s="228"/>
      <c r="N822" s="229"/>
      <c r="O822" s="229"/>
      <c r="P822" s="229"/>
      <c r="Q822" s="229"/>
      <c r="R822" s="229"/>
      <c r="S822" s="229"/>
      <c r="T822" s="230"/>
      <c r="AT822" s="224" t="s">
        <v>166</v>
      </c>
      <c r="AU822" s="224" t="s">
        <v>82</v>
      </c>
      <c r="AV822" s="12" t="s">
        <v>82</v>
      </c>
      <c r="AW822" s="12" t="s">
        <v>36</v>
      </c>
      <c r="AX822" s="12" t="s">
        <v>73</v>
      </c>
      <c r="AY822" s="224" t="s">
        <v>158</v>
      </c>
    </row>
    <row r="823" spans="2:51" s="13" customFormat="1" ht="13.5">
      <c r="B823" s="231"/>
      <c r="D823" s="216" t="s">
        <v>166</v>
      </c>
      <c r="E823" s="232" t="s">
        <v>5</v>
      </c>
      <c r="F823" s="233" t="s">
        <v>169</v>
      </c>
      <c r="H823" s="234">
        <v>252.783</v>
      </c>
      <c r="I823" s="235"/>
      <c r="L823" s="231"/>
      <c r="M823" s="236"/>
      <c r="N823" s="237"/>
      <c r="O823" s="237"/>
      <c r="P823" s="237"/>
      <c r="Q823" s="237"/>
      <c r="R823" s="237"/>
      <c r="S823" s="237"/>
      <c r="T823" s="238"/>
      <c r="AT823" s="232" t="s">
        <v>166</v>
      </c>
      <c r="AU823" s="232" t="s">
        <v>82</v>
      </c>
      <c r="AV823" s="13" t="s">
        <v>88</v>
      </c>
      <c r="AW823" s="13" t="s">
        <v>36</v>
      </c>
      <c r="AX823" s="13" t="s">
        <v>78</v>
      </c>
      <c r="AY823" s="232" t="s">
        <v>158</v>
      </c>
    </row>
    <row r="824" spans="2:65" s="1" customFormat="1" ht="25.5" customHeight="1">
      <c r="B824" s="202"/>
      <c r="C824" s="203" t="s">
        <v>1323</v>
      </c>
      <c r="D824" s="203" t="s">
        <v>160</v>
      </c>
      <c r="E824" s="204" t="s">
        <v>1754</v>
      </c>
      <c r="F824" s="205" t="s">
        <v>1755</v>
      </c>
      <c r="G824" s="206" t="s">
        <v>163</v>
      </c>
      <c r="H824" s="207">
        <v>252.783</v>
      </c>
      <c r="I824" s="208"/>
      <c r="J824" s="209">
        <f>ROUND(I824*H824,2)</f>
        <v>0</v>
      </c>
      <c r="K824" s="205" t="s">
        <v>5</v>
      </c>
      <c r="L824" s="47"/>
      <c r="M824" s="210" t="s">
        <v>5</v>
      </c>
      <c r="N824" s="211" t="s">
        <v>44</v>
      </c>
      <c r="O824" s="48"/>
      <c r="P824" s="212">
        <f>O824*H824</f>
        <v>0</v>
      </c>
      <c r="Q824" s="212">
        <v>0</v>
      </c>
      <c r="R824" s="212">
        <f>Q824*H824</f>
        <v>0</v>
      </c>
      <c r="S824" s="212">
        <v>0</v>
      </c>
      <c r="T824" s="213">
        <f>S824*H824</f>
        <v>0</v>
      </c>
      <c r="AR824" s="25" t="s">
        <v>255</v>
      </c>
      <c r="AT824" s="25" t="s">
        <v>160</v>
      </c>
      <c r="AU824" s="25" t="s">
        <v>82</v>
      </c>
      <c r="AY824" s="25" t="s">
        <v>158</v>
      </c>
      <c r="BE824" s="214">
        <f>IF(N824="základní",J824,0)</f>
        <v>0</v>
      </c>
      <c r="BF824" s="214">
        <f>IF(N824="snížená",J824,0)</f>
        <v>0</v>
      </c>
      <c r="BG824" s="214">
        <f>IF(N824="zákl. přenesená",J824,0)</f>
        <v>0</v>
      </c>
      <c r="BH824" s="214">
        <f>IF(N824="sníž. přenesená",J824,0)</f>
        <v>0</v>
      </c>
      <c r="BI824" s="214">
        <f>IF(N824="nulová",J824,0)</f>
        <v>0</v>
      </c>
      <c r="BJ824" s="25" t="s">
        <v>78</v>
      </c>
      <c r="BK824" s="214">
        <f>ROUND(I824*H824,2)</f>
        <v>0</v>
      </c>
      <c r="BL824" s="25" t="s">
        <v>255</v>
      </c>
      <c r="BM824" s="25" t="s">
        <v>2343</v>
      </c>
    </row>
    <row r="825" spans="2:63" s="10" customFormat="1" ht="29.85" customHeight="1">
      <c r="B825" s="189"/>
      <c r="D825" s="190" t="s">
        <v>72</v>
      </c>
      <c r="E825" s="200" t="s">
        <v>1757</v>
      </c>
      <c r="F825" s="200" t="s">
        <v>1758</v>
      </c>
      <c r="I825" s="192"/>
      <c r="J825" s="201">
        <f>BK825</f>
        <v>0</v>
      </c>
      <c r="L825" s="189"/>
      <c r="M825" s="194"/>
      <c r="N825" s="195"/>
      <c r="O825" s="195"/>
      <c r="P825" s="196">
        <f>SUM(P826:P843)</f>
        <v>0</v>
      </c>
      <c r="Q825" s="195"/>
      <c r="R825" s="196">
        <f>SUM(R826:R843)</f>
        <v>0</v>
      </c>
      <c r="S825" s="195"/>
      <c r="T825" s="197">
        <f>SUM(T826:T843)</f>
        <v>0</v>
      </c>
      <c r="AR825" s="190" t="s">
        <v>82</v>
      </c>
      <c r="AT825" s="198" t="s">
        <v>72</v>
      </c>
      <c r="AU825" s="198" t="s">
        <v>78</v>
      </c>
      <c r="AY825" s="190" t="s">
        <v>158</v>
      </c>
      <c r="BK825" s="199">
        <f>SUM(BK826:BK843)</f>
        <v>0</v>
      </c>
    </row>
    <row r="826" spans="2:65" s="1" customFormat="1" ht="25.5" customHeight="1">
      <c r="B826" s="202"/>
      <c r="C826" s="203" t="s">
        <v>1329</v>
      </c>
      <c r="D826" s="203" t="s">
        <v>160</v>
      </c>
      <c r="E826" s="204" t="s">
        <v>1760</v>
      </c>
      <c r="F826" s="205" t="s">
        <v>1761</v>
      </c>
      <c r="G826" s="206" t="s">
        <v>163</v>
      </c>
      <c r="H826" s="207">
        <v>256.296</v>
      </c>
      <c r="I826" s="208"/>
      <c r="J826" s="209">
        <f>ROUND(I826*H826,2)</f>
        <v>0</v>
      </c>
      <c r="K826" s="205" t="s">
        <v>164</v>
      </c>
      <c r="L826" s="47"/>
      <c r="M826" s="210" t="s">
        <v>5</v>
      </c>
      <c r="N826" s="211" t="s">
        <v>44</v>
      </c>
      <c r="O826" s="48"/>
      <c r="P826" s="212">
        <f>O826*H826</f>
        <v>0</v>
      </c>
      <c r="Q826" s="212">
        <v>0</v>
      </c>
      <c r="R826" s="212">
        <f>Q826*H826</f>
        <v>0</v>
      </c>
      <c r="S826" s="212">
        <v>0</v>
      </c>
      <c r="T826" s="213">
        <f>S826*H826</f>
        <v>0</v>
      </c>
      <c r="AR826" s="25" t="s">
        <v>255</v>
      </c>
      <c r="AT826" s="25" t="s">
        <v>160</v>
      </c>
      <c r="AU826" s="25" t="s">
        <v>82</v>
      </c>
      <c r="AY826" s="25" t="s">
        <v>158</v>
      </c>
      <c r="BE826" s="214">
        <f>IF(N826="základní",J826,0)</f>
        <v>0</v>
      </c>
      <c r="BF826" s="214">
        <f>IF(N826="snížená",J826,0)</f>
        <v>0</v>
      </c>
      <c r="BG826" s="214">
        <f>IF(N826="zákl. přenesená",J826,0)</f>
        <v>0</v>
      </c>
      <c r="BH826" s="214">
        <f>IF(N826="sníž. přenesená",J826,0)</f>
        <v>0</v>
      </c>
      <c r="BI826" s="214">
        <f>IF(N826="nulová",J826,0)</f>
        <v>0</v>
      </c>
      <c r="BJ826" s="25" t="s">
        <v>78</v>
      </c>
      <c r="BK826" s="214">
        <f>ROUND(I826*H826,2)</f>
        <v>0</v>
      </c>
      <c r="BL826" s="25" t="s">
        <v>255</v>
      </c>
      <c r="BM826" s="25" t="s">
        <v>2344</v>
      </c>
    </row>
    <row r="827" spans="2:51" s="11" customFormat="1" ht="13.5">
      <c r="B827" s="215"/>
      <c r="D827" s="216" t="s">
        <v>166</v>
      </c>
      <c r="E827" s="217" t="s">
        <v>5</v>
      </c>
      <c r="F827" s="218" t="s">
        <v>2345</v>
      </c>
      <c r="H827" s="217" t="s">
        <v>5</v>
      </c>
      <c r="I827" s="219"/>
      <c r="L827" s="215"/>
      <c r="M827" s="220"/>
      <c r="N827" s="221"/>
      <c r="O827" s="221"/>
      <c r="P827" s="221"/>
      <c r="Q827" s="221"/>
      <c r="R827" s="221"/>
      <c r="S827" s="221"/>
      <c r="T827" s="222"/>
      <c r="AT827" s="217" t="s">
        <v>166</v>
      </c>
      <c r="AU827" s="217" t="s">
        <v>82</v>
      </c>
      <c r="AV827" s="11" t="s">
        <v>78</v>
      </c>
      <c r="AW827" s="11" t="s">
        <v>36</v>
      </c>
      <c r="AX827" s="11" t="s">
        <v>73</v>
      </c>
      <c r="AY827" s="217" t="s">
        <v>158</v>
      </c>
    </row>
    <row r="828" spans="2:51" s="12" customFormat="1" ht="13.5">
      <c r="B828" s="223"/>
      <c r="D828" s="216" t="s">
        <v>166</v>
      </c>
      <c r="E828" s="224" t="s">
        <v>5</v>
      </c>
      <c r="F828" s="225" t="s">
        <v>2346</v>
      </c>
      <c r="H828" s="226">
        <v>41.304</v>
      </c>
      <c r="I828" s="227"/>
      <c r="L828" s="223"/>
      <c r="M828" s="228"/>
      <c r="N828" s="229"/>
      <c r="O828" s="229"/>
      <c r="P828" s="229"/>
      <c r="Q828" s="229"/>
      <c r="R828" s="229"/>
      <c r="S828" s="229"/>
      <c r="T828" s="230"/>
      <c r="AT828" s="224" t="s">
        <v>166</v>
      </c>
      <c r="AU828" s="224" t="s">
        <v>82</v>
      </c>
      <c r="AV828" s="12" t="s">
        <v>82</v>
      </c>
      <c r="AW828" s="12" t="s">
        <v>36</v>
      </c>
      <c r="AX828" s="12" t="s">
        <v>73</v>
      </c>
      <c r="AY828" s="224" t="s">
        <v>158</v>
      </c>
    </row>
    <row r="829" spans="2:51" s="11" customFormat="1" ht="13.5">
      <c r="B829" s="215"/>
      <c r="D829" s="216" t="s">
        <v>166</v>
      </c>
      <c r="E829" s="217" t="s">
        <v>5</v>
      </c>
      <c r="F829" s="218" t="s">
        <v>2347</v>
      </c>
      <c r="H829" s="217" t="s">
        <v>5</v>
      </c>
      <c r="I829" s="219"/>
      <c r="L829" s="215"/>
      <c r="M829" s="220"/>
      <c r="N829" s="221"/>
      <c r="O829" s="221"/>
      <c r="P829" s="221"/>
      <c r="Q829" s="221"/>
      <c r="R829" s="221"/>
      <c r="S829" s="221"/>
      <c r="T829" s="222"/>
      <c r="AT829" s="217" t="s">
        <v>166</v>
      </c>
      <c r="AU829" s="217" t="s">
        <v>82</v>
      </c>
      <c r="AV829" s="11" t="s">
        <v>78</v>
      </c>
      <c r="AW829" s="11" t="s">
        <v>36</v>
      </c>
      <c r="AX829" s="11" t="s">
        <v>73</v>
      </c>
      <c r="AY829" s="217" t="s">
        <v>158</v>
      </c>
    </row>
    <row r="830" spans="2:51" s="12" customFormat="1" ht="13.5">
      <c r="B830" s="223"/>
      <c r="D830" s="216" t="s">
        <v>166</v>
      </c>
      <c r="E830" s="224" t="s">
        <v>5</v>
      </c>
      <c r="F830" s="225" t="s">
        <v>2348</v>
      </c>
      <c r="H830" s="226">
        <v>3.366</v>
      </c>
      <c r="I830" s="227"/>
      <c r="L830" s="223"/>
      <c r="M830" s="228"/>
      <c r="N830" s="229"/>
      <c r="O830" s="229"/>
      <c r="P830" s="229"/>
      <c r="Q830" s="229"/>
      <c r="R830" s="229"/>
      <c r="S830" s="229"/>
      <c r="T830" s="230"/>
      <c r="AT830" s="224" t="s">
        <v>166</v>
      </c>
      <c r="AU830" s="224" t="s">
        <v>82</v>
      </c>
      <c r="AV830" s="12" t="s">
        <v>82</v>
      </c>
      <c r="AW830" s="12" t="s">
        <v>36</v>
      </c>
      <c r="AX830" s="12" t="s">
        <v>73</v>
      </c>
      <c r="AY830" s="224" t="s">
        <v>158</v>
      </c>
    </row>
    <row r="831" spans="2:51" s="11" customFormat="1" ht="13.5">
      <c r="B831" s="215"/>
      <c r="D831" s="216" t="s">
        <v>166</v>
      </c>
      <c r="E831" s="217" t="s">
        <v>5</v>
      </c>
      <c r="F831" s="218" t="s">
        <v>2349</v>
      </c>
      <c r="H831" s="217" t="s">
        <v>5</v>
      </c>
      <c r="I831" s="219"/>
      <c r="L831" s="215"/>
      <c r="M831" s="220"/>
      <c r="N831" s="221"/>
      <c r="O831" s="221"/>
      <c r="P831" s="221"/>
      <c r="Q831" s="221"/>
      <c r="R831" s="221"/>
      <c r="S831" s="221"/>
      <c r="T831" s="222"/>
      <c r="AT831" s="217" t="s">
        <v>166</v>
      </c>
      <c r="AU831" s="217" t="s">
        <v>82</v>
      </c>
      <c r="AV831" s="11" t="s">
        <v>78</v>
      </c>
      <c r="AW831" s="11" t="s">
        <v>36</v>
      </c>
      <c r="AX831" s="11" t="s">
        <v>73</v>
      </c>
      <c r="AY831" s="217" t="s">
        <v>158</v>
      </c>
    </row>
    <row r="832" spans="2:51" s="12" customFormat="1" ht="13.5">
      <c r="B832" s="223"/>
      <c r="D832" s="216" t="s">
        <v>166</v>
      </c>
      <c r="E832" s="224" t="s">
        <v>5</v>
      </c>
      <c r="F832" s="225" t="s">
        <v>2350</v>
      </c>
      <c r="H832" s="226">
        <v>7.261</v>
      </c>
      <c r="I832" s="227"/>
      <c r="L832" s="223"/>
      <c r="M832" s="228"/>
      <c r="N832" s="229"/>
      <c r="O832" s="229"/>
      <c r="P832" s="229"/>
      <c r="Q832" s="229"/>
      <c r="R832" s="229"/>
      <c r="S832" s="229"/>
      <c r="T832" s="230"/>
      <c r="AT832" s="224" t="s">
        <v>166</v>
      </c>
      <c r="AU832" s="224" t="s">
        <v>82</v>
      </c>
      <c r="AV832" s="12" t="s">
        <v>82</v>
      </c>
      <c r="AW832" s="12" t="s">
        <v>36</v>
      </c>
      <c r="AX832" s="12" t="s">
        <v>73</v>
      </c>
      <c r="AY832" s="224" t="s">
        <v>158</v>
      </c>
    </row>
    <row r="833" spans="2:51" s="11" customFormat="1" ht="13.5">
      <c r="B833" s="215"/>
      <c r="D833" s="216" t="s">
        <v>166</v>
      </c>
      <c r="E833" s="217" t="s">
        <v>5</v>
      </c>
      <c r="F833" s="218" t="s">
        <v>2351</v>
      </c>
      <c r="H833" s="217" t="s">
        <v>5</v>
      </c>
      <c r="I833" s="219"/>
      <c r="L833" s="215"/>
      <c r="M833" s="220"/>
      <c r="N833" s="221"/>
      <c r="O833" s="221"/>
      <c r="P833" s="221"/>
      <c r="Q833" s="221"/>
      <c r="R833" s="221"/>
      <c r="S833" s="221"/>
      <c r="T833" s="222"/>
      <c r="AT833" s="217" t="s">
        <v>166</v>
      </c>
      <c r="AU833" s="217" t="s">
        <v>82</v>
      </c>
      <c r="AV833" s="11" t="s">
        <v>78</v>
      </c>
      <c r="AW833" s="11" t="s">
        <v>36</v>
      </c>
      <c r="AX833" s="11" t="s">
        <v>73</v>
      </c>
      <c r="AY833" s="217" t="s">
        <v>158</v>
      </c>
    </row>
    <row r="834" spans="2:51" s="12" customFormat="1" ht="13.5">
      <c r="B834" s="223"/>
      <c r="D834" s="216" t="s">
        <v>166</v>
      </c>
      <c r="E834" s="224" t="s">
        <v>5</v>
      </c>
      <c r="F834" s="225" t="s">
        <v>2352</v>
      </c>
      <c r="H834" s="226">
        <v>166.95</v>
      </c>
      <c r="I834" s="227"/>
      <c r="L834" s="223"/>
      <c r="M834" s="228"/>
      <c r="N834" s="229"/>
      <c r="O834" s="229"/>
      <c r="P834" s="229"/>
      <c r="Q834" s="229"/>
      <c r="R834" s="229"/>
      <c r="S834" s="229"/>
      <c r="T834" s="230"/>
      <c r="AT834" s="224" t="s">
        <v>166</v>
      </c>
      <c r="AU834" s="224" t="s">
        <v>82</v>
      </c>
      <c r="AV834" s="12" t="s">
        <v>82</v>
      </c>
      <c r="AW834" s="12" t="s">
        <v>36</v>
      </c>
      <c r="AX834" s="12" t="s">
        <v>73</v>
      </c>
      <c r="AY834" s="224" t="s">
        <v>158</v>
      </c>
    </row>
    <row r="835" spans="2:51" s="11" customFormat="1" ht="13.5">
      <c r="B835" s="215"/>
      <c r="D835" s="216" t="s">
        <v>166</v>
      </c>
      <c r="E835" s="217" t="s">
        <v>5</v>
      </c>
      <c r="F835" s="218" t="s">
        <v>2353</v>
      </c>
      <c r="H835" s="217" t="s">
        <v>5</v>
      </c>
      <c r="I835" s="219"/>
      <c r="L835" s="215"/>
      <c r="M835" s="220"/>
      <c r="N835" s="221"/>
      <c r="O835" s="221"/>
      <c r="P835" s="221"/>
      <c r="Q835" s="221"/>
      <c r="R835" s="221"/>
      <c r="S835" s="221"/>
      <c r="T835" s="222"/>
      <c r="AT835" s="217" t="s">
        <v>166</v>
      </c>
      <c r="AU835" s="217" t="s">
        <v>82</v>
      </c>
      <c r="AV835" s="11" t="s">
        <v>78</v>
      </c>
      <c r="AW835" s="11" t="s">
        <v>36</v>
      </c>
      <c r="AX835" s="11" t="s">
        <v>73</v>
      </c>
      <c r="AY835" s="217" t="s">
        <v>158</v>
      </c>
    </row>
    <row r="836" spans="2:51" s="12" customFormat="1" ht="13.5">
      <c r="B836" s="223"/>
      <c r="D836" s="216" t="s">
        <v>166</v>
      </c>
      <c r="E836" s="224" t="s">
        <v>5</v>
      </c>
      <c r="F836" s="225" t="s">
        <v>2354</v>
      </c>
      <c r="H836" s="226">
        <v>3.366</v>
      </c>
      <c r="I836" s="227"/>
      <c r="L836" s="223"/>
      <c r="M836" s="228"/>
      <c r="N836" s="229"/>
      <c r="O836" s="229"/>
      <c r="P836" s="229"/>
      <c r="Q836" s="229"/>
      <c r="R836" s="229"/>
      <c r="S836" s="229"/>
      <c r="T836" s="230"/>
      <c r="AT836" s="224" t="s">
        <v>166</v>
      </c>
      <c r="AU836" s="224" t="s">
        <v>82</v>
      </c>
      <c r="AV836" s="12" t="s">
        <v>82</v>
      </c>
      <c r="AW836" s="12" t="s">
        <v>36</v>
      </c>
      <c r="AX836" s="12" t="s">
        <v>73</v>
      </c>
      <c r="AY836" s="224" t="s">
        <v>158</v>
      </c>
    </row>
    <row r="837" spans="2:51" s="11" customFormat="1" ht="13.5">
      <c r="B837" s="215"/>
      <c r="D837" s="216" t="s">
        <v>166</v>
      </c>
      <c r="E837" s="217" t="s">
        <v>5</v>
      </c>
      <c r="F837" s="218" t="s">
        <v>2355</v>
      </c>
      <c r="H837" s="217" t="s">
        <v>5</v>
      </c>
      <c r="I837" s="219"/>
      <c r="L837" s="215"/>
      <c r="M837" s="220"/>
      <c r="N837" s="221"/>
      <c r="O837" s="221"/>
      <c r="P837" s="221"/>
      <c r="Q837" s="221"/>
      <c r="R837" s="221"/>
      <c r="S837" s="221"/>
      <c r="T837" s="222"/>
      <c r="AT837" s="217" t="s">
        <v>166</v>
      </c>
      <c r="AU837" s="217" t="s">
        <v>82</v>
      </c>
      <c r="AV837" s="11" t="s">
        <v>78</v>
      </c>
      <c r="AW837" s="11" t="s">
        <v>36</v>
      </c>
      <c r="AX837" s="11" t="s">
        <v>73</v>
      </c>
      <c r="AY837" s="217" t="s">
        <v>158</v>
      </c>
    </row>
    <row r="838" spans="2:51" s="12" customFormat="1" ht="13.5">
      <c r="B838" s="223"/>
      <c r="D838" s="216" t="s">
        <v>166</v>
      </c>
      <c r="E838" s="224" t="s">
        <v>5</v>
      </c>
      <c r="F838" s="225" t="s">
        <v>2356</v>
      </c>
      <c r="H838" s="226">
        <v>5.005</v>
      </c>
      <c r="I838" s="227"/>
      <c r="L838" s="223"/>
      <c r="M838" s="228"/>
      <c r="N838" s="229"/>
      <c r="O838" s="229"/>
      <c r="P838" s="229"/>
      <c r="Q838" s="229"/>
      <c r="R838" s="229"/>
      <c r="S838" s="229"/>
      <c r="T838" s="230"/>
      <c r="AT838" s="224" t="s">
        <v>166</v>
      </c>
      <c r="AU838" s="224" t="s">
        <v>82</v>
      </c>
      <c r="AV838" s="12" t="s">
        <v>82</v>
      </c>
      <c r="AW838" s="12" t="s">
        <v>36</v>
      </c>
      <c r="AX838" s="12" t="s">
        <v>73</v>
      </c>
      <c r="AY838" s="224" t="s">
        <v>158</v>
      </c>
    </row>
    <row r="839" spans="2:51" s="11" customFormat="1" ht="13.5">
      <c r="B839" s="215"/>
      <c r="D839" s="216" t="s">
        <v>166</v>
      </c>
      <c r="E839" s="217" t="s">
        <v>5</v>
      </c>
      <c r="F839" s="218" t="s">
        <v>2357</v>
      </c>
      <c r="H839" s="217" t="s">
        <v>5</v>
      </c>
      <c r="I839" s="219"/>
      <c r="L839" s="215"/>
      <c r="M839" s="220"/>
      <c r="N839" s="221"/>
      <c r="O839" s="221"/>
      <c r="P839" s="221"/>
      <c r="Q839" s="221"/>
      <c r="R839" s="221"/>
      <c r="S839" s="221"/>
      <c r="T839" s="222"/>
      <c r="AT839" s="217" t="s">
        <v>166</v>
      </c>
      <c r="AU839" s="217" t="s">
        <v>82</v>
      </c>
      <c r="AV839" s="11" t="s">
        <v>78</v>
      </c>
      <c r="AW839" s="11" t="s">
        <v>36</v>
      </c>
      <c r="AX839" s="11" t="s">
        <v>73</v>
      </c>
      <c r="AY839" s="217" t="s">
        <v>158</v>
      </c>
    </row>
    <row r="840" spans="2:51" s="12" customFormat="1" ht="13.5">
      <c r="B840" s="223"/>
      <c r="D840" s="216" t="s">
        <v>166</v>
      </c>
      <c r="E840" s="224" t="s">
        <v>5</v>
      </c>
      <c r="F840" s="225" t="s">
        <v>2358</v>
      </c>
      <c r="H840" s="226">
        <v>29.044</v>
      </c>
      <c r="I840" s="227"/>
      <c r="L840" s="223"/>
      <c r="M840" s="228"/>
      <c r="N840" s="229"/>
      <c r="O840" s="229"/>
      <c r="P840" s="229"/>
      <c r="Q840" s="229"/>
      <c r="R840" s="229"/>
      <c r="S840" s="229"/>
      <c r="T840" s="230"/>
      <c r="AT840" s="224" t="s">
        <v>166</v>
      </c>
      <c r="AU840" s="224" t="s">
        <v>82</v>
      </c>
      <c r="AV840" s="12" t="s">
        <v>82</v>
      </c>
      <c r="AW840" s="12" t="s">
        <v>36</v>
      </c>
      <c r="AX840" s="12" t="s">
        <v>73</v>
      </c>
      <c r="AY840" s="224" t="s">
        <v>158</v>
      </c>
    </row>
    <row r="841" spans="2:51" s="13" customFormat="1" ht="13.5">
      <c r="B841" s="231"/>
      <c r="D841" s="216" t="s">
        <v>166</v>
      </c>
      <c r="E841" s="232" t="s">
        <v>5</v>
      </c>
      <c r="F841" s="233" t="s">
        <v>169</v>
      </c>
      <c r="H841" s="234">
        <v>256.296</v>
      </c>
      <c r="I841" s="235"/>
      <c r="L841" s="231"/>
      <c r="M841" s="236"/>
      <c r="N841" s="237"/>
      <c r="O841" s="237"/>
      <c r="P841" s="237"/>
      <c r="Q841" s="237"/>
      <c r="R841" s="237"/>
      <c r="S841" s="237"/>
      <c r="T841" s="238"/>
      <c r="AT841" s="232" t="s">
        <v>166</v>
      </c>
      <c r="AU841" s="232" t="s">
        <v>82</v>
      </c>
      <c r="AV841" s="13" t="s">
        <v>88</v>
      </c>
      <c r="AW841" s="13" t="s">
        <v>36</v>
      </c>
      <c r="AX841" s="13" t="s">
        <v>78</v>
      </c>
      <c r="AY841" s="232" t="s">
        <v>158</v>
      </c>
    </row>
    <row r="842" spans="2:65" s="1" customFormat="1" ht="25.5" customHeight="1">
      <c r="B842" s="202"/>
      <c r="C842" s="239" t="s">
        <v>1333</v>
      </c>
      <c r="D842" s="239" t="s">
        <v>245</v>
      </c>
      <c r="E842" s="240" t="s">
        <v>1800</v>
      </c>
      <c r="F842" s="241" t="s">
        <v>1801</v>
      </c>
      <c r="G842" s="242" t="s">
        <v>163</v>
      </c>
      <c r="H842" s="243">
        <v>256.296</v>
      </c>
      <c r="I842" s="244"/>
      <c r="J842" s="245">
        <f>ROUND(I842*H842,2)</f>
        <v>0</v>
      </c>
      <c r="K842" s="241" t="s">
        <v>5</v>
      </c>
      <c r="L842" s="246"/>
      <c r="M842" s="247" t="s">
        <v>5</v>
      </c>
      <c r="N842" s="248" t="s">
        <v>44</v>
      </c>
      <c r="O842" s="48"/>
      <c r="P842" s="212">
        <f>O842*H842</f>
        <v>0</v>
      </c>
      <c r="Q842" s="212">
        <v>0</v>
      </c>
      <c r="R842" s="212">
        <f>Q842*H842</f>
        <v>0</v>
      </c>
      <c r="S842" s="212">
        <v>0</v>
      </c>
      <c r="T842" s="213">
        <f>S842*H842</f>
        <v>0</v>
      </c>
      <c r="AR842" s="25" t="s">
        <v>409</v>
      </c>
      <c r="AT842" s="25" t="s">
        <v>245</v>
      </c>
      <c r="AU842" s="25" t="s">
        <v>82</v>
      </c>
      <c r="AY842" s="25" t="s">
        <v>158</v>
      </c>
      <c r="BE842" s="214">
        <f>IF(N842="základní",J842,0)</f>
        <v>0</v>
      </c>
      <c r="BF842" s="214">
        <f>IF(N842="snížená",J842,0)</f>
        <v>0</v>
      </c>
      <c r="BG842" s="214">
        <f>IF(N842="zákl. přenesená",J842,0)</f>
        <v>0</v>
      </c>
      <c r="BH842" s="214">
        <f>IF(N842="sníž. přenesená",J842,0)</f>
        <v>0</v>
      </c>
      <c r="BI842" s="214">
        <f>IF(N842="nulová",J842,0)</f>
        <v>0</v>
      </c>
      <c r="BJ842" s="25" t="s">
        <v>78</v>
      </c>
      <c r="BK842" s="214">
        <f>ROUND(I842*H842,2)</f>
        <v>0</v>
      </c>
      <c r="BL842" s="25" t="s">
        <v>255</v>
      </c>
      <c r="BM842" s="25" t="s">
        <v>2359</v>
      </c>
    </row>
    <row r="843" spans="2:65" s="1" customFormat="1" ht="38.25" customHeight="1">
      <c r="B843" s="202"/>
      <c r="C843" s="203" t="s">
        <v>1337</v>
      </c>
      <c r="D843" s="203" t="s">
        <v>160</v>
      </c>
      <c r="E843" s="204" t="s">
        <v>2360</v>
      </c>
      <c r="F843" s="205" t="s">
        <v>2361</v>
      </c>
      <c r="G843" s="206" t="s">
        <v>279</v>
      </c>
      <c r="H843" s="207">
        <v>0.333</v>
      </c>
      <c r="I843" s="208"/>
      <c r="J843" s="209">
        <f>ROUND(I843*H843,2)</f>
        <v>0</v>
      </c>
      <c r="K843" s="205" t="s">
        <v>164</v>
      </c>
      <c r="L843" s="47"/>
      <c r="M843" s="210" t="s">
        <v>5</v>
      </c>
      <c r="N843" s="259" t="s">
        <v>44</v>
      </c>
      <c r="O843" s="260"/>
      <c r="P843" s="261">
        <f>O843*H843</f>
        <v>0</v>
      </c>
      <c r="Q843" s="261">
        <v>0</v>
      </c>
      <c r="R843" s="261">
        <f>Q843*H843</f>
        <v>0</v>
      </c>
      <c r="S843" s="261">
        <v>0</v>
      </c>
      <c r="T843" s="262">
        <f>S843*H843</f>
        <v>0</v>
      </c>
      <c r="AR843" s="25" t="s">
        <v>255</v>
      </c>
      <c r="AT843" s="25" t="s">
        <v>160</v>
      </c>
      <c r="AU843" s="25" t="s">
        <v>82</v>
      </c>
      <c r="AY843" s="25" t="s">
        <v>158</v>
      </c>
      <c r="BE843" s="214">
        <f>IF(N843="základní",J843,0)</f>
        <v>0</v>
      </c>
      <c r="BF843" s="214">
        <f>IF(N843="snížená",J843,0)</f>
        <v>0</v>
      </c>
      <c r="BG843" s="214">
        <f>IF(N843="zákl. přenesená",J843,0)</f>
        <v>0</v>
      </c>
      <c r="BH843" s="214">
        <f>IF(N843="sníž. přenesená",J843,0)</f>
        <v>0</v>
      </c>
      <c r="BI843" s="214">
        <f>IF(N843="nulová",J843,0)</f>
        <v>0</v>
      </c>
      <c r="BJ843" s="25" t="s">
        <v>78</v>
      </c>
      <c r="BK843" s="214">
        <f>ROUND(I843*H843,2)</f>
        <v>0</v>
      </c>
      <c r="BL843" s="25" t="s">
        <v>255</v>
      </c>
      <c r="BM843" s="25" t="s">
        <v>2362</v>
      </c>
    </row>
    <row r="844" spans="2:12" s="1" customFormat="1" ht="6.95" customHeight="1">
      <c r="B844" s="68"/>
      <c r="C844" s="69"/>
      <c r="D844" s="69"/>
      <c r="E844" s="69"/>
      <c r="F844" s="69"/>
      <c r="G844" s="69"/>
      <c r="H844" s="69"/>
      <c r="I844" s="153"/>
      <c r="J844" s="69"/>
      <c r="K844" s="69"/>
      <c r="L844" s="47"/>
    </row>
  </sheetData>
  <autoFilter ref="C102:K843"/>
  <mergeCells count="10">
    <mergeCell ref="E7:H7"/>
    <mergeCell ref="E9:H9"/>
    <mergeCell ref="E24:H24"/>
    <mergeCell ref="E45:H45"/>
    <mergeCell ref="E47:H47"/>
    <mergeCell ref="J51:J52"/>
    <mergeCell ref="E93:H93"/>
    <mergeCell ref="E95:H95"/>
    <mergeCell ref="G1:H1"/>
    <mergeCell ref="L2:V2"/>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28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24"/>
      <c r="C1" s="124"/>
      <c r="D1" s="125" t="s">
        <v>1</v>
      </c>
      <c r="E1" s="124"/>
      <c r="F1" s="126" t="s">
        <v>100</v>
      </c>
      <c r="G1" s="126" t="s">
        <v>101</v>
      </c>
      <c r="H1" s="126"/>
      <c r="I1" s="127"/>
      <c r="J1" s="126" t="s">
        <v>102</v>
      </c>
      <c r="K1" s="125" t="s">
        <v>103</v>
      </c>
      <c r="L1" s="126" t="s">
        <v>104</v>
      </c>
      <c r="M1" s="126"/>
      <c r="N1" s="126"/>
      <c r="O1" s="126"/>
      <c r="P1" s="126"/>
      <c r="Q1" s="126"/>
      <c r="R1" s="126"/>
      <c r="S1" s="126"/>
      <c r="T1" s="126"/>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24" t="s">
        <v>8</v>
      </c>
      <c r="AT2" s="25" t="s">
        <v>87</v>
      </c>
    </row>
    <row r="3" spans="2:46" ht="6.95" customHeight="1">
      <c r="B3" s="26"/>
      <c r="C3" s="27"/>
      <c r="D3" s="27"/>
      <c r="E3" s="27"/>
      <c r="F3" s="27"/>
      <c r="G3" s="27"/>
      <c r="H3" s="27"/>
      <c r="I3" s="128"/>
      <c r="J3" s="27"/>
      <c r="K3" s="28"/>
      <c r="AT3" s="25" t="s">
        <v>82</v>
      </c>
    </row>
    <row r="4" spans="2:46" ht="36.95" customHeight="1">
      <c r="B4" s="29"/>
      <c r="C4" s="30"/>
      <c r="D4" s="31" t="s">
        <v>105</v>
      </c>
      <c r="E4" s="30"/>
      <c r="F4" s="30"/>
      <c r="G4" s="30"/>
      <c r="H4" s="30"/>
      <c r="I4" s="129"/>
      <c r="J4" s="30"/>
      <c r="K4" s="32"/>
      <c r="M4" s="33" t="s">
        <v>13</v>
      </c>
      <c r="AT4" s="25" t="s">
        <v>6</v>
      </c>
    </row>
    <row r="5" spans="2:11" ht="6.95" customHeight="1">
      <c r="B5" s="29"/>
      <c r="C5" s="30"/>
      <c r="D5" s="30"/>
      <c r="E5" s="30"/>
      <c r="F5" s="30"/>
      <c r="G5" s="30"/>
      <c r="H5" s="30"/>
      <c r="I5" s="129"/>
      <c r="J5" s="30"/>
      <c r="K5" s="32"/>
    </row>
    <row r="6" spans="2:11" ht="13.5">
      <c r="B6" s="29"/>
      <c r="C6" s="30"/>
      <c r="D6" s="41" t="s">
        <v>19</v>
      </c>
      <c r="E6" s="30"/>
      <c r="F6" s="30"/>
      <c r="G6" s="30"/>
      <c r="H6" s="30"/>
      <c r="I6" s="129"/>
      <c r="J6" s="30"/>
      <c r="K6" s="32"/>
    </row>
    <row r="7" spans="2:11" ht="16.5" customHeight="1">
      <c r="B7" s="29"/>
      <c r="C7" s="30"/>
      <c r="D7" s="30"/>
      <c r="E7" s="130" t="str">
        <f>'Rekapitulace stavby'!K6</f>
        <v>Snižování spotřeby energie - Školský objekt Chabařovická</v>
      </c>
      <c r="F7" s="41"/>
      <c r="G7" s="41"/>
      <c r="H7" s="41"/>
      <c r="I7" s="129"/>
      <c r="J7" s="30"/>
      <c r="K7" s="32"/>
    </row>
    <row r="8" spans="2:11" s="1" customFormat="1" ht="13.5">
      <c r="B8" s="47"/>
      <c r="C8" s="48"/>
      <c r="D8" s="41" t="s">
        <v>106</v>
      </c>
      <c r="E8" s="48"/>
      <c r="F8" s="48"/>
      <c r="G8" s="48"/>
      <c r="H8" s="48"/>
      <c r="I8" s="131"/>
      <c r="J8" s="48"/>
      <c r="K8" s="52"/>
    </row>
    <row r="9" spans="2:11" s="1" customFormat="1" ht="36.95" customHeight="1">
      <c r="B9" s="47"/>
      <c r="C9" s="48"/>
      <c r="D9" s="48"/>
      <c r="E9" s="132" t="s">
        <v>2363</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1" t="s">
        <v>21</v>
      </c>
      <c r="E11" s="48"/>
      <c r="F11" s="36" t="s">
        <v>5</v>
      </c>
      <c r="G11" s="48"/>
      <c r="H11" s="48"/>
      <c r="I11" s="133" t="s">
        <v>23</v>
      </c>
      <c r="J11" s="36" t="s">
        <v>5</v>
      </c>
      <c r="K11" s="52"/>
    </row>
    <row r="12" spans="2:11" s="1" customFormat="1" ht="14.4" customHeight="1">
      <c r="B12" s="47"/>
      <c r="C12" s="48"/>
      <c r="D12" s="41" t="s">
        <v>24</v>
      </c>
      <c r="E12" s="48"/>
      <c r="F12" s="36" t="s">
        <v>25</v>
      </c>
      <c r="G12" s="48"/>
      <c r="H12" s="48"/>
      <c r="I12" s="133" t="s">
        <v>26</v>
      </c>
      <c r="J12" s="134" t="str">
        <f>'Rekapitulace stavby'!AN8</f>
        <v>13.3.2018</v>
      </c>
      <c r="K12" s="52"/>
    </row>
    <row r="13" spans="2:11" s="1" customFormat="1" ht="10.8" customHeight="1">
      <c r="B13" s="47"/>
      <c r="C13" s="48"/>
      <c r="D13" s="48"/>
      <c r="E13" s="48"/>
      <c r="F13" s="48"/>
      <c r="G13" s="48"/>
      <c r="H13" s="48"/>
      <c r="I13" s="131"/>
      <c r="J13" s="48"/>
      <c r="K13" s="52"/>
    </row>
    <row r="14" spans="2:11" s="1" customFormat="1" ht="14.4" customHeight="1">
      <c r="B14" s="47"/>
      <c r="C14" s="48"/>
      <c r="D14" s="41" t="s">
        <v>28</v>
      </c>
      <c r="E14" s="48"/>
      <c r="F14" s="48"/>
      <c r="G14" s="48"/>
      <c r="H14" s="48"/>
      <c r="I14" s="133" t="s">
        <v>29</v>
      </c>
      <c r="J14" s="36" t="s">
        <v>5</v>
      </c>
      <c r="K14" s="52"/>
    </row>
    <row r="15" spans="2:11" s="1" customFormat="1" ht="18" customHeight="1">
      <c r="B15" s="47"/>
      <c r="C15" s="48"/>
      <c r="D15" s="48"/>
      <c r="E15" s="36" t="s">
        <v>30</v>
      </c>
      <c r="F15" s="48"/>
      <c r="G15" s="48"/>
      <c r="H15" s="48"/>
      <c r="I15" s="133" t="s">
        <v>31</v>
      </c>
      <c r="J15" s="36" t="s">
        <v>5</v>
      </c>
      <c r="K15" s="52"/>
    </row>
    <row r="16" spans="2:11" s="1" customFormat="1" ht="6.95" customHeight="1">
      <c r="B16" s="47"/>
      <c r="C16" s="48"/>
      <c r="D16" s="48"/>
      <c r="E16" s="48"/>
      <c r="F16" s="48"/>
      <c r="G16" s="48"/>
      <c r="H16" s="48"/>
      <c r="I16" s="131"/>
      <c r="J16" s="48"/>
      <c r="K16" s="52"/>
    </row>
    <row r="17" spans="2:11" s="1" customFormat="1" ht="14.4" customHeight="1">
      <c r="B17" s="47"/>
      <c r="C17" s="48"/>
      <c r="D17" s="41" t="s">
        <v>32</v>
      </c>
      <c r="E17" s="48"/>
      <c r="F17" s="48"/>
      <c r="G17" s="48"/>
      <c r="H17" s="48"/>
      <c r="I17" s="133" t="s">
        <v>29</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33" t="s">
        <v>31</v>
      </c>
      <c r="J18" s="36"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1" t="s">
        <v>34</v>
      </c>
      <c r="E20" s="48"/>
      <c r="F20" s="48"/>
      <c r="G20" s="48"/>
      <c r="H20" s="48"/>
      <c r="I20" s="133" t="s">
        <v>29</v>
      </c>
      <c r="J20" s="36" t="s">
        <v>5</v>
      </c>
      <c r="K20" s="52"/>
    </row>
    <row r="21" spans="2:11" s="1" customFormat="1" ht="18" customHeight="1">
      <c r="B21" s="47"/>
      <c r="C21" s="48"/>
      <c r="D21" s="48"/>
      <c r="E21" s="36" t="s">
        <v>35</v>
      </c>
      <c r="F21" s="48"/>
      <c r="G21" s="48"/>
      <c r="H21" s="48"/>
      <c r="I21" s="133" t="s">
        <v>31</v>
      </c>
      <c r="J21" s="36" t="s">
        <v>5</v>
      </c>
      <c r="K21" s="52"/>
    </row>
    <row r="22" spans="2:11" s="1" customFormat="1" ht="6.95" customHeight="1">
      <c r="B22" s="47"/>
      <c r="C22" s="48"/>
      <c r="D22" s="48"/>
      <c r="E22" s="48"/>
      <c r="F22" s="48"/>
      <c r="G22" s="48"/>
      <c r="H22" s="48"/>
      <c r="I22" s="131"/>
      <c r="J22" s="48"/>
      <c r="K22" s="52"/>
    </row>
    <row r="23" spans="2:11" s="1" customFormat="1" ht="14.4" customHeight="1">
      <c r="B23" s="47"/>
      <c r="C23" s="48"/>
      <c r="D23" s="41" t="s">
        <v>37</v>
      </c>
      <c r="E23" s="48"/>
      <c r="F23" s="48"/>
      <c r="G23" s="48"/>
      <c r="H23" s="48"/>
      <c r="I23" s="131"/>
      <c r="J23" s="48"/>
      <c r="K23" s="52"/>
    </row>
    <row r="24" spans="2:11" s="6" customFormat="1" ht="57" customHeight="1">
      <c r="B24" s="135"/>
      <c r="C24" s="136"/>
      <c r="D24" s="136"/>
      <c r="E24" s="45" t="s">
        <v>108</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39</v>
      </c>
      <c r="E27" s="48"/>
      <c r="F27" s="48"/>
      <c r="G27" s="48"/>
      <c r="H27" s="48"/>
      <c r="I27" s="131"/>
      <c r="J27" s="142">
        <f>ROUND(J103,2)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41</v>
      </c>
      <c r="G29" s="48"/>
      <c r="H29" s="48"/>
      <c r="I29" s="143" t="s">
        <v>40</v>
      </c>
      <c r="J29" s="53" t="s">
        <v>42</v>
      </c>
      <c r="K29" s="52"/>
    </row>
    <row r="30" spans="2:11" s="1" customFormat="1" ht="14.4" customHeight="1">
      <c r="B30" s="47"/>
      <c r="C30" s="48"/>
      <c r="D30" s="56" t="s">
        <v>43</v>
      </c>
      <c r="E30" s="56" t="s">
        <v>44</v>
      </c>
      <c r="F30" s="144">
        <f>ROUND(SUM(BE103:BE1286),2)</f>
        <v>0</v>
      </c>
      <c r="G30" s="48"/>
      <c r="H30" s="48"/>
      <c r="I30" s="145">
        <v>0.21</v>
      </c>
      <c r="J30" s="144">
        <f>ROUND(ROUND((SUM(BE103:BE1286)),2)*I30,2)</f>
        <v>0</v>
      </c>
      <c r="K30" s="52"/>
    </row>
    <row r="31" spans="2:11" s="1" customFormat="1" ht="14.4" customHeight="1">
      <c r="B31" s="47"/>
      <c r="C31" s="48"/>
      <c r="D31" s="48"/>
      <c r="E31" s="56" t="s">
        <v>45</v>
      </c>
      <c r="F31" s="144">
        <f>ROUND(SUM(BF103:BF1286),2)</f>
        <v>0</v>
      </c>
      <c r="G31" s="48"/>
      <c r="H31" s="48"/>
      <c r="I31" s="145">
        <v>0.15</v>
      </c>
      <c r="J31" s="144">
        <f>ROUND(ROUND((SUM(BF103:BF1286)),2)*I31,2)</f>
        <v>0</v>
      </c>
      <c r="K31" s="52"/>
    </row>
    <row r="32" spans="2:11" s="1" customFormat="1" ht="14.4" customHeight="1" hidden="1">
      <c r="B32" s="47"/>
      <c r="C32" s="48"/>
      <c r="D32" s="48"/>
      <c r="E32" s="56" t="s">
        <v>46</v>
      </c>
      <c r="F32" s="144">
        <f>ROUND(SUM(BG103:BG1286),2)</f>
        <v>0</v>
      </c>
      <c r="G32" s="48"/>
      <c r="H32" s="48"/>
      <c r="I32" s="145">
        <v>0.21</v>
      </c>
      <c r="J32" s="144">
        <v>0</v>
      </c>
      <c r="K32" s="52"/>
    </row>
    <row r="33" spans="2:11" s="1" customFormat="1" ht="14.4" customHeight="1" hidden="1">
      <c r="B33" s="47"/>
      <c r="C33" s="48"/>
      <c r="D33" s="48"/>
      <c r="E33" s="56" t="s">
        <v>47</v>
      </c>
      <c r="F33" s="144">
        <f>ROUND(SUM(BH103:BH1286),2)</f>
        <v>0</v>
      </c>
      <c r="G33" s="48"/>
      <c r="H33" s="48"/>
      <c r="I33" s="145">
        <v>0.15</v>
      </c>
      <c r="J33" s="144">
        <v>0</v>
      </c>
      <c r="K33" s="52"/>
    </row>
    <row r="34" spans="2:11" s="1" customFormat="1" ht="14.4" customHeight="1" hidden="1">
      <c r="B34" s="47"/>
      <c r="C34" s="48"/>
      <c r="D34" s="48"/>
      <c r="E34" s="56" t="s">
        <v>48</v>
      </c>
      <c r="F34" s="144">
        <f>ROUND(SUM(BI103:BI1286),2)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49</v>
      </c>
      <c r="E36" s="89"/>
      <c r="F36" s="89"/>
      <c r="G36" s="148" t="s">
        <v>50</v>
      </c>
      <c r="H36" s="149" t="s">
        <v>51</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1" t="s">
        <v>109</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1" t="s">
        <v>19</v>
      </c>
      <c r="D44" s="48"/>
      <c r="E44" s="48"/>
      <c r="F44" s="48"/>
      <c r="G44" s="48"/>
      <c r="H44" s="48"/>
      <c r="I44" s="131"/>
      <c r="J44" s="48"/>
      <c r="K44" s="52"/>
    </row>
    <row r="45" spans="2:11" s="1" customFormat="1" ht="16.5" customHeight="1">
      <c r="B45" s="47"/>
      <c r="C45" s="48"/>
      <c r="D45" s="48"/>
      <c r="E45" s="130" t="str">
        <f>E7</f>
        <v>Snižování spotřeby energie - Školský objekt Chabařovická</v>
      </c>
      <c r="F45" s="41"/>
      <c r="G45" s="41"/>
      <c r="H45" s="41"/>
      <c r="I45" s="131"/>
      <c r="J45" s="48"/>
      <c r="K45" s="52"/>
    </row>
    <row r="46" spans="2:11" s="1" customFormat="1" ht="14.4" customHeight="1">
      <c r="B46" s="47"/>
      <c r="C46" s="41" t="s">
        <v>106</v>
      </c>
      <c r="D46" s="48"/>
      <c r="E46" s="48"/>
      <c r="F46" s="48"/>
      <c r="G46" s="48"/>
      <c r="H46" s="48"/>
      <c r="I46" s="131"/>
      <c r="J46" s="48"/>
      <c r="K46" s="52"/>
    </row>
    <row r="47" spans="2:11" s="1" customFormat="1" ht="17.25" customHeight="1">
      <c r="B47" s="47"/>
      <c r="C47" s="48"/>
      <c r="D47" s="48"/>
      <c r="E47" s="132" t="str">
        <f>E9</f>
        <v>3 - Blok 7,8</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1" t="s">
        <v>24</v>
      </c>
      <c r="D49" s="48"/>
      <c r="E49" s="48"/>
      <c r="F49" s="36" t="str">
        <f>F12</f>
        <v>Chabařovická 1125/4, Praha 8</v>
      </c>
      <c r="G49" s="48"/>
      <c r="H49" s="48"/>
      <c r="I49" s="133" t="s">
        <v>26</v>
      </c>
      <c r="J49" s="134" t="str">
        <f>IF(J12="","",J12)</f>
        <v>13.3.2018</v>
      </c>
      <c r="K49" s="52"/>
    </row>
    <row r="50" spans="2:11" s="1" customFormat="1" ht="6.95" customHeight="1">
      <c r="B50" s="47"/>
      <c r="C50" s="48"/>
      <c r="D50" s="48"/>
      <c r="E50" s="48"/>
      <c r="F50" s="48"/>
      <c r="G50" s="48"/>
      <c r="H50" s="48"/>
      <c r="I50" s="131"/>
      <c r="J50" s="48"/>
      <c r="K50" s="52"/>
    </row>
    <row r="51" spans="2:11" s="1" customFormat="1" ht="13.5">
      <c r="B51" s="47"/>
      <c r="C51" s="41" t="s">
        <v>28</v>
      </c>
      <c r="D51" s="48"/>
      <c r="E51" s="48"/>
      <c r="F51" s="36" t="str">
        <f>E15</f>
        <v xml:space="preserve">Servisní středisko pro správu svěřeného majetku </v>
      </c>
      <c r="G51" s="48"/>
      <c r="H51" s="48"/>
      <c r="I51" s="133" t="s">
        <v>34</v>
      </c>
      <c r="J51" s="45" t="str">
        <f>E21</f>
        <v>Le Nut Group s.r.o.</v>
      </c>
      <c r="K51" s="52"/>
    </row>
    <row r="52" spans="2:11" s="1" customFormat="1" ht="14.4" customHeight="1">
      <c r="B52" s="47"/>
      <c r="C52" s="41" t="s">
        <v>32</v>
      </c>
      <c r="D52" s="48"/>
      <c r="E52" s="48"/>
      <c r="F52" s="36"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110</v>
      </c>
      <c r="D54" s="146"/>
      <c r="E54" s="146"/>
      <c r="F54" s="146"/>
      <c r="G54" s="146"/>
      <c r="H54" s="146"/>
      <c r="I54" s="158"/>
      <c r="J54" s="159" t="s">
        <v>111</v>
      </c>
      <c r="K54" s="160"/>
    </row>
    <row r="55" spans="2:11" s="1" customFormat="1" ht="10.3" customHeight="1">
      <c r="B55" s="47"/>
      <c r="C55" s="48"/>
      <c r="D55" s="48"/>
      <c r="E55" s="48"/>
      <c r="F55" s="48"/>
      <c r="G55" s="48"/>
      <c r="H55" s="48"/>
      <c r="I55" s="131"/>
      <c r="J55" s="48"/>
      <c r="K55" s="52"/>
    </row>
    <row r="56" spans="2:47" s="1" customFormat="1" ht="29.25" customHeight="1">
      <c r="B56" s="47"/>
      <c r="C56" s="161" t="s">
        <v>112</v>
      </c>
      <c r="D56" s="48"/>
      <c r="E56" s="48"/>
      <c r="F56" s="48"/>
      <c r="G56" s="48"/>
      <c r="H56" s="48"/>
      <c r="I56" s="131"/>
      <c r="J56" s="142">
        <f>J103</f>
        <v>0</v>
      </c>
      <c r="K56" s="52"/>
      <c r="AU56" s="25" t="s">
        <v>113</v>
      </c>
    </row>
    <row r="57" spans="2:11" s="7" customFormat="1" ht="24.95" customHeight="1">
      <c r="B57" s="162"/>
      <c r="C57" s="163"/>
      <c r="D57" s="164" t="s">
        <v>114</v>
      </c>
      <c r="E57" s="165"/>
      <c r="F57" s="165"/>
      <c r="G57" s="165"/>
      <c r="H57" s="165"/>
      <c r="I57" s="166"/>
      <c r="J57" s="167">
        <f>J104</f>
        <v>0</v>
      </c>
      <c r="K57" s="168"/>
    </row>
    <row r="58" spans="2:11" s="8" customFormat="1" ht="19.9" customHeight="1">
      <c r="B58" s="169"/>
      <c r="C58" s="170"/>
      <c r="D58" s="171" t="s">
        <v>115</v>
      </c>
      <c r="E58" s="172"/>
      <c r="F58" s="172"/>
      <c r="G58" s="172"/>
      <c r="H58" s="172"/>
      <c r="I58" s="173"/>
      <c r="J58" s="174">
        <f>J105</f>
        <v>0</v>
      </c>
      <c r="K58" s="175"/>
    </row>
    <row r="59" spans="2:11" s="8" customFormat="1" ht="19.9" customHeight="1">
      <c r="B59" s="169"/>
      <c r="C59" s="170"/>
      <c r="D59" s="171" t="s">
        <v>116</v>
      </c>
      <c r="E59" s="172"/>
      <c r="F59" s="172"/>
      <c r="G59" s="172"/>
      <c r="H59" s="172"/>
      <c r="I59" s="173"/>
      <c r="J59" s="174">
        <f>J182</f>
        <v>0</v>
      </c>
      <c r="K59" s="175"/>
    </row>
    <row r="60" spans="2:11" s="8" customFormat="1" ht="19.9" customHeight="1">
      <c r="B60" s="169"/>
      <c r="C60" s="170"/>
      <c r="D60" s="171" t="s">
        <v>117</v>
      </c>
      <c r="E60" s="172"/>
      <c r="F60" s="172"/>
      <c r="G60" s="172"/>
      <c r="H60" s="172"/>
      <c r="I60" s="173"/>
      <c r="J60" s="174">
        <f>J206</f>
        <v>0</v>
      </c>
      <c r="K60" s="175"/>
    </row>
    <row r="61" spans="2:11" s="8" customFormat="1" ht="19.9" customHeight="1">
      <c r="B61" s="169"/>
      <c r="C61" s="170"/>
      <c r="D61" s="171" t="s">
        <v>118</v>
      </c>
      <c r="E61" s="172"/>
      <c r="F61" s="172"/>
      <c r="G61" s="172"/>
      <c r="H61" s="172"/>
      <c r="I61" s="173"/>
      <c r="J61" s="174">
        <f>J220</f>
        <v>0</v>
      </c>
      <c r="K61" s="175"/>
    </row>
    <row r="62" spans="2:11" s="8" customFormat="1" ht="19.9" customHeight="1">
      <c r="B62" s="169"/>
      <c r="C62" s="170"/>
      <c r="D62" s="171" t="s">
        <v>119</v>
      </c>
      <c r="E62" s="172"/>
      <c r="F62" s="172"/>
      <c r="G62" s="172"/>
      <c r="H62" s="172"/>
      <c r="I62" s="173"/>
      <c r="J62" s="174">
        <f>J318</f>
        <v>0</v>
      </c>
      <c r="K62" s="175"/>
    </row>
    <row r="63" spans="2:11" s="8" customFormat="1" ht="19.9" customHeight="1">
      <c r="B63" s="169"/>
      <c r="C63" s="170"/>
      <c r="D63" s="171" t="s">
        <v>120</v>
      </c>
      <c r="E63" s="172"/>
      <c r="F63" s="172"/>
      <c r="G63" s="172"/>
      <c r="H63" s="172"/>
      <c r="I63" s="173"/>
      <c r="J63" s="174">
        <f>J599</f>
        <v>0</v>
      </c>
      <c r="K63" s="175"/>
    </row>
    <row r="64" spans="2:11" s="8" customFormat="1" ht="19.9" customHeight="1">
      <c r="B64" s="169"/>
      <c r="C64" s="170"/>
      <c r="D64" s="171" t="s">
        <v>121</v>
      </c>
      <c r="E64" s="172"/>
      <c r="F64" s="172"/>
      <c r="G64" s="172"/>
      <c r="H64" s="172"/>
      <c r="I64" s="173"/>
      <c r="J64" s="174">
        <f>J630</f>
        <v>0</v>
      </c>
      <c r="K64" s="175"/>
    </row>
    <row r="65" spans="2:11" s="8" customFormat="1" ht="19.9" customHeight="1">
      <c r="B65" s="169"/>
      <c r="C65" s="170"/>
      <c r="D65" s="171" t="s">
        <v>121</v>
      </c>
      <c r="E65" s="172"/>
      <c r="F65" s="172"/>
      <c r="G65" s="172"/>
      <c r="H65" s="172"/>
      <c r="I65" s="173"/>
      <c r="J65" s="174">
        <f>J633</f>
        <v>0</v>
      </c>
      <c r="K65" s="175"/>
    </row>
    <row r="66" spans="2:11" s="8" customFormat="1" ht="19.9" customHeight="1">
      <c r="B66" s="169"/>
      <c r="C66" s="170"/>
      <c r="D66" s="171" t="s">
        <v>122</v>
      </c>
      <c r="E66" s="172"/>
      <c r="F66" s="172"/>
      <c r="G66" s="172"/>
      <c r="H66" s="172"/>
      <c r="I66" s="173"/>
      <c r="J66" s="174">
        <f>J656</f>
        <v>0</v>
      </c>
      <c r="K66" s="175"/>
    </row>
    <row r="67" spans="2:11" s="8" customFormat="1" ht="19.9" customHeight="1">
      <c r="B67" s="169"/>
      <c r="C67" s="170"/>
      <c r="D67" s="171" t="s">
        <v>123</v>
      </c>
      <c r="E67" s="172"/>
      <c r="F67" s="172"/>
      <c r="G67" s="172"/>
      <c r="H67" s="172"/>
      <c r="I67" s="173"/>
      <c r="J67" s="174">
        <f>J680</f>
        <v>0</v>
      </c>
      <c r="K67" s="175"/>
    </row>
    <row r="68" spans="2:11" s="8" customFormat="1" ht="19.9" customHeight="1">
      <c r="B68" s="169"/>
      <c r="C68" s="170"/>
      <c r="D68" s="171" t="s">
        <v>124</v>
      </c>
      <c r="E68" s="172"/>
      <c r="F68" s="172"/>
      <c r="G68" s="172"/>
      <c r="H68" s="172"/>
      <c r="I68" s="173"/>
      <c r="J68" s="174">
        <f>J769</f>
        <v>0</v>
      </c>
      <c r="K68" s="175"/>
    </row>
    <row r="69" spans="2:11" s="8" customFormat="1" ht="19.9" customHeight="1">
      <c r="B69" s="169"/>
      <c r="C69" s="170"/>
      <c r="D69" s="171" t="s">
        <v>125</v>
      </c>
      <c r="E69" s="172"/>
      <c r="F69" s="172"/>
      <c r="G69" s="172"/>
      <c r="H69" s="172"/>
      <c r="I69" s="173"/>
      <c r="J69" s="174">
        <f>J776</f>
        <v>0</v>
      </c>
      <c r="K69" s="175"/>
    </row>
    <row r="70" spans="2:11" s="7" customFormat="1" ht="24.95" customHeight="1">
      <c r="B70" s="162"/>
      <c r="C70" s="163"/>
      <c r="D70" s="164" t="s">
        <v>126</v>
      </c>
      <c r="E70" s="165"/>
      <c r="F70" s="165"/>
      <c r="G70" s="165"/>
      <c r="H70" s="165"/>
      <c r="I70" s="166"/>
      <c r="J70" s="167">
        <f>J778</f>
        <v>0</v>
      </c>
      <c r="K70" s="168"/>
    </row>
    <row r="71" spans="2:11" s="8" customFormat="1" ht="19.9" customHeight="1">
      <c r="B71" s="169"/>
      <c r="C71" s="170"/>
      <c r="D71" s="171" t="s">
        <v>127</v>
      </c>
      <c r="E71" s="172"/>
      <c r="F71" s="172"/>
      <c r="G71" s="172"/>
      <c r="H71" s="172"/>
      <c r="I71" s="173"/>
      <c r="J71" s="174">
        <f>J779</f>
        <v>0</v>
      </c>
      <c r="K71" s="175"/>
    </row>
    <row r="72" spans="2:11" s="8" customFormat="1" ht="19.9" customHeight="1">
      <c r="B72" s="169"/>
      <c r="C72" s="170"/>
      <c r="D72" s="171" t="s">
        <v>128</v>
      </c>
      <c r="E72" s="172"/>
      <c r="F72" s="172"/>
      <c r="G72" s="172"/>
      <c r="H72" s="172"/>
      <c r="I72" s="173"/>
      <c r="J72" s="174">
        <f>J811</f>
        <v>0</v>
      </c>
      <c r="K72" s="175"/>
    </row>
    <row r="73" spans="2:11" s="8" customFormat="1" ht="19.9" customHeight="1">
      <c r="B73" s="169"/>
      <c r="C73" s="170"/>
      <c r="D73" s="171" t="s">
        <v>129</v>
      </c>
      <c r="E73" s="172"/>
      <c r="F73" s="172"/>
      <c r="G73" s="172"/>
      <c r="H73" s="172"/>
      <c r="I73" s="173"/>
      <c r="J73" s="174">
        <f>J913</f>
        <v>0</v>
      </c>
      <c r="K73" s="175"/>
    </row>
    <row r="74" spans="2:11" s="8" customFormat="1" ht="19.9" customHeight="1">
      <c r="B74" s="169"/>
      <c r="C74" s="170"/>
      <c r="D74" s="171" t="s">
        <v>130</v>
      </c>
      <c r="E74" s="172"/>
      <c r="F74" s="172"/>
      <c r="G74" s="172"/>
      <c r="H74" s="172"/>
      <c r="I74" s="173"/>
      <c r="J74" s="174">
        <f>J1033</f>
        <v>0</v>
      </c>
      <c r="K74" s="175"/>
    </row>
    <row r="75" spans="2:11" s="8" customFormat="1" ht="19.9" customHeight="1">
      <c r="B75" s="169"/>
      <c r="C75" s="170"/>
      <c r="D75" s="171" t="s">
        <v>131</v>
      </c>
      <c r="E75" s="172"/>
      <c r="F75" s="172"/>
      <c r="G75" s="172"/>
      <c r="H75" s="172"/>
      <c r="I75" s="173"/>
      <c r="J75" s="174">
        <f>J1050</f>
        <v>0</v>
      </c>
      <c r="K75" s="175"/>
    </row>
    <row r="76" spans="2:11" s="8" customFormat="1" ht="19.9" customHeight="1">
      <c r="B76" s="169"/>
      <c r="C76" s="170"/>
      <c r="D76" s="171" t="s">
        <v>1809</v>
      </c>
      <c r="E76" s="172"/>
      <c r="F76" s="172"/>
      <c r="G76" s="172"/>
      <c r="H76" s="172"/>
      <c r="I76" s="173"/>
      <c r="J76" s="174">
        <f>J1054</f>
        <v>0</v>
      </c>
      <c r="K76" s="175"/>
    </row>
    <row r="77" spans="2:11" s="8" customFormat="1" ht="19.9" customHeight="1">
      <c r="B77" s="169"/>
      <c r="C77" s="170"/>
      <c r="D77" s="171" t="s">
        <v>134</v>
      </c>
      <c r="E77" s="172"/>
      <c r="F77" s="172"/>
      <c r="G77" s="172"/>
      <c r="H77" s="172"/>
      <c r="I77" s="173"/>
      <c r="J77" s="174">
        <f>J1060</f>
        <v>0</v>
      </c>
      <c r="K77" s="175"/>
    </row>
    <row r="78" spans="2:11" s="8" customFormat="1" ht="19.9" customHeight="1">
      <c r="B78" s="169"/>
      <c r="C78" s="170"/>
      <c r="D78" s="171" t="s">
        <v>135</v>
      </c>
      <c r="E78" s="172"/>
      <c r="F78" s="172"/>
      <c r="G78" s="172"/>
      <c r="H78" s="172"/>
      <c r="I78" s="173"/>
      <c r="J78" s="174">
        <f>J1106</f>
        <v>0</v>
      </c>
      <c r="K78" s="175"/>
    </row>
    <row r="79" spans="2:11" s="8" customFormat="1" ht="19.9" customHeight="1">
      <c r="B79" s="169"/>
      <c r="C79" s="170"/>
      <c r="D79" s="171" t="s">
        <v>136</v>
      </c>
      <c r="E79" s="172"/>
      <c r="F79" s="172"/>
      <c r="G79" s="172"/>
      <c r="H79" s="172"/>
      <c r="I79" s="173"/>
      <c r="J79" s="174">
        <f>J1117</f>
        <v>0</v>
      </c>
      <c r="K79" s="175"/>
    </row>
    <row r="80" spans="2:11" s="8" customFormat="1" ht="19.9" customHeight="1">
      <c r="B80" s="169"/>
      <c r="C80" s="170"/>
      <c r="D80" s="171" t="s">
        <v>137</v>
      </c>
      <c r="E80" s="172"/>
      <c r="F80" s="172"/>
      <c r="G80" s="172"/>
      <c r="H80" s="172"/>
      <c r="I80" s="173"/>
      <c r="J80" s="174">
        <f>J1195</f>
        <v>0</v>
      </c>
      <c r="K80" s="175"/>
    </row>
    <row r="81" spans="2:11" s="8" customFormat="1" ht="19.9" customHeight="1">
      <c r="B81" s="169"/>
      <c r="C81" s="170"/>
      <c r="D81" s="171" t="s">
        <v>138</v>
      </c>
      <c r="E81" s="172"/>
      <c r="F81" s="172"/>
      <c r="G81" s="172"/>
      <c r="H81" s="172"/>
      <c r="I81" s="173"/>
      <c r="J81" s="174">
        <f>J1226</f>
        <v>0</v>
      </c>
      <c r="K81" s="175"/>
    </row>
    <row r="82" spans="2:11" s="8" customFormat="1" ht="19.9" customHeight="1">
      <c r="B82" s="169"/>
      <c r="C82" s="170"/>
      <c r="D82" s="171" t="s">
        <v>140</v>
      </c>
      <c r="E82" s="172"/>
      <c r="F82" s="172"/>
      <c r="G82" s="172"/>
      <c r="H82" s="172"/>
      <c r="I82" s="173"/>
      <c r="J82" s="174">
        <f>J1236</f>
        <v>0</v>
      </c>
      <c r="K82" s="175"/>
    </row>
    <row r="83" spans="2:11" s="8" customFormat="1" ht="19.9" customHeight="1">
      <c r="B83" s="169"/>
      <c r="C83" s="170"/>
      <c r="D83" s="171" t="s">
        <v>141</v>
      </c>
      <c r="E83" s="172"/>
      <c r="F83" s="172"/>
      <c r="G83" s="172"/>
      <c r="H83" s="172"/>
      <c r="I83" s="173"/>
      <c r="J83" s="174">
        <f>J1246</f>
        <v>0</v>
      </c>
      <c r="K83" s="175"/>
    </row>
    <row r="84" spans="2:11" s="1" customFormat="1" ht="21.8" customHeight="1">
      <c r="B84" s="47"/>
      <c r="C84" s="48"/>
      <c r="D84" s="48"/>
      <c r="E84" s="48"/>
      <c r="F84" s="48"/>
      <c r="G84" s="48"/>
      <c r="H84" s="48"/>
      <c r="I84" s="131"/>
      <c r="J84" s="48"/>
      <c r="K84" s="52"/>
    </row>
    <row r="85" spans="2:11" s="1" customFormat="1" ht="6.95" customHeight="1">
      <c r="B85" s="68"/>
      <c r="C85" s="69"/>
      <c r="D85" s="69"/>
      <c r="E85" s="69"/>
      <c r="F85" s="69"/>
      <c r="G85" s="69"/>
      <c r="H85" s="69"/>
      <c r="I85" s="153"/>
      <c r="J85" s="69"/>
      <c r="K85" s="70"/>
    </row>
    <row r="89" spans="2:12" s="1" customFormat="1" ht="6.95" customHeight="1">
      <c r="B89" s="71"/>
      <c r="C89" s="72"/>
      <c r="D89" s="72"/>
      <c r="E89" s="72"/>
      <c r="F89" s="72"/>
      <c r="G89" s="72"/>
      <c r="H89" s="72"/>
      <c r="I89" s="154"/>
      <c r="J89" s="72"/>
      <c r="K89" s="72"/>
      <c r="L89" s="47"/>
    </row>
    <row r="90" spans="2:12" s="1" customFormat="1" ht="36.95" customHeight="1">
      <c r="B90" s="47"/>
      <c r="C90" s="73" t="s">
        <v>142</v>
      </c>
      <c r="I90" s="176"/>
      <c r="L90" s="47"/>
    </row>
    <row r="91" spans="2:12" s="1" customFormat="1" ht="6.95" customHeight="1">
      <c r="B91" s="47"/>
      <c r="I91" s="176"/>
      <c r="L91" s="47"/>
    </row>
    <row r="92" spans="2:12" s="1" customFormat="1" ht="14.4" customHeight="1">
      <c r="B92" s="47"/>
      <c r="C92" s="75" t="s">
        <v>19</v>
      </c>
      <c r="I92" s="176"/>
      <c r="L92" s="47"/>
    </row>
    <row r="93" spans="2:12" s="1" customFormat="1" ht="16.5" customHeight="1">
      <c r="B93" s="47"/>
      <c r="E93" s="177" t="str">
        <f>E7</f>
        <v>Snižování spotřeby energie - Školský objekt Chabařovická</v>
      </c>
      <c r="F93" s="75"/>
      <c r="G93" s="75"/>
      <c r="H93" s="75"/>
      <c r="I93" s="176"/>
      <c r="L93" s="47"/>
    </row>
    <row r="94" spans="2:12" s="1" customFormat="1" ht="14.4" customHeight="1">
      <c r="B94" s="47"/>
      <c r="C94" s="75" t="s">
        <v>106</v>
      </c>
      <c r="I94" s="176"/>
      <c r="L94" s="47"/>
    </row>
    <row r="95" spans="2:12" s="1" customFormat="1" ht="17.25" customHeight="1">
      <c r="B95" s="47"/>
      <c r="E95" s="78" t="str">
        <f>E9</f>
        <v>3 - Blok 7,8</v>
      </c>
      <c r="F95" s="1"/>
      <c r="G95" s="1"/>
      <c r="H95" s="1"/>
      <c r="I95" s="176"/>
      <c r="L95" s="47"/>
    </row>
    <row r="96" spans="2:12" s="1" customFormat="1" ht="6.95" customHeight="1">
      <c r="B96" s="47"/>
      <c r="I96" s="176"/>
      <c r="L96" s="47"/>
    </row>
    <row r="97" spans="2:12" s="1" customFormat="1" ht="18" customHeight="1">
      <c r="B97" s="47"/>
      <c r="C97" s="75" t="s">
        <v>24</v>
      </c>
      <c r="F97" s="178" t="str">
        <f>F12</f>
        <v>Chabařovická 1125/4, Praha 8</v>
      </c>
      <c r="I97" s="179" t="s">
        <v>26</v>
      </c>
      <c r="J97" s="80" t="str">
        <f>IF(J12="","",J12)</f>
        <v>13.3.2018</v>
      </c>
      <c r="L97" s="47"/>
    </row>
    <row r="98" spans="2:12" s="1" customFormat="1" ht="6.95" customHeight="1">
      <c r="B98" s="47"/>
      <c r="I98" s="176"/>
      <c r="L98" s="47"/>
    </row>
    <row r="99" spans="2:12" s="1" customFormat="1" ht="13.5">
      <c r="B99" s="47"/>
      <c r="C99" s="75" t="s">
        <v>28</v>
      </c>
      <c r="F99" s="178" t="str">
        <f>E15</f>
        <v xml:space="preserve">Servisní středisko pro správu svěřeného majetku </v>
      </c>
      <c r="I99" s="179" t="s">
        <v>34</v>
      </c>
      <c r="J99" s="178" t="str">
        <f>E21</f>
        <v>Le Nut Group s.r.o.</v>
      </c>
      <c r="L99" s="47"/>
    </row>
    <row r="100" spans="2:12" s="1" customFormat="1" ht="14.4" customHeight="1">
      <c r="B100" s="47"/>
      <c r="C100" s="75" t="s">
        <v>32</v>
      </c>
      <c r="F100" s="178" t="str">
        <f>IF(E18="","",E18)</f>
        <v/>
      </c>
      <c r="I100" s="176"/>
      <c r="L100" s="47"/>
    </row>
    <row r="101" spans="2:12" s="1" customFormat="1" ht="10.3" customHeight="1">
      <c r="B101" s="47"/>
      <c r="I101" s="176"/>
      <c r="L101" s="47"/>
    </row>
    <row r="102" spans="2:20" s="9" customFormat="1" ht="29.25" customHeight="1">
      <c r="B102" s="180"/>
      <c r="C102" s="181" t="s">
        <v>143</v>
      </c>
      <c r="D102" s="182" t="s">
        <v>58</v>
      </c>
      <c r="E102" s="182" t="s">
        <v>54</v>
      </c>
      <c r="F102" s="182" t="s">
        <v>144</v>
      </c>
      <c r="G102" s="182" t="s">
        <v>145</v>
      </c>
      <c r="H102" s="182" t="s">
        <v>146</v>
      </c>
      <c r="I102" s="183" t="s">
        <v>147</v>
      </c>
      <c r="J102" s="182" t="s">
        <v>111</v>
      </c>
      <c r="K102" s="184" t="s">
        <v>148</v>
      </c>
      <c r="L102" s="180"/>
      <c r="M102" s="93" t="s">
        <v>149</v>
      </c>
      <c r="N102" s="94" t="s">
        <v>43</v>
      </c>
      <c r="O102" s="94" t="s">
        <v>150</v>
      </c>
      <c r="P102" s="94" t="s">
        <v>151</v>
      </c>
      <c r="Q102" s="94" t="s">
        <v>152</v>
      </c>
      <c r="R102" s="94" t="s">
        <v>153</v>
      </c>
      <c r="S102" s="94" t="s">
        <v>154</v>
      </c>
      <c r="T102" s="95" t="s">
        <v>155</v>
      </c>
    </row>
    <row r="103" spans="2:63" s="1" customFormat="1" ht="29.25" customHeight="1">
      <c r="B103" s="47"/>
      <c r="C103" s="97" t="s">
        <v>112</v>
      </c>
      <c r="I103" s="176"/>
      <c r="J103" s="185">
        <f>BK103</f>
        <v>0</v>
      </c>
      <c r="L103" s="47"/>
      <c r="M103" s="96"/>
      <c r="N103" s="83"/>
      <c r="O103" s="83"/>
      <c r="P103" s="186">
        <f>P104+P778</f>
        <v>0</v>
      </c>
      <c r="Q103" s="83"/>
      <c r="R103" s="186">
        <f>R104+R778</f>
        <v>1.4962339999999998</v>
      </c>
      <c r="S103" s="83"/>
      <c r="T103" s="187">
        <f>T104+T778</f>
        <v>10.66</v>
      </c>
      <c r="AT103" s="25" t="s">
        <v>72</v>
      </c>
      <c r="AU103" s="25" t="s">
        <v>113</v>
      </c>
      <c r="BK103" s="188">
        <f>BK104+BK778</f>
        <v>0</v>
      </c>
    </row>
    <row r="104" spans="2:63" s="10" customFormat="1" ht="37.4" customHeight="1">
      <c r="B104" s="189"/>
      <c r="D104" s="190" t="s">
        <v>72</v>
      </c>
      <c r="E104" s="191" t="s">
        <v>156</v>
      </c>
      <c r="F104" s="191" t="s">
        <v>157</v>
      </c>
      <c r="I104" s="192"/>
      <c r="J104" s="193">
        <f>BK104</f>
        <v>0</v>
      </c>
      <c r="L104" s="189"/>
      <c r="M104" s="194"/>
      <c r="N104" s="195"/>
      <c r="O104" s="195"/>
      <c r="P104" s="196">
        <f>P105+P182+P206+P220+P318+P599+P630+P633+P656+P680+P769+P776</f>
        <v>0</v>
      </c>
      <c r="Q104" s="195"/>
      <c r="R104" s="196">
        <f>R105+R182+R206+R220+R318+R599+R630+R633+R656+R680+R769+R776</f>
        <v>0.001226</v>
      </c>
      <c r="S104" s="195"/>
      <c r="T104" s="197">
        <f>T105+T182+T206+T220+T318+T599+T630+T633+T656+T680+T769+T776</f>
        <v>10.66</v>
      </c>
      <c r="AR104" s="190" t="s">
        <v>78</v>
      </c>
      <c r="AT104" s="198" t="s">
        <v>72</v>
      </c>
      <c r="AU104" s="198" t="s">
        <v>73</v>
      </c>
      <c r="AY104" s="190" t="s">
        <v>158</v>
      </c>
      <c r="BK104" s="199">
        <f>BK105+BK182+BK206+BK220+BK318+BK599+BK630+BK633+BK656+BK680+BK769+BK776</f>
        <v>0</v>
      </c>
    </row>
    <row r="105" spans="2:63" s="10" customFormat="1" ht="19.9" customHeight="1">
      <c r="B105" s="189"/>
      <c r="D105" s="190" t="s">
        <v>72</v>
      </c>
      <c r="E105" s="200" t="s">
        <v>78</v>
      </c>
      <c r="F105" s="200" t="s">
        <v>159</v>
      </c>
      <c r="I105" s="192"/>
      <c r="J105" s="201">
        <f>BK105</f>
        <v>0</v>
      </c>
      <c r="L105" s="189"/>
      <c r="M105" s="194"/>
      <c r="N105" s="195"/>
      <c r="O105" s="195"/>
      <c r="P105" s="196">
        <f>SUM(P106:P181)</f>
        <v>0</v>
      </c>
      <c r="Q105" s="195"/>
      <c r="R105" s="196">
        <f>SUM(R106:R181)</f>
        <v>0.001226</v>
      </c>
      <c r="S105" s="195"/>
      <c r="T105" s="197">
        <f>SUM(T106:T181)</f>
        <v>10.66</v>
      </c>
      <c r="AR105" s="190" t="s">
        <v>78</v>
      </c>
      <c r="AT105" s="198" t="s">
        <v>72</v>
      </c>
      <c r="AU105" s="198" t="s">
        <v>78</v>
      </c>
      <c r="AY105" s="190" t="s">
        <v>158</v>
      </c>
      <c r="BK105" s="199">
        <f>SUM(BK106:BK181)</f>
        <v>0</v>
      </c>
    </row>
    <row r="106" spans="2:65" s="1" customFormat="1" ht="51" customHeight="1">
      <c r="B106" s="202"/>
      <c r="C106" s="203" t="s">
        <v>78</v>
      </c>
      <c r="D106" s="203" t="s">
        <v>160</v>
      </c>
      <c r="E106" s="204" t="s">
        <v>161</v>
      </c>
      <c r="F106" s="205" t="s">
        <v>162</v>
      </c>
      <c r="G106" s="206" t="s">
        <v>163</v>
      </c>
      <c r="H106" s="207">
        <v>64.5</v>
      </c>
      <c r="I106" s="208"/>
      <c r="J106" s="209">
        <f>ROUND(I106*H106,2)</f>
        <v>0</v>
      </c>
      <c r="K106" s="205" t="s">
        <v>164</v>
      </c>
      <c r="L106" s="47"/>
      <c r="M106" s="210" t="s">
        <v>5</v>
      </c>
      <c r="N106" s="211" t="s">
        <v>44</v>
      </c>
      <c r="O106" s="48"/>
      <c r="P106" s="212">
        <f>O106*H106</f>
        <v>0</v>
      </c>
      <c r="Q106" s="212">
        <v>0</v>
      </c>
      <c r="R106" s="212">
        <f>Q106*H106</f>
        <v>0</v>
      </c>
      <c r="S106" s="212">
        <v>0</v>
      </c>
      <c r="T106" s="213">
        <f>S106*H106</f>
        <v>0</v>
      </c>
      <c r="AR106" s="25" t="s">
        <v>88</v>
      </c>
      <c r="AT106" s="25" t="s">
        <v>160</v>
      </c>
      <c r="AU106" s="25" t="s">
        <v>82</v>
      </c>
      <c r="AY106" s="25" t="s">
        <v>158</v>
      </c>
      <c r="BE106" s="214">
        <f>IF(N106="základní",J106,0)</f>
        <v>0</v>
      </c>
      <c r="BF106" s="214">
        <f>IF(N106="snížená",J106,0)</f>
        <v>0</v>
      </c>
      <c r="BG106" s="214">
        <f>IF(N106="zákl. přenesená",J106,0)</f>
        <v>0</v>
      </c>
      <c r="BH106" s="214">
        <f>IF(N106="sníž. přenesená",J106,0)</f>
        <v>0</v>
      </c>
      <c r="BI106" s="214">
        <f>IF(N106="nulová",J106,0)</f>
        <v>0</v>
      </c>
      <c r="BJ106" s="25" t="s">
        <v>78</v>
      </c>
      <c r="BK106" s="214">
        <f>ROUND(I106*H106,2)</f>
        <v>0</v>
      </c>
      <c r="BL106" s="25" t="s">
        <v>88</v>
      </c>
      <c r="BM106" s="25" t="s">
        <v>2364</v>
      </c>
    </row>
    <row r="107" spans="2:51" s="11" customFormat="1" ht="13.5">
      <c r="B107" s="215"/>
      <c r="D107" s="216" t="s">
        <v>166</v>
      </c>
      <c r="E107" s="217" t="s">
        <v>5</v>
      </c>
      <c r="F107" s="218" t="s">
        <v>2365</v>
      </c>
      <c r="H107" s="217" t="s">
        <v>5</v>
      </c>
      <c r="I107" s="219"/>
      <c r="L107" s="215"/>
      <c r="M107" s="220"/>
      <c r="N107" s="221"/>
      <c r="O107" s="221"/>
      <c r="P107" s="221"/>
      <c r="Q107" s="221"/>
      <c r="R107" s="221"/>
      <c r="S107" s="221"/>
      <c r="T107" s="222"/>
      <c r="AT107" s="217" t="s">
        <v>166</v>
      </c>
      <c r="AU107" s="217" t="s">
        <v>82</v>
      </c>
      <c r="AV107" s="11" t="s">
        <v>78</v>
      </c>
      <c r="AW107" s="11" t="s">
        <v>36</v>
      </c>
      <c r="AX107" s="11" t="s">
        <v>73</v>
      </c>
      <c r="AY107" s="217" t="s">
        <v>158</v>
      </c>
    </row>
    <row r="108" spans="2:51" s="12" customFormat="1" ht="13.5">
      <c r="B108" s="223"/>
      <c r="D108" s="216" t="s">
        <v>166</v>
      </c>
      <c r="E108" s="224" t="s">
        <v>5</v>
      </c>
      <c r="F108" s="225" t="s">
        <v>2366</v>
      </c>
      <c r="H108" s="226">
        <v>105.5</v>
      </c>
      <c r="I108" s="227"/>
      <c r="L108" s="223"/>
      <c r="M108" s="228"/>
      <c r="N108" s="229"/>
      <c r="O108" s="229"/>
      <c r="P108" s="229"/>
      <c r="Q108" s="229"/>
      <c r="R108" s="229"/>
      <c r="S108" s="229"/>
      <c r="T108" s="230"/>
      <c r="AT108" s="224" t="s">
        <v>166</v>
      </c>
      <c r="AU108" s="224" t="s">
        <v>82</v>
      </c>
      <c r="AV108" s="12" t="s">
        <v>82</v>
      </c>
      <c r="AW108" s="12" t="s">
        <v>36</v>
      </c>
      <c r="AX108" s="12" t="s">
        <v>73</v>
      </c>
      <c r="AY108" s="224" t="s">
        <v>158</v>
      </c>
    </row>
    <row r="109" spans="2:51" s="12" customFormat="1" ht="13.5">
      <c r="B109" s="223"/>
      <c r="D109" s="216" t="s">
        <v>166</v>
      </c>
      <c r="E109" s="224" t="s">
        <v>5</v>
      </c>
      <c r="F109" s="225" t="s">
        <v>2367</v>
      </c>
      <c r="H109" s="226">
        <v>-41</v>
      </c>
      <c r="I109" s="227"/>
      <c r="L109" s="223"/>
      <c r="M109" s="228"/>
      <c r="N109" s="229"/>
      <c r="O109" s="229"/>
      <c r="P109" s="229"/>
      <c r="Q109" s="229"/>
      <c r="R109" s="229"/>
      <c r="S109" s="229"/>
      <c r="T109" s="230"/>
      <c r="AT109" s="224" t="s">
        <v>166</v>
      </c>
      <c r="AU109" s="224" t="s">
        <v>82</v>
      </c>
      <c r="AV109" s="12" t="s">
        <v>82</v>
      </c>
      <c r="AW109" s="12" t="s">
        <v>36</v>
      </c>
      <c r="AX109" s="12" t="s">
        <v>73</v>
      </c>
      <c r="AY109" s="224" t="s">
        <v>158</v>
      </c>
    </row>
    <row r="110" spans="2:51" s="12" customFormat="1" ht="13.5">
      <c r="B110" s="223"/>
      <c r="D110" s="216" t="s">
        <v>166</v>
      </c>
      <c r="E110" s="224" t="s">
        <v>5</v>
      </c>
      <c r="F110" s="225" t="s">
        <v>5</v>
      </c>
      <c r="H110" s="226">
        <v>0</v>
      </c>
      <c r="I110" s="227"/>
      <c r="L110" s="223"/>
      <c r="M110" s="228"/>
      <c r="N110" s="229"/>
      <c r="O110" s="229"/>
      <c r="P110" s="229"/>
      <c r="Q110" s="229"/>
      <c r="R110" s="229"/>
      <c r="S110" s="229"/>
      <c r="T110" s="230"/>
      <c r="AT110" s="224" t="s">
        <v>166</v>
      </c>
      <c r="AU110" s="224" t="s">
        <v>82</v>
      </c>
      <c r="AV110" s="12" t="s">
        <v>82</v>
      </c>
      <c r="AW110" s="12" t="s">
        <v>36</v>
      </c>
      <c r="AX110" s="12" t="s">
        <v>73</v>
      </c>
      <c r="AY110" s="224" t="s">
        <v>158</v>
      </c>
    </row>
    <row r="111" spans="2:51" s="13" customFormat="1" ht="13.5">
      <c r="B111" s="231"/>
      <c r="D111" s="216" t="s">
        <v>166</v>
      </c>
      <c r="E111" s="232" t="s">
        <v>5</v>
      </c>
      <c r="F111" s="233" t="s">
        <v>169</v>
      </c>
      <c r="H111" s="234">
        <v>64.5</v>
      </c>
      <c r="I111" s="235"/>
      <c r="L111" s="231"/>
      <c r="M111" s="236"/>
      <c r="N111" s="237"/>
      <c r="O111" s="237"/>
      <c r="P111" s="237"/>
      <c r="Q111" s="237"/>
      <c r="R111" s="237"/>
      <c r="S111" s="237"/>
      <c r="T111" s="238"/>
      <c r="AT111" s="232" t="s">
        <v>166</v>
      </c>
      <c r="AU111" s="232" t="s">
        <v>82</v>
      </c>
      <c r="AV111" s="13" t="s">
        <v>88</v>
      </c>
      <c r="AW111" s="13" t="s">
        <v>36</v>
      </c>
      <c r="AX111" s="13" t="s">
        <v>78</v>
      </c>
      <c r="AY111" s="232" t="s">
        <v>158</v>
      </c>
    </row>
    <row r="112" spans="2:65" s="1" customFormat="1" ht="38.25" customHeight="1">
      <c r="B112" s="202"/>
      <c r="C112" s="203" t="s">
        <v>82</v>
      </c>
      <c r="D112" s="203" t="s">
        <v>160</v>
      </c>
      <c r="E112" s="204" t="s">
        <v>170</v>
      </c>
      <c r="F112" s="205" t="s">
        <v>171</v>
      </c>
      <c r="G112" s="206" t="s">
        <v>163</v>
      </c>
      <c r="H112" s="207">
        <v>41</v>
      </c>
      <c r="I112" s="208"/>
      <c r="J112" s="209">
        <f>ROUND(I112*H112,2)</f>
        <v>0</v>
      </c>
      <c r="K112" s="205" t="s">
        <v>172</v>
      </c>
      <c r="L112" s="47"/>
      <c r="M112" s="210" t="s">
        <v>5</v>
      </c>
      <c r="N112" s="211" t="s">
        <v>44</v>
      </c>
      <c r="O112" s="48"/>
      <c r="P112" s="212">
        <f>O112*H112</f>
        <v>0</v>
      </c>
      <c r="Q112" s="212">
        <v>0</v>
      </c>
      <c r="R112" s="212">
        <f>Q112*H112</f>
        <v>0</v>
      </c>
      <c r="S112" s="212">
        <v>0.26</v>
      </c>
      <c r="T112" s="213">
        <f>S112*H112</f>
        <v>10.66</v>
      </c>
      <c r="AR112" s="25" t="s">
        <v>88</v>
      </c>
      <c r="AT112" s="25" t="s">
        <v>160</v>
      </c>
      <c r="AU112" s="25" t="s">
        <v>82</v>
      </c>
      <c r="AY112" s="25" t="s">
        <v>158</v>
      </c>
      <c r="BE112" s="214">
        <f>IF(N112="základní",J112,0)</f>
        <v>0</v>
      </c>
      <c r="BF112" s="214">
        <f>IF(N112="snížená",J112,0)</f>
        <v>0</v>
      </c>
      <c r="BG112" s="214">
        <f>IF(N112="zákl. přenesená",J112,0)</f>
        <v>0</v>
      </c>
      <c r="BH112" s="214">
        <f>IF(N112="sníž. přenesená",J112,0)</f>
        <v>0</v>
      </c>
      <c r="BI112" s="214">
        <f>IF(N112="nulová",J112,0)</f>
        <v>0</v>
      </c>
      <c r="BJ112" s="25" t="s">
        <v>78</v>
      </c>
      <c r="BK112" s="214">
        <f>ROUND(I112*H112,2)</f>
        <v>0</v>
      </c>
      <c r="BL112" s="25" t="s">
        <v>88</v>
      </c>
      <c r="BM112" s="25" t="s">
        <v>2368</v>
      </c>
    </row>
    <row r="113" spans="2:51" s="12" customFormat="1" ht="13.5">
      <c r="B113" s="223"/>
      <c r="D113" s="216" t="s">
        <v>166</v>
      </c>
      <c r="E113" s="224" t="s">
        <v>5</v>
      </c>
      <c r="F113" s="225" t="s">
        <v>2369</v>
      </c>
      <c r="H113" s="226">
        <v>41</v>
      </c>
      <c r="I113" s="227"/>
      <c r="L113" s="223"/>
      <c r="M113" s="228"/>
      <c r="N113" s="229"/>
      <c r="O113" s="229"/>
      <c r="P113" s="229"/>
      <c r="Q113" s="229"/>
      <c r="R113" s="229"/>
      <c r="S113" s="229"/>
      <c r="T113" s="230"/>
      <c r="AT113" s="224" t="s">
        <v>166</v>
      </c>
      <c r="AU113" s="224" t="s">
        <v>82</v>
      </c>
      <c r="AV113" s="12" t="s">
        <v>82</v>
      </c>
      <c r="AW113" s="12" t="s">
        <v>36</v>
      </c>
      <c r="AX113" s="12" t="s">
        <v>78</v>
      </c>
      <c r="AY113" s="224" t="s">
        <v>158</v>
      </c>
    </row>
    <row r="114" spans="2:65" s="1" customFormat="1" ht="38.25" customHeight="1">
      <c r="B114" s="202"/>
      <c r="C114" s="203" t="s">
        <v>85</v>
      </c>
      <c r="D114" s="203" t="s">
        <v>160</v>
      </c>
      <c r="E114" s="204" t="s">
        <v>175</v>
      </c>
      <c r="F114" s="205" t="s">
        <v>176</v>
      </c>
      <c r="G114" s="206" t="s">
        <v>163</v>
      </c>
      <c r="H114" s="207">
        <v>10.8</v>
      </c>
      <c r="I114" s="208"/>
      <c r="J114" s="209">
        <f>ROUND(I114*H114,2)</f>
        <v>0</v>
      </c>
      <c r="K114" s="205" t="s">
        <v>164</v>
      </c>
      <c r="L114" s="47"/>
      <c r="M114" s="210" t="s">
        <v>5</v>
      </c>
      <c r="N114" s="211" t="s">
        <v>44</v>
      </c>
      <c r="O114" s="48"/>
      <c r="P114" s="212">
        <f>O114*H114</f>
        <v>0</v>
      </c>
      <c r="Q114" s="212">
        <v>0</v>
      </c>
      <c r="R114" s="212">
        <f>Q114*H114</f>
        <v>0</v>
      </c>
      <c r="S114" s="212">
        <v>0</v>
      </c>
      <c r="T114" s="213">
        <f>S114*H114</f>
        <v>0</v>
      </c>
      <c r="AR114" s="25" t="s">
        <v>88</v>
      </c>
      <c r="AT114" s="25" t="s">
        <v>160</v>
      </c>
      <c r="AU114" s="25" t="s">
        <v>82</v>
      </c>
      <c r="AY114" s="25" t="s">
        <v>158</v>
      </c>
      <c r="BE114" s="214">
        <f>IF(N114="základní",J114,0)</f>
        <v>0</v>
      </c>
      <c r="BF114" s="214">
        <f>IF(N114="snížená",J114,0)</f>
        <v>0</v>
      </c>
      <c r="BG114" s="214">
        <f>IF(N114="zákl. přenesená",J114,0)</f>
        <v>0</v>
      </c>
      <c r="BH114" s="214">
        <f>IF(N114="sníž. přenesená",J114,0)</f>
        <v>0</v>
      </c>
      <c r="BI114" s="214">
        <f>IF(N114="nulová",J114,0)</f>
        <v>0</v>
      </c>
      <c r="BJ114" s="25" t="s">
        <v>78</v>
      </c>
      <c r="BK114" s="214">
        <f>ROUND(I114*H114,2)</f>
        <v>0</v>
      </c>
      <c r="BL114" s="25" t="s">
        <v>88</v>
      </c>
      <c r="BM114" s="25" t="s">
        <v>2370</v>
      </c>
    </row>
    <row r="115" spans="2:51" s="11" customFormat="1" ht="13.5">
      <c r="B115" s="215"/>
      <c r="D115" s="216" t="s">
        <v>166</v>
      </c>
      <c r="E115" s="217" t="s">
        <v>5</v>
      </c>
      <c r="F115" s="218" t="s">
        <v>2371</v>
      </c>
      <c r="H115" s="217" t="s">
        <v>5</v>
      </c>
      <c r="I115" s="219"/>
      <c r="L115" s="215"/>
      <c r="M115" s="220"/>
      <c r="N115" s="221"/>
      <c r="O115" s="221"/>
      <c r="P115" s="221"/>
      <c r="Q115" s="221"/>
      <c r="R115" s="221"/>
      <c r="S115" s="221"/>
      <c r="T115" s="222"/>
      <c r="AT115" s="217" t="s">
        <v>166</v>
      </c>
      <c r="AU115" s="217" t="s">
        <v>82</v>
      </c>
      <c r="AV115" s="11" t="s">
        <v>78</v>
      </c>
      <c r="AW115" s="11" t="s">
        <v>36</v>
      </c>
      <c r="AX115" s="11" t="s">
        <v>73</v>
      </c>
      <c r="AY115" s="217" t="s">
        <v>158</v>
      </c>
    </row>
    <row r="116" spans="2:51" s="12" customFormat="1" ht="13.5">
      <c r="B116" s="223"/>
      <c r="D116" s="216" t="s">
        <v>166</v>
      </c>
      <c r="E116" s="224" t="s">
        <v>5</v>
      </c>
      <c r="F116" s="225" t="s">
        <v>2372</v>
      </c>
      <c r="H116" s="226">
        <v>10.8</v>
      </c>
      <c r="I116" s="227"/>
      <c r="L116" s="223"/>
      <c r="M116" s="228"/>
      <c r="N116" s="229"/>
      <c r="O116" s="229"/>
      <c r="P116" s="229"/>
      <c r="Q116" s="229"/>
      <c r="R116" s="229"/>
      <c r="S116" s="229"/>
      <c r="T116" s="230"/>
      <c r="AT116" s="224" t="s">
        <v>166</v>
      </c>
      <c r="AU116" s="224" t="s">
        <v>82</v>
      </c>
      <c r="AV116" s="12" t="s">
        <v>82</v>
      </c>
      <c r="AW116" s="12" t="s">
        <v>36</v>
      </c>
      <c r="AX116" s="12" t="s">
        <v>73</v>
      </c>
      <c r="AY116" s="224" t="s">
        <v>158</v>
      </c>
    </row>
    <row r="117" spans="2:51" s="12" customFormat="1" ht="13.5">
      <c r="B117" s="223"/>
      <c r="D117" s="216" t="s">
        <v>166</v>
      </c>
      <c r="E117" s="224" t="s">
        <v>5</v>
      </c>
      <c r="F117" s="225" t="s">
        <v>5</v>
      </c>
      <c r="H117" s="226">
        <v>0</v>
      </c>
      <c r="I117" s="227"/>
      <c r="L117" s="223"/>
      <c r="M117" s="228"/>
      <c r="N117" s="229"/>
      <c r="O117" s="229"/>
      <c r="P117" s="229"/>
      <c r="Q117" s="229"/>
      <c r="R117" s="229"/>
      <c r="S117" s="229"/>
      <c r="T117" s="230"/>
      <c r="AT117" s="224" t="s">
        <v>166</v>
      </c>
      <c r="AU117" s="224" t="s">
        <v>82</v>
      </c>
      <c r="AV117" s="12" t="s">
        <v>82</v>
      </c>
      <c r="AW117" s="12" t="s">
        <v>36</v>
      </c>
      <c r="AX117" s="12" t="s">
        <v>73</v>
      </c>
      <c r="AY117" s="224" t="s">
        <v>158</v>
      </c>
    </row>
    <row r="118" spans="2:51" s="13" customFormat="1" ht="13.5">
      <c r="B118" s="231"/>
      <c r="D118" s="216" t="s">
        <v>166</v>
      </c>
      <c r="E118" s="232" t="s">
        <v>5</v>
      </c>
      <c r="F118" s="233" t="s">
        <v>169</v>
      </c>
      <c r="H118" s="234">
        <v>10.8</v>
      </c>
      <c r="I118" s="235"/>
      <c r="L118" s="231"/>
      <c r="M118" s="236"/>
      <c r="N118" s="237"/>
      <c r="O118" s="237"/>
      <c r="P118" s="237"/>
      <c r="Q118" s="237"/>
      <c r="R118" s="237"/>
      <c r="S118" s="237"/>
      <c r="T118" s="238"/>
      <c r="AT118" s="232" t="s">
        <v>166</v>
      </c>
      <c r="AU118" s="232" t="s">
        <v>82</v>
      </c>
      <c r="AV118" s="13" t="s">
        <v>88</v>
      </c>
      <c r="AW118" s="13" t="s">
        <v>36</v>
      </c>
      <c r="AX118" s="13" t="s">
        <v>78</v>
      </c>
      <c r="AY118" s="232" t="s">
        <v>158</v>
      </c>
    </row>
    <row r="119" spans="2:65" s="1" customFormat="1" ht="38.25" customHeight="1">
      <c r="B119" s="202"/>
      <c r="C119" s="203" t="s">
        <v>88</v>
      </c>
      <c r="D119" s="203" t="s">
        <v>160</v>
      </c>
      <c r="E119" s="204" t="s">
        <v>180</v>
      </c>
      <c r="F119" s="205" t="s">
        <v>181</v>
      </c>
      <c r="G119" s="206" t="s">
        <v>182</v>
      </c>
      <c r="H119" s="207">
        <v>158.336</v>
      </c>
      <c r="I119" s="208"/>
      <c r="J119" s="209">
        <f>ROUND(I119*H119,2)</f>
        <v>0</v>
      </c>
      <c r="K119" s="205" t="s">
        <v>172</v>
      </c>
      <c r="L119" s="47"/>
      <c r="M119" s="210" t="s">
        <v>5</v>
      </c>
      <c r="N119" s="211" t="s">
        <v>44</v>
      </c>
      <c r="O119" s="48"/>
      <c r="P119" s="212">
        <f>O119*H119</f>
        <v>0</v>
      </c>
      <c r="Q119" s="212">
        <v>0</v>
      </c>
      <c r="R119" s="212">
        <f>Q119*H119</f>
        <v>0</v>
      </c>
      <c r="S119" s="212">
        <v>0</v>
      </c>
      <c r="T119" s="213">
        <f>S119*H119</f>
        <v>0</v>
      </c>
      <c r="AR119" s="25" t="s">
        <v>88</v>
      </c>
      <c r="AT119" s="25" t="s">
        <v>160</v>
      </c>
      <c r="AU119" s="25" t="s">
        <v>82</v>
      </c>
      <c r="AY119" s="25" t="s">
        <v>158</v>
      </c>
      <c r="BE119" s="214">
        <f>IF(N119="základní",J119,0)</f>
        <v>0</v>
      </c>
      <c r="BF119" s="214">
        <f>IF(N119="snížená",J119,0)</f>
        <v>0</v>
      </c>
      <c r="BG119" s="214">
        <f>IF(N119="zákl. přenesená",J119,0)</f>
        <v>0</v>
      </c>
      <c r="BH119" s="214">
        <f>IF(N119="sníž. přenesená",J119,0)</f>
        <v>0</v>
      </c>
      <c r="BI119" s="214">
        <f>IF(N119="nulová",J119,0)</f>
        <v>0</v>
      </c>
      <c r="BJ119" s="25" t="s">
        <v>78</v>
      </c>
      <c r="BK119" s="214">
        <f>ROUND(I119*H119,2)</f>
        <v>0</v>
      </c>
      <c r="BL119" s="25" t="s">
        <v>88</v>
      </c>
      <c r="BM119" s="25" t="s">
        <v>2373</v>
      </c>
    </row>
    <row r="120" spans="2:51" s="11" customFormat="1" ht="13.5">
      <c r="B120" s="215"/>
      <c r="D120" s="216" t="s">
        <v>166</v>
      </c>
      <c r="E120" s="217" t="s">
        <v>5</v>
      </c>
      <c r="F120" s="218" t="s">
        <v>184</v>
      </c>
      <c r="H120" s="217" t="s">
        <v>5</v>
      </c>
      <c r="I120" s="219"/>
      <c r="L120" s="215"/>
      <c r="M120" s="220"/>
      <c r="N120" s="221"/>
      <c r="O120" s="221"/>
      <c r="P120" s="221"/>
      <c r="Q120" s="221"/>
      <c r="R120" s="221"/>
      <c r="S120" s="221"/>
      <c r="T120" s="222"/>
      <c r="AT120" s="217" t="s">
        <v>166</v>
      </c>
      <c r="AU120" s="217" t="s">
        <v>82</v>
      </c>
      <c r="AV120" s="11" t="s">
        <v>78</v>
      </c>
      <c r="AW120" s="11" t="s">
        <v>36</v>
      </c>
      <c r="AX120" s="11" t="s">
        <v>73</v>
      </c>
      <c r="AY120" s="217" t="s">
        <v>158</v>
      </c>
    </row>
    <row r="121" spans="2:51" s="11" customFormat="1" ht="13.5">
      <c r="B121" s="215"/>
      <c r="D121" s="216" t="s">
        <v>166</v>
      </c>
      <c r="E121" s="217" t="s">
        <v>5</v>
      </c>
      <c r="F121" s="218" t="s">
        <v>185</v>
      </c>
      <c r="H121" s="217" t="s">
        <v>5</v>
      </c>
      <c r="I121" s="219"/>
      <c r="L121" s="215"/>
      <c r="M121" s="220"/>
      <c r="N121" s="221"/>
      <c r="O121" s="221"/>
      <c r="P121" s="221"/>
      <c r="Q121" s="221"/>
      <c r="R121" s="221"/>
      <c r="S121" s="221"/>
      <c r="T121" s="222"/>
      <c r="AT121" s="217" t="s">
        <v>166</v>
      </c>
      <c r="AU121" s="217" t="s">
        <v>82</v>
      </c>
      <c r="AV121" s="11" t="s">
        <v>78</v>
      </c>
      <c r="AW121" s="11" t="s">
        <v>36</v>
      </c>
      <c r="AX121" s="11" t="s">
        <v>73</v>
      </c>
      <c r="AY121" s="217" t="s">
        <v>158</v>
      </c>
    </row>
    <row r="122" spans="2:51" s="12" customFormat="1" ht="13.5">
      <c r="B122" s="223"/>
      <c r="D122" s="216" t="s">
        <v>166</v>
      </c>
      <c r="E122" s="224" t="s">
        <v>5</v>
      </c>
      <c r="F122" s="225" t="s">
        <v>2374</v>
      </c>
      <c r="H122" s="226">
        <v>94.976</v>
      </c>
      <c r="I122" s="227"/>
      <c r="L122" s="223"/>
      <c r="M122" s="228"/>
      <c r="N122" s="229"/>
      <c r="O122" s="229"/>
      <c r="P122" s="229"/>
      <c r="Q122" s="229"/>
      <c r="R122" s="229"/>
      <c r="S122" s="229"/>
      <c r="T122" s="230"/>
      <c r="AT122" s="224" t="s">
        <v>166</v>
      </c>
      <c r="AU122" s="224" t="s">
        <v>82</v>
      </c>
      <c r="AV122" s="12" t="s">
        <v>82</v>
      </c>
      <c r="AW122" s="12" t="s">
        <v>36</v>
      </c>
      <c r="AX122" s="12" t="s">
        <v>73</v>
      </c>
      <c r="AY122" s="224" t="s">
        <v>158</v>
      </c>
    </row>
    <row r="123" spans="2:51" s="12" customFormat="1" ht="13.5">
      <c r="B123" s="223"/>
      <c r="D123" s="216" t="s">
        <v>166</v>
      </c>
      <c r="E123" s="224" t="s">
        <v>5</v>
      </c>
      <c r="F123" s="225" t="s">
        <v>2375</v>
      </c>
      <c r="H123" s="226">
        <v>-10.64</v>
      </c>
      <c r="I123" s="227"/>
      <c r="L123" s="223"/>
      <c r="M123" s="228"/>
      <c r="N123" s="229"/>
      <c r="O123" s="229"/>
      <c r="P123" s="229"/>
      <c r="Q123" s="229"/>
      <c r="R123" s="229"/>
      <c r="S123" s="229"/>
      <c r="T123" s="230"/>
      <c r="AT123" s="224" t="s">
        <v>166</v>
      </c>
      <c r="AU123" s="224" t="s">
        <v>82</v>
      </c>
      <c r="AV123" s="12" t="s">
        <v>82</v>
      </c>
      <c r="AW123" s="12" t="s">
        <v>36</v>
      </c>
      <c r="AX123" s="12" t="s">
        <v>73</v>
      </c>
      <c r="AY123" s="224" t="s">
        <v>158</v>
      </c>
    </row>
    <row r="124" spans="2:51" s="11" customFormat="1" ht="13.5">
      <c r="B124" s="215"/>
      <c r="D124" s="216" t="s">
        <v>166</v>
      </c>
      <c r="E124" s="217" t="s">
        <v>5</v>
      </c>
      <c r="F124" s="218" t="s">
        <v>187</v>
      </c>
      <c r="H124" s="217" t="s">
        <v>5</v>
      </c>
      <c r="I124" s="219"/>
      <c r="L124" s="215"/>
      <c r="M124" s="220"/>
      <c r="N124" s="221"/>
      <c r="O124" s="221"/>
      <c r="P124" s="221"/>
      <c r="Q124" s="221"/>
      <c r="R124" s="221"/>
      <c r="S124" s="221"/>
      <c r="T124" s="222"/>
      <c r="AT124" s="217" t="s">
        <v>166</v>
      </c>
      <c r="AU124" s="217" t="s">
        <v>82</v>
      </c>
      <c r="AV124" s="11" t="s">
        <v>78</v>
      </c>
      <c r="AW124" s="11" t="s">
        <v>36</v>
      </c>
      <c r="AX124" s="11" t="s">
        <v>73</v>
      </c>
      <c r="AY124" s="217" t="s">
        <v>158</v>
      </c>
    </row>
    <row r="125" spans="2:51" s="12" customFormat="1" ht="13.5">
      <c r="B125" s="223"/>
      <c r="D125" s="216" t="s">
        <v>166</v>
      </c>
      <c r="E125" s="224" t="s">
        <v>5</v>
      </c>
      <c r="F125" s="225" t="s">
        <v>2376</v>
      </c>
      <c r="H125" s="226">
        <v>74</v>
      </c>
      <c r="I125" s="227"/>
      <c r="L125" s="223"/>
      <c r="M125" s="228"/>
      <c r="N125" s="229"/>
      <c r="O125" s="229"/>
      <c r="P125" s="229"/>
      <c r="Q125" s="229"/>
      <c r="R125" s="229"/>
      <c r="S125" s="229"/>
      <c r="T125" s="230"/>
      <c r="AT125" s="224" t="s">
        <v>166</v>
      </c>
      <c r="AU125" s="224" t="s">
        <v>82</v>
      </c>
      <c r="AV125" s="12" t="s">
        <v>82</v>
      </c>
      <c r="AW125" s="12" t="s">
        <v>36</v>
      </c>
      <c r="AX125" s="12" t="s">
        <v>73</v>
      </c>
      <c r="AY125" s="224" t="s">
        <v>158</v>
      </c>
    </row>
    <row r="126" spans="2:51" s="13" customFormat="1" ht="13.5">
      <c r="B126" s="231"/>
      <c r="D126" s="216" t="s">
        <v>166</v>
      </c>
      <c r="E126" s="232" t="s">
        <v>5</v>
      </c>
      <c r="F126" s="233" t="s">
        <v>169</v>
      </c>
      <c r="H126" s="234">
        <v>158.336</v>
      </c>
      <c r="I126" s="235"/>
      <c r="L126" s="231"/>
      <c r="M126" s="236"/>
      <c r="N126" s="237"/>
      <c r="O126" s="237"/>
      <c r="P126" s="237"/>
      <c r="Q126" s="237"/>
      <c r="R126" s="237"/>
      <c r="S126" s="237"/>
      <c r="T126" s="238"/>
      <c r="AT126" s="232" t="s">
        <v>166</v>
      </c>
      <c r="AU126" s="232" t="s">
        <v>82</v>
      </c>
      <c r="AV126" s="13" t="s">
        <v>88</v>
      </c>
      <c r="AW126" s="13" t="s">
        <v>36</v>
      </c>
      <c r="AX126" s="13" t="s">
        <v>78</v>
      </c>
      <c r="AY126" s="232" t="s">
        <v>158</v>
      </c>
    </row>
    <row r="127" spans="2:65" s="1" customFormat="1" ht="38.25" customHeight="1">
      <c r="B127" s="202"/>
      <c r="C127" s="203" t="s">
        <v>91</v>
      </c>
      <c r="D127" s="203" t="s">
        <v>160</v>
      </c>
      <c r="E127" s="204" t="s">
        <v>191</v>
      </c>
      <c r="F127" s="205" t="s">
        <v>192</v>
      </c>
      <c r="G127" s="206" t="s">
        <v>182</v>
      </c>
      <c r="H127" s="207">
        <v>158.336</v>
      </c>
      <c r="I127" s="208"/>
      <c r="J127" s="209">
        <f>ROUND(I127*H127,2)</f>
        <v>0</v>
      </c>
      <c r="K127" s="205" t="s">
        <v>164</v>
      </c>
      <c r="L127" s="47"/>
      <c r="M127" s="210" t="s">
        <v>5</v>
      </c>
      <c r="N127" s="211" t="s">
        <v>44</v>
      </c>
      <c r="O127" s="48"/>
      <c r="P127" s="212">
        <f>O127*H127</f>
        <v>0</v>
      </c>
      <c r="Q127" s="212">
        <v>0</v>
      </c>
      <c r="R127" s="212">
        <f>Q127*H127</f>
        <v>0</v>
      </c>
      <c r="S127" s="212">
        <v>0</v>
      </c>
      <c r="T127" s="213">
        <f>S127*H127</f>
        <v>0</v>
      </c>
      <c r="AR127" s="25" t="s">
        <v>88</v>
      </c>
      <c r="AT127" s="25" t="s">
        <v>160</v>
      </c>
      <c r="AU127" s="25" t="s">
        <v>82</v>
      </c>
      <c r="AY127" s="25" t="s">
        <v>158</v>
      </c>
      <c r="BE127" s="214">
        <f>IF(N127="základní",J127,0)</f>
        <v>0</v>
      </c>
      <c r="BF127" s="214">
        <f>IF(N127="snížená",J127,0)</f>
        <v>0</v>
      </c>
      <c r="BG127" s="214">
        <f>IF(N127="zákl. přenesená",J127,0)</f>
        <v>0</v>
      </c>
      <c r="BH127" s="214">
        <f>IF(N127="sníž. přenesená",J127,0)</f>
        <v>0</v>
      </c>
      <c r="BI127" s="214">
        <f>IF(N127="nulová",J127,0)</f>
        <v>0</v>
      </c>
      <c r="BJ127" s="25" t="s">
        <v>78</v>
      </c>
      <c r="BK127" s="214">
        <f>ROUND(I127*H127,2)</f>
        <v>0</v>
      </c>
      <c r="BL127" s="25" t="s">
        <v>88</v>
      </c>
      <c r="BM127" s="25" t="s">
        <v>2377</v>
      </c>
    </row>
    <row r="128" spans="2:65" s="1" customFormat="1" ht="38.25" customHeight="1">
      <c r="B128" s="202"/>
      <c r="C128" s="203" t="s">
        <v>94</v>
      </c>
      <c r="D128" s="203" t="s">
        <v>160</v>
      </c>
      <c r="E128" s="204" t="s">
        <v>194</v>
      </c>
      <c r="F128" s="205" t="s">
        <v>195</v>
      </c>
      <c r="G128" s="206" t="s">
        <v>182</v>
      </c>
      <c r="H128" s="207">
        <v>18.39</v>
      </c>
      <c r="I128" s="208"/>
      <c r="J128" s="209">
        <f>ROUND(I128*H128,2)</f>
        <v>0</v>
      </c>
      <c r="K128" s="205" t="s">
        <v>164</v>
      </c>
      <c r="L128" s="47"/>
      <c r="M128" s="210" t="s">
        <v>5</v>
      </c>
      <c r="N128" s="211" t="s">
        <v>44</v>
      </c>
      <c r="O128" s="48"/>
      <c r="P128" s="212">
        <f>O128*H128</f>
        <v>0</v>
      </c>
      <c r="Q128" s="212">
        <v>0</v>
      </c>
      <c r="R128" s="212">
        <f>Q128*H128</f>
        <v>0</v>
      </c>
      <c r="S128" s="212">
        <v>0</v>
      </c>
      <c r="T128" s="213">
        <f>S128*H128</f>
        <v>0</v>
      </c>
      <c r="AR128" s="25" t="s">
        <v>88</v>
      </c>
      <c r="AT128" s="25" t="s">
        <v>160</v>
      </c>
      <c r="AU128" s="25" t="s">
        <v>82</v>
      </c>
      <c r="AY128" s="25" t="s">
        <v>158</v>
      </c>
      <c r="BE128" s="214">
        <f>IF(N128="základní",J128,0)</f>
        <v>0</v>
      </c>
      <c r="BF128" s="214">
        <f>IF(N128="snížená",J128,0)</f>
        <v>0</v>
      </c>
      <c r="BG128" s="214">
        <f>IF(N128="zákl. přenesená",J128,0)</f>
        <v>0</v>
      </c>
      <c r="BH128" s="214">
        <f>IF(N128="sníž. přenesená",J128,0)</f>
        <v>0</v>
      </c>
      <c r="BI128" s="214">
        <f>IF(N128="nulová",J128,0)</f>
        <v>0</v>
      </c>
      <c r="BJ128" s="25" t="s">
        <v>78</v>
      </c>
      <c r="BK128" s="214">
        <f>ROUND(I128*H128,2)</f>
        <v>0</v>
      </c>
      <c r="BL128" s="25" t="s">
        <v>88</v>
      </c>
      <c r="BM128" s="25" t="s">
        <v>2378</v>
      </c>
    </row>
    <row r="129" spans="2:51" s="11" customFormat="1" ht="13.5">
      <c r="B129" s="215"/>
      <c r="D129" s="216" t="s">
        <v>166</v>
      </c>
      <c r="E129" s="217" t="s">
        <v>5</v>
      </c>
      <c r="F129" s="218" t="s">
        <v>197</v>
      </c>
      <c r="H129" s="217" t="s">
        <v>5</v>
      </c>
      <c r="I129" s="219"/>
      <c r="L129" s="215"/>
      <c r="M129" s="220"/>
      <c r="N129" s="221"/>
      <c r="O129" s="221"/>
      <c r="P129" s="221"/>
      <c r="Q129" s="221"/>
      <c r="R129" s="221"/>
      <c r="S129" s="221"/>
      <c r="T129" s="222"/>
      <c r="AT129" s="217" t="s">
        <v>166</v>
      </c>
      <c r="AU129" s="217" t="s">
        <v>82</v>
      </c>
      <c r="AV129" s="11" t="s">
        <v>78</v>
      </c>
      <c r="AW129" s="11" t="s">
        <v>36</v>
      </c>
      <c r="AX129" s="11" t="s">
        <v>73</v>
      </c>
      <c r="AY129" s="217" t="s">
        <v>158</v>
      </c>
    </row>
    <row r="130" spans="2:51" s="12" customFormat="1" ht="13.5">
      <c r="B130" s="223"/>
      <c r="D130" s="216" t="s">
        <v>166</v>
      </c>
      <c r="E130" s="224" t="s">
        <v>5</v>
      </c>
      <c r="F130" s="225" t="s">
        <v>2379</v>
      </c>
      <c r="H130" s="226">
        <v>10.64</v>
      </c>
      <c r="I130" s="227"/>
      <c r="L130" s="223"/>
      <c r="M130" s="228"/>
      <c r="N130" s="229"/>
      <c r="O130" s="229"/>
      <c r="P130" s="229"/>
      <c r="Q130" s="229"/>
      <c r="R130" s="229"/>
      <c r="S130" s="229"/>
      <c r="T130" s="230"/>
      <c r="AT130" s="224" t="s">
        <v>166</v>
      </c>
      <c r="AU130" s="224" t="s">
        <v>82</v>
      </c>
      <c r="AV130" s="12" t="s">
        <v>82</v>
      </c>
      <c r="AW130" s="12" t="s">
        <v>36</v>
      </c>
      <c r="AX130" s="12" t="s">
        <v>73</v>
      </c>
      <c r="AY130" s="224" t="s">
        <v>158</v>
      </c>
    </row>
    <row r="131" spans="2:51" s="11" customFormat="1" ht="13.5">
      <c r="B131" s="215"/>
      <c r="D131" s="216" t="s">
        <v>166</v>
      </c>
      <c r="E131" s="217" t="s">
        <v>5</v>
      </c>
      <c r="F131" s="218" t="s">
        <v>187</v>
      </c>
      <c r="H131" s="217" t="s">
        <v>5</v>
      </c>
      <c r="I131" s="219"/>
      <c r="L131" s="215"/>
      <c r="M131" s="220"/>
      <c r="N131" s="221"/>
      <c r="O131" s="221"/>
      <c r="P131" s="221"/>
      <c r="Q131" s="221"/>
      <c r="R131" s="221"/>
      <c r="S131" s="221"/>
      <c r="T131" s="222"/>
      <c r="AT131" s="217" t="s">
        <v>166</v>
      </c>
      <c r="AU131" s="217" t="s">
        <v>82</v>
      </c>
      <c r="AV131" s="11" t="s">
        <v>78</v>
      </c>
      <c r="AW131" s="11" t="s">
        <v>36</v>
      </c>
      <c r="AX131" s="11" t="s">
        <v>73</v>
      </c>
      <c r="AY131" s="217" t="s">
        <v>158</v>
      </c>
    </row>
    <row r="132" spans="2:51" s="12" customFormat="1" ht="13.5">
      <c r="B132" s="223"/>
      <c r="D132" s="216" t="s">
        <v>166</v>
      </c>
      <c r="E132" s="224" t="s">
        <v>5</v>
      </c>
      <c r="F132" s="225" t="s">
        <v>2380</v>
      </c>
      <c r="H132" s="226">
        <v>7.75</v>
      </c>
      <c r="I132" s="227"/>
      <c r="L132" s="223"/>
      <c r="M132" s="228"/>
      <c r="N132" s="229"/>
      <c r="O132" s="229"/>
      <c r="P132" s="229"/>
      <c r="Q132" s="229"/>
      <c r="R132" s="229"/>
      <c r="S132" s="229"/>
      <c r="T132" s="230"/>
      <c r="AT132" s="224" t="s">
        <v>166</v>
      </c>
      <c r="AU132" s="224" t="s">
        <v>82</v>
      </c>
      <c r="AV132" s="12" t="s">
        <v>82</v>
      </c>
      <c r="AW132" s="12" t="s">
        <v>36</v>
      </c>
      <c r="AX132" s="12" t="s">
        <v>73</v>
      </c>
      <c r="AY132" s="224" t="s">
        <v>158</v>
      </c>
    </row>
    <row r="133" spans="2:51" s="13" customFormat="1" ht="13.5">
      <c r="B133" s="231"/>
      <c r="D133" s="216" t="s">
        <v>166</v>
      </c>
      <c r="E133" s="232" t="s">
        <v>5</v>
      </c>
      <c r="F133" s="233" t="s">
        <v>169</v>
      </c>
      <c r="H133" s="234">
        <v>18.39</v>
      </c>
      <c r="I133" s="235"/>
      <c r="L133" s="231"/>
      <c r="M133" s="236"/>
      <c r="N133" s="237"/>
      <c r="O133" s="237"/>
      <c r="P133" s="237"/>
      <c r="Q133" s="237"/>
      <c r="R133" s="237"/>
      <c r="S133" s="237"/>
      <c r="T133" s="238"/>
      <c r="AT133" s="232" t="s">
        <v>166</v>
      </c>
      <c r="AU133" s="232" t="s">
        <v>82</v>
      </c>
      <c r="AV133" s="13" t="s">
        <v>88</v>
      </c>
      <c r="AW133" s="13" t="s">
        <v>36</v>
      </c>
      <c r="AX133" s="13" t="s">
        <v>78</v>
      </c>
      <c r="AY133" s="232" t="s">
        <v>158</v>
      </c>
    </row>
    <row r="134" spans="2:65" s="1" customFormat="1" ht="38.25" customHeight="1">
      <c r="B134" s="202"/>
      <c r="C134" s="203" t="s">
        <v>200</v>
      </c>
      <c r="D134" s="203" t="s">
        <v>160</v>
      </c>
      <c r="E134" s="204" t="s">
        <v>201</v>
      </c>
      <c r="F134" s="205" t="s">
        <v>202</v>
      </c>
      <c r="G134" s="206" t="s">
        <v>182</v>
      </c>
      <c r="H134" s="207">
        <v>18.39</v>
      </c>
      <c r="I134" s="208"/>
      <c r="J134" s="209">
        <f>ROUND(I134*H134,2)</f>
        <v>0</v>
      </c>
      <c r="K134" s="205" t="s">
        <v>164</v>
      </c>
      <c r="L134" s="47"/>
      <c r="M134" s="210" t="s">
        <v>5</v>
      </c>
      <c r="N134" s="211" t="s">
        <v>44</v>
      </c>
      <c r="O134" s="48"/>
      <c r="P134" s="212">
        <f>O134*H134</f>
        <v>0</v>
      </c>
      <c r="Q134" s="212">
        <v>0</v>
      </c>
      <c r="R134" s="212">
        <f>Q134*H134</f>
        <v>0</v>
      </c>
      <c r="S134" s="212">
        <v>0</v>
      </c>
      <c r="T134" s="213">
        <f>S134*H134</f>
        <v>0</v>
      </c>
      <c r="AR134" s="25" t="s">
        <v>88</v>
      </c>
      <c r="AT134" s="25" t="s">
        <v>160</v>
      </c>
      <c r="AU134" s="25" t="s">
        <v>82</v>
      </c>
      <c r="AY134" s="25" t="s">
        <v>158</v>
      </c>
      <c r="BE134" s="214">
        <f>IF(N134="základní",J134,0)</f>
        <v>0</v>
      </c>
      <c r="BF134" s="214">
        <f>IF(N134="snížená",J134,0)</f>
        <v>0</v>
      </c>
      <c r="BG134" s="214">
        <f>IF(N134="zákl. přenesená",J134,0)</f>
        <v>0</v>
      </c>
      <c r="BH134" s="214">
        <f>IF(N134="sníž. přenesená",J134,0)</f>
        <v>0</v>
      </c>
      <c r="BI134" s="214">
        <f>IF(N134="nulová",J134,0)</f>
        <v>0</v>
      </c>
      <c r="BJ134" s="25" t="s">
        <v>78</v>
      </c>
      <c r="BK134" s="214">
        <f>ROUND(I134*H134,2)</f>
        <v>0</v>
      </c>
      <c r="BL134" s="25" t="s">
        <v>88</v>
      </c>
      <c r="BM134" s="25" t="s">
        <v>2381</v>
      </c>
    </row>
    <row r="135" spans="2:65" s="1" customFormat="1" ht="38.25" customHeight="1">
      <c r="B135" s="202"/>
      <c r="C135" s="203" t="s">
        <v>204</v>
      </c>
      <c r="D135" s="203" t="s">
        <v>160</v>
      </c>
      <c r="E135" s="204" t="s">
        <v>205</v>
      </c>
      <c r="F135" s="205" t="s">
        <v>206</v>
      </c>
      <c r="G135" s="206" t="s">
        <v>182</v>
      </c>
      <c r="H135" s="207">
        <v>36.78</v>
      </c>
      <c r="I135" s="208"/>
      <c r="J135" s="209">
        <f>ROUND(I135*H135,2)</f>
        <v>0</v>
      </c>
      <c r="K135" s="205" t="s">
        <v>164</v>
      </c>
      <c r="L135" s="47"/>
      <c r="M135" s="210" t="s">
        <v>5</v>
      </c>
      <c r="N135" s="211" t="s">
        <v>44</v>
      </c>
      <c r="O135" s="48"/>
      <c r="P135" s="212">
        <f>O135*H135</f>
        <v>0</v>
      </c>
      <c r="Q135" s="212">
        <v>0</v>
      </c>
      <c r="R135" s="212">
        <f>Q135*H135</f>
        <v>0</v>
      </c>
      <c r="S135" s="212">
        <v>0</v>
      </c>
      <c r="T135" s="213">
        <f>S135*H135</f>
        <v>0</v>
      </c>
      <c r="AR135" s="25" t="s">
        <v>88</v>
      </c>
      <c r="AT135" s="25" t="s">
        <v>160</v>
      </c>
      <c r="AU135" s="25" t="s">
        <v>82</v>
      </c>
      <c r="AY135" s="25" t="s">
        <v>158</v>
      </c>
      <c r="BE135" s="214">
        <f>IF(N135="základní",J135,0)</f>
        <v>0</v>
      </c>
      <c r="BF135" s="214">
        <f>IF(N135="snížená",J135,0)</f>
        <v>0</v>
      </c>
      <c r="BG135" s="214">
        <f>IF(N135="zákl. přenesená",J135,0)</f>
        <v>0</v>
      </c>
      <c r="BH135" s="214">
        <f>IF(N135="sníž. přenesená",J135,0)</f>
        <v>0</v>
      </c>
      <c r="BI135" s="214">
        <f>IF(N135="nulová",J135,0)</f>
        <v>0</v>
      </c>
      <c r="BJ135" s="25" t="s">
        <v>78</v>
      </c>
      <c r="BK135" s="214">
        <f>ROUND(I135*H135,2)</f>
        <v>0</v>
      </c>
      <c r="BL135" s="25" t="s">
        <v>88</v>
      </c>
      <c r="BM135" s="25" t="s">
        <v>2382</v>
      </c>
    </row>
    <row r="136" spans="2:51" s="11" customFormat="1" ht="13.5">
      <c r="B136" s="215"/>
      <c r="D136" s="216" t="s">
        <v>166</v>
      </c>
      <c r="E136" s="217" t="s">
        <v>5</v>
      </c>
      <c r="F136" s="218" t="s">
        <v>208</v>
      </c>
      <c r="H136" s="217" t="s">
        <v>5</v>
      </c>
      <c r="I136" s="219"/>
      <c r="L136" s="215"/>
      <c r="M136" s="220"/>
      <c r="N136" s="221"/>
      <c r="O136" s="221"/>
      <c r="P136" s="221"/>
      <c r="Q136" s="221"/>
      <c r="R136" s="221"/>
      <c r="S136" s="221"/>
      <c r="T136" s="222"/>
      <c r="AT136" s="217" t="s">
        <v>166</v>
      </c>
      <c r="AU136" s="217" t="s">
        <v>82</v>
      </c>
      <c r="AV136" s="11" t="s">
        <v>78</v>
      </c>
      <c r="AW136" s="11" t="s">
        <v>36</v>
      </c>
      <c r="AX136" s="11" t="s">
        <v>73</v>
      </c>
      <c r="AY136" s="217" t="s">
        <v>158</v>
      </c>
    </row>
    <row r="137" spans="2:51" s="12" customFormat="1" ht="13.5">
      <c r="B137" s="223"/>
      <c r="D137" s="216" t="s">
        <v>166</v>
      </c>
      <c r="E137" s="224" t="s">
        <v>5</v>
      </c>
      <c r="F137" s="225" t="s">
        <v>2383</v>
      </c>
      <c r="H137" s="226">
        <v>18.39</v>
      </c>
      <c r="I137" s="227"/>
      <c r="L137" s="223"/>
      <c r="M137" s="228"/>
      <c r="N137" s="229"/>
      <c r="O137" s="229"/>
      <c r="P137" s="229"/>
      <c r="Q137" s="229"/>
      <c r="R137" s="229"/>
      <c r="S137" s="229"/>
      <c r="T137" s="230"/>
      <c r="AT137" s="224" t="s">
        <v>166</v>
      </c>
      <c r="AU137" s="224" t="s">
        <v>82</v>
      </c>
      <c r="AV137" s="12" t="s">
        <v>82</v>
      </c>
      <c r="AW137" s="12" t="s">
        <v>36</v>
      </c>
      <c r="AX137" s="12" t="s">
        <v>73</v>
      </c>
      <c r="AY137" s="224" t="s">
        <v>158</v>
      </c>
    </row>
    <row r="138" spans="2:51" s="11" customFormat="1" ht="13.5">
      <c r="B138" s="215"/>
      <c r="D138" s="216" t="s">
        <v>166</v>
      </c>
      <c r="E138" s="217" t="s">
        <v>5</v>
      </c>
      <c r="F138" s="218" t="s">
        <v>210</v>
      </c>
      <c r="H138" s="217" t="s">
        <v>5</v>
      </c>
      <c r="I138" s="219"/>
      <c r="L138" s="215"/>
      <c r="M138" s="220"/>
      <c r="N138" s="221"/>
      <c r="O138" s="221"/>
      <c r="P138" s="221"/>
      <c r="Q138" s="221"/>
      <c r="R138" s="221"/>
      <c r="S138" s="221"/>
      <c r="T138" s="222"/>
      <c r="AT138" s="217" t="s">
        <v>166</v>
      </c>
      <c r="AU138" s="217" t="s">
        <v>82</v>
      </c>
      <c r="AV138" s="11" t="s">
        <v>78</v>
      </c>
      <c r="AW138" s="11" t="s">
        <v>36</v>
      </c>
      <c r="AX138" s="11" t="s">
        <v>73</v>
      </c>
      <c r="AY138" s="217" t="s">
        <v>158</v>
      </c>
    </row>
    <row r="139" spans="2:51" s="12" customFormat="1" ht="13.5">
      <c r="B139" s="223"/>
      <c r="D139" s="216" t="s">
        <v>166</v>
      </c>
      <c r="E139" s="224" t="s">
        <v>5</v>
      </c>
      <c r="F139" s="225" t="s">
        <v>2383</v>
      </c>
      <c r="H139" s="226">
        <v>18.39</v>
      </c>
      <c r="I139" s="227"/>
      <c r="L139" s="223"/>
      <c r="M139" s="228"/>
      <c r="N139" s="229"/>
      <c r="O139" s="229"/>
      <c r="P139" s="229"/>
      <c r="Q139" s="229"/>
      <c r="R139" s="229"/>
      <c r="S139" s="229"/>
      <c r="T139" s="230"/>
      <c r="AT139" s="224" t="s">
        <v>166</v>
      </c>
      <c r="AU139" s="224" t="s">
        <v>82</v>
      </c>
      <c r="AV139" s="12" t="s">
        <v>82</v>
      </c>
      <c r="AW139" s="12" t="s">
        <v>36</v>
      </c>
      <c r="AX139" s="12" t="s">
        <v>73</v>
      </c>
      <c r="AY139" s="224" t="s">
        <v>158</v>
      </c>
    </row>
    <row r="140" spans="2:51" s="13" customFormat="1" ht="13.5">
      <c r="B140" s="231"/>
      <c r="D140" s="216" t="s">
        <v>166</v>
      </c>
      <c r="E140" s="232" t="s">
        <v>5</v>
      </c>
      <c r="F140" s="233" t="s">
        <v>169</v>
      </c>
      <c r="H140" s="234">
        <v>36.78</v>
      </c>
      <c r="I140" s="235"/>
      <c r="L140" s="231"/>
      <c r="M140" s="236"/>
      <c r="N140" s="237"/>
      <c r="O140" s="237"/>
      <c r="P140" s="237"/>
      <c r="Q140" s="237"/>
      <c r="R140" s="237"/>
      <c r="S140" s="237"/>
      <c r="T140" s="238"/>
      <c r="AT140" s="232" t="s">
        <v>166</v>
      </c>
      <c r="AU140" s="232" t="s">
        <v>82</v>
      </c>
      <c r="AV140" s="13" t="s">
        <v>88</v>
      </c>
      <c r="AW140" s="13" t="s">
        <v>36</v>
      </c>
      <c r="AX140" s="13" t="s">
        <v>78</v>
      </c>
      <c r="AY140" s="232" t="s">
        <v>158</v>
      </c>
    </row>
    <row r="141" spans="2:65" s="1" customFormat="1" ht="38.25" customHeight="1">
      <c r="B141" s="202"/>
      <c r="C141" s="203" t="s">
        <v>211</v>
      </c>
      <c r="D141" s="203" t="s">
        <v>160</v>
      </c>
      <c r="E141" s="204" t="s">
        <v>212</v>
      </c>
      <c r="F141" s="205" t="s">
        <v>213</v>
      </c>
      <c r="G141" s="206" t="s">
        <v>182</v>
      </c>
      <c r="H141" s="207">
        <v>91.8</v>
      </c>
      <c r="I141" s="208"/>
      <c r="J141" s="209">
        <f>ROUND(I141*H141,2)</f>
        <v>0</v>
      </c>
      <c r="K141" s="205" t="s">
        <v>164</v>
      </c>
      <c r="L141" s="47"/>
      <c r="M141" s="210" t="s">
        <v>5</v>
      </c>
      <c r="N141" s="211" t="s">
        <v>44</v>
      </c>
      <c r="O141" s="48"/>
      <c r="P141" s="212">
        <f>O141*H141</f>
        <v>0</v>
      </c>
      <c r="Q141" s="212">
        <v>0</v>
      </c>
      <c r="R141" s="212">
        <f>Q141*H141</f>
        <v>0</v>
      </c>
      <c r="S141" s="212">
        <v>0</v>
      </c>
      <c r="T141" s="213">
        <f>S141*H141</f>
        <v>0</v>
      </c>
      <c r="AR141" s="25" t="s">
        <v>88</v>
      </c>
      <c r="AT141" s="25" t="s">
        <v>160</v>
      </c>
      <c r="AU141" s="25" t="s">
        <v>82</v>
      </c>
      <c r="AY141" s="25" t="s">
        <v>158</v>
      </c>
      <c r="BE141" s="214">
        <f>IF(N141="základní",J141,0)</f>
        <v>0</v>
      </c>
      <c r="BF141" s="214">
        <f>IF(N141="snížená",J141,0)</f>
        <v>0</v>
      </c>
      <c r="BG141" s="214">
        <f>IF(N141="zákl. přenesená",J141,0)</f>
        <v>0</v>
      </c>
      <c r="BH141" s="214">
        <f>IF(N141="sníž. přenesená",J141,0)</f>
        <v>0</v>
      </c>
      <c r="BI141" s="214">
        <f>IF(N141="nulová",J141,0)</f>
        <v>0</v>
      </c>
      <c r="BJ141" s="25" t="s">
        <v>78</v>
      </c>
      <c r="BK141" s="214">
        <f>ROUND(I141*H141,2)</f>
        <v>0</v>
      </c>
      <c r="BL141" s="25" t="s">
        <v>88</v>
      </c>
      <c r="BM141" s="25" t="s">
        <v>2384</v>
      </c>
    </row>
    <row r="142" spans="2:51" s="12" customFormat="1" ht="13.5">
      <c r="B142" s="223"/>
      <c r="D142" s="216" t="s">
        <v>166</v>
      </c>
      <c r="F142" s="225" t="s">
        <v>2385</v>
      </c>
      <c r="H142" s="226">
        <v>91.8</v>
      </c>
      <c r="I142" s="227"/>
      <c r="L142" s="223"/>
      <c r="M142" s="228"/>
      <c r="N142" s="229"/>
      <c r="O142" s="229"/>
      <c r="P142" s="229"/>
      <c r="Q142" s="229"/>
      <c r="R142" s="229"/>
      <c r="S142" s="229"/>
      <c r="T142" s="230"/>
      <c r="AT142" s="224" t="s">
        <v>166</v>
      </c>
      <c r="AU142" s="224" t="s">
        <v>82</v>
      </c>
      <c r="AV142" s="12" t="s">
        <v>82</v>
      </c>
      <c r="AW142" s="12" t="s">
        <v>6</v>
      </c>
      <c r="AX142" s="12" t="s">
        <v>78</v>
      </c>
      <c r="AY142" s="224" t="s">
        <v>158</v>
      </c>
    </row>
    <row r="143" spans="2:65" s="1" customFormat="1" ht="38.25" customHeight="1">
      <c r="B143" s="202"/>
      <c r="C143" s="203" t="s">
        <v>216</v>
      </c>
      <c r="D143" s="203" t="s">
        <v>160</v>
      </c>
      <c r="E143" s="204" t="s">
        <v>217</v>
      </c>
      <c r="F143" s="205" t="s">
        <v>218</v>
      </c>
      <c r="G143" s="206" t="s">
        <v>182</v>
      </c>
      <c r="H143" s="207">
        <v>316.672</v>
      </c>
      <c r="I143" s="208"/>
      <c r="J143" s="209">
        <f>ROUND(I143*H143,2)</f>
        <v>0</v>
      </c>
      <c r="K143" s="205" t="s">
        <v>164</v>
      </c>
      <c r="L143" s="47"/>
      <c r="M143" s="210" t="s">
        <v>5</v>
      </c>
      <c r="N143" s="211" t="s">
        <v>44</v>
      </c>
      <c r="O143" s="48"/>
      <c r="P143" s="212">
        <f>O143*H143</f>
        <v>0</v>
      </c>
      <c r="Q143" s="212">
        <v>0</v>
      </c>
      <c r="R143" s="212">
        <f>Q143*H143</f>
        <v>0</v>
      </c>
      <c r="S143" s="212">
        <v>0</v>
      </c>
      <c r="T143" s="213">
        <f>S143*H143</f>
        <v>0</v>
      </c>
      <c r="AR143" s="25" t="s">
        <v>88</v>
      </c>
      <c r="AT143" s="25" t="s">
        <v>160</v>
      </c>
      <c r="AU143" s="25" t="s">
        <v>82</v>
      </c>
      <c r="AY143" s="25" t="s">
        <v>158</v>
      </c>
      <c r="BE143" s="214">
        <f>IF(N143="základní",J143,0)</f>
        <v>0</v>
      </c>
      <c r="BF143" s="214">
        <f>IF(N143="snížená",J143,0)</f>
        <v>0</v>
      </c>
      <c r="BG143" s="214">
        <f>IF(N143="zákl. přenesená",J143,0)</f>
        <v>0</v>
      </c>
      <c r="BH143" s="214">
        <f>IF(N143="sníž. přenesená",J143,0)</f>
        <v>0</v>
      </c>
      <c r="BI143" s="214">
        <f>IF(N143="nulová",J143,0)</f>
        <v>0</v>
      </c>
      <c r="BJ143" s="25" t="s">
        <v>78</v>
      </c>
      <c r="BK143" s="214">
        <f>ROUND(I143*H143,2)</f>
        <v>0</v>
      </c>
      <c r="BL143" s="25" t="s">
        <v>88</v>
      </c>
      <c r="BM143" s="25" t="s">
        <v>2386</v>
      </c>
    </row>
    <row r="144" spans="2:51" s="11" customFormat="1" ht="13.5">
      <c r="B144" s="215"/>
      <c r="D144" s="216" t="s">
        <v>166</v>
      </c>
      <c r="E144" s="217" t="s">
        <v>5</v>
      </c>
      <c r="F144" s="218" t="s">
        <v>220</v>
      </c>
      <c r="H144" s="217" t="s">
        <v>5</v>
      </c>
      <c r="I144" s="219"/>
      <c r="L144" s="215"/>
      <c r="M144" s="220"/>
      <c r="N144" s="221"/>
      <c r="O144" s="221"/>
      <c r="P144" s="221"/>
      <c r="Q144" s="221"/>
      <c r="R144" s="221"/>
      <c r="S144" s="221"/>
      <c r="T144" s="222"/>
      <c r="AT144" s="217" t="s">
        <v>166</v>
      </c>
      <c r="AU144" s="217" t="s">
        <v>82</v>
      </c>
      <c r="AV144" s="11" t="s">
        <v>78</v>
      </c>
      <c r="AW144" s="11" t="s">
        <v>36</v>
      </c>
      <c r="AX144" s="11" t="s">
        <v>73</v>
      </c>
      <c r="AY144" s="217" t="s">
        <v>158</v>
      </c>
    </row>
    <row r="145" spans="2:51" s="12" customFormat="1" ht="13.5">
      <c r="B145" s="223"/>
      <c r="D145" s="216" t="s">
        <v>166</v>
      </c>
      <c r="E145" s="224" t="s">
        <v>5</v>
      </c>
      <c r="F145" s="225" t="s">
        <v>2387</v>
      </c>
      <c r="H145" s="226">
        <v>158.336</v>
      </c>
      <c r="I145" s="227"/>
      <c r="L145" s="223"/>
      <c r="M145" s="228"/>
      <c r="N145" s="229"/>
      <c r="O145" s="229"/>
      <c r="P145" s="229"/>
      <c r="Q145" s="229"/>
      <c r="R145" s="229"/>
      <c r="S145" s="229"/>
      <c r="T145" s="230"/>
      <c r="AT145" s="224" t="s">
        <v>166</v>
      </c>
      <c r="AU145" s="224" t="s">
        <v>82</v>
      </c>
      <c r="AV145" s="12" t="s">
        <v>82</v>
      </c>
      <c r="AW145" s="12" t="s">
        <v>36</v>
      </c>
      <c r="AX145" s="12" t="s">
        <v>73</v>
      </c>
      <c r="AY145" s="224" t="s">
        <v>158</v>
      </c>
    </row>
    <row r="146" spans="2:51" s="11" customFormat="1" ht="13.5">
      <c r="B146" s="215"/>
      <c r="D146" s="216" t="s">
        <v>166</v>
      </c>
      <c r="E146" s="217" t="s">
        <v>5</v>
      </c>
      <c r="F146" s="218" t="s">
        <v>222</v>
      </c>
      <c r="H146" s="217" t="s">
        <v>5</v>
      </c>
      <c r="I146" s="219"/>
      <c r="L146" s="215"/>
      <c r="M146" s="220"/>
      <c r="N146" s="221"/>
      <c r="O146" s="221"/>
      <c r="P146" s="221"/>
      <c r="Q146" s="221"/>
      <c r="R146" s="221"/>
      <c r="S146" s="221"/>
      <c r="T146" s="222"/>
      <c r="AT146" s="217" t="s">
        <v>166</v>
      </c>
      <c r="AU146" s="217" t="s">
        <v>82</v>
      </c>
      <c r="AV146" s="11" t="s">
        <v>78</v>
      </c>
      <c r="AW146" s="11" t="s">
        <v>36</v>
      </c>
      <c r="AX146" s="11" t="s">
        <v>73</v>
      </c>
      <c r="AY146" s="217" t="s">
        <v>158</v>
      </c>
    </row>
    <row r="147" spans="2:51" s="12" customFormat="1" ht="13.5">
      <c r="B147" s="223"/>
      <c r="D147" s="216" t="s">
        <v>166</v>
      </c>
      <c r="E147" s="224" t="s">
        <v>5</v>
      </c>
      <c r="F147" s="225" t="s">
        <v>2387</v>
      </c>
      <c r="H147" s="226">
        <v>158.336</v>
      </c>
      <c r="I147" s="227"/>
      <c r="L147" s="223"/>
      <c r="M147" s="228"/>
      <c r="N147" s="229"/>
      <c r="O147" s="229"/>
      <c r="P147" s="229"/>
      <c r="Q147" s="229"/>
      <c r="R147" s="229"/>
      <c r="S147" s="229"/>
      <c r="T147" s="230"/>
      <c r="AT147" s="224" t="s">
        <v>166</v>
      </c>
      <c r="AU147" s="224" t="s">
        <v>82</v>
      </c>
      <c r="AV147" s="12" t="s">
        <v>82</v>
      </c>
      <c r="AW147" s="12" t="s">
        <v>36</v>
      </c>
      <c r="AX147" s="12" t="s">
        <v>73</v>
      </c>
      <c r="AY147" s="224" t="s">
        <v>158</v>
      </c>
    </row>
    <row r="148" spans="2:51" s="13" customFormat="1" ht="13.5">
      <c r="B148" s="231"/>
      <c r="D148" s="216" t="s">
        <v>166</v>
      </c>
      <c r="E148" s="232" t="s">
        <v>5</v>
      </c>
      <c r="F148" s="233" t="s">
        <v>169</v>
      </c>
      <c r="H148" s="234">
        <v>316.672</v>
      </c>
      <c r="I148" s="235"/>
      <c r="L148" s="231"/>
      <c r="M148" s="236"/>
      <c r="N148" s="237"/>
      <c r="O148" s="237"/>
      <c r="P148" s="237"/>
      <c r="Q148" s="237"/>
      <c r="R148" s="237"/>
      <c r="S148" s="237"/>
      <c r="T148" s="238"/>
      <c r="AT148" s="232" t="s">
        <v>166</v>
      </c>
      <c r="AU148" s="232" t="s">
        <v>82</v>
      </c>
      <c r="AV148" s="13" t="s">
        <v>88</v>
      </c>
      <c r="AW148" s="13" t="s">
        <v>36</v>
      </c>
      <c r="AX148" s="13" t="s">
        <v>78</v>
      </c>
      <c r="AY148" s="232" t="s">
        <v>158</v>
      </c>
    </row>
    <row r="149" spans="2:65" s="1" customFormat="1" ht="25.5" customHeight="1">
      <c r="B149" s="202"/>
      <c r="C149" s="203" t="s">
        <v>223</v>
      </c>
      <c r="D149" s="203" t="s">
        <v>160</v>
      </c>
      <c r="E149" s="204" t="s">
        <v>224</v>
      </c>
      <c r="F149" s="205" t="s">
        <v>225</v>
      </c>
      <c r="G149" s="206" t="s">
        <v>182</v>
      </c>
      <c r="H149" s="207">
        <v>176.726</v>
      </c>
      <c r="I149" s="208"/>
      <c r="J149" s="209">
        <f>ROUND(I149*H149,2)</f>
        <v>0</v>
      </c>
      <c r="K149" s="205" t="s">
        <v>164</v>
      </c>
      <c r="L149" s="47"/>
      <c r="M149" s="210" t="s">
        <v>5</v>
      </c>
      <c r="N149" s="211" t="s">
        <v>44</v>
      </c>
      <c r="O149" s="48"/>
      <c r="P149" s="212">
        <f>O149*H149</f>
        <v>0</v>
      </c>
      <c r="Q149" s="212">
        <v>0</v>
      </c>
      <c r="R149" s="212">
        <f>Q149*H149</f>
        <v>0</v>
      </c>
      <c r="S149" s="212">
        <v>0</v>
      </c>
      <c r="T149" s="213">
        <f>S149*H149</f>
        <v>0</v>
      </c>
      <c r="AR149" s="25" t="s">
        <v>88</v>
      </c>
      <c r="AT149" s="25" t="s">
        <v>160</v>
      </c>
      <c r="AU149" s="25" t="s">
        <v>82</v>
      </c>
      <c r="AY149" s="25" t="s">
        <v>158</v>
      </c>
      <c r="BE149" s="214">
        <f>IF(N149="základní",J149,0)</f>
        <v>0</v>
      </c>
      <c r="BF149" s="214">
        <f>IF(N149="snížená",J149,0)</f>
        <v>0</v>
      </c>
      <c r="BG149" s="214">
        <f>IF(N149="zákl. přenesená",J149,0)</f>
        <v>0</v>
      </c>
      <c r="BH149" s="214">
        <f>IF(N149="sníž. přenesená",J149,0)</f>
        <v>0</v>
      </c>
      <c r="BI149" s="214">
        <f>IF(N149="nulová",J149,0)</f>
        <v>0</v>
      </c>
      <c r="BJ149" s="25" t="s">
        <v>78</v>
      </c>
      <c r="BK149" s="214">
        <f>ROUND(I149*H149,2)</f>
        <v>0</v>
      </c>
      <c r="BL149" s="25" t="s">
        <v>88</v>
      </c>
      <c r="BM149" s="25" t="s">
        <v>2388</v>
      </c>
    </row>
    <row r="150" spans="2:51" s="11" customFormat="1" ht="13.5">
      <c r="B150" s="215"/>
      <c r="D150" s="216" t="s">
        <v>166</v>
      </c>
      <c r="E150" s="217" t="s">
        <v>5</v>
      </c>
      <c r="F150" s="218" t="s">
        <v>227</v>
      </c>
      <c r="H150" s="217" t="s">
        <v>5</v>
      </c>
      <c r="I150" s="219"/>
      <c r="L150" s="215"/>
      <c r="M150" s="220"/>
      <c r="N150" s="221"/>
      <c r="O150" s="221"/>
      <c r="P150" s="221"/>
      <c r="Q150" s="221"/>
      <c r="R150" s="221"/>
      <c r="S150" s="221"/>
      <c r="T150" s="222"/>
      <c r="AT150" s="217" t="s">
        <v>166</v>
      </c>
      <c r="AU150" s="217" t="s">
        <v>82</v>
      </c>
      <c r="AV150" s="11" t="s">
        <v>78</v>
      </c>
      <c r="AW150" s="11" t="s">
        <v>36</v>
      </c>
      <c r="AX150" s="11" t="s">
        <v>73</v>
      </c>
      <c r="AY150" s="217" t="s">
        <v>158</v>
      </c>
    </row>
    <row r="151" spans="2:51" s="12" customFormat="1" ht="13.5">
      <c r="B151" s="223"/>
      <c r="D151" s="216" t="s">
        <v>166</v>
      </c>
      <c r="E151" s="224" t="s">
        <v>5</v>
      </c>
      <c r="F151" s="225" t="s">
        <v>2389</v>
      </c>
      <c r="H151" s="226">
        <v>176.726</v>
      </c>
      <c r="I151" s="227"/>
      <c r="L151" s="223"/>
      <c r="M151" s="228"/>
      <c r="N151" s="229"/>
      <c r="O151" s="229"/>
      <c r="P151" s="229"/>
      <c r="Q151" s="229"/>
      <c r="R151" s="229"/>
      <c r="S151" s="229"/>
      <c r="T151" s="230"/>
      <c r="AT151" s="224" t="s">
        <v>166</v>
      </c>
      <c r="AU151" s="224" t="s">
        <v>82</v>
      </c>
      <c r="AV151" s="12" t="s">
        <v>82</v>
      </c>
      <c r="AW151" s="12" t="s">
        <v>36</v>
      </c>
      <c r="AX151" s="12" t="s">
        <v>73</v>
      </c>
      <c r="AY151" s="224" t="s">
        <v>158</v>
      </c>
    </row>
    <row r="152" spans="2:51" s="13" customFormat="1" ht="13.5">
      <c r="B152" s="231"/>
      <c r="D152" s="216" t="s">
        <v>166</v>
      </c>
      <c r="E152" s="232" t="s">
        <v>5</v>
      </c>
      <c r="F152" s="233" t="s">
        <v>169</v>
      </c>
      <c r="H152" s="234">
        <v>176.726</v>
      </c>
      <c r="I152" s="235"/>
      <c r="L152" s="231"/>
      <c r="M152" s="236"/>
      <c r="N152" s="237"/>
      <c r="O152" s="237"/>
      <c r="P152" s="237"/>
      <c r="Q152" s="237"/>
      <c r="R152" s="237"/>
      <c r="S152" s="237"/>
      <c r="T152" s="238"/>
      <c r="AT152" s="232" t="s">
        <v>166</v>
      </c>
      <c r="AU152" s="232" t="s">
        <v>82</v>
      </c>
      <c r="AV152" s="13" t="s">
        <v>88</v>
      </c>
      <c r="AW152" s="13" t="s">
        <v>36</v>
      </c>
      <c r="AX152" s="13" t="s">
        <v>78</v>
      </c>
      <c r="AY152" s="232" t="s">
        <v>158</v>
      </c>
    </row>
    <row r="153" spans="2:65" s="1" customFormat="1" ht="25.5" customHeight="1">
      <c r="B153" s="202"/>
      <c r="C153" s="203" t="s">
        <v>229</v>
      </c>
      <c r="D153" s="203" t="s">
        <v>160</v>
      </c>
      <c r="E153" s="204" t="s">
        <v>230</v>
      </c>
      <c r="F153" s="205" t="s">
        <v>231</v>
      </c>
      <c r="G153" s="206" t="s">
        <v>182</v>
      </c>
      <c r="H153" s="207">
        <v>142.479</v>
      </c>
      <c r="I153" s="208"/>
      <c r="J153" s="209">
        <f>ROUND(I153*H153,2)</f>
        <v>0</v>
      </c>
      <c r="K153" s="205" t="s">
        <v>164</v>
      </c>
      <c r="L153" s="47"/>
      <c r="M153" s="210" t="s">
        <v>5</v>
      </c>
      <c r="N153" s="211" t="s">
        <v>44</v>
      </c>
      <c r="O153" s="48"/>
      <c r="P153" s="212">
        <f>O153*H153</f>
        <v>0</v>
      </c>
      <c r="Q153" s="212">
        <v>0</v>
      </c>
      <c r="R153" s="212">
        <f>Q153*H153</f>
        <v>0</v>
      </c>
      <c r="S153" s="212">
        <v>0</v>
      </c>
      <c r="T153" s="213">
        <f>S153*H153</f>
        <v>0</v>
      </c>
      <c r="AR153" s="25" t="s">
        <v>88</v>
      </c>
      <c r="AT153" s="25" t="s">
        <v>160</v>
      </c>
      <c r="AU153" s="25" t="s">
        <v>82</v>
      </c>
      <c r="AY153" s="25" t="s">
        <v>158</v>
      </c>
      <c r="BE153" s="214">
        <f>IF(N153="základní",J153,0)</f>
        <v>0</v>
      </c>
      <c r="BF153" s="214">
        <f>IF(N153="snížená",J153,0)</f>
        <v>0</v>
      </c>
      <c r="BG153" s="214">
        <f>IF(N153="zákl. přenesená",J153,0)</f>
        <v>0</v>
      </c>
      <c r="BH153" s="214">
        <f>IF(N153="sníž. přenesená",J153,0)</f>
        <v>0</v>
      </c>
      <c r="BI153" s="214">
        <f>IF(N153="nulová",J153,0)</f>
        <v>0</v>
      </c>
      <c r="BJ153" s="25" t="s">
        <v>78</v>
      </c>
      <c r="BK153" s="214">
        <f>ROUND(I153*H153,2)</f>
        <v>0</v>
      </c>
      <c r="BL153" s="25" t="s">
        <v>88</v>
      </c>
      <c r="BM153" s="25" t="s">
        <v>2390</v>
      </c>
    </row>
    <row r="154" spans="2:51" s="11" customFormat="1" ht="13.5">
      <c r="B154" s="215"/>
      <c r="D154" s="216" t="s">
        <v>166</v>
      </c>
      <c r="E154" s="217" t="s">
        <v>5</v>
      </c>
      <c r="F154" s="218" t="s">
        <v>233</v>
      </c>
      <c r="H154" s="217" t="s">
        <v>5</v>
      </c>
      <c r="I154" s="219"/>
      <c r="L154" s="215"/>
      <c r="M154" s="220"/>
      <c r="N154" s="221"/>
      <c r="O154" s="221"/>
      <c r="P154" s="221"/>
      <c r="Q154" s="221"/>
      <c r="R154" s="221"/>
      <c r="S154" s="221"/>
      <c r="T154" s="222"/>
      <c r="AT154" s="217" t="s">
        <v>166</v>
      </c>
      <c r="AU154" s="217" t="s">
        <v>82</v>
      </c>
      <c r="AV154" s="11" t="s">
        <v>78</v>
      </c>
      <c r="AW154" s="11" t="s">
        <v>36</v>
      </c>
      <c r="AX154" s="11" t="s">
        <v>73</v>
      </c>
      <c r="AY154" s="217" t="s">
        <v>158</v>
      </c>
    </row>
    <row r="155" spans="2:51" s="11" customFormat="1" ht="13.5">
      <c r="B155" s="215"/>
      <c r="D155" s="216" t="s">
        <v>166</v>
      </c>
      <c r="E155" s="217" t="s">
        <v>5</v>
      </c>
      <c r="F155" s="218" t="s">
        <v>184</v>
      </c>
      <c r="H155" s="217" t="s">
        <v>5</v>
      </c>
      <c r="I155" s="219"/>
      <c r="L155" s="215"/>
      <c r="M155" s="220"/>
      <c r="N155" s="221"/>
      <c r="O155" s="221"/>
      <c r="P155" s="221"/>
      <c r="Q155" s="221"/>
      <c r="R155" s="221"/>
      <c r="S155" s="221"/>
      <c r="T155" s="222"/>
      <c r="AT155" s="217" t="s">
        <v>166</v>
      </c>
      <c r="AU155" s="217" t="s">
        <v>82</v>
      </c>
      <c r="AV155" s="11" t="s">
        <v>78</v>
      </c>
      <c r="AW155" s="11" t="s">
        <v>36</v>
      </c>
      <c r="AX155" s="11" t="s">
        <v>73</v>
      </c>
      <c r="AY155" s="217" t="s">
        <v>158</v>
      </c>
    </row>
    <row r="156" spans="2:51" s="11" customFormat="1" ht="13.5">
      <c r="B156" s="215"/>
      <c r="D156" s="216" t="s">
        <v>166</v>
      </c>
      <c r="E156" s="217" t="s">
        <v>5</v>
      </c>
      <c r="F156" s="218" t="s">
        <v>234</v>
      </c>
      <c r="H156" s="217" t="s">
        <v>5</v>
      </c>
      <c r="I156" s="219"/>
      <c r="L156" s="215"/>
      <c r="M156" s="220"/>
      <c r="N156" s="221"/>
      <c r="O156" s="221"/>
      <c r="P156" s="221"/>
      <c r="Q156" s="221"/>
      <c r="R156" s="221"/>
      <c r="S156" s="221"/>
      <c r="T156" s="222"/>
      <c r="AT156" s="217" t="s">
        <v>166</v>
      </c>
      <c r="AU156" s="217" t="s">
        <v>82</v>
      </c>
      <c r="AV156" s="11" t="s">
        <v>78</v>
      </c>
      <c r="AW156" s="11" t="s">
        <v>36</v>
      </c>
      <c r="AX156" s="11" t="s">
        <v>73</v>
      </c>
      <c r="AY156" s="217" t="s">
        <v>158</v>
      </c>
    </row>
    <row r="157" spans="2:51" s="11" customFormat="1" ht="13.5">
      <c r="B157" s="215"/>
      <c r="D157" s="216" t="s">
        <v>166</v>
      </c>
      <c r="E157" s="217" t="s">
        <v>5</v>
      </c>
      <c r="F157" s="218" t="s">
        <v>235</v>
      </c>
      <c r="H157" s="217" t="s">
        <v>5</v>
      </c>
      <c r="I157" s="219"/>
      <c r="L157" s="215"/>
      <c r="M157" s="220"/>
      <c r="N157" s="221"/>
      <c r="O157" s="221"/>
      <c r="P157" s="221"/>
      <c r="Q157" s="221"/>
      <c r="R157" s="221"/>
      <c r="S157" s="221"/>
      <c r="T157" s="222"/>
      <c r="AT157" s="217" t="s">
        <v>166</v>
      </c>
      <c r="AU157" s="217" t="s">
        <v>82</v>
      </c>
      <c r="AV157" s="11" t="s">
        <v>78</v>
      </c>
      <c r="AW157" s="11" t="s">
        <v>36</v>
      </c>
      <c r="AX157" s="11" t="s">
        <v>73</v>
      </c>
      <c r="AY157" s="217" t="s">
        <v>158</v>
      </c>
    </row>
    <row r="158" spans="2:51" s="12" customFormat="1" ht="13.5">
      <c r="B158" s="223"/>
      <c r="D158" s="216" t="s">
        <v>166</v>
      </c>
      <c r="E158" s="224" t="s">
        <v>5</v>
      </c>
      <c r="F158" s="225" t="s">
        <v>2391</v>
      </c>
      <c r="H158" s="226">
        <v>54.611</v>
      </c>
      <c r="I158" s="227"/>
      <c r="L158" s="223"/>
      <c r="M158" s="228"/>
      <c r="N158" s="229"/>
      <c r="O158" s="229"/>
      <c r="P158" s="229"/>
      <c r="Q158" s="229"/>
      <c r="R158" s="229"/>
      <c r="S158" s="229"/>
      <c r="T158" s="230"/>
      <c r="AT158" s="224" t="s">
        <v>166</v>
      </c>
      <c r="AU158" s="224" t="s">
        <v>82</v>
      </c>
      <c r="AV158" s="12" t="s">
        <v>82</v>
      </c>
      <c r="AW158" s="12" t="s">
        <v>36</v>
      </c>
      <c r="AX158" s="12" t="s">
        <v>73</v>
      </c>
      <c r="AY158" s="224" t="s">
        <v>158</v>
      </c>
    </row>
    <row r="159" spans="2:51" s="12" customFormat="1" ht="13.5">
      <c r="B159" s="223"/>
      <c r="D159" s="216" t="s">
        <v>166</v>
      </c>
      <c r="E159" s="224" t="s">
        <v>5</v>
      </c>
      <c r="F159" s="225" t="s">
        <v>2392</v>
      </c>
      <c r="H159" s="226">
        <v>6.118</v>
      </c>
      <c r="I159" s="227"/>
      <c r="L159" s="223"/>
      <c r="M159" s="228"/>
      <c r="N159" s="229"/>
      <c r="O159" s="229"/>
      <c r="P159" s="229"/>
      <c r="Q159" s="229"/>
      <c r="R159" s="229"/>
      <c r="S159" s="229"/>
      <c r="T159" s="230"/>
      <c r="AT159" s="224" t="s">
        <v>166</v>
      </c>
      <c r="AU159" s="224" t="s">
        <v>82</v>
      </c>
      <c r="AV159" s="12" t="s">
        <v>82</v>
      </c>
      <c r="AW159" s="12" t="s">
        <v>36</v>
      </c>
      <c r="AX159" s="12" t="s">
        <v>73</v>
      </c>
      <c r="AY159" s="224" t="s">
        <v>158</v>
      </c>
    </row>
    <row r="160" spans="2:51" s="11" customFormat="1" ht="13.5">
      <c r="B160" s="215"/>
      <c r="D160" s="216" t="s">
        <v>166</v>
      </c>
      <c r="E160" s="217" t="s">
        <v>5</v>
      </c>
      <c r="F160" s="218" t="s">
        <v>187</v>
      </c>
      <c r="H160" s="217" t="s">
        <v>5</v>
      </c>
      <c r="I160" s="219"/>
      <c r="L160" s="215"/>
      <c r="M160" s="220"/>
      <c r="N160" s="221"/>
      <c r="O160" s="221"/>
      <c r="P160" s="221"/>
      <c r="Q160" s="221"/>
      <c r="R160" s="221"/>
      <c r="S160" s="221"/>
      <c r="T160" s="222"/>
      <c r="AT160" s="217" t="s">
        <v>166</v>
      </c>
      <c r="AU160" s="217" t="s">
        <v>82</v>
      </c>
      <c r="AV160" s="11" t="s">
        <v>78</v>
      </c>
      <c r="AW160" s="11" t="s">
        <v>36</v>
      </c>
      <c r="AX160" s="11" t="s">
        <v>73</v>
      </c>
      <c r="AY160" s="217" t="s">
        <v>158</v>
      </c>
    </row>
    <row r="161" spans="2:51" s="12" customFormat="1" ht="13.5">
      <c r="B161" s="223"/>
      <c r="D161" s="216" t="s">
        <v>166</v>
      </c>
      <c r="E161" s="224" t="s">
        <v>5</v>
      </c>
      <c r="F161" s="225" t="s">
        <v>2376</v>
      </c>
      <c r="H161" s="226">
        <v>74</v>
      </c>
      <c r="I161" s="227"/>
      <c r="L161" s="223"/>
      <c r="M161" s="228"/>
      <c r="N161" s="229"/>
      <c r="O161" s="229"/>
      <c r="P161" s="229"/>
      <c r="Q161" s="229"/>
      <c r="R161" s="229"/>
      <c r="S161" s="229"/>
      <c r="T161" s="230"/>
      <c r="AT161" s="224" t="s">
        <v>166</v>
      </c>
      <c r="AU161" s="224" t="s">
        <v>82</v>
      </c>
      <c r="AV161" s="12" t="s">
        <v>82</v>
      </c>
      <c r="AW161" s="12" t="s">
        <v>36</v>
      </c>
      <c r="AX161" s="12" t="s">
        <v>73</v>
      </c>
      <c r="AY161" s="224" t="s">
        <v>158</v>
      </c>
    </row>
    <row r="162" spans="2:51" s="12" customFormat="1" ht="13.5">
      <c r="B162" s="223"/>
      <c r="D162" s="216" t="s">
        <v>166</v>
      </c>
      <c r="E162" s="224" t="s">
        <v>5</v>
      </c>
      <c r="F162" s="225" t="s">
        <v>2380</v>
      </c>
      <c r="H162" s="226">
        <v>7.75</v>
      </c>
      <c r="I162" s="227"/>
      <c r="L162" s="223"/>
      <c r="M162" s="228"/>
      <c r="N162" s="229"/>
      <c r="O162" s="229"/>
      <c r="P162" s="229"/>
      <c r="Q162" s="229"/>
      <c r="R162" s="229"/>
      <c r="S162" s="229"/>
      <c r="T162" s="230"/>
      <c r="AT162" s="224" t="s">
        <v>166</v>
      </c>
      <c r="AU162" s="224" t="s">
        <v>82</v>
      </c>
      <c r="AV162" s="12" t="s">
        <v>82</v>
      </c>
      <c r="AW162" s="12" t="s">
        <v>36</v>
      </c>
      <c r="AX162" s="12" t="s">
        <v>73</v>
      </c>
      <c r="AY162" s="224" t="s">
        <v>158</v>
      </c>
    </row>
    <row r="163" spans="2:51" s="12" customFormat="1" ht="13.5">
      <c r="B163" s="223"/>
      <c r="D163" s="216" t="s">
        <v>166</v>
      </c>
      <c r="E163" s="224" t="s">
        <v>5</v>
      </c>
      <c r="F163" s="225" t="s">
        <v>5</v>
      </c>
      <c r="H163" s="226">
        <v>0</v>
      </c>
      <c r="I163" s="227"/>
      <c r="L163" s="223"/>
      <c r="M163" s="228"/>
      <c r="N163" s="229"/>
      <c r="O163" s="229"/>
      <c r="P163" s="229"/>
      <c r="Q163" s="229"/>
      <c r="R163" s="229"/>
      <c r="S163" s="229"/>
      <c r="T163" s="230"/>
      <c r="AT163" s="224" t="s">
        <v>166</v>
      </c>
      <c r="AU163" s="224" t="s">
        <v>82</v>
      </c>
      <c r="AV163" s="12" t="s">
        <v>82</v>
      </c>
      <c r="AW163" s="12" t="s">
        <v>36</v>
      </c>
      <c r="AX163" s="12" t="s">
        <v>73</v>
      </c>
      <c r="AY163" s="224" t="s">
        <v>158</v>
      </c>
    </row>
    <row r="164" spans="2:51" s="13" customFormat="1" ht="13.5">
      <c r="B164" s="231"/>
      <c r="D164" s="216" t="s">
        <v>166</v>
      </c>
      <c r="E164" s="232" t="s">
        <v>5</v>
      </c>
      <c r="F164" s="233" t="s">
        <v>169</v>
      </c>
      <c r="H164" s="234">
        <v>142.479</v>
      </c>
      <c r="I164" s="235"/>
      <c r="L164" s="231"/>
      <c r="M164" s="236"/>
      <c r="N164" s="237"/>
      <c r="O164" s="237"/>
      <c r="P164" s="237"/>
      <c r="Q164" s="237"/>
      <c r="R164" s="237"/>
      <c r="S164" s="237"/>
      <c r="T164" s="238"/>
      <c r="AT164" s="232" t="s">
        <v>166</v>
      </c>
      <c r="AU164" s="232" t="s">
        <v>82</v>
      </c>
      <c r="AV164" s="13" t="s">
        <v>88</v>
      </c>
      <c r="AW164" s="13" t="s">
        <v>36</v>
      </c>
      <c r="AX164" s="13" t="s">
        <v>78</v>
      </c>
      <c r="AY164" s="232" t="s">
        <v>158</v>
      </c>
    </row>
    <row r="165" spans="2:65" s="1" customFormat="1" ht="25.5" customHeight="1">
      <c r="B165" s="202"/>
      <c r="C165" s="203" t="s">
        <v>237</v>
      </c>
      <c r="D165" s="203" t="s">
        <v>160</v>
      </c>
      <c r="E165" s="204" t="s">
        <v>238</v>
      </c>
      <c r="F165" s="205" t="s">
        <v>239</v>
      </c>
      <c r="G165" s="206" t="s">
        <v>163</v>
      </c>
      <c r="H165" s="207">
        <v>81.75</v>
      </c>
      <c r="I165" s="208"/>
      <c r="J165" s="209">
        <f>ROUND(I165*H165,2)</f>
        <v>0</v>
      </c>
      <c r="K165" s="205" t="s">
        <v>172</v>
      </c>
      <c r="L165" s="47"/>
      <c r="M165" s="210" t="s">
        <v>5</v>
      </c>
      <c r="N165" s="211" t="s">
        <v>44</v>
      </c>
      <c r="O165" s="48"/>
      <c r="P165" s="212">
        <f>O165*H165</f>
        <v>0</v>
      </c>
      <c r="Q165" s="212">
        <v>0</v>
      </c>
      <c r="R165" s="212">
        <f>Q165*H165</f>
        <v>0</v>
      </c>
      <c r="S165" s="212">
        <v>0</v>
      </c>
      <c r="T165" s="213">
        <f>S165*H165</f>
        <v>0</v>
      </c>
      <c r="AR165" s="25" t="s">
        <v>88</v>
      </c>
      <c r="AT165" s="25" t="s">
        <v>160</v>
      </c>
      <c r="AU165" s="25" t="s">
        <v>82</v>
      </c>
      <c r="AY165" s="25" t="s">
        <v>158</v>
      </c>
      <c r="BE165" s="214">
        <f>IF(N165="základní",J165,0)</f>
        <v>0</v>
      </c>
      <c r="BF165" s="214">
        <f>IF(N165="snížená",J165,0)</f>
        <v>0</v>
      </c>
      <c r="BG165" s="214">
        <f>IF(N165="zákl. přenesená",J165,0)</f>
        <v>0</v>
      </c>
      <c r="BH165" s="214">
        <f>IF(N165="sníž. přenesená",J165,0)</f>
        <v>0</v>
      </c>
      <c r="BI165" s="214">
        <f>IF(N165="nulová",J165,0)</f>
        <v>0</v>
      </c>
      <c r="BJ165" s="25" t="s">
        <v>78</v>
      </c>
      <c r="BK165" s="214">
        <f>ROUND(I165*H165,2)</f>
        <v>0</v>
      </c>
      <c r="BL165" s="25" t="s">
        <v>88</v>
      </c>
      <c r="BM165" s="25" t="s">
        <v>2393</v>
      </c>
    </row>
    <row r="166" spans="2:51" s="11" customFormat="1" ht="13.5">
      <c r="B166" s="215"/>
      <c r="D166" s="216" t="s">
        <v>166</v>
      </c>
      <c r="E166" s="217" t="s">
        <v>5</v>
      </c>
      <c r="F166" s="218" t="s">
        <v>241</v>
      </c>
      <c r="H166" s="217" t="s">
        <v>5</v>
      </c>
      <c r="I166" s="219"/>
      <c r="L166" s="215"/>
      <c r="M166" s="220"/>
      <c r="N166" s="221"/>
      <c r="O166" s="221"/>
      <c r="P166" s="221"/>
      <c r="Q166" s="221"/>
      <c r="R166" s="221"/>
      <c r="S166" s="221"/>
      <c r="T166" s="222"/>
      <c r="AT166" s="217" t="s">
        <v>166</v>
      </c>
      <c r="AU166" s="217" t="s">
        <v>82</v>
      </c>
      <c r="AV166" s="11" t="s">
        <v>78</v>
      </c>
      <c r="AW166" s="11" t="s">
        <v>36</v>
      </c>
      <c r="AX166" s="11" t="s">
        <v>73</v>
      </c>
      <c r="AY166" s="217" t="s">
        <v>158</v>
      </c>
    </row>
    <row r="167" spans="2:51" s="11" customFormat="1" ht="13.5">
      <c r="B167" s="215"/>
      <c r="D167" s="216" t="s">
        <v>166</v>
      </c>
      <c r="E167" s="217" t="s">
        <v>5</v>
      </c>
      <c r="F167" s="218" t="s">
        <v>242</v>
      </c>
      <c r="H167" s="217" t="s">
        <v>5</v>
      </c>
      <c r="I167" s="219"/>
      <c r="L167" s="215"/>
      <c r="M167" s="220"/>
      <c r="N167" s="221"/>
      <c r="O167" s="221"/>
      <c r="P167" s="221"/>
      <c r="Q167" s="221"/>
      <c r="R167" s="221"/>
      <c r="S167" s="221"/>
      <c r="T167" s="222"/>
      <c r="AT167" s="217" t="s">
        <v>166</v>
      </c>
      <c r="AU167" s="217" t="s">
        <v>82</v>
      </c>
      <c r="AV167" s="11" t="s">
        <v>78</v>
      </c>
      <c r="AW167" s="11" t="s">
        <v>36</v>
      </c>
      <c r="AX167" s="11" t="s">
        <v>73</v>
      </c>
      <c r="AY167" s="217" t="s">
        <v>158</v>
      </c>
    </row>
    <row r="168" spans="2:51" s="12" customFormat="1" ht="13.5">
      <c r="B168" s="223"/>
      <c r="D168" s="216" t="s">
        <v>166</v>
      </c>
      <c r="E168" s="224" t="s">
        <v>5</v>
      </c>
      <c r="F168" s="225" t="s">
        <v>2394</v>
      </c>
      <c r="H168" s="226">
        <v>74</v>
      </c>
      <c r="I168" s="227"/>
      <c r="L168" s="223"/>
      <c r="M168" s="228"/>
      <c r="N168" s="229"/>
      <c r="O168" s="229"/>
      <c r="P168" s="229"/>
      <c r="Q168" s="229"/>
      <c r="R168" s="229"/>
      <c r="S168" s="229"/>
      <c r="T168" s="230"/>
      <c r="AT168" s="224" t="s">
        <v>166</v>
      </c>
      <c r="AU168" s="224" t="s">
        <v>82</v>
      </c>
      <c r="AV168" s="12" t="s">
        <v>82</v>
      </c>
      <c r="AW168" s="12" t="s">
        <v>36</v>
      </c>
      <c r="AX168" s="12" t="s">
        <v>73</v>
      </c>
      <c r="AY168" s="224" t="s">
        <v>158</v>
      </c>
    </row>
    <row r="169" spans="2:51" s="12" customFormat="1" ht="13.5">
      <c r="B169" s="223"/>
      <c r="D169" s="216" t="s">
        <v>166</v>
      </c>
      <c r="E169" s="224" t="s">
        <v>5</v>
      </c>
      <c r="F169" s="225" t="s">
        <v>2395</v>
      </c>
      <c r="H169" s="226">
        <v>7.75</v>
      </c>
      <c r="I169" s="227"/>
      <c r="L169" s="223"/>
      <c r="M169" s="228"/>
      <c r="N169" s="229"/>
      <c r="O169" s="229"/>
      <c r="P169" s="229"/>
      <c r="Q169" s="229"/>
      <c r="R169" s="229"/>
      <c r="S169" s="229"/>
      <c r="T169" s="230"/>
      <c r="AT169" s="224" t="s">
        <v>166</v>
      </c>
      <c r="AU169" s="224" t="s">
        <v>82</v>
      </c>
      <c r="AV169" s="12" t="s">
        <v>82</v>
      </c>
      <c r="AW169" s="12" t="s">
        <v>36</v>
      </c>
      <c r="AX169" s="12" t="s">
        <v>73</v>
      </c>
      <c r="AY169" s="224" t="s">
        <v>158</v>
      </c>
    </row>
    <row r="170" spans="2:51" s="13" customFormat="1" ht="13.5">
      <c r="B170" s="231"/>
      <c r="D170" s="216" t="s">
        <v>166</v>
      </c>
      <c r="E170" s="232" t="s">
        <v>5</v>
      </c>
      <c r="F170" s="233" t="s">
        <v>169</v>
      </c>
      <c r="H170" s="234">
        <v>81.75</v>
      </c>
      <c r="I170" s="235"/>
      <c r="L170" s="231"/>
      <c r="M170" s="236"/>
      <c r="N170" s="237"/>
      <c r="O170" s="237"/>
      <c r="P170" s="237"/>
      <c r="Q170" s="237"/>
      <c r="R170" s="237"/>
      <c r="S170" s="237"/>
      <c r="T170" s="238"/>
      <c r="AT170" s="232" t="s">
        <v>166</v>
      </c>
      <c r="AU170" s="232" t="s">
        <v>82</v>
      </c>
      <c r="AV170" s="13" t="s">
        <v>88</v>
      </c>
      <c r="AW170" s="13" t="s">
        <v>36</v>
      </c>
      <c r="AX170" s="13" t="s">
        <v>78</v>
      </c>
      <c r="AY170" s="232" t="s">
        <v>158</v>
      </c>
    </row>
    <row r="171" spans="2:65" s="1" customFormat="1" ht="16.5" customHeight="1">
      <c r="B171" s="202"/>
      <c r="C171" s="239" t="s">
        <v>244</v>
      </c>
      <c r="D171" s="239" t="s">
        <v>245</v>
      </c>
      <c r="E171" s="240" t="s">
        <v>246</v>
      </c>
      <c r="F171" s="241" t="s">
        <v>247</v>
      </c>
      <c r="G171" s="242" t="s">
        <v>248</v>
      </c>
      <c r="H171" s="243">
        <v>1.226</v>
      </c>
      <c r="I171" s="244"/>
      <c r="J171" s="245">
        <f>ROUND(I171*H171,2)</f>
        <v>0</v>
      </c>
      <c r="K171" s="241" t="s">
        <v>172</v>
      </c>
      <c r="L171" s="246"/>
      <c r="M171" s="247" t="s">
        <v>5</v>
      </c>
      <c r="N171" s="248" t="s">
        <v>44</v>
      </c>
      <c r="O171" s="48"/>
      <c r="P171" s="212">
        <f>O171*H171</f>
        <v>0</v>
      </c>
      <c r="Q171" s="212">
        <v>0.001</v>
      </c>
      <c r="R171" s="212">
        <f>Q171*H171</f>
        <v>0.001226</v>
      </c>
      <c r="S171" s="212">
        <v>0</v>
      </c>
      <c r="T171" s="213">
        <f>S171*H171</f>
        <v>0</v>
      </c>
      <c r="AR171" s="25" t="s">
        <v>204</v>
      </c>
      <c r="AT171" s="25" t="s">
        <v>245</v>
      </c>
      <c r="AU171" s="25" t="s">
        <v>82</v>
      </c>
      <c r="AY171" s="25" t="s">
        <v>158</v>
      </c>
      <c r="BE171" s="214">
        <f>IF(N171="základní",J171,0)</f>
        <v>0</v>
      </c>
      <c r="BF171" s="214">
        <f>IF(N171="snížená",J171,0)</f>
        <v>0</v>
      </c>
      <c r="BG171" s="214">
        <f>IF(N171="zákl. přenesená",J171,0)</f>
        <v>0</v>
      </c>
      <c r="BH171" s="214">
        <f>IF(N171="sníž. přenesená",J171,0)</f>
        <v>0</v>
      </c>
      <c r="BI171" s="214">
        <f>IF(N171="nulová",J171,0)</f>
        <v>0</v>
      </c>
      <c r="BJ171" s="25" t="s">
        <v>78</v>
      </c>
      <c r="BK171" s="214">
        <f>ROUND(I171*H171,2)</f>
        <v>0</v>
      </c>
      <c r="BL171" s="25" t="s">
        <v>88</v>
      </c>
      <c r="BM171" s="25" t="s">
        <v>2396</v>
      </c>
    </row>
    <row r="172" spans="2:51" s="12" customFormat="1" ht="13.5">
      <c r="B172" s="223"/>
      <c r="D172" s="216" t="s">
        <v>166</v>
      </c>
      <c r="F172" s="225" t="s">
        <v>2397</v>
      </c>
      <c r="H172" s="226">
        <v>1.226</v>
      </c>
      <c r="I172" s="227"/>
      <c r="L172" s="223"/>
      <c r="M172" s="228"/>
      <c r="N172" s="229"/>
      <c r="O172" s="229"/>
      <c r="P172" s="229"/>
      <c r="Q172" s="229"/>
      <c r="R172" s="229"/>
      <c r="S172" s="229"/>
      <c r="T172" s="230"/>
      <c r="AT172" s="224" t="s">
        <v>166</v>
      </c>
      <c r="AU172" s="224" t="s">
        <v>82</v>
      </c>
      <c r="AV172" s="12" t="s">
        <v>82</v>
      </c>
      <c r="AW172" s="12" t="s">
        <v>6</v>
      </c>
      <c r="AX172" s="12" t="s">
        <v>78</v>
      </c>
      <c r="AY172" s="224" t="s">
        <v>158</v>
      </c>
    </row>
    <row r="173" spans="2:65" s="1" customFormat="1" ht="16.5" customHeight="1">
      <c r="B173" s="202"/>
      <c r="C173" s="203" t="s">
        <v>11</v>
      </c>
      <c r="D173" s="203" t="s">
        <v>160</v>
      </c>
      <c r="E173" s="204" t="s">
        <v>251</v>
      </c>
      <c r="F173" s="205" t="s">
        <v>252</v>
      </c>
      <c r="G173" s="206" t="s">
        <v>253</v>
      </c>
      <c r="H173" s="207">
        <v>1</v>
      </c>
      <c r="I173" s="208"/>
      <c r="J173" s="209">
        <f>ROUND(I173*H173,2)</f>
        <v>0</v>
      </c>
      <c r="K173" s="205" t="s">
        <v>5</v>
      </c>
      <c r="L173" s="47"/>
      <c r="M173" s="210" t="s">
        <v>5</v>
      </c>
      <c r="N173" s="211" t="s">
        <v>44</v>
      </c>
      <c r="O173" s="48"/>
      <c r="P173" s="212">
        <f>O173*H173</f>
        <v>0</v>
      </c>
      <c r="Q173" s="212">
        <v>0</v>
      </c>
      <c r="R173" s="212">
        <f>Q173*H173</f>
        <v>0</v>
      </c>
      <c r="S173" s="212">
        <v>0</v>
      </c>
      <c r="T173" s="213">
        <f>S173*H173</f>
        <v>0</v>
      </c>
      <c r="AR173" s="25" t="s">
        <v>88</v>
      </c>
      <c r="AT173" s="25" t="s">
        <v>160</v>
      </c>
      <c r="AU173" s="25" t="s">
        <v>82</v>
      </c>
      <c r="AY173" s="25" t="s">
        <v>158</v>
      </c>
      <c r="BE173" s="214">
        <f>IF(N173="základní",J173,0)</f>
        <v>0</v>
      </c>
      <c r="BF173" s="214">
        <f>IF(N173="snížená",J173,0)</f>
        <v>0</v>
      </c>
      <c r="BG173" s="214">
        <f>IF(N173="zákl. přenesená",J173,0)</f>
        <v>0</v>
      </c>
      <c r="BH173" s="214">
        <f>IF(N173="sníž. přenesená",J173,0)</f>
        <v>0</v>
      </c>
      <c r="BI173" s="214">
        <f>IF(N173="nulová",J173,0)</f>
        <v>0</v>
      </c>
      <c r="BJ173" s="25" t="s">
        <v>78</v>
      </c>
      <c r="BK173" s="214">
        <f>ROUND(I173*H173,2)</f>
        <v>0</v>
      </c>
      <c r="BL173" s="25" t="s">
        <v>88</v>
      </c>
      <c r="BM173" s="25" t="s">
        <v>2398</v>
      </c>
    </row>
    <row r="174" spans="2:65" s="1" customFormat="1" ht="16.5" customHeight="1">
      <c r="B174" s="202"/>
      <c r="C174" s="203" t="s">
        <v>255</v>
      </c>
      <c r="D174" s="203" t="s">
        <v>160</v>
      </c>
      <c r="E174" s="204" t="s">
        <v>2399</v>
      </c>
      <c r="F174" s="205" t="s">
        <v>2400</v>
      </c>
      <c r="G174" s="206" t="s">
        <v>163</v>
      </c>
      <c r="H174" s="207">
        <v>1.5</v>
      </c>
      <c r="I174" s="208"/>
      <c r="J174" s="209">
        <f>ROUND(I174*H174,2)</f>
        <v>0</v>
      </c>
      <c r="K174" s="205" t="s">
        <v>5</v>
      </c>
      <c r="L174" s="47"/>
      <c r="M174" s="210" t="s">
        <v>5</v>
      </c>
      <c r="N174" s="211" t="s">
        <v>44</v>
      </c>
      <c r="O174" s="48"/>
      <c r="P174" s="212">
        <f>O174*H174</f>
        <v>0</v>
      </c>
      <c r="Q174" s="212">
        <v>0</v>
      </c>
      <c r="R174" s="212">
        <f>Q174*H174</f>
        <v>0</v>
      </c>
      <c r="S174" s="212">
        <v>0</v>
      </c>
      <c r="T174" s="213">
        <f>S174*H174</f>
        <v>0</v>
      </c>
      <c r="AR174" s="25" t="s">
        <v>88</v>
      </c>
      <c r="AT174" s="25" t="s">
        <v>160</v>
      </c>
      <c r="AU174" s="25" t="s">
        <v>82</v>
      </c>
      <c r="AY174" s="25" t="s">
        <v>158</v>
      </c>
      <c r="BE174" s="214">
        <f>IF(N174="základní",J174,0)</f>
        <v>0</v>
      </c>
      <c r="BF174" s="214">
        <f>IF(N174="snížená",J174,0)</f>
        <v>0</v>
      </c>
      <c r="BG174" s="214">
        <f>IF(N174="zákl. přenesená",J174,0)</f>
        <v>0</v>
      </c>
      <c r="BH174" s="214">
        <f>IF(N174="sníž. přenesená",J174,0)</f>
        <v>0</v>
      </c>
      <c r="BI174" s="214">
        <f>IF(N174="nulová",J174,0)</f>
        <v>0</v>
      </c>
      <c r="BJ174" s="25" t="s">
        <v>78</v>
      </c>
      <c r="BK174" s="214">
        <f>ROUND(I174*H174,2)</f>
        <v>0</v>
      </c>
      <c r="BL174" s="25" t="s">
        <v>88</v>
      </c>
      <c r="BM174" s="25" t="s">
        <v>2401</v>
      </c>
    </row>
    <row r="175" spans="2:51" s="12" customFormat="1" ht="13.5">
      <c r="B175" s="223"/>
      <c r="D175" s="216" t="s">
        <v>166</v>
      </c>
      <c r="E175" s="224" t="s">
        <v>5</v>
      </c>
      <c r="F175" s="225" t="s">
        <v>2402</v>
      </c>
      <c r="H175" s="226">
        <v>1.5</v>
      </c>
      <c r="I175" s="227"/>
      <c r="L175" s="223"/>
      <c r="M175" s="228"/>
      <c r="N175" s="229"/>
      <c r="O175" s="229"/>
      <c r="P175" s="229"/>
      <c r="Q175" s="229"/>
      <c r="R175" s="229"/>
      <c r="S175" s="229"/>
      <c r="T175" s="230"/>
      <c r="AT175" s="224" t="s">
        <v>166</v>
      </c>
      <c r="AU175" s="224" t="s">
        <v>82</v>
      </c>
      <c r="AV175" s="12" t="s">
        <v>82</v>
      </c>
      <c r="AW175" s="12" t="s">
        <v>36</v>
      </c>
      <c r="AX175" s="12" t="s">
        <v>73</v>
      </c>
      <c r="AY175" s="224" t="s">
        <v>158</v>
      </c>
    </row>
    <row r="176" spans="2:51" s="13" customFormat="1" ht="13.5">
      <c r="B176" s="231"/>
      <c r="D176" s="216" t="s">
        <v>166</v>
      </c>
      <c r="E176" s="232" t="s">
        <v>5</v>
      </c>
      <c r="F176" s="233" t="s">
        <v>169</v>
      </c>
      <c r="H176" s="234">
        <v>1.5</v>
      </c>
      <c r="I176" s="235"/>
      <c r="L176" s="231"/>
      <c r="M176" s="236"/>
      <c r="N176" s="237"/>
      <c r="O176" s="237"/>
      <c r="P176" s="237"/>
      <c r="Q176" s="237"/>
      <c r="R176" s="237"/>
      <c r="S176" s="237"/>
      <c r="T176" s="238"/>
      <c r="AT176" s="232" t="s">
        <v>166</v>
      </c>
      <c r="AU176" s="232" t="s">
        <v>82</v>
      </c>
      <c r="AV176" s="13" t="s">
        <v>88</v>
      </c>
      <c r="AW176" s="13" t="s">
        <v>36</v>
      </c>
      <c r="AX176" s="13" t="s">
        <v>78</v>
      </c>
      <c r="AY176" s="232" t="s">
        <v>158</v>
      </c>
    </row>
    <row r="177" spans="2:65" s="1" customFormat="1" ht="16.5" customHeight="1">
      <c r="B177" s="202"/>
      <c r="C177" s="203" t="s">
        <v>263</v>
      </c>
      <c r="D177" s="203" t="s">
        <v>160</v>
      </c>
      <c r="E177" s="204" t="s">
        <v>256</v>
      </c>
      <c r="F177" s="205" t="s">
        <v>2403</v>
      </c>
      <c r="G177" s="206" t="s">
        <v>182</v>
      </c>
      <c r="H177" s="207">
        <v>34.25</v>
      </c>
      <c r="I177" s="208"/>
      <c r="J177" s="209">
        <f>ROUND(I177*H177,2)</f>
        <v>0</v>
      </c>
      <c r="K177" s="205" t="s">
        <v>5</v>
      </c>
      <c r="L177" s="47"/>
      <c r="M177" s="210" t="s">
        <v>5</v>
      </c>
      <c r="N177" s="211" t="s">
        <v>44</v>
      </c>
      <c r="O177" s="48"/>
      <c r="P177" s="212">
        <f>O177*H177</f>
        <v>0</v>
      </c>
      <c r="Q177" s="212">
        <v>0</v>
      </c>
      <c r="R177" s="212">
        <f>Q177*H177</f>
        <v>0</v>
      </c>
      <c r="S177" s="212">
        <v>0</v>
      </c>
      <c r="T177" s="213">
        <f>S177*H177</f>
        <v>0</v>
      </c>
      <c r="AR177" s="25" t="s">
        <v>88</v>
      </c>
      <c r="AT177" s="25" t="s">
        <v>160</v>
      </c>
      <c r="AU177" s="25" t="s">
        <v>82</v>
      </c>
      <c r="AY177" s="25" t="s">
        <v>158</v>
      </c>
      <c r="BE177" s="214">
        <f>IF(N177="základní",J177,0)</f>
        <v>0</v>
      </c>
      <c r="BF177" s="214">
        <f>IF(N177="snížená",J177,0)</f>
        <v>0</v>
      </c>
      <c r="BG177" s="214">
        <f>IF(N177="zákl. přenesená",J177,0)</f>
        <v>0</v>
      </c>
      <c r="BH177" s="214">
        <f>IF(N177="sníž. přenesená",J177,0)</f>
        <v>0</v>
      </c>
      <c r="BI177" s="214">
        <f>IF(N177="nulová",J177,0)</f>
        <v>0</v>
      </c>
      <c r="BJ177" s="25" t="s">
        <v>78</v>
      </c>
      <c r="BK177" s="214">
        <f>ROUND(I177*H177,2)</f>
        <v>0</v>
      </c>
      <c r="BL177" s="25" t="s">
        <v>88</v>
      </c>
      <c r="BM177" s="25" t="s">
        <v>2404</v>
      </c>
    </row>
    <row r="178" spans="2:51" s="11" customFormat="1" ht="13.5">
      <c r="B178" s="215"/>
      <c r="D178" s="216" t="s">
        <v>166</v>
      </c>
      <c r="E178" s="217" t="s">
        <v>5</v>
      </c>
      <c r="F178" s="218" t="s">
        <v>259</v>
      </c>
      <c r="H178" s="217" t="s">
        <v>5</v>
      </c>
      <c r="I178" s="219"/>
      <c r="L178" s="215"/>
      <c r="M178" s="220"/>
      <c r="N178" s="221"/>
      <c r="O178" s="221"/>
      <c r="P178" s="221"/>
      <c r="Q178" s="221"/>
      <c r="R178" s="221"/>
      <c r="S178" s="221"/>
      <c r="T178" s="222"/>
      <c r="AT178" s="217" t="s">
        <v>166</v>
      </c>
      <c r="AU178" s="217" t="s">
        <v>82</v>
      </c>
      <c r="AV178" s="11" t="s">
        <v>78</v>
      </c>
      <c r="AW178" s="11" t="s">
        <v>36</v>
      </c>
      <c r="AX178" s="11" t="s">
        <v>73</v>
      </c>
      <c r="AY178" s="217" t="s">
        <v>158</v>
      </c>
    </row>
    <row r="179" spans="2:51" s="11" customFormat="1" ht="13.5">
      <c r="B179" s="215"/>
      <c r="D179" s="216" t="s">
        <v>166</v>
      </c>
      <c r="E179" s="217" t="s">
        <v>5</v>
      </c>
      <c r="F179" s="218" t="s">
        <v>260</v>
      </c>
      <c r="H179" s="217" t="s">
        <v>5</v>
      </c>
      <c r="I179" s="219"/>
      <c r="L179" s="215"/>
      <c r="M179" s="220"/>
      <c r="N179" s="221"/>
      <c r="O179" s="221"/>
      <c r="P179" s="221"/>
      <c r="Q179" s="221"/>
      <c r="R179" s="221"/>
      <c r="S179" s="221"/>
      <c r="T179" s="222"/>
      <c r="AT179" s="217" t="s">
        <v>166</v>
      </c>
      <c r="AU179" s="217" t="s">
        <v>82</v>
      </c>
      <c r="AV179" s="11" t="s">
        <v>78</v>
      </c>
      <c r="AW179" s="11" t="s">
        <v>36</v>
      </c>
      <c r="AX179" s="11" t="s">
        <v>73</v>
      </c>
      <c r="AY179" s="217" t="s">
        <v>158</v>
      </c>
    </row>
    <row r="180" spans="2:51" s="12" customFormat="1" ht="13.5">
      <c r="B180" s="223"/>
      <c r="D180" s="216" t="s">
        <v>166</v>
      </c>
      <c r="E180" s="224" t="s">
        <v>5</v>
      </c>
      <c r="F180" s="225" t="s">
        <v>2405</v>
      </c>
      <c r="H180" s="226">
        <v>34.25</v>
      </c>
      <c r="I180" s="227"/>
      <c r="L180" s="223"/>
      <c r="M180" s="228"/>
      <c r="N180" s="229"/>
      <c r="O180" s="229"/>
      <c r="P180" s="229"/>
      <c r="Q180" s="229"/>
      <c r="R180" s="229"/>
      <c r="S180" s="229"/>
      <c r="T180" s="230"/>
      <c r="AT180" s="224" t="s">
        <v>166</v>
      </c>
      <c r="AU180" s="224" t="s">
        <v>82</v>
      </c>
      <c r="AV180" s="12" t="s">
        <v>82</v>
      </c>
      <c r="AW180" s="12" t="s">
        <v>36</v>
      </c>
      <c r="AX180" s="12" t="s">
        <v>73</v>
      </c>
      <c r="AY180" s="224" t="s">
        <v>158</v>
      </c>
    </row>
    <row r="181" spans="2:51" s="13" customFormat="1" ht="13.5">
      <c r="B181" s="231"/>
      <c r="D181" s="216" t="s">
        <v>166</v>
      </c>
      <c r="E181" s="232" t="s">
        <v>5</v>
      </c>
      <c r="F181" s="233" t="s">
        <v>169</v>
      </c>
      <c r="H181" s="234">
        <v>34.25</v>
      </c>
      <c r="I181" s="235"/>
      <c r="L181" s="231"/>
      <c r="M181" s="236"/>
      <c r="N181" s="237"/>
      <c r="O181" s="237"/>
      <c r="P181" s="237"/>
      <c r="Q181" s="237"/>
      <c r="R181" s="237"/>
      <c r="S181" s="237"/>
      <c r="T181" s="238"/>
      <c r="AT181" s="232" t="s">
        <v>166</v>
      </c>
      <c r="AU181" s="232" t="s">
        <v>82</v>
      </c>
      <c r="AV181" s="13" t="s">
        <v>88</v>
      </c>
      <c r="AW181" s="13" t="s">
        <v>36</v>
      </c>
      <c r="AX181" s="13" t="s">
        <v>78</v>
      </c>
      <c r="AY181" s="232" t="s">
        <v>158</v>
      </c>
    </row>
    <row r="182" spans="2:63" s="10" customFormat="1" ht="29.85" customHeight="1">
      <c r="B182" s="189"/>
      <c r="D182" s="190" t="s">
        <v>72</v>
      </c>
      <c r="E182" s="200" t="s">
        <v>85</v>
      </c>
      <c r="F182" s="200" t="s">
        <v>262</v>
      </c>
      <c r="I182" s="192"/>
      <c r="J182" s="201">
        <f>BK182</f>
        <v>0</v>
      </c>
      <c r="L182" s="189"/>
      <c r="M182" s="194"/>
      <c r="N182" s="195"/>
      <c r="O182" s="195"/>
      <c r="P182" s="196">
        <f>SUM(P183:P205)</f>
        <v>0</v>
      </c>
      <c r="Q182" s="195"/>
      <c r="R182" s="196">
        <f>SUM(R183:R205)</f>
        <v>0</v>
      </c>
      <c r="S182" s="195"/>
      <c r="T182" s="197">
        <f>SUM(T183:T205)</f>
        <v>0</v>
      </c>
      <c r="AR182" s="190" t="s">
        <v>78</v>
      </c>
      <c r="AT182" s="198" t="s">
        <v>72</v>
      </c>
      <c r="AU182" s="198" t="s">
        <v>78</v>
      </c>
      <c r="AY182" s="190" t="s">
        <v>158</v>
      </c>
      <c r="BK182" s="199">
        <f>SUM(BK183:BK205)</f>
        <v>0</v>
      </c>
    </row>
    <row r="183" spans="2:65" s="1" customFormat="1" ht="25.5" customHeight="1">
      <c r="B183" s="202"/>
      <c r="C183" s="203" t="s">
        <v>276</v>
      </c>
      <c r="D183" s="203" t="s">
        <v>160</v>
      </c>
      <c r="E183" s="204" t="s">
        <v>1847</v>
      </c>
      <c r="F183" s="205" t="s">
        <v>1848</v>
      </c>
      <c r="G183" s="206" t="s">
        <v>163</v>
      </c>
      <c r="H183" s="207">
        <v>8.176</v>
      </c>
      <c r="I183" s="208"/>
      <c r="J183" s="209">
        <f>ROUND(I183*H183,2)</f>
        <v>0</v>
      </c>
      <c r="K183" s="205" t="s">
        <v>164</v>
      </c>
      <c r="L183" s="47"/>
      <c r="M183" s="210" t="s">
        <v>5</v>
      </c>
      <c r="N183" s="211" t="s">
        <v>44</v>
      </c>
      <c r="O183" s="48"/>
      <c r="P183" s="212">
        <f>O183*H183</f>
        <v>0</v>
      </c>
      <c r="Q183" s="212">
        <v>0</v>
      </c>
      <c r="R183" s="212">
        <f>Q183*H183</f>
        <v>0</v>
      </c>
      <c r="S183" s="212">
        <v>0</v>
      </c>
      <c r="T183" s="213">
        <f>S183*H183</f>
        <v>0</v>
      </c>
      <c r="AR183" s="25" t="s">
        <v>88</v>
      </c>
      <c r="AT183" s="25" t="s">
        <v>160</v>
      </c>
      <c r="AU183" s="25" t="s">
        <v>82</v>
      </c>
      <c r="AY183" s="25" t="s">
        <v>158</v>
      </c>
      <c r="BE183" s="214">
        <f>IF(N183="základní",J183,0)</f>
        <v>0</v>
      </c>
      <c r="BF183" s="214">
        <f>IF(N183="snížená",J183,0)</f>
        <v>0</v>
      </c>
      <c r="BG183" s="214">
        <f>IF(N183="zákl. přenesená",J183,0)</f>
        <v>0</v>
      </c>
      <c r="BH183" s="214">
        <f>IF(N183="sníž. přenesená",J183,0)</f>
        <v>0</v>
      </c>
      <c r="BI183" s="214">
        <f>IF(N183="nulová",J183,0)</f>
        <v>0</v>
      </c>
      <c r="BJ183" s="25" t="s">
        <v>78</v>
      </c>
      <c r="BK183" s="214">
        <f>ROUND(I183*H183,2)</f>
        <v>0</v>
      </c>
      <c r="BL183" s="25" t="s">
        <v>88</v>
      </c>
      <c r="BM183" s="25" t="s">
        <v>2406</v>
      </c>
    </row>
    <row r="184" spans="2:51" s="11" customFormat="1" ht="13.5">
      <c r="B184" s="215"/>
      <c r="D184" s="216" t="s">
        <v>166</v>
      </c>
      <c r="E184" s="217" t="s">
        <v>5</v>
      </c>
      <c r="F184" s="218" t="s">
        <v>267</v>
      </c>
      <c r="H184" s="217" t="s">
        <v>5</v>
      </c>
      <c r="I184" s="219"/>
      <c r="L184" s="215"/>
      <c r="M184" s="220"/>
      <c r="N184" s="221"/>
      <c r="O184" s="221"/>
      <c r="P184" s="221"/>
      <c r="Q184" s="221"/>
      <c r="R184" s="221"/>
      <c r="S184" s="221"/>
      <c r="T184" s="222"/>
      <c r="AT184" s="217" t="s">
        <v>166</v>
      </c>
      <c r="AU184" s="217" t="s">
        <v>82</v>
      </c>
      <c r="AV184" s="11" t="s">
        <v>78</v>
      </c>
      <c r="AW184" s="11" t="s">
        <v>36</v>
      </c>
      <c r="AX184" s="11" t="s">
        <v>73</v>
      </c>
      <c r="AY184" s="217" t="s">
        <v>158</v>
      </c>
    </row>
    <row r="185" spans="2:51" s="11" customFormat="1" ht="13.5">
      <c r="B185" s="215"/>
      <c r="D185" s="216" t="s">
        <v>166</v>
      </c>
      <c r="E185" s="217" t="s">
        <v>5</v>
      </c>
      <c r="F185" s="218" t="s">
        <v>269</v>
      </c>
      <c r="H185" s="217" t="s">
        <v>5</v>
      </c>
      <c r="I185" s="219"/>
      <c r="L185" s="215"/>
      <c r="M185" s="220"/>
      <c r="N185" s="221"/>
      <c r="O185" s="221"/>
      <c r="P185" s="221"/>
      <c r="Q185" s="221"/>
      <c r="R185" s="221"/>
      <c r="S185" s="221"/>
      <c r="T185" s="222"/>
      <c r="AT185" s="217" t="s">
        <v>166</v>
      </c>
      <c r="AU185" s="217" t="s">
        <v>82</v>
      </c>
      <c r="AV185" s="11" t="s">
        <v>78</v>
      </c>
      <c r="AW185" s="11" t="s">
        <v>36</v>
      </c>
      <c r="AX185" s="11" t="s">
        <v>73</v>
      </c>
      <c r="AY185" s="217" t="s">
        <v>158</v>
      </c>
    </row>
    <row r="186" spans="2:51" s="12" customFormat="1" ht="13.5">
      <c r="B186" s="223"/>
      <c r="D186" s="216" t="s">
        <v>166</v>
      </c>
      <c r="E186" s="224" t="s">
        <v>5</v>
      </c>
      <c r="F186" s="225" t="s">
        <v>2407</v>
      </c>
      <c r="H186" s="226">
        <v>8.176</v>
      </c>
      <c r="I186" s="227"/>
      <c r="L186" s="223"/>
      <c r="M186" s="228"/>
      <c r="N186" s="229"/>
      <c r="O186" s="229"/>
      <c r="P186" s="229"/>
      <c r="Q186" s="229"/>
      <c r="R186" s="229"/>
      <c r="S186" s="229"/>
      <c r="T186" s="230"/>
      <c r="AT186" s="224" t="s">
        <v>166</v>
      </c>
      <c r="AU186" s="224" t="s">
        <v>82</v>
      </c>
      <c r="AV186" s="12" t="s">
        <v>82</v>
      </c>
      <c r="AW186" s="12" t="s">
        <v>36</v>
      </c>
      <c r="AX186" s="12" t="s">
        <v>73</v>
      </c>
      <c r="AY186" s="224" t="s">
        <v>158</v>
      </c>
    </row>
    <row r="187" spans="2:51" s="13" customFormat="1" ht="13.5">
      <c r="B187" s="231"/>
      <c r="D187" s="216" t="s">
        <v>166</v>
      </c>
      <c r="E187" s="232" t="s">
        <v>5</v>
      </c>
      <c r="F187" s="233" t="s">
        <v>169</v>
      </c>
      <c r="H187" s="234">
        <v>8.176</v>
      </c>
      <c r="I187" s="235"/>
      <c r="L187" s="231"/>
      <c r="M187" s="236"/>
      <c r="N187" s="237"/>
      <c r="O187" s="237"/>
      <c r="P187" s="237"/>
      <c r="Q187" s="237"/>
      <c r="R187" s="237"/>
      <c r="S187" s="237"/>
      <c r="T187" s="238"/>
      <c r="AT187" s="232" t="s">
        <v>166</v>
      </c>
      <c r="AU187" s="232" t="s">
        <v>82</v>
      </c>
      <c r="AV187" s="13" t="s">
        <v>88</v>
      </c>
      <c r="AW187" s="13" t="s">
        <v>36</v>
      </c>
      <c r="AX187" s="13" t="s">
        <v>78</v>
      </c>
      <c r="AY187" s="232" t="s">
        <v>158</v>
      </c>
    </row>
    <row r="188" spans="2:65" s="1" customFormat="1" ht="25.5" customHeight="1">
      <c r="B188" s="202"/>
      <c r="C188" s="203" t="s">
        <v>283</v>
      </c>
      <c r="D188" s="203" t="s">
        <v>160</v>
      </c>
      <c r="E188" s="204" t="s">
        <v>264</v>
      </c>
      <c r="F188" s="205" t="s">
        <v>265</v>
      </c>
      <c r="G188" s="206" t="s">
        <v>163</v>
      </c>
      <c r="H188" s="207">
        <v>77.123</v>
      </c>
      <c r="I188" s="208"/>
      <c r="J188" s="209">
        <f>ROUND(I188*H188,2)</f>
        <v>0</v>
      </c>
      <c r="K188" s="205" t="s">
        <v>164</v>
      </c>
      <c r="L188" s="47"/>
      <c r="M188" s="210" t="s">
        <v>5</v>
      </c>
      <c r="N188" s="211" t="s">
        <v>44</v>
      </c>
      <c r="O188" s="48"/>
      <c r="P188" s="212">
        <f>O188*H188</f>
        <v>0</v>
      </c>
      <c r="Q188" s="212">
        <v>0</v>
      </c>
      <c r="R188" s="212">
        <f>Q188*H188</f>
        <v>0</v>
      </c>
      <c r="S188" s="212">
        <v>0</v>
      </c>
      <c r="T188" s="213">
        <f>S188*H188</f>
        <v>0</v>
      </c>
      <c r="AR188" s="25" t="s">
        <v>88</v>
      </c>
      <c r="AT188" s="25" t="s">
        <v>160</v>
      </c>
      <c r="AU188" s="25" t="s">
        <v>82</v>
      </c>
      <c r="AY188" s="25" t="s">
        <v>158</v>
      </c>
      <c r="BE188" s="214">
        <f>IF(N188="základní",J188,0)</f>
        <v>0</v>
      </c>
      <c r="BF188" s="214">
        <f>IF(N188="snížená",J188,0)</f>
        <v>0</v>
      </c>
      <c r="BG188" s="214">
        <f>IF(N188="zákl. přenesená",J188,0)</f>
        <v>0</v>
      </c>
      <c r="BH188" s="214">
        <f>IF(N188="sníž. přenesená",J188,0)</f>
        <v>0</v>
      </c>
      <c r="BI188" s="214">
        <f>IF(N188="nulová",J188,0)</f>
        <v>0</v>
      </c>
      <c r="BJ188" s="25" t="s">
        <v>78</v>
      </c>
      <c r="BK188" s="214">
        <f>ROUND(I188*H188,2)</f>
        <v>0</v>
      </c>
      <c r="BL188" s="25" t="s">
        <v>88</v>
      </c>
      <c r="BM188" s="25" t="s">
        <v>2408</v>
      </c>
    </row>
    <row r="189" spans="2:51" s="11" customFormat="1" ht="13.5">
      <c r="B189" s="215"/>
      <c r="D189" s="216" t="s">
        <v>166</v>
      </c>
      <c r="E189" s="217" t="s">
        <v>5</v>
      </c>
      <c r="F189" s="218" t="s">
        <v>267</v>
      </c>
      <c r="H189" s="217" t="s">
        <v>5</v>
      </c>
      <c r="I189" s="219"/>
      <c r="L189" s="215"/>
      <c r="M189" s="220"/>
      <c r="N189" s="221"/>
      <c r="O189" s="221"/>
      <c r="P189" s="221"/>
      <c r="Q189" s="221"/>
      <c r="R189" s="221"/>
      <c r="S189" s="221"/>
      <c r="T189" s="222"/>
      <c r="AT189" s="217" t="s">
        <v>166</v>
      </c>
      <c r="AU189" s="217" t="s">
        <v>82</v>
      </c>
      <c r="AV189" s="11" t="s">
        <v>78</v>
      </c>
      <c r="AW189" s="11" t="s">
        <v>36</v>
      </c>
      <c r="AX189" s="11" t="s">
        <v>73</v>
      </c>
      <c r="AY189" s="217" t="s">
        <v>158</v>
      </c>
    </row>
    <row r="190" spans="2:51" s="11" customFormat="1" ht="13.5">
      <c r="B190" s="215"/>
      <c r="D190" s="216" t="s">
        <v>166</v>
      </c>
      <c r="E190" s="217" t="s">
        <v>5</v>
      </c>
      <c r="F190" s="218" t="s">
        <v>269</v>
      </c>
      <c r="H190" s="217" t="s">
        <v>5</v>
      </c>
      <c r="I190" s="219"/>
      <c r="L190" s="215"/>
      <c r="M190" s="220"/>
      <c r="N190" s="221"/>
      <c r="O190" s="221"/>
      <c r="P190" s="221"/>
      <c r="Q190" s="221"/>
      <c r="R190" s="221"/>
      <c r="S190" s="221"/>
      <c r="T190" s="222"/>
      <c r="AT190" s="217" t="s">
        <v>166</v>
      </c>
      <c r="AU190" s="217" t="s">
        <v>82</v>
      </c>
      <c r="AV190" s="11" t="s">
        <v>78</v>
      </c>
      <c r="AW190" s="11" t="s">
        <v>36</v>
      </c>
      <c r="AX190" s="11" t="s">
        <v>73</v>
      </c>
      <c r="AY190" s="217" t="s">
        <v>158</v>
      </c>
    </row>
    <row r="191" spans="2:51" s="12" customFormat="1" ht="13.5">
      <c r="B191" s="223"/>
      <c r="D191" s="216" t="s">
        <v>166</v>
      </c>
      <c r="E191" s="224" t="s">
        <v>5</v>
      </c>
      <c r="F191" s="225" t="s">
        <v>2409</v>
      </c>
      <c r="H191" s="226">
        <v>35.186</v>
      </c>
      <c r="I191" s="227"/>
      <c r="L191" s="223"/>
      <c r="M191" s="228"/>
      <c r="N191" s="229"/>
      <c r="O191" s="229"/>
      <c r="P191" s="229"/>
      <c r="Q191" s="229"/>
      <c r="R191" s="229"/>
      <c r="S191" s="229"/>
      <c r="T191" s="230"/>
      <c r="AT191" s="224" t="s">
        <v>166</v>
      </c>
      <c r="AU191" s="224" t="s">
        <v>82</v>
      </c>
      <c r="AV191" s="12" t="s">
        <v>82</v>
      </c>
      <c r="AW191" s="12" t="s">
        <v>36</v>
      </c>
      <c r="AX191" s="12" t="s">
        <v>73</v>
      </c>
      <c r="AY191" s="224" t="s">
        <v>158</v>
      </c>
    </row>
    <row r="192" spans="2:51" s="12" customFormat="1" ht="13.5">
      <c r="B192" s="223"/>
      <c r="D192" s="216" t="s">
        <v>166</v>
      </c>
      <c r="E192" s="224" t="s">
        <v>5</v>
      </c>
      <c r="F192" s="225" t="s">
        <v>2410</v>
      </c>
      <c r="H192" s="226">
        <v>17.812</v>
      </c>
      <c r="I192" s="227"/>
      <c r="L192" s="223"/>
      <c r="M192" s="228"/>
      <c r="N192" s="229"/>
      <c r="O192" s="229"/>
      <c r="P192" s="229"/>
      <c r="Q192" s="229"/>
      <c r="R192" s="229"/>
      <c r="S192" s="229"/>
      <c r="T192" s="230"/>
      <c r="AT192" s="224" t="s">
        <v>166</v>
      </c>
      <c r="AU192" s="224" t="s">
        <v>82</v>
      </c>
      <c r="AV192" s="12" t="s">
        <v>82</v>
      </c>
      <c r="AW192" s="12" t="s">
        <v>36</v>
      </c>
      <c r="AX192" s="12" t="s">
        <v>73</v>
      </c>
      <c r="AY192" s="224" t="s">
        <v>158</v>
      </c>
    </row>
    <row r="193" spans="2:51" s="11" customFormat="1" ht="13.5">
      <c r="B193" s="215"/>
      <c r="D193" s="216" t="s">
        <v>166</v>
      </c>
      <c r="E193" s="217" t="s">
        <v>5</v>
      </c>
      <c r="F193" s="218" t="s">
        <v>272</v>
      </c>
      <c r="H193" s="217" t="s">
        <v>5</v>
      </c>
      <c r="I193" s="219"/>
      <c r="L193" s="215"/>
      <c r="M193" s="220"/>
      <c r="N193" s="221"/>
      <c r="O193" s="221"/>
      <c r="P193" s="221"/>
      <c r="Q193" s="221"/>
      <c r="R193" s="221"/>
      <c r="S193" s="221"/>
      <c r="T193" s="222"/>
      <c r="AT193" s="217" t="s">
        <v>166</v>
      </c>
      <c r="AU193" s="217" t="s">
        <v>82</v>
      </c>
      <c r="AV193" s="11" t="s">
        <v>78</v>
      </c>
      <c r="AW193" s="11" t="s">
        <v>36</v>
      </c>
      <c r="AX193" s="11" t="s">
        <v>73</v>
      </c>
      <c r="AY193" s="217" t="s">
        <v>158</v>
      </c>
    </row>
    <row r="194" spans="2:51" s="12" customFormat="1" ht="13.5">
      <c r="B194" s="223"/>
      <c r="D194" s="216" t="s">
        <v>166</v>
      </c>
      <c r="E194" s="224" t="s">
        <v>5</v>
      </c>
      <c r="F194" s="225" t="s">
        <v>2411</v>
      </c>
      <c r="H194" s="226">
        <v>24.125</v>
      </c>
      <c r="I194" s="227"/>
      <c r="L194" s="223"/>
      <c r="M194" s="228"/>
      <c r="N194" s="229"/>
      <c r="O194" s="229"/>
      <c r="P194" s="229"/>
      <c r="Q194" s="229"/>
      <c r="R194" s="229"/>
      <c r="S194" s="229"/>
      <c r="T194" s="230"/>
      <c r="AT194" s="224" t="s">
        <v>166</v>
      </c>
      <c r="AU194" s="224" t="s">
        <v>82</v>
      </c>
      <c r="AV194" s="12" t="s">
        <v>82</v>
      </c>
      <c r="AW194" s="12" t="s">
        <v>36</v>
      </c>
      <c r="AX194" s="12" t="s">
        <v>73</v>
      </c>
      <c r="AY194" s="224" t="s">
        <v>158</v>
      </c>
    </row>
    <row r="195" spans="2:51" s="13" customFormat="1" ht="13.5">
      <c r="B195" s="231"/>
      <c r="D195" s="216" t="s">
        <v>166</v>
      </c>
      <c r="E195" s="232" t="s">
        <v>5</v>
      </c>
      <c r="F195" s="233" t="s">
        <v>169</v>
      </c>
      <c r="H195" s="234">
        <v>77.123</v>
      </c>
      <c r="I195" s="235"/>
      <c r="L195" s="231"/>
      <c r="M195" s="236"/>
      <c r="N195" s="237"/>
      <c r="O195" s="237"/>
      <c r="P195" s="237"/>
      <c r="Q195" s="237"/>
      <c r="R195" s="237"/>
      <c r="S195" s="237"/>
      <c r="T195" s="238"/>
      <c r="AT195" s="232" t="s">
        <v>166</v>
      </c>
      <c r="AU195" s="232" t="s">
        <v>82</v>
      </c>
      <c r="AV195" s="13" t="s">
        <v>88</v>
      </c>
      <c r="AW195" s="13" t="s">
        <v>36</v>
      </c>
      <c r="AX195" s="13" t="s">
        <v>78</v>
      </c>
      <c r="AY195" s="232" t="s">
        <v>158</v>
      </c>
    </row>
    <row r="196" spans="2:65" s="1" customFormat="1" ht="25.5" customHeight="1">
      <c r="B196" s="202"/>
      <c r="C196" s="203" t="s">
        <v>291</v>
      </c>
      <c r="D196" s="203" t="s">
        <v>160</v>
      </c>
      <c r="E196" s="204" t="s">
        <v>277</v>
      </c>
      <c r="F196" s="205" t="s">
        <v>278</v>
      </c>
      <c r="G196" s="206" t="s">
        <v>279</v>
      </c>
      <c r="H196" s="207">
        <v>1.007</v>
      </c>
      <c r="I196" s="208"/>
      <c r="J196" s="209">
        <f>ROUND(I196*H196,2)</f>
        <v>0</v>
      </c>
      <c r="K196" s="205" t="s">
        <v>164</v>
      </c>
      <c r="L196" s="47"/>
      <c r="M196" s="210" t="s">
        <v>5</v>
      </c>
      <c r="N196" s="211" t="s">
        <v>44</v>
      </c>
      <c r="O196" s="48"/>
      <c r="P196" s="212">
        <f>O196*H196</f>
        <v>0</v>
      </c>
      <c r="Q196" s="212">
        <v>0</v>
      </c>
      <c r="R196" s="212">
        <f>Q196*H196</f>
        <v>0</v>
      </c>
      <c r="S196" s="212">
        <v>0</v>
      </c>
      <c r="T196" s="213">
        <f>S196*H196</f>
        <v>0</v>
      </c>
      <c r="AR196" s="25" t="s">
        <v>88</v>
      </c>
      <c r="AT196" s="25" t="s">
        <v>160</v>
      </c>
      <c r="AU196" s="25" t="s">
        <v>82</v>
      </c>
      <c r="AY196" s="25" t="s">
        <v>158</v>
      </c>
      <c r="BE196" s="214">
        <f>IF(N196="základní",J196,0)</f>
        <v>0</v>
      </c>
      <c r="BF196" s="214">
        <f>IF(N196="snížená",J196,0)</f>
        <v>0</v>
      </c>
      <c r="BG196" s="214">
        <f>IF(N196="zákl. přenesená",J196,0)</f>
        <v>0</v>
      </c>
      <c r="BH196" s="214">
        <f>IF(N196="sníž. přenesená",J196,0)</f>
        <v>0</v>
      </c>
      <c r="BI196" s="214">
        <f>IF(N196="nulová",J196,0)</f>
        <v>0</v>
      </c>
      <c r="BJ196" s="25" t="s">
        <v>78</v>
      </c>
      <c r="BK196" s="214">
        <f>ROUND(I196*H196,2)</f>
        <v>0</v>
      </c>
      <c r="BL196" s="25" t="s">
        <v>88</v>
      </c>
      <c r="BM196" s="25" t="s">
        <v>2412</v>
      </c>
    </row>
    <row r="197" spans="2:51" s="11" customFormat="1" ht="13.5">
      <c r="B197" s="215"/>
      <c r="D197" s="216" t="s">
        <v>166</v>
      </c>
      <c r="E197" s="217" t="s">
        <v>5</v>
      </c>
      <c r="F197" s="218" t="s">
        <v>281</v>
      </c>
      <c r="H197" s="217" t="s">
        <v>5</v>
      </c>
      <c r="I197" s="219"/>
      <c r="L197" s="215"/>
      <c r="M197" s="220"/>
      <c r="N197" s="221"/>
      <c r="O197" s="221"/>
      <c r="P197" s="221"/>
      <c r="Q197" s="221"/>
      <c r="R197" s="221"/>
      <c r="S197" s="221"/>
      <c r="T197" s="222"/>
      <c r="AT197" s="217" t="s">
        <v>166</v>
      </c>
      <c r="AU197" s="217" t="s">
        <v>82</v>
      </c>
      <c r="AV197" s="11" t="s">
        <v>78</v>
      </c>
      <c r="AW197" s="11" t="s">
        <v>36</v>
      </c>
      <c r="AX197" s="11" t="s">
        <v>73</v>
      </c>
      <c r="AY197" s="217" t="s">
        <v>158</v>
      </c>
    </row>
    <row r="198" spans="2:51" s="12" customFormat="1" ht="13.5">
      <c r="B198" s="223"/>
      <c r="D198" s="216" t="s">
        <v>166</v>
      </c>
      <c r="E198" s="224" t="s">
        <v>5</v>
      </c>
      <c r="F198" s="225" t="s">
        <v>2413</v>
      </c>
      <c r="H198" s="226">
        <v>0.925</v>
      </c>
      <c r="I198" s="227"/>
      <c r="L198" s="223"/>
      <c r="M198" s="228"/>
      <c r="N198" s="229"/>
      <c r="O198" s="229"/>
      <c r="P198" s="229"/>
      <c r="Q198" s="229"/>
      <c r="R198" s="229"/>
      <c r="S198" s="229"/>
      <c r="T198" s="230"/>
      <c r="AT198" s="224" t="s">
        <v>166</v>
      </c>
      <c r="AU198" s="224" t="s">
        <v>82</v>
      </c>
      <c r="AV198" s="12" t="s">
        <v>82</v>
      </c>
      <c r="AW198" s="12" t="s">
        <v>36</v>
      </c>
      <c r="AX198" s="12" t="s">
        <v>73</v>
      </c>
      <c r="AY198" s="224" t="s">
        <v>158</v>
      </c>
    </row>
    <row r="199" spans="2:51" s="12" customFormat="1" ht="13.5">
      <c r="B199" s="223"/>
      <c r="D199" s="216" t="s">
        <v>166</v>
      </c>
      <c r="E199" s="224" t="s">
        <v>5</v>
      </c>
      <c r="F199" s="225" t="s">
        <v>2414</v>
      </c>
      <c r="H199" s="226">
        <v>0.082</v>
      </c>
      <c r="I199" s="227"/>
      <c r="L199" s="223"/>
      <c r="M199" s="228"/>
      <c r="N199" s="229"/>
      <c r="O199" s="229"/>
      <c r="P199" s="229"/>
      <c r="Q199" s="229"/>
      <c r="R199" s="229"/>
      <c r="S199" s="229"/>
      <c r="T199" s="230"/>
      <c r="AT199" s="224" t="s">
        <v>166</v>
      </c>
      <c r="AU199" s="224" t="s">
        <v>82</v>
      </c>
      <c r="AV199" s="12" t="s">
        <v>82</v>
      </c>
      <c r="AW199" s="12" t="s">
        <v>36</v>
      </c>
      <c r="AX199" s="12" t="s">
        <v>73</v>
      </c>
      <c r="AY199" s="224" t="s">
        <v>158</v>
      </c>
    </row>
    <row r="200" spans="2:51" s="13" customFormat="1" ht="13.5">
      <c r="B200" s="231"/>
      <c r="D200" s="216" t="s">
        <v>166</v>
      </c>
      <c r="E200" s="232" t="s">
        <v>5</v>
      </c>
      <c r="F200" s="233" t="s">
        <v>169</v>
      </c>
      <c r="H200" s="234">
        <v>1.007</v>
      </c>
      <c r="I200" s="235"/>
      <c r="L200" s="231"/>
      <c r="M200" s="236"/>
      <c r="N200" s="237"/>
      <c r="O200" s="237"/>
      <c r="P200" s="237"/>
      <c r="Q200" s="237"/>
      <c r="R200" s="237"/>
      <c r="S200" s="237"/>
      <c r="T200" s="238"/>
      <c r="AT200" s="232" t="s">
        <v>166</v>
      </c>
      <c r="AU200" s="232" t="s">
        <v>82</v>
      </c>
      <c r="AV200" s="13" t="s">
        <v>88</v>
      </c>
      <c r="AW200" s="13" t="s">
        <v>36</v>
      </c>
      <c r="AX200" s="13" t="s">
        <v>78</v>
      </c>
      <c r="AY200" s="232" t="s">
        <v>158</v>
      </c>
    </row>
    <row r="201" spans="2:65" s="1" customFormat="1" ht="38.25" customHeight="1">
      <c r="B201" s="202"/>
      <c r="C201" s="203" t="s">
        <v>10</v>
      </c>
      <c r="D201" s="203" t="s">
        <v>160</v>
      </c>
      <c r="E201" s="204" t="s">
        <v>284</v>
      </c>
      <c r="F201" s="205" t="s">
        <v>285</v>
      </c>
      <c r="G201" s="206" t="s">
        <v>163</v>
      </c>
      <c r="H201" s="207">
        <v>16.7</v>
      </c>
      <c r="I201" s="208"/>
      <c r="J201" s="209">
        <f>ROUND(I201*H201,2)</f>
        <v>0</v>
      </c>
      <c r="K201" s="205" t="s">
        <v>5</v>
      </c>
      <c r="L201" s="47"/>
      <c r="M201" s="210" t="s">
        <v>5</v>
      </c>
      <c r="N201" s="211" t="s">
        <v>44</v>
      </c>
      <c r="O201" s="48"/>
      <c r="P201" s="212">
        <f>O201*H201</f>
        <v>0</v>
      </c>
      <c r="Q201" s="212">
        <v>0</v>
      </c>
      <c r="R201" s="212">
        <f>Q201*H201</f>
        <v>0</v>
      </c>
      <c r="S201" s="212">
        <v>0</v>
      </c>
      <c r="T201" s="213">
        <f>S201*H201</f>
        <v>0</v>
      </c>
      <c r="AR201" s="25" t="s">
        <v>88</v>
      </c>
      <c r="AT201" s="25" t="s">
        <v>160</v>
      </c>
      <c r="AU201" s="25" t="s">
        <v>82</v>
      </c>
      <c r="AY201" s="25" t="s">
        <v>158</v>
      </c>
      <c r="BE201" s="214">
        <f>IF(N201="základní",J201,0)</f>
        <v>0</v>
      </c>
      <c r="BF201" s="214">
        <f>IF(N201="snížená",J201,0)</f>
        <v>0</v>
      </c>
      <c r="BG201" s="214">
        <f>IF(N201="zákl. přenesená",J201,0)</f>
        <v>0</v>
      </c>
      <c r="BH201" s="214">
        <f>IF(N201="sníž. přenesená",J201,0)</f>
        <v>0</v>
      </c>
      <c r="BI201" s="214">
        <f>IF(N201="nulová",J201,0)</f>
        <v>0</v>
      </c>
      <c r="BJ201" s="25" t="s">
        <v>78</v>
      </c>
      <c r="BK201" s="214">
        <f>ROUND(I201*H201,2)</f>
        <v>0</v>
      </c>
      <c r="BL201" s="25" t="s">
        <v>88</v>
      </c>
      <c r="BM201" s="25" t="s">
        <v>2415</v>
      </c>
    </row>
    <row r="202" spans="2:51" s="11" customFormat="1" ht="13.5">
      <c r="B202" s="215"/>
      <c r="D202" s="216" t="s">
        <v>166</v>
      </c>
      <c r="E202" s="217" t="s">
        <v>5</v>
      </c>
      <c r="F202" s="218" t="s">
        <v>687</v>
      </c>
      <c r="H202" s="217" t="s">
        <v>5</v>
      </c>
      <c r="I202" s="219"/>
      <c r="L202" s="215"/>
      <c r="M202" s="220"/>
      <c r="N202" s="221"/>
      <c r="O202" s="221"/>
      <c r="P202" s="221"/>
      <c r="Q202" s="221"/>
      <c r="R202" s="221"/>
      <c r="S202" s="221"/>
      <c r="T202" s="222"/>
      <c r="AT202" s="217" t="s">
        <v>166</v>
      </c>
      <c r="AU202" s="217" t="s">
        <v>82</v>
      </c>
      <c r="AV202" s="11" t="s">
        <v>78</v>
      </c>
      <c r="AW202" s="11" t="s">
        <v>36</v>
      </c>
      <c r="AX202" s="11" t="s">
        <v>73</v>
      </c>
      <c r="AY202" s="217" t="s">
        <v>158</v>
      </c>
    </row>
    <row r="203" spans="2:51" s="12" customFormat="1" ht="13.5">
      <c r="B203" s="223"/>
      <c r="D203" s="216" t="s">
        <v>166</v>
      </c>
      <c r="E203" s="224" t="s">
        <v>5</v>
      </c>
      <c r="F203" s="225" t="s">
        <v>2416</v>
      </c>
      <c r="H203" s="226">
        <v>16.7</v>
      </c>
      <c r="I203" s="227"/>
      <c r="L203" s="223"/>
      <c r="M203" s="228"/>
      <c r="N203" s="229"/>
      <c r="O203" s="229"/>
      <c r="P203" s="229"/>
      <c r="Q203" s="229"/>
      <c r="R203" s="229"/>
      <c r="S203" s="229"/>
      <c r="T203" s="230"/>
      <c r="AT203" s="224" t="s">
        <v>166</v>
      </c>
      <c r="AU203" s="224" t="s">
        <v>82</v>
      </c>
      <c r="AV203" s="12" t="s">
        <v>82</v>
      </c>
      <c r="AW203" s="12" t="s">
        <v>36</v>
      </c>
      <c r="AX203" s="12" t="s">
        <v>73</v>
      </c>
      <c r="AY203" s="224" t="s">
        <v>158</v>
      </c>
    </row>
    <row r="204" spans="2:51" s="13" customFormat="1" ht="13.5">
      <c r="B204" s="231"/>
      <c r="D204" s="216" t="s">
        <v>166</v>
      </c>
      <c r="E204" s="232" t="s">
        <v>5</v>
      </c>
      <c r="F204" s="233" t="s">
        <v>169</v>
      </c>
      <c r="H204" s="234">
        <v>16.7</v>
      </c>
      <c r="I204" s="235"/>
      <c r="L204" s="231"/>
      <c r="M204" s="236"/>
      <c r="N204" s="237"/>
      <c r="O204" s="237"/>
      <c r="P204" s="237"/>
      <c r="Q204" s="237"/>
      <c r="R204" s="237"/>
      <c r="S204" s="237"/>
      <c r="T204" s="238"/>
      <c r="AT204" s="232" t="s">
        <v>166</v>
      </c>
      <c r="AU204" s="232" t="s">
        <v>82</v>
      </c>
      <c r="AV204" s="13" t="s">
        <v>88</v>
      </c>
      <c r="AW204" s="13" t="s">
        <v>36</v>
      </c>
      <c r="AX204" s="13" t="s">
        <v>78</v>
      </c>
      <c r="AY204" s="232" t="s">
        <v>158</v>
      </c>
    </row>
    <row r="205" spans="2:65" s="1" customFormat="1" ht="16.5" customHeight="1">
      <c r="B205" s="202"/>
      <c r="C205" s="203" t="s">
        <v>301</v>
      </c>
      <c r="D205" s="203" t="s">
        <v>160</v>
      </c>
      <c r="E205" s="204" t="s">
        <v>292</v>
      </c>
      <c r="F205" s="205" t="s">
        <v>293</v>
      </c>
      <c r="G205" s="206" t="s">
        <v>163</v>
      </c>
      <c r="H205" s="207">
        <v>16.7</v>
      </c>
      <c r="I205" s="208"/>
      <c r="J205" s="209">
        <f>ROUND(I205*H205,2)</f>
        <v>0</v>
      </c>
      <c r="K205" s="205" t="s">
        <v>5</v>
      </c>
      <c r="L205" s="47"/>
      <c r="M205" s="210" t="s">
        <v>5</v>
      </c>
      <c r="N205" s="211" t="s">
        <v>44</v>
      </c>
      <c r="O205" s="48"/>
      <c r="P205" s="212">
        <f>O205*H205</f>
        <v>0</v>
      </c>
      <c r="Q205" s="212">
        <v>0</v>
      </c>
      <c r="R205" s="212">
        <f>Q205*H205</f>
        <v>0</v>
      </c>
      <c r="S205" s="212">
        <v>0</v>
      </c>
      <c r="T205" s="213">
        <f>S205*H205</f>
        <v>0</v>
      </c>
      <c r="AR205" s="25" t="s">
        <v>88</v>
      </c>
      <c r="AT205" s="25" t="s">
        <v>160</v>
      </c>
      <c r="AU205" s="25" t="s">
        <v>82</v>
      </c>
      <c r="AY205" s="25" t="s">
        <v>158</v>
      </c>
      <c r="BE205" s="214">
        <f>IF(N205="základní",J205,0)</f>
        <v>0</v>
      </c>
      <c r="BF205" s="214">
        <f>IF(N205="snížená",J205,0)</f>
        <v>0</v>
      </c>
      <c r="BG205" s="214">
        <f>IF(N205="zákl. přenesená",J205,0)</f>
        <v>0</v>
      </c>
      <c r="BH205" s="214">
        <f>IF(N205="sníž. přenesená",J205,0)</f>
        <v>0</v>
      </c>
      <c r="BI205" s="214">
        <f>IF(N205="nulová",J205,0)</f>
        <v>0</v>
      </c>
      <c r="BJ205" s="25" t="s">
        <v>78</v>
      </c>
      <c r="BK205" s="214">
        <f>ROUND(I205*H205,2)</f>
        <v>0</v>
      </c>
      <c r="BL205" s="25" t="s">
        <v>88</v>
      </c>
      <c r="BM205" s="25" t="s">
        <v>2417</v>
      </c>
    </row>
    <row r="206" spans="2:63" s="10" customFormat="1" ht="29.85" customHeight="1">
      <c r="B206" s="189"/>
      <c r="D206" s="190" t="s">
        <v>72</v>
      </c>
      <c r="E206" s="200" t="s">
        <v>91</v>
      </c>
      <c r="F206" s="200" t="s">
        <v>295</v>
      </c>
      <c r="I206" s="192"/>
      <c r="J206" s="201">
        <f>BK206</f>
        <v>0</v>
      </c>
      <c r="L206" s="189"/>
      <c r="M206" s="194"/>
      <c r="N206" s="195"/>
      <c r="O206" s="195"/>
      <c r="P206" s="196">
        <f>SUM(P207:P219)</f>
        <v>0</v>
      </c>
      <c r="Q206" s="195"/>
      <c r="R206" s="196">
        <f>SUM(R207:R219)</f>
        <v>0</v>
      </c>
      <c r="S206" s="195"/>
      <c r="T206" s="197">
        <f>SUM(T207:T219)</f>
        <v>0</v>
      </c>
      <c r="AR206" s="190" t="s">
        <v>78</v>
      </c>
      <c r="AT206" s="198" t="s">
        <v>72</v>
      </c>
      <c r="AU206" s="198" t="s">
        <v>78</v>
      </c>
      <c r="AY206" s="190" t="s">
        <v>158</v>
      </c>
      <c r="BK206" s="199">
        <f>SUM(BK207:BK219)</f>
        <v>0</v>
      </c>
    </row>
    <row r="207" spans="2:65" s="1" customFormat="1" ht="25.5" customHeight="1">
      <c r="B207" s="202"/>
      <c r="C207" s="203" t="s">
        <v>306</v>
      </c>
      <c r="D207" s="203" t="s">
        <v>160</v>
      </c>
      <c r="E207" s="204" t="s">
        <v>296</v>
      </c>
      <c r="F207" s="205" t="s">
        <v>297</v>
      </c>
      <c r="G207" s="206" t="s">
        <v>163</v>
      </c>
      <c r="H207" s="207">
        <v>55.25</v>
      </c>
      <c r="I207" s="208"/>
      <c r="J207" s="209">
        <f>ROUND(I207*H207,2)</f>
        <v>0</v>
      </c>
      <c r="K207" s="205" t="s">
        <v>5</v>
      </c>
      <c r="L207" s="47"/>
      <c r="M207" s="210" t="s">
        <v>5</v>
      </c>
      <c r="N207" s="211" t="s">
        <v>44</v>
      </c>
      <c r="O207" s="48"/>
      <c r="P207" s="212">
        <f>O207*H207</f>
        <v>0</v>
      </c>
      <c r="Q207" s="212">
        <v>0</v>
      </c>
      <c r="R207" s="212">
        <f>Q207*H207</f>
        <v>0</v>
      </c>
      <c r="S207" s="212">
        <v>0</v>
      </c>
      <c r="T207" s="213">
        <f>S207*H207</f>
        <v>0</v>
      </c>
      <c r="AR207" s="25" t="s">
        <v>88</v>
      </c>
      <c r="AT207" s="25" t="s">
        <v>160</v>
      </c>
      <c r="AU207" s="25" t="s">
        <v>82</v>
      </c>
      <c r="AY207" s="25" t="s">
        <v>158</v>
      </c>
      <c r="BE207" s="214">
        <f>IF(N207="základní",J207,0)</f>
        <v>0</v>
      </c>
      <c r="BF207" s="214">
        <f>IF(N207="snížená",J207,0)</f>
        <v>0</v>
      </c>
      <c r="BG207" s="214">
        <f>IF(N207="zákl. přenesená",J207,0)</f>
        <v>0</v>
      </c>
      <c r="BH207" s="214">
        <f>IF(N207="sníž. přenesená",J207,0)</f>
        <v>0</v>
      </c>
      <c r="BI207" s="214">
        <f>IF(N207="nulová",J207,0)</f>
        <v>0</v>
      </c>
      <c r="BJ207" s="25" t="s">
        <v>78</v>
      </c>
      <c r="BK207" s="214">
        <f>ROUND(I207*H207,2)</f>
        <v>0</v>
      </c>
      <c r="BL207" s="25" t="s">
        <v>88</v>
      </c>
      <c r="BM207" s="25" t="s">
        <v>2418</v>
      </c>
    </row>
    <row r="208" spans="2:51" s="11" customFormat="1" ht="13.5">
      <c r="B208" s="215"/>
      <c r="D208" s="216" t="s">
        <v>166</v>
      </c>
      <c r="E208" s="217" t="s">
        <v>5</v>
      </c>
      <c r="F208" s="218" t="s">
        <v>299</v>
      </c>
      <c r="H208" s="217" t="s">
        <v>5</v>
      </c>
      <c r="I208" s="219"/>
      <c r="L208" s="215"/>
      <c r="M208" s="220"/>
      <c r="N208" s="221"/>
      <c r="O208" s="221"/>
      <c r="P208" s="221"/>
      <c r="Q208" s="221"/>
      <c r="R208" s="221"/>
      <c r="S208" s="221"/>
      <c r="T208" s="222"/>
      <c r="AT208" s="217" t="s">
        <v>166</v>
      </c>
      <c r="AU208" s="217" t="s">
        <v>82</v>
      </c>
      <c r="AV208" s="11" t="s">
        <v>78</v>
      </c>
      <c r="AW208" s="11" t="s">
        <v>36</v>
      </c>
      <c r="AX208" s="11" t="s">
        <v>73</v>
      </c>
      <c r="AY208" s="217" t="s">
        <v>158</v>
      </c>
    </row>
    <row r="209" spans="2:51" s="12" customFormat="1" ht="13.5">
      <c r="B209" s="223"/>
      <c r="D209" s="216" t="s">
        <v>166</v>
      </c>
      <c r="E209" s="224" t="s">
        <v>5</v>
      </c>
      <c r="F209" s="225" t="s">
        <v>2419</v>
      </c>
      <c r="H209" s="226">
        <v>55.25</v>
      </c>
      <c r="I209" s="227"/>
      <c r="L209" s="223"/>
      <c r="M209" s="228"/>
      <c r="N209" s="229"/>
      <c r="O209" s="229"/>
      <c r="P209" s="229"/>
      <c r="Q209" s="229"/>
      <c r="R209" s="229"/>
      <c r="S209" s="229"/>
      <c r="T209" s="230"/>
      <c r="AT209" s="224" t="s">
        <v>166</v>
      </c>
      <c r="AU209" s="224" t="s">
        <v>82</v>
      </c>
      <c r="AV209" s="12" t="s">
        <v>82</v>
      </c>
      <c r="AW209" s="12" t="s">
        <v>36</v>
      </c>
      <c r="AX209" s="12" t="s">
        <v>78</v>
      </c>
      <c r="AY209" s="224" t="s">
        <v>158</v>
      </c>
    </row>
    <row r="210" spans="2:65" s="1" customFormat="1" ht="204" customHeight="1">
      <c r="B210" s="202"/>
      <c r="C210" s="203" t="s">
        <v>310</v>
      </c>
      <c r="D210" s="203" t="s">
        <v>160</v>
      </c>
      <c r="E210" s="204" t="s">
        <v>302</v>
      </c>
      <c r="F210" s="205" t="s">
        <v>2420</v>
      </c>
      <c r="G210" s="206" t="s">
        <v>304</v>
      </c>
      <c r="H210" s="207">
        <v>110.5</v>
      </c>
      <c r="I210" s="208"/>
      <c r="J210" s="209">
        <f>ROUND(I210*H210,2)</f>
        <v>0</v>
      </c>
      <c r="K210" s="205" t="s">
        <v>5</v>
      </c>
      <c r="L210" s="47"/>
      <c r="M210" s="210" t="s">
        <v>5</v>
      </c>
      <c r="N210" s="211" t="s">
        <v>44</v>
      </c>
      <c r="O210" s="48"/>
      <c r="P210" s="212">
        <f>O210*H210</f>
        <v>0</v>
      </c>
      <c r="Q210" s="212">
        <v>0</v>
      </c>
      <c r="R210" s="212">
        <f>Q210*H210</f>
        <v>0</v>
      </c>
      <c r="S210" s="212">
        <v>0</v>
      </c>
      <c r="T210" s="213">
        <f>S210*H210</f>
        <v>0</v>
      </c>
      <c r="AR210" s="25" t="s">
        <v>88</v>
      </c>
      <c r="AT210" s="25" t="s">
        <v>160</v>
      </c>
      <c r="AU210" s="25" t="s">
        <v>82</v>
      </c>
      <c r="AY210" s="25" t="s">
        <v>158</v>
      </c>
      <c r="BE210" s="214">
        <f>IF(N210="základní",J210,0)</f>
        <v>0</v>
      </c>
      <c r="BF210" s="214">
        <f>IF(N210="snížená",J210,0)</f>
        <v>0</v>
      </c>
      <c r="BG210" s="214">
        <f>IF(N210="zákl. přenesená",J210,0)</f>
        <v>0</v>
      </c>
      <c r="BH210" s="214">
        <f>IF(N210="sníž. přenesená",J210,0)</f>
        <v>0</v>
      </c>
      <c r="BI210" s="214">
        <f>IF(N210="nulová",J210,0)</f>
        <v>0</v>
      </c>
      <c r="BJ210" s="25" t="s">
        <v>78</v>
      </c>
      <c r="BK210" s="214">
        <f>ROUND(I210*H210,2)</f>
        <v>0</v>
      </c>
      <c r="BL210" s="25" t="s">
        <v>88</v>
      </c>
      <c r="BM210" s="25" t="s">
        <v>2421</v>
      </c>
    </row>
    <row r="211" spans="2:65" s="1" customFormat="1" ht="344.25" customHeight="1">
      <c r="B211" s="202"/>
      <c r="C211" s="203" t="s">
        <v>316</v>
      </c>
      <c r="D211" s="203" t="s">
        <v>160</v>
      </c>
      <c r="E211" s="204" t="s">
        <v>307</v>
      </c>
      <c r="F211" s="205" t="s">
        <v>2422</v>
      </c>
      <c r="G211" s="206" t="s">
        <v>304</v>
      </c>
      <c r="H211" s="207">
        <v>110.5</v>
      </c>
      <c r="I211" s="208"/>
      <c r="J211" s="209">
        <f>ROUND(I211*H211,2)</f>
        <v>0</v>
      </c>
      <c r="K211" s="205" t="s">
        <v>5</v>
      </c>
      <c r="L211" s="47"/>
      <c r="M211" s="210" t="s">
        <v>5</v>
      </c>
      <c r="N211" s="211" t="s">
        <v>44</v>
      </c>
      <c r="O211" s="48"/>
      <c r="P211" s="212">
        <f>O211*H211</f>
        <v>0</v>
      </c>
      <c r="Q211" s="212">
        <v>0</v>
      </c>
      <c r="R211" s="212">
        <f>Q211*H211</f>
        <v>0</v>
      </c>
      <c r="S211" s="212">
        <v>0</v>
      </c>
      <c r="T211" s="213">
        <f>S211*H211</f>
        <v>0</v>
      </c>
      <c r="AR211" s="25" t="s">
        <v>88</v>
      </c>
      <c r="AT211" s="25" t="s">
        <v>160</v>
      </c>
      <c r="AU211" s="25" t="s">
        <v>82</v>
      </c>
      <c r="AY211" s="25" t="s">
        <v>158</v>
      </c>
      <c r="BE211" s="214">
        <f>IF(N211="základní",J211,0)</f>
        <v>0</v>
      </c>
      <c r="BF211" s="214">
        <f>IF(N211="snížená",J211,0)</f>
        <v>0</v>
      </c>
      <c r="BG211" s="214">
        <f>IF(N211="zákl. přenesená",J211,0)</f>
        <v>0</v>
      </c>
      <c r="BH211" s="214">
        <f>IF(N211="sníž. přenesená",J211,0)</f>
        <v>0</v>
      </c>
      <c r="BI211" s="214">
        <f>IF(N211="nulová",J211,0)</f>
        <v>0</v>
      </c>
      <c r="BJ211" s="25" t="s">
        <v>78</v>
      </c>
      <c r="BK211" s="214">
        <f>ROUND(I211*H211,2)</f>
        <v>0</v>
      </c>
      <c r="BL211" s="25" t="s">
        <v>88</v>
      </c>
      <c r="BM211" s="25" t="s">
        <v>2423</v>
      </c>
    </row>
    <row r="212" spans="2:65" s="1" customFormat="1" ht="16.5" customHeight="1">
      <c r="B212" s="202"/>
      <c r="C212" s="203" t="s">
        <v>320</v>
      </c>
      <c r="D212" s="203" t="s">
        <v>160</v>
      </c>
      <c r="E212" s="204" t="s">
        <v>1739</v>
      </c>
      <c r="F212" s="205" t="s">
        <v>312</v>
      </c>
      <c r="G212" s="206" t="s">
        <v>163</v>
      </c>
      <c r="H212" s="207">
        <v>10.8</v>
      </c>
      <c r="I212" s="208"/>
      <c r="J212" s="209">
        <f>ROUND(I212*H212,2)</f>
        <v>0</v>
      </c>
      <c r="K212" s="205" t="s">
        <v>5</v>
      </c>
      <c r="L212" s="47"/>
      <c r="M212" s="210" t="s">
        <v>5</v>
      </c>
      <c r="N212" s="211" t="s">
        <v>44</v>
      </c>
      <c r="O212" s="48"/>
      <c r="P212" s="212">
        <f>O212*H212</f>
        <v>0</v>
      </c>
      <c r="Q212" s="212">
        <v>0</v>
      </c>
      <c r="R212" s="212">
        <f>Q212*H212</f>
        <v>0</v>
      </c>
      <c r="S212" s="212">
        <v>0</v>
      </c>
      <c r="T212" s="213">
        <f>S212*H212</f>
        <v>0</v>
      </c>
      <c r="AR212" s="25" t="s">
        <v>88</v>
      </c>
      <c r="AT212" s="25" t="s">
        <v>160</v>
      </c>
      <c r="AU212" s="25" t="s">
        <v>82</v>
      </c>
      <c r="AY212" s="25" t="s">
        <v>158</v>
      </c>
      <c r="BE212" s="214">
        <f>IF(N212="základní",J212,0)</f>
        <v>0</v>
      </c>
      <c r="BF212" s="214">
        <f>IF(N212="snížená",J212,0)</f>
        <v>0</v>
      </c>
      <c r="BG212" s="214">
        <f>IF(N212="zákl. přenesená",J212,0)</f>
        <v>0</v>
      </c>
      <c r="BH212" s="214">
        <f>IF(N212="sníž. přenesená",J212,0)</f>
        <v>0</v>
      </c>
      <c r="BI212" s="214">
        <f>IF(N212="nulová",J212,0)</f>
        <v>0</v>
      </c>
      <c r="BJ212" s="25" t="s">
        <v>78</v>
      </c>
      <c r="BK212" s="214">
        <f>ROUND(I212*H212,2)</f>
        <v>0</v>
      </c>
      <c r="BL212" s="25" t="s">
        <v>88</v>
      </c>
      <c r="BM212" s="25" t="s">
        <v>2424</v>
      </c>
    </row>
    <row r="213" spans="2:51" s="11" customFormat="1" ht="13.5">
      <c r="B213" s="215"/>
      <c r="D213" s="216" t="s">
        <v>166</v>
      </c>
      <c r="E213" s="217" t="s">
        <v>5</v>
      </c>
      <c r="F213" s="218" t="s">
        <v>314</v>
      </c>
      <c r="H213" s="217" t="s">
        <v>5</v>
      </c>
      <c r="I213" s="219"/>
      <c r="L213" s="215"/>
      <c r="M213" s="220"/>
      <c r="N213" s="221"/>
      <c r="O213" s="221"/>
      <c r="P213" s="221"/>
      <c r="Q213" s="221"/>
      <c r="R213" s="221"/>
      <c r="S213" s="221"/>
      <c r="T213" s="222"/>
      <c r="AT213" s="217" t="s">
        <v>166</v>
      </c>
      <c r="AU213" s="217" t="s">
        <v>82</v>
      </c>
      <c r="AV213" s="11" t="s">
        <v>78</v>
      </c>
      <c r="AW213" s="11" t="s">
        <v>36</v>
      </c>
      <c r="AX213" s="11" t="s">
        <v>73</v>
      </c>
      <c r="AY213" s="217" t="s">
        <v>158</v>
      </c>
    </row>
    <row r="214" spans="2:51" s="12" customFormat="1" ht="13.5">
      <c r="B214" s="223"/>
      <c r="D214" s="216" t="s">
        <v>166</v>
      </c>
      <c r="E214" s="224" t="s">
        <v>5</v>
      </c>
      <c r="F214" s="225" t="s">
        <v>2425</v>
      </c>
      <c r="H214" s="226">
        <v>10.8</v>
      </c>
      <c r="I214" s="227"/>
      <c r="L214" s="223"/>
      <c r="M214" s="228"/>
      <c r="N214" s="229"/>
      <c r="O214" s="229"/>
      <c r="P214" s="229"/>
      <c r="Q214" s="229"/>
      <c r="R214" s="229"/>
      <c r="S214" s="229"/>
      <c r="T214" s="230"/>
      <c r="AT214" s="224" t="s">
        <v>166</v>
      </c>
      <c r="AU214" s="224" t="s">
        <v>82</v>
      </c>
      <c r="AV214" s="12" t="s">
        <v>82</v>
      </c>
      <c r="AW214" s="12" t="s">
        <v>36</v>
      </c>
      <c r="AX214" s="12" t="s">
        <v>73</v>
      </c>
      <c r="AY214" s="224" t="s">
        <v>158</v>
      </c>
    </row>
    <row r="215" spans="2:51" s="13" customFormat="1" ht="13.5">
      <c r="B215" s="231"/>
      <c r="D215" s="216" t="s">
        <v>166</v>
      </c>
      <c r="E215" s="232" t="s">
        <v>5</v>
      </c>
      <c r="F215" s="233" t="s">
        <v>169</v>
      </c>
      <c r="H215" s="234">
        <v>10.8</v>
      </c>
      <c r="I215" s="235"/>
      <c r="L215" s="231"/>
      <c r="M215" s="236"/>
      <c r="N215" s="237"/>
      <c r="O215" s="237"/>
      <c r="P215" s="237"/>
      <c r="Q215" s="237"/>
      <c r="R215" s="237"/>
      <c r="S215" s="237"/>
      <c r="T215" s="238"/>
      <c r="AT215" s="232" t="s">
        <v>166</v>
      </c>
      <c r="AU215" s="232" t="s">
        <v>82</v>
      </c>
      <c r="AV215" s="13" t="s">
        <v>88</v>
      </c>
      <c r="AW215" s="13" t="s">
        <v>36</v>
      </c>
      <c r="AX215" s="13" t="s">
        <v>78</v>
      </c>
      <c r="AY215" s="232" t="s">
        <v>158</v>
      </c>
    </row>
    <row r="216" spans="2:65" s="1" customFormat="1" ht="25.5" customHeight="1">
      <c r="B216" s="202"/>
      <c r="C216" s="203" t="s">
        <v>327</v>
      </c>
      <c r="D216" s="203" t="s">
        <v>160</v>
      </c>
      <c r="E216" s="204" t="s">
        <v>317</v>
      </c>
      <c r="F216" s="205" t="s">
        <v>318</v>
      </c>
      <c r="G216" s="206" t="s">
        <v>163</v>
      </c>
      <c r="H216" s="207">
        <v>41</v>
      </c>
      <c r="I216" s="208"/>
      <c r="J216" s="209">
        <f>ROUND(I216*H216,2)</f>
        <v>0</v>
      </c>
      <c r="K216" s="205" t="s">
        <v>5</v>
      </c>
      <c r="L216" s="47"/>
      <c r="M216" s="210" t="s">
        <v>5</v>
      </c>
      <c r="N216" s="211" t="s">
        <v>44</v>
      </c>
      <c r="O216" s="48"/>
      <c r="P216" s="212">
        <f>O216*H216</f>
        <v>0</v>
      </c>
      <c r="Q216" s="212">
        <v>0</v>
      </c>
      <c r="R216" s="212">
        <f>Q216*H216</f>
        <v>0</v>
      </c>
      <c r="S216" s="212">
        <v>0</v>
      </c>
      <c r="T216" s="213">
        <f>S216*H216</f>
        <v>0</v>
      </c>
      <c r="AR216" s="25" t="s">
        <v>88</v>
      </c>
      <c r="AT216" s="25" t="s">
        <v>160</v>
      </c>
      <c r="AU216" s="25" t="s">
        <v>82</v>
      </c>
      <c r="AY216" s="25" t="s">
        <v>158</v>
      </c>
      <c r="BE216" s="214">
        <f>IF(N216="základní",J216,0)</f>
        <v>0</v>
      </c>
      <c r="BF216" s="214">
        <f>IF(N216="snížená",J216,0)</f>
        <v>0</v>
      </c>
      <c r="BG216" s="214">
        <f>IF(N216="zákl. přenesená",J216,0)</f>
        <v>0</v>
      </c>
      <c r="BH216" s="214">
        <f>IF(N216="sníž. přenesená",J216,0)</f>
        <v>0</v>
      </c>
      <c r="BI216" s="214">
        <f>IF(N216="nulová",J216,0)</f>
        <v>0</v>
      </c>
      <c r="BJ216" s="25" t="s">
        <v>78</v>
      </c>
      <c r="BK216" s="214">
        <f>ROUND(I216*H216,2)</f>
        <v>0</v>
      </c>
      <c r="BL216" s="25" t="s">
        <v>88</v>
      </c>
      <c r="BM216" s="25" t="s">
        <v>2426</v>
      </c>
    </row>
    <row r="217" spans="2:51" s="12" customFormat="1" ht="13.5">
      <c r="B217" s="223"/>
      <c r="D217" s="216" t="s">
        <v>166</v>
      </c>
      <c r="E217" s="224" t="s">
        <v>5</v>
      </c>
      <c r="F217" s="225" t="s">
        <v>2369</v>
      </c>
      <c r="H217" s="226">
        <v>41</v>
      </c>
      <c r="I217" s="227"/>
      <c r="L217" s="223"/>
      <c r="M217" s="228"/>
      <c r="N217" s="229"/>
      <c r="O217" s="229"/>
      <c r="P217" s="229"/>
      <c r="Q217" s="229"/>
      <c r="R217" s="229"/>
      <c r="S217" s="229"/>
      <c r="T217" s="230"/>
      <c r="AT217" s="224" t="s">
        <v>166</v>
      </c>
      <c r="AU217" s="224" t="s">
        <v>82</v>
      </c>
      <c r="AV217" s="12" t="s">
        <v>82</v>
      </c>
      <c r="AW217" s="12" t="s">
        <v>36</v>
      </c>
      <c r="AX217" s="12" t="s">
        <v>73</v>
      </c>
      <c r="AY217" s="224" t="s">
        <v>158</v>
      </c>
    </row>
    <row r="218" spans="2:51" s="13" customFormat="1" ht="13.5">
      <c r="B218" s="231"/>
      <c r="D218" s="216" t="s">
        <v>166</v>
      </c>
      <c r="E218" s="232" t="s">
        <v>5</v>
      </c>
      <c r="F218" s="233" t="s">
        <v>169</v>
      </c>
      <c r="H218" s="234">
        <v>41</v>
      </c>
      <c r="I218" s="235"/>
      <c r="L218" s="231"/>
      <c r="M218" s="236"/>
      <c r="N218" s="237"/>
      <c r="O218" s="237"/>
      <c r="P218" s="237"/>
      <c r="Q218" s="237"/>
      <c r="R218" s="237"/>
      <c r="S218" s="237"/>
      <c r="T218" s="238"/>
      <c r="AT218" s="232" t="s">
        <v>166</v>
      </c>
      <c r="AU218" s="232" t="s">
        <v>82</v>
      </c>
      <c r="AV218" s="13" t="s">
        <v>88</v>
      </c>
      <c r="AW218" s="13" t="s">
        <v>36</v>
      </c>
      <c r="AX218" s="13" t="s">
        <v>78</v>
      </c>
      <c r="AY218" s="232" t="s">
        <v>158</v>
      </c>
    </row>
    <row r="219" spans="2:65" s="1" customFormat="1" ht="16.5" customHeight="1">
      <c r="B219" s="202"/>
      <c r="C219" s="203" t="s">
        <v>362</v>
      </c>
      <c r="D219" s="203" t="s">
        <v>160</v>
      </c>
      <c r="E219" s="204" t="s">
        <v>2427</v>
      </c>
      <c r="F219" s="205" t="s">
        <v>2428</v>
      </c>
      <c r="G219" s="206" t="s">
        <v>163</v>
      </c>
      <c r="H219" s="207">
        <v>1.5</v>
      </c>
      <c r="I219" s="208"/>
      <c r="J219" s="209">
        <f>ROUND(I219*H219,2)</f>
        <v>0</v>
      </c>
      <c r="K219" s="205" t="s">
        <v>5</v>
      </c>
      <c r="L219" s="47"/>
      <c r="M219" s="210" t="s">
        <v>5</v>
      </c>
      <c r="N219" s="211" t="s">
        <v>44</v>
      </c>
      <c r="O219" s="48"/>
      <c r="P219" s="212">
        <f>O219*H219</f>
        <v>0</v>
      </c>
      <c r="Q219" s="212">
        <v>0</v>
      </c>
      <c r="R219" s="212">
        <f>Q219*H219</f>
        <v>0</v>
      </c>
      <c r="S219" s="212">
        <v>0</v>
      </c>
      <c r="T219" s="213">
        <f>S219*H219</f>
        <v>0</v>
      </c>
      <c r="AR219" s="25" t="s">
        <v>88</v>
      </c>
      <c r="AT219" s="25" t="s">
        <v>160</v>
      </c>
      <c r="AU219" s="25" t="s">
        <v>82</v>
      </c>
      <c r="AY219" s="25" t="s">
        <v>158</v>
      </c>
      <c r="BE219" s="214">
        <f>IF(N219="základní",J219,0)</f>
        <v>0</v>
      </c>
      <c r="BF219" s="214">
        <f>IF(N219="snížená",J219,0)</f>
        <v>0</v>
      </c>
      <c r="BG219" s="214">
        <f>IF(N219="zákl. přenesená",J219,0)</f>
        <v>0</v>
      </c>
      <c r="BH219" s="214">
        <f>IF(N219="sníž. přenesená",J219,0)</f>
        <v>0</v>
      </c>
      <c r="BI219" s="214">
        <f>IF(N219="nulová",J219,0)</f>
        <v>0</v>
      </c>
      <c r="BJ219" s="25" t="s">
        <v>78</v>
      </c>
      <c r="BK219" s="214">
        <f>ROUND(I219*H219,2)</f>
        <v>0</v>
      </c>
      <c r="BL219" s="25" t="s">
        <v>88</v>
      </c>
      <c r="BM219" s="25" t="s">
        <v>2429</v>
      </c>
    </row>
    <row r="220" spans="2:63" s="10" customFormat="1" ht="29.85" customHeight="1">
      <c r="B220" s="189"/>
      <c r="D220" s="190" t="s">
        <v>72</v>
      </c>
      <c r="E220" s="200" t="s">
        <v>325</v>
      </c>
      <c r="F220" s="200" t="s">
        <v>326</v>
      </c>
      <c r="I220" s="192"/>
      <c r="J220" s="201">
        <f>BK220</f>
        <v>0</v>
      </c>
      <c r="L220" s="189"/>
      <c r="M220" s="194"/>
      <c r="N220" s="195"/>
      <c r="O220" s="195"/>
      <c r="P220" s="196">
        <f>SUM(P221:P317)</f>
        <v>0</v>
      </c>
      <c r="Q220" s="195"/>
      <c r="R220" s="196">
        <f>SUM(R221:R317)</f>
        <v>0</v>
      </c>
      <c r="S220" s="195"/>
      <c r="T220" s="197">
        <f>SUM(T221:T317)</f>
        <v>0</v>
      </c>
      <c r="AR220" s="190" t="s">
        <v>78</v>
      </c>
      <c r="AT220" s="198" t="s">
        <v>72</v>
      </c>
      <c r="AU220" s="198" t="s">
        <v>78</v>
      </c>
      <c r="AY220" s="190" t="s">
        <v>158</v>
      </c>
      <c r="BK220" s="199">
        <f>SUM(BK221:BK317)</f>
        <v>0</v>
      </c>
    </row>
    <row r="221" spans="2:65" s="1" customFormat="1" ht="25.5" customHeight="1">
      <c r="B221" s="202"/>
      <c r="C221" s="203" t="s">
        <v>367</v>
      </c>
      <c r="D221" s="203" t="s">
        <v>160</v>
      </c>
      <c r="E221" s="204" t="s">
        <v>422</v>
      </c>
      <c r="F221" s="205" t="s">
        <v>423</v>
      </c>
      <c r="G221" s="206" t="s">
        <v>163</v>
      </c>
      <c r="H221" s="207">
        <v>16.7</v>
      </c>
      <c r="I221" s="208"/>
      <c r="J221" s="209">
        <f>ROUND(I221*H221,2)</f>
        <v>0</v>
      </c>
      <c r="K221" s="205" t="s">
        <v>164</v>
      </c>
      <c r="L221" s="47"/>
      <c r="M221" s="210" t="s">
        <v>5</v>
      </c>
      <c r="N221" s="211" t="s">
        <v>44</v>
      </c>
      <c r="O221" s="48"/>
      <c r="P221" s="212">
        <f>O221*H221</f>
        <v>0</v>
      </c>
      <c r="Q221" s="212">
        <v>0</v>
      </c>
      <c r="R221" s="212">
        <f>Q221*H221</f>
        <v>0</v>
      </c>
      <c r="S221" s="212">
        <v>0</v>
      </c>
      <c r="T221" s="213">
        <f>S221*H221</f>
        <v>0</v>
      </c>
      <c r="AR221" s="25" t="s">
        <v>88</v>
      </c>
      <c r="AT221" s="25" t="s">
        <v>160</v>
      </c>
      <c r="AU221" s="25" t="s">
        <v>82</v>
      </c>
      <c r="AY221" s="25" t="s">
        <v>158</v>
      </c>
      <c r="BE221" s="214">
        <f>IF(N221="základní",J221,0)</f>
        <v>0</v>
      </c>
      <c r="BF221" s="214">
        <f>IF(N221="snížená",J221,0)</f>
        <v>0</v>
      </c>
      <c r="BG221" s="214">
        <f>IF(N221="zákl. přenesená",J221,0)</f>
        <v>0</v>
      </c>
      <c r="BH221" s="214">
        <f>IF(N221="sníž. přenesená",J221,0)</f>
        <v>0</v>
      </c>
      <c r="BI221" s="214">
        <f>IF(N221="nulová",J221,0)</f>
        <v>0</v>
      </c>
      <c r="BJ221" s="25" t="s">
        <v>78</v>
      </c>
      <c r="BK221" s="214">
        <f>ROUND(I221*H221,2)</f>
        <v>0</v>
      </c>
      <c r="BL221" s="25" t="s">
        <v>88</v>
      </c>
      <c r="BM221" s="25" t="s">
        <v>2430</v>
      </c>
    </row>
    <row r="222" spans="2:51" s="11" customFormat="1" ht="13.5">
      <c r="B222" s="215"/>
      <c r="D222" s="216" t="s">
        <v>166</v>
      </c>
      <c r="E222" s="217" t="s">
        <v>5</v>
      </c>
      <c r="F222" s="218" t="s">
        <v>420</v>
      </c>
      <c r="H222" s="217" t="s">
        <v>5</v>
      </c>
      <c r="I222" s="219"/>
      <c r="L222" s="215"/>
      <c r="M222" s="220"/>
      <c r="N222" s="221"/>
      <c r="O222" s="221"/>
      <c r="P222" s="221"/>
      <c r="Q222" s="221"/>
      <c r="R222" s="221"/>
      <c r="S222" s="221"/>
      <c r="T222" s="222"/>
      <c r="AT222" s="217" t="s">
        <v>166</v>
      </c>
      <c r="AU222" s="217" t="s">
        <v>82</v>
      </c>
      <c r="AV222" s="11" t="s">
        <v>78</v>
      </c>
      <c r="AW222" s="11" t="s">
        <v>36</v>
      </c>
      <c r="AX222" s="11" t="s">
        <v>73</v>
      </c>
      <c r="AY222" s="217" t="s">
        <v>158</v>
      </c>
    </row>
    <row r="223" spans="2:51" s="12" customFormat="1" ht="13.5">
      <c r="B223" s="223"/>
      <c r="D223" s="216" t="s">
        <v>166</v>
      </c>
      <c r="E223" s="224" t="s">
        <v>5</v>
      </c>
      <c r="F223" s="225" t="s">
        <v>2431</v>
      </c>
      <c r="H223" s="226">
        <v>16.7</v>
      </c>
      <c r="I223" s="227"/>
      <c r="L223" s="223"/>
      <c r="M223" s="228"/>
      <c r="N223" s="229"/>
      <c r="O223" s="229"/>
      <c r="P223" s="229"/>
      <c r="Q223" s="229"/>
      <c r="R223" s="229"/>
      <c r="S223" s="229"/>
      <c r="T223" s="230"/>
      <c r="AT223" s="224" t="s">
        <v>166</v>
      </c>
      <c r="AU223" s="224" t="s">
        <v>82</v>
      </c>
      <c r="AV223" s="12" t="s">
        <v>82</v>
      </c>
      <c r="AW223" s="12" t="s">
        <v>36</v>
      </c>
      <c r="AX223" s="12" t="s">
        <v>73</v>
      </c>
      <c r="AY223" s="224" t="s">
        <v>158</v>
      </c>
    </row>
    <row r="224" spans="2:51" s="13" customFormat="1" ht="13.5">
      <c r="B224" s="231"/>
      <c r="D224" s="216" t="s">
        <v>166</v>
      </c>
      <c r="E224" s="232" t="s">
        <v>5</v>
      </c>
      <c r="F224" s="233" t="s">
        <v>169</v>
      </c>
      <c r="H224" s="234">
        <v>16.7</v>
      </c>
      <c r="I224" s="235"/>
      <c r="L224" s="231"/>
      <c r="M224" s="236"/>
      <c r="N224" s="237"/>
      <c r="O224" s="237"/>
      <c r="P224" s="237"/>
      <c r="Q224" s="237"/>
      <c r="R224" s="237"/>
      <c r="S224" s="237"/>
      <c r="T224" s="238"/>
      <c r="AT224" s="232" t="s">
        <v>166</v>
      </c>
      <c r="AU224" s="232" t="s">
        <v>82</v>
      </c>
      <c r="AV224" s="13" t="s">
        <v>88</v>
      </c>
      <c r="AW224" s="13" t="s">
        <v>36</v>
      </c>
      <c r="AX224" s="13" t="s">
        <v>78</v>
      </c>
      <c r="AY224" s="232" t="s">
        <v>158</v>
      </c>
    </row>
    <row r="225" spans="2:65" s="1" customFormat="1" ht="16.5" customHeight="1">
      <c r="B225" s="202"/>
      <c r="C225" s="203" t="s">
        <v>371</v>
      </c>
      <c r="D225" s="203" t="s">
        <v>160</v>
      </c>
      <c r="E225" s="204" t="s">
        <v>410</v>
      </c>
      <c r="F225" s="205" t="s">
        <v>411</v>
      </c>
      <c r="G225" s="206" t="s">
        <v>163</v>
      </c>
      <c r="H225" s="207">
        <v>408.146</v>
      </c>
      <c r="I225" s="208"/>
      <c r="J225" s="209">
        <f>ROUND(I225*H225,2)</f>
        <v>0</v>
      </c>
      <c r="K225" s="205" t="s">
        <v>5</v>
      </c>
      <c r="L225" s="47"/>
      <c r="M225" s="210" t="s">
        <v>5</v>
      </c>
      <c r="N225" s="211" t="s">
        <v>44</v>
      </c>
      <c r="O225" s="48"/>
      <c r="P225" s="212">
        <f>O225*H225</f>
        <v>0</v>
      </c>
      <c r="Q225" s="212">
        <v>0</v>
      </c>
      <c r="R225" s="212">
        <f>Q225*H225</f>
        <v>0</v>
      </c>
      <c r="S225" s="212">
        <v>0</v>
      </c>
      <c r="T225" s="213">
        <f>S225*H225</f>
        <v>0</v>
      </c>
      <c r="AR225" s="25" t="s">
        <v>88</v>
      </c>
      <c r="AT225" s="25" t="s">
        <v>160</v>
      </c>
      <c r="AU225" s="25" t="s">
        <v>82</v>
      </c>
      <c r="AY225" s="25" t="s">
        <v>158</v>
      </c>
      <c r="BE225" s="214">
        <f>IF(N225="základní",J225,0)</f>
        <v>0</v>
      </c>
      <c r="BF225" s="214">
        <f>IF(N225="snížená",J225,0)</f>
        <v>0</v>
      </c>
      <c r="BG225" s="214">
        <f>IF(N225="zákl. přenesená",J225,0)</f>
        <v>0</v>
      </c>
      <c r="BH225" s="214">
        <f>IF(N225="sníž. přenesená",J225,0)</f>
        <v>0</v>
      </c>
      <c r="BI225" s="214">
        <f>IF(N225="nulová",J225,0)</f>
        <v>0</v>
      </c>
      <c r="BJ225" s="25" t="s">
        <v>78</v>
      </c>
      <c r="BK225" s="214">
        <f>ROUND(I225*H225,2)</f>
        <v>0</v>
      </c>
      <c r="BL225" s="25" t="s">
        <v>88</v>
      </c>
      <c r="BM225" s="25" t="s">
        <v>2432</v>
      </c>
    </row>
    <row r="226" spans="2:51" s="11" customFormat="1" ht="13.5">
      <c r="B226" s="215"/>
      <c r="D226" s="216" t="s">
        <v>166</v>
      </c>
      <c r="E226" s="217" t="s">
        <v>5</v>
      </c>
      <c r="F226" s="218" t="s">
        <v>413</v>
      </c>
      <c r="H226" s="217" t="s">
        <v>5</v>
      </c>
      <c r="I226" s="219"/>
      <c r="L226" s="215"/>
      <c r="M226" s="220"/>
      <c r="N226" s="221"/>
      <c r="O226" s="221"/>
      <c r="P226" s="221"/>
      <c r="Q226" s="221"/>
      <c r="R226" s="221"/>
      <c r="S226" s="221"/>
      <c r="T226" s="222"/>
      <c r="AT226" s="217" t="s">
        <v>166</v>
      </c>
      <c r="AU226" s="217" t="s">
        <v>82</v>
      </c>
      <c r="AV226" s="11" t="s">
        <v>78</v>
      </c>
      <c r="AW226" s="11" t="s">
        <v>36</v>
      </c>
      <c r="AX226" s="11" t="s">
        <v>73</v>
      </c>
      <c r="AY226" s="217" t="s">
        <v>158</v>
      </c>
    </row>
    <row r="227" spans="2:51" s="11" customFormat="1" ht="13.5">
      <c r="B227" s="215"/>
      <c r="D227" s="216" t="s">
        <v>166</v>
      </c>
      <c r="E227" s="217" t="s">
        <v>5</v>
      </c>
      <c r="F227" s="218" t="s">
        <v>414</v>
      </c>
      <c r="H227" s="217" t="s">
        <v>5</v>
      </c>
      <c r="I227" s="219"/>
      <c r="L227" s="215"/>
      <c r="M227" s="220"/>
      <c r="N227" s="221"/>
      <c r="O227" s="221"/>
      <c r="P227" s="221"/>
      <c r="Q227" s="221"/>
      <c r="R227" s="221"/>
      <c r="S227" s="221"/>
      <c r="T227" s="222"/>
      <c r="AT227" s="217" t="s">
        <v>166</v>
      </c>
      <c r="AU227" s="217" t="s">
        <v>82</v>
      </c>
      <c r="AV227" s="11" t="s">
        <v>78</v>
      </c>
      <c r="AW227" s="11" t="s">
        <v>36</v>
      </c>
      <c r="AX227" s="11" t="s">
        <v>73</v>
      </c>
      <c r="AY227" s="217" t="s">
        <v>158</v>
      </c>
    </row>
    <row r="228" spans="2:51" s="12" customFormat="1" ht="13.5">
      <c r="B228" s="223"/>
      <c r="D228" s="216" t="s">
        <v>166</v>
      </c>
      <c r="E228" s="224" t="s">
        <v>5</v>
      </c>
      <c r="F228" s="225" t="s">
        <v>2433</v>
      </c>
      <c r="H228" s="226">
        <v>408.146</v>
      </c>
      <c r="I228" s="227"/>
      <c r="L228" s="223"/>
      <c r="M228" s="228"/>
      <c r="N228" s="229"/>
      <c r="O228" s="229"/>
      <c r="P228" s="229"/>
      <c r="Q228" s="229"/>
      <c r="R228" s="229"/>
      <c r="S228" s="229"/>
      <c r="T228" s="230"/>
      <c r="AT228" s="224" t="s">
        <v>166</v>
      </c>
      <c r="AU228" s="224" t="s">
        <v>82</v>
      </c>
      <c r="AV228" s="12" t="s">
        <v>82</v>
      </c>
      <c r="AW228" s="12" t="s">
        <v>36</v>
      </c>
      <c r="AX228" s="12" t="s">
        <v>73</v>
      </c>
      <c r="AY228" s="224" t="s">
        <v>158</v>
      </c>
    </row>
    <row r="229" spans="2:51" s="13" customFormat="1" ht="13.5">
      <c r="B229" s="231"/>
      <c r="D229" s="216" t="s">
        <v>166</v>
      </c>
      <c r="E229" s="232" t="s">
        <v>5</v>
      </c>
      <c r="F229" s="233" t="s">
        <v>169</v>
      </c>
      <c r="H229" s="234">
        <v>408.146</v>
      </c>
      <c r="I229" s="235"/>
      <c r="L229" s="231"/>
      <c r="M229" s="236"/>
      <c r="N229" s="237"/>
      <c r="O229" s="237"/>
      <c r="P229" s="237"/>
      <c r="Q229" s="237"/>
      <c r="R229" s="237"/>
      <c r="S229" s="237"/>
      <c r="T229" s="238"/>
      <c r="AT229" s="232" t="s">
        <v>166</v>
      </c>
      <c r="AU229" s="232" t="s">
        <v>82</v>
      </c>
      <c r="AV229" s="13" t="s">
        <v>88</v>
      </c>
      <c r="AW229" s="13" t="s">
        <v>36</v>
      </c>
      <c r="AX229" s="13" t="s">
        <v>78</v>
      </c>
      <c r="AY229" s="232" t="s">
        <v>158</v>
      </c>
    </row>
    <row r="230" spans="2:65" s="1" customFormat="1" ht="25.5" customHeight="1">
      <c r="B230" s="202"/>
      <c r="C230" s="203" t="s">
        <v>376</v>
      </c>
      <c r="D230" s="203" t="s">
        <v>160</v>
      </c>
      <c r="E230" s="204" t="s">
        <v>417</v>
      </c>
      <c r="F230" s="205" t="s">
        <v>418</v>
      </c>
      <c r="G230" s="206" t="s">
        <v>163</v>
      </c>
      <c r="H230" s="207">
        <v>16.7</v>
      </c>
      <c r="I230" s="208"/>
      <c r="J230" s="209">
        <f>ROUND(I230*H230,2)</f>
        <v>0</v>
      </c>
      <c r="K230" s="205" t="s">
        <v>164</v>
      </c>
      <c r="L230" s="47"/>
      <c r="M230" s="210" t="s">
        <v>5</v>
      </c>
      <c r="N230" s="211" t="s">
        <v>44</v>
      </c>
      <c r="O230" s="48"/>
      <c r="P230" s="212">
        <f>O230*H230</f>
        <v>0</v>
      </c>
      <c r="Q230" s="212">
        <v>0</v>
      </c>
      <c r="R230" s="212">
        <f>Q230*H230</f>
        <v>0</v>
      </c>
      <c r="S230" s="212">
        <v>0</v>
      </c>
      <c r="T230" s="213">
        <f>S230*H230</f>
        <v>0</v>
      </c>
      <c r="AR230" s="25" t="s">
        <v>88</v>
      </c>
      <c r="AT230" s="25" t="s">
        <v>160</v>
      </c>
      <c r="AU230" s="25" t="s">
        <v>82</v>
      </c>
      <c r="AY230" s="25" t="s">
        <v>158</v>
      </c>
      <c r="BE230" s="214">
        <f>IF(N230="základní",J230,0)</f>
        <v>0</v>
      </c>
      <c r="BF230" s="214">
        <f>IF(N230="snížená",J230,0)</f>
        <v>0</v>
      </c>
      <c r="BG230" s="214">
        <f>IF(N230="zákl. přenesená",J230,0)</f>
        <v>0</v>
      </c>
      <c r="BH230" s="214">
        <f>IF(N230="sníž. přenesená",J230,0)</f>
        <v>0</v>
      </c>
      <c r="BI230" s="214">
        <f>IF(N230="nulová",J230,0)</f>
        <v>0</v>
      </c>
      <c r="BJ230" s="25" t="s">
        <v>78</v>
      </c>
      <c r="BK230" s="214">
        <f>ROUND(I230*H230,2)</f>
        <v>0</v>
      </c>
      <c r="BL230" s="25" t="s">
        <v>88</v>
      </c>
      <c r="BM230" s="25" t="s">
        <v>2434</v>
      </c>
    </row>
    <row r="231" spans="2:51" s="11" customFormat="1" ht="13.5">
      <c r="B231" s="215"/>
      <c r="D231" s="216" t="s">
        <v>166</v>
      </c>
      <c r="E231" s="217" t="s">
        <v>5</v>
      </c>
      <c r="F231" s="218" t="s">
        <v>420</v>
      </c>
      <c r="H231" s="217" t="s">
        <v>5</v>
      </c>
      <c r="I231" s="219"/>
      <c r="L231" s="215"/>
      <c r="M231" s="220"/>
      <c r="N231" s="221"/>
      <c r="O231" s="221"/>
      <c r="P231" s="221"/>
      <c r="Q231" s="221"/>
      <c r="R231" s="221"/>
      <c r="S231" s="221"/>
      <c r="T231" s="222"/>
      <c r="AT231" s="217" t="s">
        <v>166</v>
      </c>
      <c r="AU231" s="217" t="s">
        <v>82</v>
      </c>
      <c r="AV231" s="11" t="s">
        <v>78</v>
      </c>
      <c r="AW231" s="11" t="s">
        <v>36</v>
      </c>
      <c r="AX231" s="11" t="s">
        <v>73</v>
      </c>
      <c r="AY231" s="217" t="s">
        <v>158</v>
      </c>
    </row>
    <row r="232" spans="2:51" s="12" customFormat="1" ht="13.5">
      <c r="B232" s="223"/>
      <c r="D232" s="216" t="s">
        <v>166</v>
      </c>
      <c r="E232" s="224" t="s">
        <v>5</v>
      </c>
      <c r="F232" s="225" t="s">
        <v>2431</v>
      </c>
      <c r="H232" s="226">
        <v>16.7</v>
      </c>
      <c r="I232" s="227"/>
      <c r="L232" s="223"/>
      <c r="M232" s="228"/>
      <c r="N232" s="229"/>
      <c r="O232" s="229"/>
      <c r="P232" s="229"/>
      <c r="Q232" s="229"/>
      <c r="R232" s="229"/>
      <c r="S232" s="229"/>
      <c r="T232" s="230"/>
      <c r="AT232" s="224" t="s">
        <v>166</v>
      </c>
      <c r="AU232" s="224" t="s">
        <v>82</v>
      </c>
      <c r="AV232" s="12" t="s">
        <v>82</v>
      </c>
      <c r="AW232" s="12" t="s">
        <v>36</v>
      </c>
      <c r="AX232" s="12" t="s">
        <v>73</v>
      </c>
      <c r="AY232" s="224" t="s">
        <v>158</v>
      </c>
    </row>
    <row r="233" spans="2:51" s="13" customFormat="1" ht="13.5">
      <c r="B233" s="231"/>
      <c r="D233" s="216" t="s">
        <v>166</v>
      </c>
      <c r="E233" s="232" t="s">
        <v>5</v>
      </c>
      <c r="F233" s="233" t="s">
        <v>169</v>
      </c>
      <c r="H233" s="234">
        <v>16.7</v>
      </c>
      <c r="I233" s="235"/>
      <c r="L233" s="231"/>
      <c r="M233" s="236"/>
      <c r="N233" s="237"/>
      <c r="O233" s="237"/>
      <c r="P233" s="237"/>
      <c r="Q233" s="237"/>
      <c r="R233" s="237"/>
      <c r="S233" s="237"/>
      <c r="T233" s="238"/>
      <c r="AT233" s="232" t="s">
        <v>166</v>
      </c>
      <c r="AU233" s="232" t="s">
        <v>82</v>
      </c>
      <c r="AV233" s="13" t="s">
        <v>88</v>
      </c>
      <c r="AW233" s="13" t="s">
        <v>36</v>
      </c>
      <c r="AX233" s="13" t="s">
        <v>78</v>
      </c>
      <c r="AY233" s="232" t="s">
        <v>158</v>
      </c>
    </row>
    <row r="234" spans="2:65" s="1" customFormat="1" ht="25.5" customHeight="1">
      <c r="B234" s="202"/>
      <c r="C234" s="203" t="s">
        <v>409</v>
      </c>
      <c r="D234" s="203" t="s">
        <v>160</v>
      </c>
      <c r="E234" s="204" t="s">
        <v>368</v>
      </c>
      <c r="F234" s="205" t="s">
        <v>369</v>
      </c>
      <c r="G234" s="206" t="s">
        <v>304</v>
      </c>
      <c r="H234" s="207">
        <v>1536.885</v>
      </c>
      <c r="I234" s="208"/>
      <c r="J234" s="209">
        <f>ROUND(I234*H234,2)</f>
        <v>0</v>
      </c>
      <c r="K234" s="205" t="s">
        <v>164</v>
      </c>
      <c r="L234" s="47"/>
      <c r="M234" s="210" t="s">
        <v>5</v>
      </c>
      <c r="N234" s="211" t="s">
        <v>44</v>
      </c>
      <c r="O234" s="48"/>
      <c r="P234" s="212">
        <f>O234*H234</f>
        <v>0</v>
      </c>
      <c r="Q234" s="212">
        <v>0</v>
      </c>
      <c r="R234" s="212">
        <f>Q234*H234</f>
        <v>0</v>
      </c>
      <c r="S234" s="212">
        <v>0</v>
      </c>
      <c r="T234" s="213">
        <f>S234*H234</f>
        <v>0</v>
      </c>
      <c r="AR234" s="25" t="s">
        <v>88</v>
      </c>
      <c r="AT234" s="25" t="s">
        <v>160</v>
      </c>
      <c r="AU234" s="25" t="s">
        <v>82</v>
      </c>
      <c r="AY234" s="25" t="s">
        <v>158</v>
      </c>
      <c r="BE234" s="214">
        <f>IF(N234="základní",J234,0)</f>
        <v>0</v>
      </c>
      <c r="BF234" s="214">
        <f>IF(N234="snížená",J234,0)</f>
        <v>0</v>
      </c>
      <c r="BG234" s="214">
        <f>IF(N234="zákl. přenesená",J234,0)</f>
        <v>0</v>
      </c>
      <c r="BH234" s="214">
        <f>IF(N234="sníž. přenesená",J234,0)</f>
        <v>0</v>
      </c>
      <c r="BI234" s="214">
        <f>IF(N234="nulová",J234,0)</f>
        <v>0</v>
      </c>
      <c r="BJ234" s="25" t="s">
        <v>78</v>
      </c>
      <c r="BK234" s="214">
        <f>ROUND(I234*H234,2)</f>
        <v>0</v>
      </c>
      <c r="BL234" s="25" t="s">
        <v>88</v>
      </c>
      <c r="BM234" s="25" t="s">
        <v>2435</v>
      </c>
    </row>
    <row r="235" spans="2:51" s="11" customFormat="1" ht="13.5">
      <c r="B235" s="215"/>
      <c r="D235" s="216" t="s">
        <v>166</v>
      </c>
      <c r="E235" s="217" t="s">
        <v>5</v>
      </c>
      <c r="F235" s="218" t="s">
        <v>333</v>
      </c>
      <c r="H235" s="217" t="s">
        <v>5</v>
      </c>
      <c r="I235" s="219"/>
      <c r="L235" s="215"/>
      <c r="M235" s="220"/>
      <c r="N235" s="221"/>
      <c r="O235" s="221"/>
      <c r="P235" s="221"/>
      <c r="Q235" s="221"/>
      <c r="R235" s="221"/>
      <c r="S235" s="221"/>
      <c r="T235" s="222"/>
      <c r="AT235" s="217" t="s">
        <v>166</v>
      </c>
      <c r="AU235" s="217" t="s">
        <v>82</v>
      </c>
      <c r="AV235" s="11" t="s">
        <v>78</v>
      </c>
      <c r="AW235" s="11" t="s">
        <v>36</v>
      </c>
      <c r="AX235" s="11" t="s">
        <v>73</v>
      </c>
      <c r="AY235" s="217" t="s">
        <v>158</v>
      </c>
    </row>
    <row r="236" spans="2:51" s="12" customFormat="1" ht="13.5">
      <c r="B236" s="223"/>
      <c r="D236" s="216" t="s">
        <v>166</v>
      </c>
      <c r="E236" s="224" t="s">
        <v>5</v>
      </c>
      <c r="F236" s="225" t="s">
        <v>2436</v>
      </c>
      <c r="H236" s="226">
        <v>477.75</v>
      </c>
      <c r="I236" s="227"/>
      <c r="L236" s="223"/>
      <c r="M236" s="228"/>
      <c r="N236" s="229"/>
      <c r="O236" s="229"/>
      <c r="P236" s="229"/>
      <c r="Q236" s="229"/>
      <c r="R236" s="229"/>
      <c r="S236" s="229"/>
      <c r="T236" s="230"/>
      <c r="AT236" s="224" t="s">
        <v>166</v>
      </c>
      <c r="AU236" s="224" t="s">
        <v>82</v>
      </c>
      <c r="AV236" s="12" t="s">
        <v>82</v>
      </c>
      <c r="AW236" s="12" t="s">
        <v>36</v>
      </c>
      <c r="AX236" s="12" t="s">
        <v>73</v>
      </c>
      <c r="AY236" s="224" t="s">
        <v>158</v>
      </c>
    </row>
    <row r="237" spans="2:51" s="12" customFormat="1" ht="13.5">
      <c r="B237" s="223"/>
      <c r="D237" s="216" t="s">
        <v>166</v>
      </c>
      <c r="E237" s="224" t="s">
        <v>5</v>
      </c>
      <c r="F237" s="225" t="s">
        <v>2437</v>
      </c>
      <c r="H237" s="226">
        <v>16.35</v>
      </c>
      <c r="I237" s="227"/>
      <c r="L237" s="223"/>
      <c r="M237" s="228"/>
      <c r="N237" s="229"/>
      <c r="O237" s="229"/>
      <c r="P237" s="229"/>
      <c r="Q237" s="229"/>
      <c r="R237" s="229"/>
      <c r="S237" s="229"/>
      <c r="T237" s="230"/>
      <c r="AT237" s="224" t="s">
        <v>166</v>
      </c>
      <c r="AU237" s="224" t="s">
        <v>82</v>
      </c>
      <c r="AV237" s="12" t="s">
        <v>82</v>
      </c>
      <c r="AW237" s="12" t="s">
        <v>36</v>
      </c>
      <c r="AX237" s="12" t="s">
        <v>73</v>
      </c>
      <c r="AY237" s="224" t="s">
        <v>158</v>
      </c>
    </row>
    <row r="238" spans="2:51" s="12" customFormat="1" ht="13.5">
      <c r="B238" s="223"/>
      <c r="D238" s="216" t="s">
        <v>166</v>
      </c>
      <c r="E238" s="224" t="s">
        <v>5</v>
      </c>
      <c r="F238" s="225" t="s">
        <v>2438</v>
      </c>
      <c r="H238" s="226">
        <v>33.6</v>
      </c>
      <c r="I238" s="227"/>
      <c r="L238" s="223"/>
      <c r="M238" s="228"/>
      <c r="N238" s="229"/>
      <c r="O238" s="229"/>
      <c r="P238" s="229"/>
      <c r="Q238" s="229"/>
      <c r="R238" s="229"/>
      <c r="S238" s="229"/>
      <c r="T238" s="230"/>
      <c r="AT238" s="224" t="s">
        <v>166</v>
      </c>
      <c r="AU238" s="224" t="s">
        <v>82</v>
      </c>
      <c r="AV238" s="12" t="s">
        <v>82</v>
      </c>
      <c r="AW238" s="12" t="s">
        <v>36</v>
      </c>
      <c r="AX238" s="12" t="s">
        <v>73</v>
      </c>
      <c r="AY238" s="224" t="s">
        <v>158</v>
      </c>
    </row>
    <row r="239" spans="2:51" s="12" customFormat="1" ht="13.5">
      <c r="B239" s="223"/>
      <c r="D239" s="216" t="s">
        <v>166</v>
      </c>
      <c r="E239" s="224" t="s">
        <v>5</v>
      </c>
      <c r="F239" s="225" t="s">
        <v>2439</v>
      </c>
      <c r="H239" s="226">
        <v>3.6</v>
      </c>
      <c r="I239" s="227"/>
      <c r="L239" s="223"/>
      <c r="M239" s="228"/>
      <c r="N239" s="229"/>
      <c r="O239" s="229"/>
      <c r="P239" s="229"/>
      <c r="Q239" s="229"/>
      <c r="R239" s="229"/>
      <c r="S239" s="229"/>
      <c r="T239" s="230"/>
      <c r="AT239" s="224" t="s">
        <v>166</v>
      </c>
      <c r="AU239" s="224" t="s">
        <v>82</v>
      </c>
      <c r="AV239" s="12" t="s">
        <v>82</v>
      </c>
      <c r="AW239" s="12" t="s">
        <v>36</v>
      </c>
      <c r="AX239" s="12" t="s">
        <v>73</v>
      </c>
      <c r="AY239" s="224" t="s">
        <v>158</v>
      </c>
    </row>
    <row r="240" spans="2:51" s="12" customFormat="1" ht="13.5">
      <c r="B240" s="223"/>
      <c r="D240" s="216" t="s">
        <v>166</v>
      </c>
      <c r="E240" s="224" t="s">
        <v>5</v>
      </c>
      <c r="F240" s="225" t="s">
        <v>2440</v>
      </c>
      <c r="H240" s="226">
        <v>1.8</v>
      </c>
      <c r="I240" s="227"/>
      <c r="L240" s="223"/>
      <c r="M240" s="228"/>
      <c r="N240" s="229"/>
      <c r="O240" s="229"/>
      <c r="P240" s="229"/>
      <c r="Q240" s="229"/>
      <c r="R240" s="229"/>
      <c r="S240" s="229"/>
      <c r="T240" s="230"/>
      <c r="AT240" s="224" t="s">
        <v>166</v>
      </c>
      <c r="AU240" s="224" t="s">
        <v>82</v>
      </c>
      <c r="AV240" s="12" t="s">
        <v>82</v>
      </c>
      <c r="AW240" s="12" t="s">
        <v>36</v>
      </c>
      <c r="AX240" s="12" t="s">
        <v>73</v>
      </c>
      <c r="AY240" s="224" t="s">
        <v>158</v>
      </c>
    </row>
    <row r="241" spans="2:51" s="12" customFormat="1" ht="13.5">
      <c r="B241" s="223"/>
      <c r="D241" s="216" t="s">
        <v>166</v>
      </c>
      <c r="E241" s="224" t="s">
        <v>5</v>
      </c>
      <c r="F241" s="225" t="s">
        <v>340</v>
      </c>
      <c r="H241" s="226">
        <v>31.35</v>
      </c>
      <c r="I241" s="227"/>
      <c r="L241" s="223"/>
      <c r="M241" s="228"/>
      <c r="N241" s="229"/>
      <c r="O241" s="229"/>
      <c r="P241" s="229"/>
      <c r="Q241" s="229"/>
      <c r="R241" s="229"/>
      <c r="S241" s="229"/>
      <c r="T241" s="230"/>
      <c r="AT241" s="224" t="s">
        <v>166</v>
      </c>
      <c r="AU241" s="224" t="s">
        <v>82</v>
      </c>
      <c r="AV241" s="12" t="s">
        <v>82</v>
      </c>
      <c r="AW241" s="12" t="s">
        <v>36</v>
      </c>
      <c r="AX241" s="12" t="s">
        <v>73</v>
      </c>
      <c r="AY241" s="224" t="s">
        <v>158</v>
      </c>
    </row>
    <row r="242" spans="2:51" s="12" customFormat="1" ht="13.5">
      <c r="B242" s="223"/>
      <c r="D242" s="216" t="s">
        <v>166</v>
      </c>
      <c r="E242" s="224" t="s">
        <v>5</v>
      </c>
      <c r="F242" s="225" t="s">
        <v>2441</v>
      </c>
      <c r="H242" s="226">
        <v>15.025</v>
      </c>
      <c r="I242" s="227"/>
      <c r="L242" s="223"/>
      <c r="M242" s="228"/>
      <c r="N242" s="229"/>
      <c r="O242" s="229"/>
      <c r="P242" s="229"/>
      <c r="Q242" s="229"/>
      <c r="R242" s="229"/>
      <c r="S242" s="229"/>
      <c r="T242" s="230"/>
      <c r="AT242" s="224" t="s">
        <v>166</v>
      </c>
      <c r="AU242" s="224" t="s">
        <v>82</v>
      </c>
      <c r="AV242" s="12" t="s">
        <v>82</v>
      </c>
      <c r="AW242" s="12" t="s">
        <v>36</v>
      </c>
      <c r="AX242" s="12" t="s">
        <v>73</v>
      </c>
      <c r="AY242" s="224" t="s">
        <v>158</v>
      </c>
    </row>
    <row r="243" spans="2:51" s="12" customFormat="1" ht="13.5">
      <c r="B243" s="223"/>
      <c r="D243" s="216" t="s">
        <v>166</v>
      </c>
      <c r="E243" s="224" t="s">
        <v>5</v>
      </c>
      <c r="F243" s="225" t="s">
        <v>2442</v>
      </c>
      <c r="H243" s="226">
        <v>18.025</v>
      </c>
      <c r="I243" s="227"/>
      <c r="L243" s="223"/>
      <c r="M243" s="228"/>
      <c r="N243" s="229"/>
      <c r="O243" s="229"/>
      <c r="P243" s="229"/>
      <c r="Q243" s="229"/>
      <c r="R243" s="229"/>
      <c r="S243" s="229"/>
      <c r="T243" s="230"/>
      <c r="AT243" s="224" t="s">
        <v>166</v>
      </c>
      <c r="AU243" s="224" t="s">
        <v>82</v>
      </c>
      <c r="AV243" s="12" t="s">
        <v>82</v>
      </c>
      <c r="AW243" s="12" t="s">
        <v>36</v>
      </c>
      <c r="AX243" s="12" t="s">
        <v>73</v>
      </c>
      <c r="AY243" s="224" t="s">
        <v>158</v>
      </c>
    </row>
    <row r="244" spans="2:51" s="12" customFormat="1" ht="13.5">
      <c r="B244" s="223"/>
      <c r="D244" s="216" t="s">
        <v>166</v>
      </c>
      <c r="E244" s="224" t="s">
        <v>5</v>
      </c>
      <c r="F244" s="225" t="s">
        <v>339</v>
      </c>
      <c r="H244" s="226">
        <v>24.9</v>
      </c>
      <c r="I244" s="227"/>
      <c r="L244" s="223"/>
      <c r="M244" s="228"/>
      <c r="N244" s="229"/>
      <c r="O244" s="229"/>
      <c r="P244" s="229"/>
      <c r="Q244" s="229"/>
      <c r="R244" s="229"/>
      <c r="S244" s="229"/>
      <c r="T244" s="230"/>
      <c r="AT244" s="224" t="s">
        <v>166</v>
      </c>
      <c r="AU244" s="224" t="s">
        <v>82</v>
      </c>
      <c r="AV244" s="12" t="s">
        <v>82</v>
      </c>
      <c r="AW244" s="12" t="s">
        <v>36</v>
      </c>
      <c r="AX244" s="12" t="s">
        <v>73</v>
      </c>
      <c r="AY244" s="224" t="s">
        <v>158</v>
      </c>
    </row>
    <row r="245" spans="2:51" s="12" customFormat="1" ht="13.5">
      <c r="B245" s="223"/>
      <c r="D245" s="216" t="s">
        <v>166</v>
      </c>
      <c r="E245" s="224" t="s">
        <v>5</v>
      </c>
      <c r="F245" s="225" t="s">
        <v>2443</v>
      </c>
      <c r="H245" s="226">
        <v>6</v>
      </c>
      <c r="I245" s="227"/>
      <c r="L245" s="223"/>
      <c r="M245" s="228"/>
      <c r="N245" s="229"/>
      <c r="O245" s="229"/>
      <c r="P245" s="229"/>
      <c r="Q245" s="229"/>
      <c r="R245" s="229"/>
      <c r="S245" s="229"/>
      <c r="T245" s="230"/>
      <c r="AT245" s="224" t="s">
        <v>166</v>
      </c>
      <c r="AU245" s="224" t="s">
        <v>82</v>
      </c>
      <c r="AV245" s="12" t="s">
        <v>82</v>
      </c>
      <c r="AW245" s="12" t="s">
        <v>36</v>
      </c>
      <c r="AX245" s="12" t="s">
        <v>73</v>
      </c>
      <c r="AY245" s="224" t="s">
        <v>158</v>
      </c>
    </row>
    <row r="246" spans="2:51" s="12" customFormat="1" ht="13.5">
      <c r="B246" s="223"/>
      <c r="D246" s="216" t="s">
        <v>166</v>
      </c>
      <c r="E246" s="224" t="s">
        <v>5</v>
      </c>
      <c r="F246" s="225" t="s">
        <v>2444</v>
      </c>
      <c r="H246" s="226">
        <v>8.475</v>
      </c>
      <c r="I246" s="227"/>
      <c r="L246" s="223"/>
      <c r="M246" s="228"/>
      <c r="N246" s="229"/>
      <c r="O246" s="229"/>
      <c r="P246" s="229"/>
      <c r="Q246" s="229"/>
      <c r="R246" s="229"/>
      <c r="S246" s="229"/>
      <c r="T246" s="230"/>
      <c r="AT246" s="224" t="s">
        <v>166</v>
      </c>
      <c r="AU246" s="224" t="s">
        <v>82</v>
      </c>
      <c r="AV246" s="12" t="s">
        <v>82</v>
      </c>
      <c r="AW246" s="12" t="s">
        <v>36</v>
      </c>
      <c r="AX246" s="12" t="s">
        <v>73</v>
      </c>
      <c r="AY246" s="224" t="s">
        <v>158</v>
      </c>
    </row>
    <row r="247" spans="2:51" s="12" customFormat="1" ht="13.5">
      <c r="B247" s="223"/>
      <c r="D247" s="216" t="s">
        <v>166</v>
      </c>
      <c r="E247" s="224" t="s">
        <v>5</v>
      </c>
      <c r="F247" s="225" t="s">
        <v>2445</v>
      </c>
      <c r="H247" s="226">
        <v>22</v>
      </c>
      <c r="I247" s="227"/>
      <c r="L247" s="223"/>
      <c r="M247" s="228"/>
      <c r="N247" s="229"/>
      <c r="O247" s="229"/>
      <c r="P247" s="229"/>
      <c r="Q247" s="229"/>
      <c r="R247" s="229"/>
      <c r="S247" s="229"/>
      <c r="T247" s="230"/>
      <c r="AT247" s="224" t="s">
        <v>166</v>
      </c>
      <c r="AU247" s="224" t="s">
        <v>82</v>
      </c>
      <c r="AV247" s="12" t="s">
        <v>82</v>
      </c>
      <c r="AW247" s="12" t="s">
        <v>36</v>
      </c>
      <c r="AX247" s="12" t="s">
        <v>73</v>
      </c>
      <c r="AY247" s="224" t="s">
        <v>158</v>
      </c>
    </row>
    <row r="248" spans="2:51" s="12" customFormat="1" ht="13.5">
      <c r="B248" s="223"/>
      <c r="D248" s="216" t="s">
        <v>166</v>
      </c>
      <c r="E248" s="224" t="s">
        <v>5</v>
      </c>
      <c r="F248" s="225" t="s">
        <v>2446</v>
      </c>
      <c r="H248" s="226">
        <v>4.98</v>
      </c>
      <c r="I248" s="227"/>
      <c r="L248" s="223"/>
      <c r="M248" s="228"/>
      <c r="N248" s="229"/>
      <c r="O248" s="229"/>
      <c r="P248" s="229"/>
      <c r="Q248" s="229"/>
      <c r="R248" s="229"/>
      <c r="S248" s="229"/>
      <c r="T248" s="230"/>
      <c r="AT248" s="224" t="s">
        <v>166</v>
      </c>
      <c r="AU248" s="224" t="s">
        <v>82</v>
      </c>
      <c r="AV248" s="12" t="s">
        <v>82</v>
      </c>
      <c r="AW248" s="12" t="s">
        <v>36</v>
      </c>
      <c r="AX248" s="12" t="s">
        <v>73</v>
      </c>
      <c r="AY248" s="224" t="s">
        <v>158</v>
      </c>
    </row>
    <row r="249" spans="2:51" s="12" customFormat="1" ht="13.5">
      <c r="B249" s="223"/>
      <c r="D249" s="216" t="s">
        <v>166</v>
      </c>
      <c r="E249" s="224" t="s">
        <v>5</v>
      </c>
      <c r="F249" s="225" t="s">
        <v>2447</v>
      </c>
      <c r="H249" s="226">
        <v>24.45</v>
      </c>
      <c r="I249" s="227"/>
      <c r="L249" s="223"/>
      <c r="M249" s="228"/>
      <c r="N249" s="229"/>
      <c r="O249" s="229"/>
      <c r="P249" s="229"/>
      <c r="Q249" s="229"/>
      <c r="R249" s="229"/>
      <c r="S249" s="229"/>
      <c r="T249" s="230"/>
      <c r="AT249" s="224" t="s">
        <v>166</v>
      </c>
      <c r="AU249" s="224" t="s">
        <v>82</v>
      </c>
      <c r="AV249" s="12" t="s">
        <v>82</v>
      </c>
      <c r="AW249" s="12" t="s">
        <v>36</v>
      </c>
      <c r="AX249" s="12" t="s">
        <v>73</v>
      </c>
      <c r="AY249" s="224" t="s">
        <v>158</v>
      </c>
    </row>
    <row r="250" spans="2:51" s="12" customFormat="1" ht="13.5">
      <c r="B250" s="223"/>
      <c r="D250" s="216" t="s">
        <v>166</v>
      </c>
      <c r="E250" s="224" t="s">
        <v>5</v>
      </c>
      <c r="F250" s="225" t="s">
        <v>2448</v>
      </c>
      <c r="H250" s="226">
        <v>25.8</v>
      </c>
      <c r="I250" s="227"/>
      <c r="L250" s="223"/>
      <c r="M250" s="228"/>
      <c r="N250" s="229"/>
      <c r="O250" s="229"/>
      <c r="P250" s="229"/>
      <c r="Q250" s="229"/>
      <c r="R250" s="229"/>
      <c r="S250" s="229"/>
      <c r="T250" s="230"/>
      <c r="AT250" s="224" t="s">
        <v>166</v>
      </c>
      <c r="AU250" s="224" t="s">
        <v>82</v>
      </c>
      <c r="AV250" s="12" t="s">
        <v>82</v>
      </c>
      <c r="AW250" s="12" t="s">
        <v>36</v>
      </c>
      <c r="AX250" s="12" t="s">
        <v>73</v>
      </c>
      <c r="AY250" s="224" t="s">
        <v>158</v>
      </c>
    </row>
    <row r="251" spans="2:51" s="12" customFormat="1" ht="13.5">
      <c r="B251" s="223"/>
      <c r="D251" s="216" t="s">
        <v>166</v>
      </c>
      <c r="E251" s="224" t="s">
        <v>5</v>
      </c>
      <c r="F251" s="225" t="s">
        <v>2449</v>
      </c>
      <c r="H251" s="226">
        <v>540.755</v>
      </c>
      <c r="I251" s="227"/>
      <c r="L251" s="223"/>
      <c r="M251" s="228"/>
      <c r="N251" s="229"/>
      <c r="O251" s="229"/>
      <c r="P251" s="229"/>
      <c r="Q251" s="229"/>
      <c r="R251" s="229"/>
      <c r="S251" s="229"/>
      <c r="T251" s="230"/>
      <c r="AT251" s="224" t="s">
        <v>166</v>
      </c>
      <c r="AU251" s="224" t="s">
        <v>82</v>
      </c>
      <c r="AV251" s="12" t="s">
        <v>82</v>
      </c>
      <c r="AW251" s="12" t="s">
        <v>36</v>
      </c>
      <c r="AX251" s="12" t="s">
        <v>73</v>
      </c>
      <c r="AY251" s="224" t="s">
        <v>158</v>
      </c>
    </row>
    <row r="252" spans="2:51" s="12" customFormat="1" ht="13.5">
      <c r="B252" s="223"/>
      <c r="D252" s="216" t="s">
        <v>166</v>
      </c>
      <c r="E252" s="224" t="s">
        <v>5</v>
      </c>
      <c r="F252" s="225" t="s">
        <v>2450</v>
      </c>
      <c r="H252" s="226">
        <v>28.4</v>
      </c>
      <c r="I252" s="227"/>
      <c r="L252" s="223"/>
      <c r="M252" s="228"/>
      <c r="N252" s="229"/>
      <c r="O252" s="229"/>
      <c r="P252" s="229"/>
      <c r="Q252" s="229"/>
      <c r="R252" s="229"/>
      <c r="S252" s="229"/>
      <c r="T252" s="230"/>
      <c r="AT252" s="224" t="s">
        <v>166</v>
      </c>
      <c r="AU252" s="224" t="s">
        <v>82</v>
      </c>
      <c r="AV252" s="12" t="s">
        <v>82</v>
      </c>
      <c r="AW252" s="12" t="s">
        <v>36</v>
      </c>
      <c r="AX252" s="12" t="s">
        <v>73</v>
      </c>
      <c r="AY252" s="224" t="s">
        <v>158</v>
      </c>
    </row>
    <row r="253" spans="2:51" s="12" customFormat="1" ht="13.5">
      <c r="B253" s="223"/>
      <c r="D253" s="216" t="s">
        <v>166</v>
      </c>
      <c r="E253" s="224" t="s">
        <v>5</v>
      </c>
      <c r="F253" s="225" t="s">
        <v>2451</v>
      </c>
      <c r="H253" s="226">
        <v>49.175</v>
      </c>
      <c r="I253" s="227"/>
      <c r="L253" s="223"/>
      <c r="M253" s="228"/>
      <c r="N253" s="229"/>
      <c r="O253" s="229"/>
      <c r="P253" s="229"/>
      <c r="Q253" s="229"/>
      <c r="R253" s="229"/>
      <c r="S253" s="229"/>
      <c r="T253" s="230"/>
      <c r="AT253" s="224" t="s">
        <v>166</v>
      </c>
      <c r="AU253" s="224" t="s">
        <v>82</v>
      </c>
      <c r="AV253" s="12" t="s">
        <v>82</v>
      </c>
      <c r="AW253" s="12" t="s">
        <v>36</v>
      </c>
      <c r="AX253" s="12" t="s">
        <v>73</v>
      </c>
      <c r="AY253" s="224" t="s">
        <v>158</v>
      </c>
    </row>
    <row r="254" spans="2:51" s="12" customFormat="1" ht="13.5">
      <c r="B254" s="223"/>
      <c r="D254" s="216" t="s">
        <v>166</v>
      </c>
      <c r="E254" s="224" t="s">
        <v>5</v>
      </c>
      <c r="F254" s="225" t="s">
        <v>2452</v>
      </c>
      <c r="H254" s="226">
        <v>5.9</v>
      </c>
      <c r="I254" s="227"/>
      <c r="L254" s="223"/>
      <c r="M254" s="228"/>
      <c r="N254" s="229"/>
      <c r="O254" s="229"/>
      <c r="P254" s="229"/>
      <c r="Q254" s="229"/>
      <c r="R254" s="229"/>
      <c r="S254" s="229"/>
      <c r="T254" s="230"/>
      <c r="AT254" s="224" t="s">
        <v>166</v>
      </c>
      <c r="AU254" s="224" t="s">
        <v>82</v>
      </c>
      <c r="AV254" s="12" t="s">
        <v>82</v>
      </c>
      <c r="AW254" s="12" t="s">
        <v>36</v>
      </c>
      <c r="AX254" s="12" t="s">
        <v>73</v>
      </c>
      <c r="AY254" s="224" t="s">
        <v>158</v>
      </c>
    </row>
    <row r="255" spans="2:51" s="12" customFormat="1" ht="13.5">
      <c r="B255" s="223"/>
      <c r="D255" s="216" t="s">
        <v>166</v>
      </c>
      <c r="E255" s="224" t="s">
        <v>5</v>
      </c>
      <c r="F255" s="225" t="s">
        <v>2453</v>
      </c>
      <c r="H255" s="226">
        <v>5.7</v>
      </c>
      <c r="I255" s="227"/>
      <c r="L255" s="223"/>
      <c r="M255" s="228"/>
      <c r="N255" s="229"/>
      <c r="O255" s="229"/>
      <c r="P255" s="229"/>
      <c r="Q255" s="229"/>
      <c r="R255" s="229"/>
      <c r="S255" s="229"/>
      <c r="T255" s="230"/>
      <c r="AT255" s="224" t="s">
        <v>166</v>
      </c>
      <c r="AU255" s="224" t="s">
        <v>82</v>
      </c>
      <c r="AV255" s="12" t="s">
        <v>82</v>
      </c>
      <c r="AW255" s="12" t="s">
        <v>36</v>
      </c>
      <c r="AX255" s="12" t="s">
        <v>73</v>
      </c>
      <c r="AY255" s="224" t="s">
        <v>158</v>
      </c>
    </row>
    <row r="256" spans="2:51" s="12" customFormat="1" ht="13.5">
      <c r="B256" s="223"/>
      <c r="D256" s="216" t="s">
        <v>166</v>
      </c>
      <c r="E256" s="224" t="s">
        <v>5</v>
      </c>
      <c r="F256" s="225" t="s">
        <v>2454</v>
      </c>
      <c r="H256" s="226">
        <v>10.85</v>
      </c>
      <c r="I256" s="227"/>
      <c r="L256" s="223"/>
      <c r="M256" s="228"/>
      <c r="N256" s="229"/>
      <c r="O256" s="229"/>
      <c r="P256" s="229"/>
      <c r="Q256" s="229"/>
      <c r="R256" s="229"/>
      <c r="S256" s="229"/>
      <c r="T256" s="230"/>
      <c r="AT256" s="224" t="s">
        <v>166</v>
      </c>
      <c r="AU256" s="224" t="s">
        <v>82</v>
      </c>
      <c r="AV256" s="12" t="s">
        <v>82</v>
      </c>
      <c r="AW256" s="12" t="s">
        <v>36</v>
      </c>
      <c r="AX256" s="12" t="s">
        <v>73</v>
      </c>
      <c r="AY256" s="224" t="s">
        <v>158</v>
      </c>
    </row>
    <row r="257" spans="2:51" s="12" customFormat="1" ht="13.5">
      <c r="B257" s="223"/>
      <c r="D257" s="216" t="s">
        <v>166</v>
      </c>
      <c r="E257" s="224" t="s">
        <v>5</v>
      </c>
      <c r="F257" s="225" t="s">
        <v>2455</v>
      </c>
      <c r="H257" s="226">
        <v>5.6</v>
      </c>
      <c r="I257" s="227"/>
      <c r="L257" s="223"/>
      <c r="M257" s="228"/>
      <c r="N257" s="229"/>
      <c r="O257" s="229"/>
      <c r="P257" s="229"/>
      <c r="Q257" s="229"/>
      <c r="R257" s="229"/>
      <c r="S257" s="229"/>
      <c r="T257" s="230"/>
      <c r="AT257" s="224" t="s">
        <v>166</v>
      </c>
      <c r="AU257" s="224" t="s">
        <v>82</v>
      </c>
      <c r="AV257" s="12" t="s">
        <v>82</v>
      </c>
      <c r="AW257" s="12" t="s">
        <v>36</v>
      </c>
      <c r="AX257" s="12" t="s">
        <v>73</v>
      </c>
      <c r="AY257" s="224" t="s">
        <v>158</v>
      </c>
    </row>
    <row r="258" spans="2:51" s="11" customFormat="1" ht="13.5">
      <c r="B258" s="215"/>
      <c r="D258" s="216" t="s">
        <v>166</v>
      </c>
      <c r="E258" s="217" t="s">
        <v>5</v>
      </c>
      <c r="F258" s="218" t="s">
        <v>2456</v>
      </c>
      <c r="H258" s="217" t="s">
        <v>5</v>
      </c>
      <c r="I258" s="219"/>
      <c r="L258" s="215"/>
      <c r="M258" s="220"/>
      <c r="N258" s="221"/>
      <c r="O258" s="221"/>
      <c r="P258" s="221"/>
      <c r="Q258" s="221"/>
      <c r="R258" s="221"/>
      <c r="S258" s="221"/>
      <c r="T258" s="222"/>
      <c r="AT258" s="217" t="s">
        <v>166</v>
      </c>
      <c r="AU258" s="217" t="s">
        <v>82</v>
      </c>
      <c r="AV258" s="11" t="s">
        <v>78</v>
      </c>
      <c r="AW258" s="11" t="s">
        <v>36</v>
      </c>
      <c r="AX258" s="11" t="s">
        <v>73</v>
      </c>
      <c r="AY258" s="217" t="s">
        <v>158</v>
      </c>
    </row>
    <row r="259" spans="2:51" s="12" customFormat="1" ht="13.5">
      <c r="B259" s="223"/>
      <c r="D259" s="216" t="s">
        <v>166</v>
      </c>
      <c r="E259" s="224" t="s">
        <v>5</v>
      </c>
      <c r="F259" s="225" t="s">
        <v>2457</v>
      </c>
      <c r="H259" s="226">
        <v>176.4</v>
      </c>
      <c r="I259" s="227"/>
      <c r="L259" s="223"/>
      <c r="M259" s="228"/>
      <c r="N259" s="229"/>
      <c r="O259" s="229"/>
      <c r="P259" s="229"/>
      <c r="Q259" s="229"/>
      <c r="R259" s="229"/>
      <c r="S259" s="229"/>
      <c r="T259" s="230"/>
      <c r="AT259" s="224" t="s">
        <v>166</v>
      </c>
      <c r="AU259" s="224" t="s">
        <v>82</v>
      </c>
      <c r="AV259" s="12" t="s">
        <v>82</v>
      </c>
      <c r="AW259" s="12" t="s">
        <v>36</v>
      </c>
      <c r="AX259" s="12" t="s">
        <v>73</v>
      </c>
      <c r="AY259" s="224" t="s">
        <v>158</v>
      </c>
    </row>
    <row r="260" spans="2:51" s="13" customFormat="1" ht="13.5">
      <c r="B260" s="231"/>
      <c r="D260" s="216" t="s">
        <v>166</v>
      </c>
      <c r="E260" s="232" t="s">
        <v>5</v>
      </c>
      <c r="F260" s="233" t="s">
        <v>169</v>
      </c>
      <c r="H260" s="234">
        <v>1536.885</v>
      </c>
      <c r="I260" s="235"/>
      <c r="L260" s="231"/>
      <c r="M260" s="236"/>
      <c r="N260" s="237"/>
      <c r="O260" s="237"/>
      <c r="P260" s="237"/>
      <c r="Q260" s="237"/>
      <c r="R260" s="237"/>
      <c r="S260" s="237"/>
      <c r="T260" s="238"/>
      <c r="AT260" s="232" t="s">
        <v>166</v>
      </c>
      <c r="AU260" s="232" t="s">
        <v>82</v>
      </c>
      <c r="AV260" s="13" t="s">
        <v>88</v>
      </c>
      <c r="AW260" s="13" t="s">
        <v>36</v>
      </c>
      <c r="AX260" s="13" t="s">
        <v>78</v>
      </c>
      <c r="AY260" s="232" t="s">
        <v>158</v>
      </c>
    </row>
    <row r="261" spans="2:65" s="1" customFormat="1" ht="16.5" customHeight="1">
      <c r="B261" s="202"/>
      <c r="C261" s="239" t="s">
        <v>416</v>
      </c>
      <c r="D261" s="239" t="s">
        <v>245</v>
      </c>
      <c r="E261" s="240" t="s">
        <v>2458</v>
      </c>
      <c r="F261" s="241" t="s">
        <v>373</v>
      </c>
      <c r="G261" s="242" t="s">
        <v>304</v>
      </c>
      <c r="H261" s="243">
        <v>1613.729</v>
      </c>
      <c r="I261" s="244"/>
      <c r="J261" s="245">
        <f>ROUND(I261*H261,2)</f>
        <v>0</v>
      </c>
      <c r="K261" s="241" t="s">
        <v>5</v>
      </c>
      <c r="L261" s="246"/>
      <c r="M261" s="247" t="s">
        <v>5</v>
      </c>
      <c r="N261" s="248" t="s">
        <v>44</v>
      </c>
      <c r="O261" s="48"/>
      <c r="P261" s="212">
        <f>O261*H261</f>
        <v>0</v>
      </c>
      <c r="Q261" s="212">
        <v>0</v>
      </c>
      <c r="R261" s="212">
        <f>Q261*H261</f>
        <v>0</v>
      </c>
      <c r="S261" s="212">
        <v>0</v>
      </c>
      <c r="T261" s="213">
        <f>S261*H261</f>
        <v>0</v>
      </c>
      <c r="AR261" s="25" t="s">
        <v>204</v>
      </c>
      <c r="AT261" s="25" t="s">
        <v>245</v>
      </c>
      <c r="AU261" s="25" t="s">
        <v>82</v>
      </c>
      <c r="AY261" s="25" t="s">
        <v>158</v>
      </c>
      <c r="BE261" s="214">
        <f>IF(N261="základní",J261,0)</f>
        <v>0</v>
      </c>
      <c r="BF261" s="214">
        <f>IF(N261="snížená",J261,0)</f>
        <v>0</v>
      </c>
      <c r="BG261" s="214">
        <f>IF(N261="zákl. přenesená",J261,0)</f>
        <v>0</v>
      </c>
      <c r="BH261" s="214">
        <f>IF(N261="sníž. přenesená",J261,0)</f>
        <v>0</v>
      </c>
      <c r="BI261" s="214">
        <f>IF(N261="nulová",J261,0)</f>
        <v>0</v>
      </c>
      <c r="BJ261" s="25" t="s">
        <v>78</v>
      </c>
      <c r="BK261" s="214">
        <f>ROUND(I261*H261,2)</f>
        <v>0</v>
      </c>
      <c r="BL261" s="25" t="s">
        <v>88</v>
      </c>
      <c r="BM261" s="25" t="s">
        <v>2459</v>
      </c>
    </row>
    <row r="262" spans="2:51" s="12" customFormat="1" ht="13.5">
      <c r="B262" s="223"/>
      <c r="D262" s="216" t="s">
        <v>166</v>
      </c>
      <c r="E262" s="224" t="s">
        <v>5</v>
      </c>
      <c r="F262" s="225" t="s">
        <v>2460</v>
      </c>
      <c r="H262" s="226">
        <v>1613.729</v>
      </c>
      <c r="I262" s="227"/>
      <c r="L262" s="223"/>
      <c r="M262" s="228"/>
      <c r="N262" s="229"/>
      <c r="O262" s="229"/>
      <c r="P262" s="229"/>
      <c r="Q262" s="229"/>
      <c r="R262" s="229"/>
      <c r="S262" s="229"/>
      <c r="T262" s="230"/>
      <c r="AT262" s="224" t="s">
        <v>166</v>
      </c>
      <c r="AU262" s="224" t="s">
        <v>82</v>
      </c>
      <c r="AV262" s="12" t="s">
        <v>82</v>
      </c>
      <c r="AW262" s="12" t="s">
        <v>36</v>
      </c>
      <c r="AX262" s="12" t="s">
        <v>73</v>
      </c>
      <c r="AY262" s="224" t="s">
        <v>158</v>
      </c>
    </row>
    <row r="263" spans="2:51" s="13" customFormat="1" ht="13.5">
      <c r="B263" s="231"/>
      <c r="D263" s="216" t="s">
        <v>166</v>
      </c>
      <c r="E263" s="232" t="s">
        <v>5</v>
      </c>
      <c r="F263" s="233" t="s">
        <v>169</v>
      </c>
      <c r="H263" s="234">
        <v>1613.729</v>
      </c>
      <c r="I263" s="235"/>
      <c r="L263" s="231"/>
      <c r="M263" s="236"/>
      <c r="N263" s="237"/>
      <c r="O263" s="237"/>
      <c r="P263" s="237"/>
      <c r="Q263" s="237"/>
      <c r="R263" s="237"/>
      <c r="S263" s="237"/>
      <c r="T263" s="238"/>
      <c r="AT263" s="232" t="s">
        <v>166</v>
      </c>
      <c r="AU263" s="232" t="s">
        <v>82</v>
      </c>
      <c r="AV263" s="13" t="s">
        <v>88</v>
      </c>
      <c r="AW263" s="13" t="s">
        <v>36</v>
      </c>
      <c r="AX263" s="13" t="s">
        <v>78</v>
      </c>
      <c r="AY263" s="232" t="s">
        <v>158</v>
      </c>
    </row>
    <row r="264" spans="2:65" s="1" customFormat="1" ht="38.25" customHeight="1">
      <c r="B264" s="202"/>
      <c r="C264" s="203" t="s">
        <v>421</v>
      </c>
      <c r="D264" s="203" t="s">
        <v>160</v>
      </c>
      <c r="E264" s="204" t="s">
        <v>1897</v>
      </c>
      <c r="F264" s="205" t="s">
        <v>329</v>
      </c>
      <c r="G264" s="206" t="s">
        <v>304</v>
      </c>
      <c r="H264" s="207">
        <v>1814.085</v>
      </c>
      <c r="I264" s="208"/>
      <c r="J264" s="209">
        <f>ROUND(I264*H264,2)</f>
        <v>0</v>
      </c>
      <c r="K264" s="205" t="s">
        <v>5</v>
      </c>
      <c r="L264" s="47"/>
      <c r="M264" s="210" t="s">
        <v>5</v>
      </c>
      <c r="N264" s="211" t="s">
        <v>44</v>
      </c>
      <c r="O264" s="48"/>
      <c r="P264" s="212">
        <f>O264*H264</f>
        <v>0</v>
      </c>
      <c r="Q264" s="212">
        <v>0</v>
      </c>
      <c r="R264" s="212">
        <f>Q264*H264</f>
        <v>0</v>
      </c>
      <c r="S264" s="212">
        <v>0</v>
      </c>
      <c r="T264" s="213">
        <f>S264*H264</f>
        <v>0</v>
      </c>
      <c r="AR264" s="25" t="s">
        <v>88</v>
      </c>
      <c r="AT264" s="25" t="s">
        <v>160</v>
      </c>
      <c r="AU264" s="25" t="s">
        <v>82</v>
      </c>
      <c r="AY264" s="25" t="s">
        <v>158</v>
      </c>
      <c r="BE264" s="214">
        <f>IF(N264="základní",J264,0)</f>
        <v>0</v>
      </c>
      <c r="BF264" s="214">
        <f>IF(N264="snížená",J264,0)</f>
        <v>0</v>
      </c>
      <c r="BG264" s="214">
        <f>IF(N264="zákl. přenesená",J264,0)</f>
        <v>0</v>
      </c>
      <c r="BH264" s="214">
        <f>IF(N264="sníž. přenesená",J264,0)</f>
        <v>0</v>
      </c>
      <c r="BI264" s="214">
        <f>IF(N264="nulová",J264,0)</f>
        <v>0</v>
      </c>
      <c r="BJ264" s="25" t="s">
        <v>78</v>
      </c>
      <c r="BK264" s="214">
        <f>ROUND(I264*H264,2)</f>
        <v>0</v>
      </c>
      <c r="BL264" s="25" t="s">
        <v>88</v>
      </c>
      <c r="BM264" s="25" t="s">
        <v>2461</v>
      </c>
    </row>
    <row r="265" spans="2:51" s="11" customFormat="1" ht="13.5">
      <c r="B265" s="215"/>
      <c r="D265" s="216" t="s">
        <v>166</v>
      </c>
      <c r="E265" s="217" t="s">
        <v>5</v>
      </c>
      <c r="F265" s="218" t="s">
        <v>331</v>
      </c>
      <c r="H265" s="217" t="s">
        <v>5</v>
      </c>
      <c r="I265" s="219"/>
      <c r="L265" s="215"/>
      <c r="M265" s="220"/>
      <c r="N265" s="221"/>
      <c r="O265" s="221"/>
      <c r="P265" s="221"/>
      <c r="Q265" s="221"/>
      <c r="R265" s="221"/>
      <c r="S265" s="221"/>
      <c r="T265" s="222"/>
      <c r="AT265" s="217" t="s">
        <v>166</v>
      </c>
      <c r="AU265" s="217" t="s">
        <v>82</v>
      </c>
      <c r="AV265" s="11" t="s">
        <v>78</v>
      </c>
      <c r="AW265" s="11" t="s">
        <v>36</v>
      </c>
      <c r="AX265" s="11" t="s">
        <v>73</v>
      </c>
      <c r="AY265" s="217" t="s">
        <v>158</v>
      </c>
    </row>
    <row r="266" spans="2:51" s="12" customFormat="1" ht="13.5">
      <c r="B266" s="223"/>
      <c r="D266" s="216" t="s">
        <v>166</v>
      </c>
      <c r="E266" s="224" t="s">
        <v>5</v>
      </c>
      <c r="F266" s="225" t="s">
        <v>2462</v>
      </c>
      <c r="H266" s="226">
        <v>453.6</v>
      </c>
      <c r="I266" s="227"/>
      <c r="L266" s="223"/>
      <c r="M266" s="228"/>
      <c r="N266" s="229"/>
      <c r="O266" s="229"/>
      <c r="P266" s="229"/>
      <c r="Q266" s="229"/>
      <c r="R266" s="229"/>
      <c r="S266" s="229"/>
      <c r="T266" s="230"/>
      <c r="AT266" s="224" t="s">
        <v>166</v>
      </c>
      <c r="AU266" s="224" t="s">
        <v>82</v>
      </c>
      <c r="AV266" s="12" t="s">
        <v>82</v>
      </c>
      <c r="AW266" s="12" t="s">
        <v>36</v>
      </c>
      <c r="AX266" s="12" t="s">
        <v>73</v>
      </c>
      <c r="AY266" s="224" t="s">
        <v>158</v>
      </c>
    </row>
    <row r="267" spans="2:51" s="11" customFormat="1" ht="13.5">
      <c r="B267" s="215"/>
      <c r="D267" s="216" t="s">
        <v>166</v>
      </c>
      <c r="E267" s="217" t="s">
        <v>5</v>
      </c>
      <c r="F267" s="218" t="s">
        <v>333</v>
      </c>
      <c r="H267" s="217" t="s">
        <v>5</v>
      </c>
      <c r="I267" s="219"/>
      <c r="L267" s="215"/>
      <c r="M267" s="220"/>
      <c r="N267" s="221"/>
      <c r="O267" s="221"/>
      <c r="P267" s="221"/>
      <c r="Q267" s="221"/>
      <c r="R267" s="221"/>
      <c r="S267" s="221"/>
      <c r="T267" s="222"/>
      <c r="AT267" s="217" t="s">
        <v>166</v>
      </c>
      <c r="AU267" s="217" t="s">
        <v>82</v>
      </c>
      <c r="AV267" s="11" t="s">
        <v>78</v>
      </c>
      <c r="AW267" s="11" t="s">
        <v>36</v>
      </c>
      <c r="AX267" s="11" t="s">
        <v>73</v>
      </c>
      <c r="AY267" s="217" t="s">
        <v>158</v>
      </c>
    </row>
    <row r="268" spans="2:51" s="12" customFormat="1" ht="13.5">
      <c r="B268" s="223"/>
      <c r="D268" s="216" t="s">
        <v>166</v>
      </c>
      <c r="E268" s="224" t="s">
        <v>5</v>
      </c>
      <c r="F268" s="225" t="s">
        <v>2436</v>
      </c>
      <c r="H268" s="226">
        <v>477.75</v>
      </c>
      <c r="I268" s="227"/>
      <c r="L268" s="223"/>
      <c r="M268" s="228"/>
      <c r="N268" s="229"/>
      <c r="O268" s="229"/>
      <c r="P268" s="229"/>
      <c r="Q268" s="229"/>
      <c r="R268" s="229"/>
      <c r="S268" s="229"/>
      <c r="T268" s="230"/>
      <c r="AT268" s="224" t="s">
        <v>166</v>
      </c>
      <c r="AU268" s="224" t="s">
        <v>82</v>
      </c>
      <c r="AV268" s="12" t="s">
        <v>82</v>
      </c>
      <c r="AW268" s="12" t="s">
        <v>36</v>
      </c>
      <c r="AX268" s="12" t="s">
        <v>73</v>
      </c>
      <c r="AY268" s="224" t="s">
        <v>158</v>
      </c>
    </row>
    <row r="269" spans="2:51" s="12" customFormat="1" ht="13.5">
      <c r="B269" s="223"/>
      <c r="D269" s="216" t="s">
        <v>166</v>
      </c>
      <c r="E269" s="224" t="s">
        <v>5</v>
      </c>
      <c r="F269" s="225" t="s">
        <v>2437</v>
      </c>
      <c r="H269" s="226">
        <v>16.35</v>
      </c>
      <c r="I269" s="227"/>
      <c r="L269" s="223"/>
      <c r="M269" s="228"/>
      <c r="N269" s="229"/>
      <c r="O269" s="229"/>
      <c r="P269" s="229"/>
      <c r="Q269" s="229"/>
      <c r="R269" s="229"/>
      <c r="S269" s="229"/>
      <c r="T269" s="230"/>
      <c r="AT269" s="224" t="s">
        <v>166</v>
      </c>
      <c r="AU269" s="224" t="s">
        <v>82</v>
      </c>
      <c r="AV269" s="12" t="s">
        <v>82</v>
      </c>
      <c r="AW269" s="12" t="s">
        <v>36</v>
      </c>
      <c r="AX269" s="12" t="s">
        <v>73</v>
      </c>
      <c r="AY269" s="224" t="s">
        <v>158</v>
      </c>
    </row>
    <row r="270" spans="2:51" s="12" customFormat="1" ht="13.5">
      <c r="B270" s="223"/>
      <c r="D270" s="216" t="s">
        <v>166</v>
      </c>
      <c r="E270" s="224" t="s">
        <v>5</v>
      </c>
      <c r="F270" s="225" t="s">
        <v>2438</v>
      </c>
      <c r="H270" s="226">
        <v>33.6</v>
      </c>
      <c r="I270" s="227"/>
      <c r="L270" s="223"/>
      <c r="M270" s="228"/>
      <c r="N270" s="229"/>
      <c r="O270" s="229"/>
      <c r="P270" s="229"/>
      <c r="Q270" s="229"/>
      <c r="R270" s="229"/>
      <c r="S270" s="229"/>
      <c r="T270" s="230"/>
      <c r="AT270" s="224" t="s">
        <v>166</v>
      </c>
      <c r="AU270" s="224" t="s">
        <v>82</v>
      </c>
      <c r="AV270" s="12" t="s">
        <v>82</v>
      </c>
      <c r="AW270" s="12" t="s">
        <v>36</v>
      </c>
      <c r="AX270" s="12" t="s">
        <v>73</v>
      </c>
      <c r="AY270" s="224" t="s">
        <v>158</v>
      </c>
    </row>
    <row r="271" spans="2:51" s="12" customFormat="1" ht="13.5">
      <c r="B271" s="223"/>
      <c r="D271" s="216" t="s">
        <v>166</v>
      </c>
      <c r="E271" s="224" t="s">
        <v>5</v>
      </c>
      <c r="F271" s="225" t="s">
        <v>2439</v>
      </c>
      <c r="H271" s="226">
        <v>3.6</v>
      </c>
      <c r="I271" s="227"/>
      <c r="L271" s="223"/>
      <c r="M271" s="228"/>
      <c r="N271" s="229"/>
      <c r="O271" s="229"/>
      <c r="P271" s="229"/>
      <c r="Q271" s="229"/>
      <c r="R271" s="229"/>
      <c r="S271" s="229"/>
      <c r="T271" s="230"/>
      <c r="AT271" s="224" t="s">
        <v>166</v>
      </c>
      <c r="AU271" s="224" t="s">
        <v>82</v>
      </c>
      <c r="AV271" s="12" t="s">
        <v>82</v>
      </c>
      <c r="AW271" s="12" t="s">
        <v>36</v>
      </c>
      <c r="AX271" s="12" t="s">
        <v>73</v>
      </c>
      <c r="AY271" s="224" t="s">
        <v>158</v>
      </c>
    </row>
    <row r="272" spans="2:51" s="12" customFormat="1" ht="13.5">
      <c r="B272" s="223"/>
      <c r="D272" s="216" t="s">
        <v>166</v>
      </c>
      <c r="E272" s="224" t="s">
        <v>5</v>
      </c>
      <c r="F272" s="225" t="s">
        <v>2440</v>
      </c>
      <c r="H272" s="226">
        <v>1.8</v>
      </c>
      <c r="I272" s="227"/>
      <c r="L272" s="223"/>
      <c r="M272" s="228"/>
      <c r="N272" s="229"/>
      <c r="O272" s="229"/>
      <c r="P272" s="229"/>
      <c r="Q272" s="229"/>
      <c r="R272" s="229"/>
      <c r="S272" s="229"/>
      <c r="T272" s="230"/>
      <c r="AT272" s="224" t="s">
        <v>166</v>
      </c>
      <c r="AU272" s="224" t="s">
        <v>82</v>
      </c>
      <c r="AV272" s="12" t="s">
        <v>82</v>
      </c>
      <c r="AW272" s="12" t="s">
        <v>36</v>
      </c>
      <c r="AX272" s="12" t="s">
        <v>73</v>
      </c>
      <c r="AY272" s="224" t="s">
        <v>158</v>
      </c>
    </row>
    <row r="273" spans="2:51" s="12" customFormat="1" ht="13.5">
      <c r="B273" s="223"/>
      <c r="D273" s="216" t="s">
        <v>166</v>
      </c>
      <c r="E273" s="224" t="s">
        <v>5</v>
      </c>
      <c r="F273" s="225" t="s">
        <v>340</v>
      </c>
      <c r="H273" s="226">
        <v>31.35</v>
      </c>
      <c r="I273" s="227"/>
      <c r="L273" s="223"/>
      <c r="M273" s="228"/>
      <c r="N273" s="229"/>
      <c r="O273" s="229"/>
      <c r="P273" s="229"/>
      <c r="Q273" s="229"/>
      <c r="R273" s="229"/>
      <c r="S273" s="229"/>
      <c r="T273" s="230"/>
      <c r="AT273" s="224" t="s">
        <v>166</v>
      </c>
      <c r="AU273" s="224" t="s">
        <v>82</v>
      </c>
      <c r="AV273" s="12" t="s">
        <v>82</v>
      </c>
      <c r="AW273" s="12" t="s">
        <v>36</v>
      </c>
      <c r="AX273" s="12" t="s">
        <v>73</v>
      </c>
      <c r="AY273" s="224" t="s">
        <v>158</v>
      </c>
    </row>
    <row r="274" spans="2:51" s="12" customFormat="1" ht="13.5">
      <c r="B274" s="223"/>
      <c r="D274" s="216" t="s">
        <v>166</v>
      </c>
      <c r="E274" s="224" t="s">
        <v>5</v>
      </c>
      <c r="F274" s="225" t="s">
        <v>2441</v>
      </c>
      <c r="H274" s="226">
        <v>15.025</v>
      </c>
      <c r="I274" s="227"/>
      <c r="L274" s="223"/>
      <c r="M274" s="228"/>
      <c r="N274" s="229"/>
      <c r="O274" s="229"/>
      <c r="P274" s="229"/>
      <c r="Q274" s="229"/>
      <c r="R274" s="229"/>
      <c r="S274" s="229"/>
      <c r="T274" s="230"/>
      <c r="AT274" s="224" t="s">
        <v>166</v>
      </c>
      <c r="AU274" s="224" t="s">
        <v>82</v>
      </c>
      <c r="AV274" s="12" t="s">
        <v>82</v>
      </c>
      <c r="AW274" s="12" t="s">
        <v>36</v>
      </c>
      <c r="AX274" s="12" t="s">
        <v>73</v>
      </c>
      <c r="AY274" s="224" t="s">
        <v>158</v>
      </c>
    </row>
    <row r="275" spans="2:51" s="12" customFormat="1" ht="13.5">
      <c r="B275" s="223"/>
      <c r="D275" s="216" t="s">
        <v>166</v>
      </c>
      <c r="E275" s="224" t="s">
        <v>5</v>
      </c>
      <c r="F275" s="225" t="s">
        <v>2442</v>
      </c>
      <c r="H275" s="226">
        <v>18.025</v>
      </c>
      <c r="I275" s="227"/>
      <c r="L275" s="223"/>
      <c r="M275" s="228"/>
      <c r="N275" s="229"/>
      <c r="O275" s="229"/>
      <c r="P275" s="229"/>
      <c r="Q275" s="229"/>
      <c r="R275" s="229"/>
      <c r="S275" s="229"/>
      <c r="T275" s="230"/>
      <c r="AT275" s="224" t="s">
        <v>166</v>
      </c>
      <c r="AU275" s="224" t="s">
        <v>82</v>
      </c>
      <c r="AV275" s="12" t="s">
        <v>82</v>
      </c>
      <c r="AW275" s="12" t="s">
        <v>36</v>
      </c>
      <c r="AX275" s="12" t="s">
        <v>73</v>
      </c>
      <c r="AY275" s="224" t="s">
        <v>158</v>
      </c>
    </row>
    <row r="276" spans="2:51" s="12" customFormat="1" ht="13.5">
      <c r="B276" s="223"/>
      <c r="D276" s="216" t="s">
        <v>166</v>
      </c>
      <c r="E276" s="224" t="s">
        <v>5</v>
      </c>
      <c r="F276" s="225" t="s">
        <v>339</v>
      </c>
      <c r="H276" s="226">
        <v>24.9</v>
      </c>
      <c r="I276" s="227"/>
      <c r="L276" s="223"/>
      <c r="M276" s="228"/>
      <c r="N276" s="229"/>
      <c r="O276" s="229"/>
      <c r="P276" s="229"/>
      <c r="Q276" s="229"/>
      <c r="R276" s="229"/>
      <c r="S276" s="229"/>
      <c r="T276" s="230"/>
      <c r="AT276" s="224" t="s">
        <v>166</v>
      </c>
      <c r="AU276" s="224" t="s">
        <v>82</v>
      </c>
      <c r="AV276" s="12" t="s">
        <v>82</v>
      </c>
      <c r="AW276" s="12" t="s">
        <v>36</v>
      </c>
      <c r="AX276" s="12" t="s">
        <v>73</v>
      </c>
      <c r="AY276" s="224" t="s">
        <v>158</v>
      </c>
    </row>
    <row r="277" spans="2:51" s="12" customFormat="1" ht="13.5">
      <c r="B277" s="223"/>
      <c r="D277" s="216" t="s">
        <v>166</v>
      </c>
      <c r="E277" s="224" t="s">
        <v>5</v>
      </c>
      <c r="F277" s="225" t="s">
        <v>2443</v>
      </c>
      <c r="H277" s="226">
        <v>6</v>
      </c>
      <c r="I277" s="227"/>
      <c r="L277" s="223"/>
      <c r="M277" s="228"/>
      <c r="N277" s="229"/>
      <c r="O277" s="229"/>
      <c r="P277" s="229"/>
      <c r="Q277" s="229"/>
      <c r="R277" s="229"/>
      <c r="S277" s="229"/>
      <c r="T277" s="230"/>
      <c r="AT277" s="224" t="s">
        <v>166</v>
      </c>
      <c r="AU277" s="224" t="s">
        <v>82</v>
      </c>
      <c r="AV277" s="12" t="s">
        <v>82</v>
      </c>
      <c r="AW277" s="12" t="s">
        <v>36</v>
      </c>
      <c r="AX277" s="12" t="s">
        <v>73</v>
      </c>
      <c r="AY277" s="224" t="s">
        <v>158</v>
      </c>
    </row>
    <row r="278" spans="2:51" s="12" customFormat="1" ht="13.5">
      <c r="B278" s="223"/>
      <c r="D278" s="216" t="s">
        <v>166</v>
      </c>
      <c r="E278" s="224" t="s">
        <v>5</v>
      </c>
      <c r="F278" s="225" t="s">
        <v>2444</v>
      </c>
      <c r="H278" s="226">
        <v>8.475</v>
      </c>
      <c r="I278" s="227"/>
      <c r="L278" s="223"/>
      <c r="M278" s="228"/>
      <c r="N278" s="229"/>
      <c r="O278" s="229"/>
      <c r="P278" s="229"/>
      <c r="Q278" s="229"/>
      <c r="R278" s="229"/>
      <c r="S278" s="229"/>
      <c r="T278" s="230"/>
      <c r="AT278" s="224" t="s">
        <v>166</v>
      </c>
      <c r="AU278" s="224" t="s">
        <v>82</v>
      </c>
      <c r="AV278" s="12" t="s">
        <v>82</v>
      </c>
      <c r="AW278" s="12" t="s">
        <v>36</v>
      </c>
      <c r="AX278" s="12" t="s">
        <v>73</v>
      </c>
      <c r="AY278" s="224" t="s">
        <v>158</v>
      </c>
    </row>
    <row r="279" spans="2:51" s="12" customFormat="1" ht="13.5">
      <c r="B279" s="223"/>
      <c r="D279" s="216" t="s">
        <v>166</v>
      </c>
      <c r="E279" s="224" t="s">
        <v>5</v>
      </c>
      <c r="F279" s="225" t="s">
        <v>2445</v>
      </c>
      <c r="H279" s="226">
        <v>22</v>
      </c>
      <c r="I279" s="227"/>
      <c r="L279" s="223"/>
      <c r="M279" s="228"/>
      <c r="N279" s="229"/>
      <c r="O279" s="229"/>
      <c r="P279" s="229"/>
      <c r="Q279" s="229"/>
      <c r="R279" s="229"/>
      <c r="S279" s="229"/>
      <c r="T279" s="230"/>
      <c r="AT279" s="224" t="s">
        <v>166</v>
      </c>
      <c r="AU279" s="224" t="s">
        <v>82</v>
      </c>
      <c r="AV279" s="12" t="s">
        <v>82</v>
      </c>
      <c r="AW279" s="12" t="s">
        <v>36</v>
      </c>
      <c r="AX279" s="12" t="s">
        <v>73</v>
      </c>
      <c r="AY279" s="224" t="s">
        <v>158</v>
      </c>
    </row>
    <row r="280" spans="2:51" s="12" customFormat="1" ht="13.5">
      <c r="B280" s="223"/>
      <c r="D280" s="216" t="s">
        <v>166</v>
      </c>
      <c r="E280" s="224" t="s">
        <v>5</v>
      </c>
      <c r="F280" s="225" t="s">
        <v>2446</v>
      </c>
      <c r="H280" s="226">
        <v>4.98</v>
      </c>
      <c r="I280" s="227"/>
      <c r="L280" s="223"/>
      <c r="M280" s="228"/>
      <c r="N280" s="229"/>
      <c r="O280" s="229"/>
      <c r="P280" s="229"/>
      <c r="Q280" s="229"/>
      <c r="R280" s="229"/>
      <c r="S280" s="229"/>
      <c r="T280" s="230"/>
      <c r="AT280" s="224" t="s">
        <v>166</v>
      </c>
      <c r="AU280" s="224" t="s">
        <v>82</v>
      </c>
      <c r="AV280" s="12" t="s">
        <v>82</v>
      </c>
      <c r="AW280" s="12" t="s">
        <v>36</v>
      </c>
      <c r="AX280" s="12" t="s">
        <v>73</v>
      </c>
      <c r="AY280" s="224" t="s">
        <v>158</v>
      </c>
    </row>
    <row r="281" spans="2:51" s="12" customFormat="1" ht="13.5">
      <c r="B281" s="223"/>
      <c r="D281" s="216" t="s">
        <v>166</v>
      </c>
      <c r="E281" s="224" t="s">
        <v>5</v>
      </c>
      <c r="F281" s="225" t="s">
        <v>2447</v>
      </c>
      <c r="H281" s="226">
        <v>24.45</v>
      </c>
      <c r="I281" s="227"/>
      <c r="L281" s="223"/>
      <c r="M281" s="228"/>
      <c r="N281" s="229"/>
      <c r="O281" s="229"/>
      <c r="P281" s="229"/>
      <c r="Q281" s="229"/>
      <c r="R281" s="229"/>
      <c r="S281" s="229"/>
      <c r="T281" s="230"/>
      <c r="AT281" s="224" t="s">
        <v>166</v>
      </c>
      <c r="AU281" s="224" t="s">
        <v>82</v>
      </c>
      <c r="AV281" s="12" t="s">
        <v>82</v>
      </c>
      <c r="AW281" s="12" t="s">
        <v>36</v>
      </c>
      <c r="AX281" s="12" t="s">
        <v>73</v>
      </c>
      <c r="AY281" s="224" t="s">
        <v>158</v>
      </c>
    </row>
    <row r="282" spans="2:51" s="12" customFormat="1" ht="13.5">
      <c r="B282" s="223"/>
      <c r="D282" s="216" t="s">
        <v>166</v>
      </c>
      <c r="E282" s="224" t="s">
        <v>5</v>
      </c>
      <c r="F282" s="225" t="s">
        <v>2448</v>
      </c>
      <c r="H282" s="226">
        <v>25.8</v>
      </c>
      <c r="I282" s="227"/>
      <c r="L282" s="223"/>
      <c r="M282" s="228"/>
      <c r="N282" s="229"/>
      <c r="O282" s="229"/>
      <c r="P282" s="229"/>
      <c r="Q282" s="229"/>
      <c r="R282" s="229"/>
      <c r="S282" s="229"/>
      <c r="T282" s="230"/>
      <c r="AT282" s="224" t="s">
        <v>166</v>
      </c>
      <c r="AU282" s="224" t="s">
        <v>82</v>
      </c>
      <c r="AV282" s="12" t="s">
        <v>82</v>
      </c>
      <c r="AW282" s="12" t="s">
        <v>36</v>
      </c>
      <c r="AX282" s="12" t="s">
        <v>73</v>
      </c>
      <c r="AY282" s="224" t="s">
        <v>158</v>
      </c>
    </row>
    <row r="283" spans="2:51" s="12" customFormat="1" ht="13.5">
      <c r="B283" s="223"/>
      <c r="D283" s="216" t="s">
        <v>166</v>
      </c>
      <c r="E283" s="224" t="s">
        <v>5</v>
      </c>
      <c r="F283" s="225" t="s">
        <v>2449</v>
      </c>
      <c r="H283" s="226">
        <v>540.755</v>
      </c>
      <c r="I283" s="227"/>
      <c r="L283" s="223"/>
      <c r="M283" s="228"/>
      <c r="N283" s="229"/>
      <c r="O283" s="229"/>
      <c r="P283" s="229"/>
      <c r="Q283" s="229"/>
      <c r="R283" s="229"/>
      <c r="S283" s="229"/>
      <c r="T283" s="230"/>
      <c r="AT283" s="224" t="s">
        <v>166</v>
      </c>
      <c r="AU283" s="224" t="s">
        <v>82</v>
      </c>
      <c r="AV283" s="12" t="s">
        <v>82</v>
      </c>
      <c r="AW283" s="12" t="s">
        <v>36</v>
      </c>
      <c r="AX283" s="12" t="s">
        <v>73</v>
      </c>
      <c r="AY283" s="224" t="s">
        <v>158</v>
      </c>
    </row>
    <row r="284" spans="2:51" s="12" customFormat="1" ht="13.5">
      <c r="B284" s="223"/>
      <c r="D284" s="216" t="s">
        <v>166</v>
      </c>
      <c r="E284" s="224" t="s">
        <v>5</v>
      </c>
      <c r="F284" s="225" t="s">
        <v>2450</v>
      </c>
      <c r="H284" s="226">
        <v>28.4</v>
      </c>
      <c r="I284" s="227"/>
      <c r="L284" s="223"/>
      <c r="M284" s="228"/>
      <c r="N284" s="229"/>
      <c r="O284" s="229"/>
      <c r="P284" s="229"/>
      <c r="Q284" s="229"/>
      <c r="R284" s="229"/>
      <c r="S284" s="229"/>
      <c r="T284" s="230"/>
      <c r="AT284" s="224" t="s">
        <v>166</v>
      </c>
      <c r="AU284" s="224" t="s">
        <v>82</v>
      </c>
      <c r="AV284" s="12" t="s">
        <v>82</v>
      </c>
      <c r="AW284" s="12" t="s">
        <v>36</v>
      </c>
      <c r="AX284" s="12" t="s">
        <v>73</v>
      </c>
      <c r="AY284" s="224" t="s">
        <v>158</v>
      </c>
    </row>
    <row r="285" spans="2:51" s="12" customFormat="1" ht="13.5">
      <c r="B285" s="223"/>
      <c r="D285" s="216" t="s">
        <v>166</v>
      </c>
      <c r="E285" s="224" t="s">
        <v>5</v>
      </c>
      <c r="F285" s="225" t="s">
        <v>2451</v>
      </c>
      <c r="H285" s="226">
        <v>49.175</v>
      </c>
      <c r="I285" s="227"/>
      <c r="L285" s="223"/>
      <c r="M285" s="228"/>
      <c r="N285" s="229"/>
      <c r="O285" s="229"/>
      <c r="P285" s="229"/>
      <c r="Q285" s="229"/>
      <c r="R285" s="229"/>
      <c r="S285" s="229"/>
      <c r="T285" s="230"/>
      <c r="AT285" s="224" t="s">
        <v>166</v>
      </c>
      <c r="AU285" s="224" t="s">
        <v>82</v>
      </c>
      <c r="AV285" s="12" t="s">
        <v>82</v>
      </c>
      <c r="AW285" s="12" t="s">
        <v>36</v>
      </c>
      <c r="AX285" s="12" t="s">
        <v>73</v>
      </c>
      <c r="AY285" s="224" t="s">
        <v>158</v>
      </c>
    </row>
    <row r="286" spans="2:51" s="12" customFormat="1" ht="13.5">
      <c r="B286" s="223"/>
      <c r="D286" s="216" t="s">
        <v>166</v>
      </c>
      <c r="E286" s="224" t="s">
        <v>5</v>
      </c>
      <c r="F286" s="225" t="s">
        <v>2452</v>
      </c>
      <c r="H286" s="226">
        <v>5.9</v>
      </c>
      <c r="I286" s="227"/>
      <c r="L286" s="223"/>
      <c r="M286" s="228"/>
      <c r="N286" s="229"/>
      <c r="O286" s="229"/>
      <c r="P286" s="229"/>
      <c r="Q286" s="229"/>
      <c r="R286" s="229"/>
      <c r="S286" s="229"/>
      <c r="T286" s="230"/>
      <c r="AT286" s="224" t="s">
        <v>166</v>
      </c>
      <c r="AU286" s="224" t="s">
        <v>82</v>
      </c>
      <c r="AV286" s="12" t="s">
        <v>82</v>
      </c>
      <c r="AW286" s="12" t="s">
        <v>36</v>
      </c>
      <c r="AX286" s="12" t="s">
        <v>73</v>
      </c>
      <c r="AY286" s="224" t="s">
        <v>158</v>
      </c>
    </row>
    <row r="287" spans="2:51" s="12" customFormat="1" ht="13.5">
      <c r="B287" s="223"/>
      <c r="D287" s="216" t="s">
        <v>166</v>
      </c>
      <c r="E287" s="224" t="s">
        <v>5</v>
      </c>
      <c r="F287" s="225" t="s">
        <v>2453</v>
      </c>
      <c r="H287" s="226">
        <v>5.7</v>
      </c>
      <c r="I287" s="227"/>
      <c r="L287" s="223"/>
      <c r="M287" s="228"/>
      <c r="N287" s="229"/>
      <c r="O287" s="229"/>
      <c r="P287" s="229"/>
      <c r="Q287" s="229"/>
      <c r="R287" s="229"/>
      <c r="S287" s="229"/>
      <c r="T287" s="230"/>
      <c r="AT287" s="224" t="s">
        <v>166</v>
      </c>
      <c r="AU287" s="224" t="s">
        <v>82</v>
      </c>
      <c r="AV287" s="12" t="s">
        <v>82</v>
      </c>
      <c r="AW287" s="12" t="s">
        <v>36</v>
      </c>
      <c r="AX287" s="12" t="s">
        <v>73</v>
      </c>
      <c r="AY287" s="224" t="s">
        <v>158</v>
      </c>
    </row>
    <row r="288" spans="2:51" s="12" customFormat="1" ht="13.5">
      <c r="B288" s="223"/>
      <c r="D288" s="216" t="s">
        <v>166</v>
      </c>
      <c r="E288" s="224" t="s">
        <v>5</v>
      </c>
      <c r="F288" s="225" t="s">
        <v>2454</v>
      </c>
      <c r="H288" s="226">
        <v>10.85</v>
      </c>
      <c r="I288" s="227"/>
      <c r="L288" s="223"/>
      <c r="M288" s="228"/>
      <c r="N288" s="229"/>
      <c r="O288" s="229"/>
      <c r="P288" s="229"/>
      <c r="Q288" s="229"/>
      <c r="R288" s="229"/>
      <c r="S288" s="229"/>
      <c r="T288" s="230"/>
      <c r="AT288" s="224" t="s">
        <v>166</v>
      </c>
      <c r="AU288" s="224" t="s">
        <v>82</v>
      </c>
      <c r="AV288" s="12" t="s">
        <v>82</v>
      </c>
      <c r="AW288" s="12" t="s">
        <v>36</v>
      </c>
      <c r="AX288" s="12" t="s">
        <v>73</v>
      </c>
      <c r="AY288" s="224" t="s">
        <v>158</v>
      </c>
    </row>
    <row r="289" spans="2:51" s="12" customFormat="1" ht="13.5">
      <c r="B289" s="223"/>
      <c r="D289" s="216" t="s">
        <v>166</v>
      </c>
      <c r="E289" s="224" t="s">
        <v>5</v>
      </c>
      <c r="F289" s="225" t="s">
        <v>2455</v>
      </c>
      <c r="H289" s="226">
        <v>5.6</v>
      </c>
      <c r="I289" s="227"/>
      <c r="L289" s="223"/>
      <c r="M289" s="228"/>
      <c r="N289" s="229"/>
      <c r="O289" s="229"/>
      <c r="P289" s="229"/>
      <c r="Q289" s="229"/>
      <c r="R289" s="229"/>
      <c r="S289" s="229"/>
      <c r="T289" s="230"/>
      <c r="AT289" s="224" t="s">
        <v>166</v>
      </c>
      <c r="AU289" s="224" t="s">
        <v>82</v>
      </c>
      <c r="AV289" s="12" t="s">
        <v>82</v>
      </c>
      <c r="AW289" s="12" t="s">
        <v>36</v>
      </c>
      <c r="AX289" s="12" t="s">
        <v>73</v>
      </c>
      <c r="AY289" s="224" t="s">
        <v>158</v>
      </c>
    </row>
    <row r="290" spans="2:51" s="13" customFormat="1" ht="13.5">
      <c r="B290" s="231"/>
      <c r="D290" s="216" t="s">
        <v>166</v>
      </c>
      <c r="E290" s="232" t="s">
        <v>5</v>
      </c>
      <c r="F290" s="233" t="s">
        <v>169</v>
      </c>
      <c r="H290" s="234">
        <v>1814.085</v>
      </c>
      <c r="I290" s="235"/>
      <c r="L290" s="231"/>
      <c r="M290" s="236"/>
      <c r="N290" s="237"/>
      <c r="O290" s="237"/>
      <c r="P290" s="237"/>
      <c r="Q290" s="237"/>
      <c r="R290" s="237"/>
      <c r="S290" s="237"/>
      <c r="T290" s="238"/>
      <c r="AT290" s="232" t="s">
        <v>166</v>
      </c>
      <c r="AU290" s="232" t="s">
        <v>82</v>
      </c>
      <c r="AV290" s="13" t="s">
        <v>88</v>
      </c>
      <c r="AW290" s="13" t="s">
        <v>36</v>
      </c>
      <c r="AX290" s="13" t="s">
        <v>78</v>
      </c>
      <c r="AY290" s="232" t="s">
        <v>158</v>
      </c>
    </row>
    <row r="291" spans="2:65" s="1" customFormat="1" ht="16.5" customHeight="1">
      <c r="B291" s="202"/>
      <c r="C291" s="239" t="s">
        <v>427</v>
      </c>
      <c r="D291" s="239" t="s">
        <v>245</v>
      </c>
      <c r="E291" s="240" t="s">
        <v>363</v>
      </c>
      <c r="F291" s="241" t="s">
        <v>364</v>
      </c>
      <c r="G291" s="242" t="s">
        <v>304</v>
      </c>
      <c r="H291" s="243">
        <v>1904.789</v>
      </c>
      <c r="I291" s="244"/>
      <c r="J291" s="245">
        <f>ROUND(I291*H291,2)</f>
        <v>0</v>
      </c>
      <c r="K291" s="241" t="s">
        <v>5</v>
      </c>
      <c r="L291" s="246"/>
      <c r="M291" s="247" t="s">
        <v>5</v>
      </c>
      <c r="N291" s="248" t="s">
        <v>44</v>
      </c>
      <c r="O291" s="48"/>
      <c r="P291" s="212">
        <f>O291*H291</f>
        <v>0</v>
      </c>
      <c r="Q291" s="212">
        <v>0</v>
      </c>
      <c r="R291" s="212">
        <f>Q291*H291</f>
        <v>0</v>
      </c>
      <c r="S291" s="212">
        <v>0</v>
      </c>
      <c r="T291" s="213">
        <f>S291*H291</f>
        <v>0</v>
      </c>
      <c r="AR291" s="25" t="s">
        <v>204</v>
      </c>
      <c r="AT291" s="25" t="s">
        <v>245</v>
      </c>
      <c r="AU291" s="25" t="s">
        <v>82</v>
      </c>
      <c r="AY291" s="25" t="s">
        <v>158</v>
      </c>
      <c r="BE291" s="214">
        <f>IF(N291="základní",J291,0)</f>
        <v>0</v>
      </c>
      <c r="BF291" s="214">
        <f>IF(N291="snížená",J291,0)</f>
        <v>0</v>
      </c>
      <c r="BG291" s="214">
        <f>IF(N291="zákl. přenesená",J291,0)</f>
        <v>0</v>
      </c>
      <c r="BH291" s="214">
        <f>IF(N291="sníž. přenesená",J291,0)</f>
        <v>0</v>
      </c>
      <c r="BI291" s="214">
        <f>IF(N291="nulová",J291,0)</f>
        <v>0</v>
      </c>
      <c r="BJ291" s="25" t="s">
        <v>78</v>
      </c>
      <c r="BK291" s="214">
        <f>ROUND(I291*H291,2)</f>
        <v>0</v>
      </c>
      <c r="BL291" s="25" t="s">
        <v>88</v>
      </c>
      <c r="BM291" s="25" t="s">
        <v>2463</v>
      </c>
    </row>
    <row r="292" spans="2:51" s="12" customFormat="1" ht="13.5">
      <c r="B292" s="223"/>
      <c r="D292" s="216" t="s">
        <v>166</v>
      </c>
      <c r="E292" s="224" t="s">
        <v>5</v>
      </c>
      <c r="F292" s="225" t="s">
        <v>2464</v>
      </c>
      <c r="H292" s="226">
        <v>1904.789</v>
      </c>
      <c r="I292" s="227"/>
      <c r="L292" s="223"/>
      <c r="M292" s="228"/>
      <c r="N292" s="229"/>
      <c r="O292" s="229"/>
      <c r="P292" s="229"/>
      <c r="Q292" s="229"/>
      <c r="R292" s="229"/>
      <c r="S292" s="229"/>
      <c r="T292" s="230"/>
      <c r="AT292" s="224" t="s">
        <v>166</v>
      </c>
      <c r="AU292" s="224" t="s">
        <v>82</v>
      </c>
      <c r="AV292" s="12" t="s">
        <v>82</v>
      </c>
      <c r="AW292" s="12" t="s">
        <v>36</v>
      </c>
      <c r="AX292" s="12" t="s">
        <v>73</v>
      </c>
      <c r="AY292" s="224" t="s">
        <v>158</v>
      </c>
    </row>
    <row r="293" spans="2:51" s="13" customFormat="1" ht="13.5">
      <c r="B293" s="231"/>
      <c r="D293" s="216" t="s">
        <v>166</v>
      </c>
      <c r="E293" s="232" t="s">
        <v>5</v>
      </c>
      <c r="F293" s="233" t="s">
        <v>169</v>
      </c>
      <c r="H293" s="234">
        <v>1904.789</v>
      </c>
      <c r="I293" s="235"/>
      <c r="L293" s="231"/>
      <c r="M293" s="236"/>
      <c r="N293" s="237"/>
      <c r="O293" s="237"/>
      <c r="P293" s="237"/>
      <c r="Q293" s="237"/>
      <c r="R293" s="237"/>
      <c r="S293" s="237"/>
      <c r="T293" s="238"/>
      <c r="AT293" s="232" t="s">
        <v>166</v>
      </c>
      <c r="AU293" s="232" t="s">
        <v>82</v>
      </c>
      <c r="AV293" s="13" t="s">
        <v>88</v>
      </c>
      <c r="AW293" s="13" t="s">
        <v>36</v>
      </c>
      <c r="AX293" s="13" t="s">
        <v>78</v>
      </c>
      <c r="AY293" s="232" t="s">
        <v>158</v>
      </c>
    </row>
    <row r="294" spans="2:65" s="1" customFormat="1" ht="25.5" customHeight="1">
      <c r="B294" s="202"/>
      <c r="C294" s="203" t="s">
        <v>433</v>
      </c>
      <c r="D294" s="203" t="s">
        <v>160</v>
      </c>
      <c r="E294" s="204" t="s">
        <v>377</v>
      </c>
      <c r="F294" s="205" t="s">
        <v>378</v>
      </c>
      <c r="G294" s="206" t="s">
        <v>163</v>
      </c>
      <c r="H294" s="207">
        <v>1133.37</v>
      </c>
      <c r="I294" s="208"/>
      <c r="J294" s="209">
        <f>ROUND(I294*H294,2)</f>
        <v>0</v>
      </c>
      <c r="K294" s="205" t="s">
        <v>5</v>
      </c>
      <c r="L294" s="47"/>
      <c r="M294" s="210" t="s">
        <v>5</v>
      </c>
      <c r="N294" s="211" t="s">
        <v>44</v>
      </c>
      <c r="O294" s="48"/>
      <c r="P294" s="212">
        <f>O294*H294</f>
        <v>0</v>
      </c>
      <c r="Q294" s="212">
        <v>0</v>
      </c>
      <c r="R294" s="212">
        <f>Q294*H294</f>
        <v>0</v>
      </c>
      <c r="S294" s="212">
        <v>0</v>
      </c>
      <c r="T294" s="213">
        <f>S294*H294</f>
        <v>0</v>
      </c>
      <c r="AR294" s="25" t="s">
        <v>88</v>
      </c>
      <c r="AT294" s="25" t="s">
        <v>160</v>
      </c>
      <c r="AU294" s="25" t="s">
        <v>82</v>
      </c>
      <c r="AY294" s="25" t="s">
        <v>158</v>
      </c>
      <c r="BE294" s="214">
        <f>IF(N294="základní",J294,0)</f>
        <v>0</v>
      </c>
      <c r="BF294" s="214">
        <f>IF(N294="snížená",J294,0)</f>
        <v>0</v>
      </c>
      <c r="BG294" s="214">
        <f>IF(N294="zákl. přenesená",J294,0)</f>
        <v>0</v>
      </c>
      <c r="BH294" s="214">
        <f>IF(N294="sníž. přenesená",J294,0)</f>
        <v>0</v>
      </c>
      <c r="BI294" s="214">
        <f>IF(N294="nulová",J294,0)</f>
        <v>0</v>
      </c>
      <c r="BJ294" s="25" t="s">
        <v>78</v>
      </c>
      <c r="BK294" s="214">
        <f>ROUND(I294*H294,2)</f>
        <v>0</v>
      </c>
      <c r="BL294" s="25" t="s">
        <v>88</v>
      </c>
      <c r="BM294" s="25" t="s">
        <v>2465</v>
      </c>
    </row>
    <row r="295" spans="2:51" s="12" customFormat="1" ht="13.5">
      <c r="B295" s="223"/>
      <c r="D295" s="216" t="s">
        <v>166</v>
      </c>
      <c r="E295" s="224" t="s">
        <v>5</v>
      </c>
      <c r="F295" s="225" t="s">
        <v>2466</v>
      </c>
      <c r="H295" s="226">
        <v>385.7</v>
      </c>
      <c r="I295" s="227"/>
      <c r="L295" s="223"/>
      <c r="M295" s="228"/>
      <c r="N295" s="229"/>
      <c r="O295" s="229"/>
      <c r="P295" s="229"/>
      <c r="Q295" s="229"/>
      <c r="R295" s="229"/>
      <c r="S295" s="229"/>
      <c r="T295" s="230"/>
      <c r="AT295" s="224" t="s">
        <v>166</v>
      </c>
      <c r="AU295" s="224" t="s">
        <v>82</v>
      </c>
      <c r="AV295" s="12" t="s">
        <v>82</v>
      </c>
      <c r="AW295" s="12" t="s">
        <v>36</v>
      </c>
      <c r="AX295" s="12" t="s">
        <v>73</v>
      </c>
      <c r="AY295" s="224" t="s">
        <v>158</v>
      </c>
    </row>
    <row r="296" spans="2:51" s="12" customFormat="1" ht="13.5">
      <c r="B296" s="223"/>
      <c r="D296" s="216" t="s">
        <v>166</v>
      </c>
      <c r="E296" s="224" t="s">
        <v>5</v>
      </c>
      <c r="F296" s="225" t="s">
        <v>2467</v>
      </c>
      <c r="H296" s="226">
        <v>6.93</v>
      </c>
      <c r="I296" s="227"/>
      <c r="L296" s="223"/>
      <c r="M296" s="228"/>
      <c r="N296" s="229"/>
      <c r="O296" s="229"/>
      <c r="P296" s="229"/>
      <c r="Q296" s="229"/>
      <c r="R296" s="229"/>
      <c r="S296" s="229"/>
      <c r="T296" s="230"/>
      <c r="AT296" s="224" t="s">
        <v>166</v>
      </c>
      <c r="AU296" s="224" t="s">
        <v>82</v>
      </c>
      <c r="AV296" s="12" t="s">
        <v>82</v>
      </c>
      <c r="AW296" s="12" t="s">
        <v>36</v>
      </c>
      <c r="AX296" s="12" t="s">
        <v>73</v>
      </c>
      <c r="AY296" s="224" t="s">
        <v>158</v>
      </c>
    </row>
    <row r="297" spans="2:51" s="12" customFormat="1" ht="13.5">
      <c r="B297" s="223"/>
      <c r="D297" s="216" t="s">
        <v>166</v>
      </c>
      <c r="E297" s="224" t="s">
        <v>5</v>
      </c>
      <c r="F297" s="225" t="s">
        <v>2468</v>
      </c>
      <c r="H297" s="226">
        <v>43.2</v>
      </c>
      <c r="I297" s="227"/>
      <c r="L297" s="223"/>
      <c r="M297" s="228"/>
      <c r="N297" s="229"/>
      <c r="O297" s="229"/>
      <c r="P297" s="229"/>
      <c r="Q297" s="229"/>
      <c r="R297" s="229"/>
      <c r="S297" s="229"/>
      <c r="T297" s="230"/>
      <c r="AT297" s="224" t="s">
        <v>166</v>
      </c>
      <c r="AU297" s="224" t="s">
        <v>82</v>
      </c>
      <c r="AV297" s="12" t="s">
        <v>82</v>
      </c>
      <c r="AW297" s="12" t="s">
        <v>36</v>
      </c>
      <c r="AX297" s="12" t="s">
        <v>73</v>
      </c>
      <c r="AY297" s="224" t="s">
        <v>158</v>
      </c>
    </row>
    <row r="298" spans="2:51" s="12" customFormat="1" ht="13.5">
      <c r="B298" s="223"/>
      <c r="D298" s="216" t="s">
        <v>166</v>
      </c>
      <c r="E298" s="224" t="s">
        <v>5</v>
      </c>
      <c r="F298" s="225" t="s">
        <v>2469</v>
      </c>
      <c r="H298" s="226">
        <v>0.72</v>
      </c>
      <c r="I298" s="227"/>
      <c r="L298" s="223"/>
      <c r="M298" s="228"/>
      <c r="N298" s="229"/>
      <c r="O298" s="229"/>
      <c r="P298" s="229"/>
      <c r="Q298" s="229"/>
      <c r="R298" s="229"/>
      <c r="S298" s="229"/>
      <c r="T298" s="230"/>
      <c r="AT298" s="224" t="s">
        <v>166</v>
      </c>
      <c r="AU298" s="224" t="s">
        <v>82</v>
      </c>
      <c r="AV298" s="12" t="s">
        <v>82</v>
      </c>
      <c r="AW298" s="12" t="s">
        <v>36</v>
      </c>
      <c r="AX298" s="12" t="s">
        <v>73</v>
      </c>
      <c r="AY298" s="224" t="s">
        <v>158</v>
      </c>
    </row>
    <row r="299" spans="2:51" s="12" customFormat="1" ht="13.5">
      <c r="B299" s="223"/>
      <c r="D299" s="216" t="s">
        <v>166</v>
      </c>
      <c r="E299" s="224" t="s">
        <v>5</v>
      </c>
      <c r="F299" s="225" t="s">
        <v>2470</v>
      </c>
      <c r="H299" s="226">
        <v>0.36</v>
      </c>
      <c r="I299" s="227"/>
      <c r="L299" s="223"/>
      <c r="M299" s="228"/>
      <c r="N299" s="229"/>
      <c r="O299" s="229"/>
      <c r="P299" s="229"/>
      <c r="Q299" s="229"/>
      <c r="R299" s="229"/>
      <c r="S299" s="229"/>
      <c r="T299" s="230"/>
      <c r="AT299" s="224" t="s">
        <v>166</v>
      </c>
      <c r="AU299" s="224" t="s">
        <v>82</v>
      </c>
      <c r="AV299" s="12" t="s">
        <v>82</v>
      </c>
      <c r="AW299" s="12" t="s">
        <v>36</v>
      </c>
      <c r="AX299" s="12" t="s">
        <v>73</v>
      </c>
      <c r="AY299" s="224" t="s">
        <v>158</v>
      </c>
    </row>
    <row r="300" spans="2:51" s="12" customFormat="1" ht="13.5">
      <c r="B300" s="223"/>
      <c r="D300" s="216" t="s">
        <v>166</v>
      </c>
      <c r="E300" s="224" t="s">
        <v>5</v>
      </c>
      <c r="F300" s="225" t="s">
        <v>2471</v>
      </c>
      <c r="H300" s="226">
        <v>39.36</v>
      </c>
      <c r="I300" s="227"/>
      <c r="L300" s="223"/>
      <c r="M300" s="228"/>
      <c r="N300" s="229"/>
      <c r="O300" s="229"/>
      <c r="P300" s="229"/>
      <c r="Q300" s="229"/>
      <c r="R300" s="229"/>
      <c r="S300" s="229"/>
      <c r="T300" s="230"/>
      <c r="AT300" s="224" t="s">
        <v>166</v>
      </c>
      <c r="AU300" s="224" t="s">
        <v>82</v>
      </c>
      <c r="AV300" s="12" t="s">
        <v>82</v>
      </c>
      <c r="AW300" s="12" t="s">
        <v>36</v>
      </c>
      <c r="AX300" s="12" t="s">
        <v>73</v>
      </c>
      <c r="AY300" s="224" t="s">
        <v>158</v>
      </c>
    </row>
    <row r="301" spans="2:51" s="12" customFormat="1" ht="13.5">
      <c r="B301" s="223"/>
      <c r="D301" s="216" t="s">
        <v>166</v>
      </c>
      <c r="E301" s="224" t="s">
        <v>5</v>
      </c>
      <c r="F301" s="225" t="s">
        <v>2472</v>
      </c>
      <c r="H301" s="226">
        <v>17.8</v>
      </c>
      <c r="I301" s="227"/>
      <c r="L301" s="223"/>
      <c r="M301" s="228"/>
      <c r="N301" s="229"/>
      <c r="O301" s="229"/>
      <c r="P301" s="229"/>
      <c r="Q301" s="229"/>
      <c r="R301" s="229"/>
      <c r="S301" s="229"/>
      <c r="T301" s="230"/>
      <c r="AT301" s="224" t="s">
        <v>166</v>
      </c>
      <c r="AU301" s="224" t="s">
        <v>82</v>
      </c>
      <c r="AV301" s="12" t="s">
        <v>82</v>
      </c>
      <c r="AW301" s="12" t="s">
        <v>36</v>
      </c>
      <c r="AX301" s="12" t="s">
        <v>73</v>
      </c>
      <c r="AY301" s="224" t="s">
        <v>158</v>
      </c>
    </row>
    <row r="302" spans="2:51" s="12" customFormat="1" ht="13.5">
      <c r="B302" s="223"/>
      <c r="D302" s="216" t="s">
        <v>166</v>
      </c>
      <c r="E302" s="224" t="s">
        <v>5</v>
      </c>
      <c r="F302" s="225" t="s">
        <v>2473</v>
      </c>
      <c r="H302" s="226">
        <v>24.2</v>
      </c>
      <c r="I302" s="227"/>
      <c r="L302" s="223"/>
      <c r="M302" s="228"/>
      <c r="N302" s="229"/>
      <c r="O302" s="229"/>
      <c r="P302" s="229"/>
      <c r="Q302" s="229"/>
      <c r="R302" s="229"/>
      <c r="S302" s="229"/>
      <c r="T302" s="230"/>
      <c r="AT302" s="224" t="s">
        <v>166</v>
      </c>
      <c r="AU302" s="224" t="s">
        <v>82</v>
      </c>
      <c r="AV302" s="12" t="s">
        <v>82</v>
      </c>
      <c r="AW302" s="12" t="s">
        <v>36</v>
      </c>
      <c r="AX302" s="12" t="s">
        <v>73</v>
      </c>
      <c r="AY302" s="224" t="s">
        <v>158</v>
      </c>
    </row>
    <row r="303" spans="2:51" s="12" customFormat="1" ht="13.5">
      <c r="B303" s="223"/>
      <c r="D303" s="216" t="s">
        <v>166</v>
      </c>
      <c r="E303" s="224" t="s">
        <v>5</v>
      </c>
      <c r="F303" s="225" t="s">
        <v>2474</v>
      </c>
      <c r="H303" s="226">
        <v>23.7</v>
      </c>
      <c r="I303" s="227"/>
      <c r="L303" s="223"/>
      <c r="M303" s="228"/>
      <c r="N303" s="229"/>
      <c r="O303" s="229"/>
      <c r="P303" s="229"/>
      <c r="Q303" s="229"/>
      <c r="R303" s="229"/>
      <c r="S303" s="229"/>
      <c r="T303" s="230"/>
      <c r="AT303" s="224" t="s">
        <v>166</v>
      </c>
      <c r="AU303" s="224" t="s">
        <v>82</v>
      </c>
      <c r="AV303" s="12" t="s">
        <v>82</v>
      </c>
      <c r="AW303" s="12" t="s">
        <v>36</v>
      </c>
      <c r="AX303" s="12" t="s">
        <v>73</v>
      </c>
      <c r="AY303" s="224" t="s">
        <v>158</v>
      </c>
    </row>
    <row r="304" spans="2:51" s="12" customFormat="1" ht="13.5">
      <c r="B304" s="223"/>
      <c r="D304" s="216" t="s">
        <v>166</v>
      </c>
      <c r="E304" s="224" t="s">
        <v>5</v>
      </c>
      <c r="F304" s="225" t="s">
        <v>2475</v>
      </c>
      <c r="H304" s="226">
        <v>3.8</v>
      </c>
      <c r="I304" s="227"/>
      <c r="L304" s="223"/>
      <c r="M304" s="228"/>
      <c r="N304" s="229"/>
      <c r="O304" s="229"/>
      <c r="P304" s="229"/>
      <c r="Q304" s="229"/>
      <c r="R304" s="229"/>
      <c r="S304" s="229"/>
      <c r="T304" s="230"/>
      <c r="AT304" s="224" t="s">
        <v>166</v>
      </c>
      <c r="AU304" s="224" t="s">
        <v>82</v>
      </c>
      <c r="AV304" s="12" t="s">
        <v>82</v>
      </c>
      <c r="AW304" s="12" t="s">
        <v>36</v>
      </c>
      <c r="AX304" s="12" t="s">
        <v>73</v>
      </c>
      <c r="AY304" s="224" t="s">
        <v>158</v>
      </c>
    </row>
    <row r="305" spans="2:51" s="12" customFormat="1" ht="13.5">
      <c r="B305" s="223"/>
      <c r="D305" s="216" t="s">
        <v>166</v>
      </c>
      <c r="E305" s="224" t="s">
        <v>5</v>
      </c>
      <c r="F305" s="225" t="s">
        <v>2476</v>
      </c>
      <c r="H305" s="226">
        <v>8.9</v>
      </c>
      <c r="I305" s="227"/>
      <c r="L305" s="223"/>
      <c r="M305" s="228"/>
      <c r="N305" s="229"/>
      <c r="O305" s="229"/>
      <c r="P305" s="229"/>
      <c r="Q305" s="229"/>
      <c r="R305" s="229"/>
      <c r="S305" s="229"/>
      <c r="T305" s="230"/>
      <c r="AT305" s="224" t="s">
        <v>166</v>
      </c>
      <c r="AU305" s="224" t="s">
        <v>82</v>
      </c>
      <c r="AV305" s="12" t="s">
        <v>82</v>
      </c>
      <c r="AW305" s="12" t="s">
        <v>36</v>
      </c>
      <c r="AX305" s="12" t="s">
        <v>73</v>
      </c>
      <c r="AY305" s="224" t="s">
        <v>158</v>
      </c>
    </row>
    <row r="306" spans="2:51" s="12" customFormat="1" ht="13.5">
      <c r="B306" s="223"/>
      <c r="D306" s="216" t="s">
        <v>166</v>
      </c>
      <c r="E306" s="224" t="s">
        <v>5</v>
      </c>
      <c r="F306" s="225" t="s">
        <v>2477</v>
      </c>
      <c r="H306" s="226">
        <v>10.92</v>
      </c>
      <c r="I306" s="227"/>
      <c r="L306" s="223"/>
      <c r="M306" s="228"/>
      <c r="N306" s="229"/>
      <c r="O306" s="229"/>
      <c r="P306" s="229"/>
      <c r="Q306" s="229"/>
      <c r="R306" s="229"/>
      <c r="S306" s="229"/>
      <c r="T306" s="230"/>
      <c r="AT306" s="224" t="s">
        <v>166</v>
      </c>
      <c r="AU306" s="224" t="s">
        <v>82</v>
      </c>
      <c r="AV306" s="12" t="s">
        <v>82</v>
      </c>
      <c r="AW306" s="12" t="s">
        <v>36</v>
      </c>
      <c r="AX306" s="12" t="s">
        <v>73</v>
      </c>
      <c r="AY306" s="224" t="s">
        <v>158</v>
      </c>
    </row>
    <row r="307" spans="2:51" s="12" customFormat="1" ht="13.5">
      <c r="B307" s="223"/>
      <c r="D307" s="216" t="s">
        <v>166</v>
      </c>
      <c r="E307" s="224" t="s">
        <v>5</v>
      </c>
      <c r="F307" s="225" t="s">
        <v>2478</v>
      </c>
      <c r="H307" s="226">
        <v>1.63</v>
      </c>
      <c r="I307" s="227"/>
      <c r="L307" s="223"/>
      <c r="M307" s="228"/>
      <c r="N307" s="229"/>
      <c r="O307" s="229"/>
      <c r="P307" s="229"/>
      <c r="Q307" s="229"/>
      <c r="R307" s="229"/>
      <c r="S307" s="229"/>
      <c r="T307" s="230"/>
      <c r="AT307" s="224" t="s">
        <v>166</v>
      </c>
      <c r="AU307" s="224" t="s">
        <v>82</v>
      </c>
      <c r="AV307" s="12" t="s">
        <v>82</v>
      </c>
      <c r="AW307" s="12" t="s">
        <v>36</v>
      </c>
      <c r="AX307" s="12" t="s">
        <v>73</v>
      </c>
      <c r="AY307" s="224" t="s">
        <v>158</v>
      </c>
    </row>
    <row r="308" spans="2:51" s="12" customFormat="1" ht="13.5">
      <c r="B308" s="223"/>
      <c r="D308" s="216" t="s">
        <v>166</v>
      </c>
      <c r="E308" s="224" t="s">
        <v>5</v>
      </c>
      <c r="F308" s="225" t="s">
        <v>2479</v>
      </c>
      <c r="H308" s="226">
        <v>24.9</v>
      </c>
      <c r="I308" s="227"/>
      <c r="L308" s="223"/>
      <c r="M308" s="228"/>
      <c r="N308" s="229"/>
      <c r="O308" s="229"/>
      <c r="P308" s="229"/>
      <c r="Q308" s="229"/>
      <c r="R308" s="229"/>
      <c r="S308" s="229"/>
      <c r="T308" s="230"/>
      <c r="AT308" s="224" t="s">
        <v>166</v>
      </c>
      <c r="AU308" s="224" t="s">
        <v>82</v>
      </c>
      <c r="AV308" s="12" t="s">
        <v>82</v>
      </c>
      <c r="AW308" s="12" t="s">
        <v>36</v>
      </c>
      <c r="AX308" s="12" t="s">
        <v>73</v>
      </c>
      <c r="AY308" s="224" t="s">
        <v>158</v>
      </c>
    </row>
    <row r="309" spans="2:51" s="12" customFormat="1" ht="13.5">
      <c r="B309" s="223"/>
      <c r="D309" s="216" t="s">
        <v>166</v>
      </c>
      <c r="E309" s="224" t="s">
        <v>5</v>
      </c>
      <c r="F309" s="225" t="s">
        <v>2480</v>
      </c>
      <c r="H309" s="226">
        <v>22.5</v>
      </c>
      <c r="I309" s="227"/>
      <c r="L309" s="223"/>
      <c r="M309" s="228"/>
      <c r="N309" s="229"/>
      <c r="O309" s="229"/>
      <c r="P309" s="229"/>
      <c r="Q309" s="229"/>
      <c r="R309" s="229"/>
      <c r="S309" s="229"/>
      <c r="T309" s="230"/>
      <c r="AT309" s="224" t="s">
        <v>166</v>
      </c>
      <c r="AU309" s="224" t="s">
        <v>82</v>
      </c>
      <c r="AV309" s="12" t="s">
        <v>82</v>
      </c>
      <c r="AW309" s="12" t="s">
        <v>36</v>
      </c>
      <c r="AX309" s="12" t="s">
        <v>73</v>
      </c>
      <c r="AY309" s="224" t="s">
        <v>158</v>
      </c>
    </row>
    <row r="310" spans="2:51" s="12" customFormat="1" ht="13.5">
      <c r="B310" s="223"/>
      <c r="D310" s="216" t="s">
        <v>166</v>
      </c>
      <c r="E310" s="224" t="s">
        <v>5</v>
      </c>
      <c r="F310" s="225" t="s">
        <v>2481</v>
      </c>
      <c r="H310" s="226">
        <v>436.8</v>
      </c>
      <c r="I310" s="227"/>
      <c r="L310" s="223"/>
      <c r="M310" s="228"/>
      <c r="N310" s="229"/>
      <c r="O310" s="229"/>
      <c r="P310" s="229"/>
      <c r="Q310" s="229"/>
      <c r="R310" s="229"/>
      <c r="S310" s="229"/>
      <c r="T310" s="230"/>
      <c r="AT310" s="224" t="s">
        <v>166</v>
      </c>
      <c r="AU310" s="224" t="s">
        <v>82</v>
      </c>
      <c r="AV310" s="12" t="s">
        <v>82</v>
      </c>
      <c r="AW310" s="12" t="s">
        <v>36</v>
      </c>
      <c r="AX310" s="12" t="s">
        <v>73</v>
      </c>
      <c r="AY310" s="224" t="s">
        <v>158</v>
      </c>
    </row>
    <row r="311" spans="2:51" s="12" customFormat="1" ht="13.5">
      <c r="B311" s="223"/>
      <c r="D311" s="216" t="s">
        <v>166</v>
      </c>
      <c r="E311" s="224" t="s">
        <v>5</v>
      </c>
      <c r="F311" s="225" t="s">
        <v>2482</v>
      </c>
      <c r="H311" s="226">
        <v>24.4</v>
      </c>
      <c r="I311" s="227"/>
      <c r="L311" s="223"/>
      <c r="M311" s="228"/>
      <c r="N311" s="229"/>
      <c r="O311" s="229"/>
      <c r="P311" s="229"/>
      <c r="Q311" s="229"/>
      <c r="R311" s="229"/>
      <c r="S311" s="229"/>
      <c r="T311" s="230"/>
      <c r="AT311" s="224" t="s">
        <v>166</v>
      </c>
      <c r="AU311" s="224" t="s">
        <v>82</v>
      </c>
      <c r="AV311" s="12" t="s">
        <v>82</v>
      </c>
      <c r="AW311" s="12" t="s">
        <v>36</v>
      </c>
      <c r="AX311" s="12" t="s">
        <v>73</v>
      </c>
      <c r="AY311" s="224" t="s">
        <v>158</v>
      </c>
    </row>
    <row r="312" spans="2:51" s="12" customFormat="1" ht="13.5">
      <c r="B312" s="223"/>
      <c r="D312" s="216" t="s">
        <v>166</v>
      </c>
      <c r="E312" s="224" t="s">
        <v>5</v>
      </c>
      <c r="F312" s="225" t="s">
        <v>2483</v>
      </c>
      <c r="H312" s="226">
        <v>42</v>
      </c>
      <c r="I312" s="227"/>
      <c r="L312" s="223"/>
      <c r="M312" s="228"/>
      <c r="N312" s="229"/>
      <c r="O312" s="229"/>
      <c r="P312" s="229"/>
      <c r="Q312" s="229"/>
      <c r="R312" s="229"/>
      <c r="S312" s="229"/>
      <c r="T312" s="230"/>
      <c r="AT312" s="224" t="s">
        <v>166</v>
      </c>
      <c r="AU312" s="224" t="s">
        <v>82</v>
      </c>
      <c r="AV312" s="12" t="s">
        <v>82</v>
      </c>
      <c r="AW312" s="12" t="s">
        <v>36</v>
      </c>
      <c r="AX312" s="12" t="s">
        <v>73</v>
      </c>
      <c r="AY312" s="224" t="s">
        <v>158</v>
      </c>
    </row>
    <row r="313" spans="2:51" s="12" customFormat="1" ht="13.5">
      <c r="B313" s="223"/>
      <c r="D313" s="216" t="s">
        <v>166</v>
      </c>
      <c r="E313" s="224" t="s">
        <v>5</v>
      </c>
      <c r="F313" s="225" t="s">
        <v>2484</v>
      </c>
      <c r="H313" s="226">
        <v>4.2</v>
      </c>
      <c r="I313" s="227"/>
      <c r="L313" s="223"/>
      <c r="M313" s="228"/>
      <c r="N313" s="229"/>
      <c r="O313" s="229"/>
      <c r="P313" s="229"/>
      <c r="Q313" s="229"/>
      <c r="R313" s="229"/>
      <c r="S313" s="229"/>
      <c r="T313" s="230"/>
      <c r="AT313" s="224" t="s">
        <v>166</v>
      </c>
      <c r="AU313" s="224" t="s">
        <v>82</v>
      </c>
      <c r="AV313" s="12" t="s">
        <v>82</v>
      </c>
      <c r="AW313" s="12" t="s">
        <v>36</v>
      </c>
      <c r="AX313" s="12" t="s">
        <v>73</v>
      </c>
      <c r="AY313" s="224" t="s">
        <v>158</v>
      </c>
    </row>
    <row r="314" spans="2:51" s="12" customFormat="1" ht="13.5">
      <c r="B314" s="223"/>
      <c r="D314" s="216" t="s">
        <v>166</v>
      </c>
      <c r="E314" s="224" t="s">
        <v>5</v>
      </c>
      <c r="F314" s="225" t="s">
        <v>2485</v>
      </c>
      <c r="H314" s="226">
        <v>3.2</v>
      </c>
      <c r="I314" s="227"/>
      <c r="L314" s="223"/>
      <c r="M314" s="228"/>
      <c r="N314" s="229"/>
      <c r="O314" s="229"/>
      <c r="P314" s="229"/>
      <c r="Q314" s="229"/>
      <c r="R314" s="229"/>
      <c r="S314" s="229"/>
      <c r="T314" s="230"/>
      <c r="AT314" s="224" t="s">
        <v>166</v>
      </c>
      <c r="AU314" s="224" t="s">
        <v>82</v>
      </c>
      <c r="AV314" s="12" t="s">
        <v>82</v>
      </c>
      <c r="AW314" s="12" t="s">
        <v>36</v>
      </c>
      <c r="AX314" s="12" t="s">
        <v>73</v>
      </c>
      <c r="AY314" s="224" t="s">
        <v>158</v>
      </c>
    </row>
    <row r="315" spans="2:51" s="12" customFormat="1" ht="13.5">
      <c r="B315" s="223"/>
      <c r="D315" s="216" t="s">
        <v>166</v>
      </c>
      <c r="E315" s="224" t="s">
        <v>5</v>
      </c>
      <c r="F315" s="225" t="s">
        <v>2486</v>
      </c>
      <c r="H315" s="226">
        <v>5.2</v>
      </c>
      <c r="I315" s="227"/>
      <c r="L315" s="223"/>
      <c r="M315" s="228"/>
      <c r="N315" s="229"/>
      <c r="O315" s="229"/>
      <c r="P315" s="229"/>
      <c r="Q315" s="229"/>
      <c r="R315" s="229"/>
      <c r="S315" s="229"/>
      <c r="T315" s="230"/>
      <c r="AT315" s="224" t="s">
        <v>166</v>
      </c>
      <c r="AU315" s="224" t="s">
        <v>82</v>
      </c>
      <c r="AV315" s="12" t="s">
        <v>82</v>
      </c>
      <c r="AW315" s="12" t="s">
        <v>36</v>
      </c>
      <c r="AX315" s="12" t="s">
        <v>73</v>
      </c>
      <c r="AY315" s="224" t="s">
        <v>158</v>
      </c>
    </row>
    <row r="316" spans="2:51" s="12" customFormat="1" ht="13.5">
      <c r="B316" s="223"/>
      <c r="D316" s="216" t="s">
        <v>166</v>
      </c>
      <c r="E316" s="224" t="s">
        <v>5</v>
      </c>
      <c r="F316" s="225" t="s">
        <v>2487</v>
      </c>
      <c r="H316" s="226">
        <v>2.95</v>
      </c>
      <c r="I316" s="227"/>
      <c r="L316" s="223"/>
      <c r="M316" s="228"/>
      <c r="N316" s="229"/>
      <c r="O316" s="229"/>
      <c r="P316" s="229"/>
      <c r="Q316" s="229"/>
      <c r="R316" s="229"/>
      <c r="S316" s="229"/>
      <c r="T316" s="230"/>
      <c r="AT316" s="224" t="s">
        <v>166</v>
      </c>
      <c r="AU316" s="224" t="s">
        <v>82</v>
      </c>
      <c r="AV316" s="12" t="s">
        <v>82</v>
      </c>
      <c r="AW316" s="12" t="s">
        <v>36</v>
      </c>
      <c r="AX316" s="12" t="s">
        <v>73</v>
      </c>
      <c r="AY316" s="224" t="s">
        <v>158</v>
      </c>
    </row>
    <row r="317" spans="2:51" s="13" customFormat="1" ht="13.5">
      <c r="B317" s="231"/>
      <c r="D317" s="216" t="s">
        <v>166</v>
      </c>
      <c r="E317" s="232" t="s">
        <v>5</v>
      </c>
      <c r="F317" s="233" t="s">
        <v>169</v>
      </c>
      <c r="H317" s="234">
        <v>1133.37</v>
      </c>
      <c r="I317" s="235"/>
      <c r="L317" s="231"/>
      <c r="M317" s="236"/>
      <c r="N317" s="237"/>
      <c r="O317" s="237"/>
      <c r="P317" s="237"/>
      <c r="Q317" s="237"/>
      <c r="R317" s="237"/>
      <c r="S317" s="237"/>
      <c r="T317" s="238"/>
      <c r="AT317" s="232" t="s">
        <v>166</v>
      </c>
      <c r="AU317" s="232" t="s">
        <v>82</v>
      </c>
      <c r="AV317" s="13" t="s">
        <v>88</v>
      </c>
      <c r="AW317" s="13" t="s">
        <v>36</v>
      </c>
      <c r="AX317" s="13" t="s">
        <v>78</v>
      </c>
      <c r="AY317" s="232" t="s">
        <v>158</v>
      </c>
    </row>
    <row r="318" spans="2:63" s="10" customFormat="1" ht="29.85" customHeight="1">
      <c r="B318" s="189"/>
      <c r="D318" s="190" t="s">
        <v>72</v>
      </c>
      <c r="E318" s="200" t="s">
        <v>425</v>
      </c>
      <c r="F318" s="200" t="s">
        <v>426</v>
      </c>
      <c r="I318" s="192"/>
      <c r="J318" s="201">
        <f>BK318</f>
        <v>0</v>
      </c>
      <c r="L318" s="189"/>
      <c r="M318" s="194"/>
      <c r="N318" s="195"/>
      <c r="O318" s="195"/>
      <c r="P318" s="196">
        <f>SUM(P319:P598)</f>
        <v>0</v>
      </c>
      <c r="Q318" s="195"/>
      <c r="R318" s="196">
        <f>SUM(R319:R598)</f>
        <v>0</v>
      </c>
      <c r="S318" s="195"/>
      <c r="T318" s="197">
        <f>SUM(T319:T598)</f>
        <v>0</v>
      </c>
      <c r="AR318" s="190" t="s">
        <v>78</v>
      </c>
      <c r="AT318" s="198" t="s">
        <v>72</v>
      </c>
      <c r="AU318" s="198" t="s">
        <v>78</v>
      </c>
      <c r="AY318" s="190" t="s">
        <v>158</v>
      </c>
      <c r="BK318" s="199">
        <f>SUM(BK319:BK598)</f>
        <v>0</v>
      </c>
    </row>
    <row r="319" spans="2:65" s="1" customFormat="1" ht="25.5" customHeight="1">
      <c r="B319" s="202"/>
      <c r="C319" s="203" t="s">
        <v>440</v>
      </c>
      <c r="D319" s="203" t="s">
        <v>160</v>
      </c>
      <c r="E319" s="204" t="s">
        <v>428</v>
      </c>
      <c r="F319" s="205" t="s">
        <v>1912</v>
      </c>
      <c r="G319" s="206" t="s">
        <v>163</v>
      </c>
      <c r="H319" s="207">
        <v>90.3</v>
      </c>
      <c r="I319" s="208"/>
      <c r="J319" s="209">
        <f>ROUND(I319*H319,2)</f>
        <v>0</v>
      </c>
      <c r="K319" s="205" t="s">
        <v>164</v>
      </c>
      <c r="L319" s="47"/>
      <c r="M319" s="210" t="s">
        <v>5</v>
      </c>
      <c r="N319" s="211" t="s">
        <v>44</v>
      </c>
      <c r="O319" s="48"/>
      <c r="P319" s="212">
        <f>O319*H319</f>
        <v>0</v>
      </c>
      <c r="Q319" s="212">
        <v>0</v>
      </c>
      <c r="R319" s="212">
        <f>Q319*H319</f>
        <v>0</v>
      </c>
      <c r="S319" s="212">
        <v>0</v>
      </c>
      <c r="T319" s="213">
        <f>S319*H319</f>
        <v>0</v>
      </c>
      <c r="AR319" s="25" t="s">
        <v>88</v>
      </c>
      <c r="AT319" s="25" t="s">
        <v>160</v>
      </c>
      <c r="AU319" s="25" t="s">
        <v>82</v>
      </c>
      <c r="AY319" s="25" t="s">
        <v>158</v>
      </c>
      <c r="BE319" s="214">
        <f>IF(N319="základní",J319,0)</f>
        <v>0</v>
      </c>
      <c r="BF319" s="214">
        <f>IF(N319="snížená",J319,0)</f>
        <v>0</v>
      </c>
      <c r="BG319" s="214">
        <f>IF(N319="zákl. přenesená",J319,0)</f>
        <v>0</v>
      </c>
      <c r="BH319" s="214">
        <f>IF(N319="sníž. přenesená",J319,0)</f>
        <v>0</v>
      </c>
      <c r="BI319" s="214">
        <f>IF(N319="nulová",J319,0)</f>
        <v>0</v>
      </c>
      <c r="BJ319" s="25" t="s">
        <v>78</v>
      </c>
      <c r="BK319" s="214">
        <f>ROUND(I319*H319,2)</f>
        <v>0</v>
      </c>
      <c r="BL319" s="25" t="s">
        <v>88</v>
      </c>
      <c r="BM319" s="25" t="s">
        <v>2488</v>
      </c>
    </row>
    <row r="320" spans="2:51" s="11" customFormat="1" ht="13.5">
      <c r="B320" s="215"/>
      <c r="D320" s="216" t="s">
        <v>166</v>
      </c>
      <c r="E320" s="217" t="s">
        <v>5</v>
      </c>
      <c r="F320" s="218" t="s">
        <v>431</v>
      </c>
      <c r="H320" s="217" t="s">
        <v>5</v>
      </c>
      <c r="I320" s="219"/>
      <c r="L320" s="215"/>
      <c r="M320" s="220"/>
      <c r="N320" s="221"/>
      <c r="O320" s="221"/>
      <c r="P320" s="221"/>
      <c r="Q320" s="221"/>
      <c r="R320" s="221"/>
      <c r="S320" s="221"/>
      <c r="T320" s="222"/>
      <c r="AT320" s="217" t="s">
        <v>166</v>
      </c>
      <c r="AU320" s="217" t="s">
        <v>82</v>
      </c>
      <c r="AV320" s="11" t="s">
        <v>78</v>
      </c>
      <c r="AW320" s="11" t="s">
        <v>36</v>
      </c>
      <c r="AX320" s="11" t="s">
        <v>73</v>
      </c>
      <c r="AY320" s="217" t="s">
        <v>158</v>
      </c>
    </row>
    <row r="321" spans="2:51" s="12" customFormat="1" ht="13.5">
      <c r="B321" s="223"/>
      <c r="D321" s="216" t="s">
        <v>166</v>
      </c>
      <c r="E321" s="224" t="s">
        <v>5</v>
      </c>
      <c r="F321" s="225" t="s">
        <v>2489</v>
      </c>
      <c r="H321" s="226">
        <v>90.3</v>
      </c>
      <c r="I321" s="227"/>
      <c r="L321" s="223"/>
      <c r="M321" s="228"/>
      <c r="N321" s="229"/>
      <c r="O321" s="229"/>
      <c r="P321" s="229"/>
      <c r="Q321" s="229"/>
      <c r="R321" s="229"/>
      <c r="S321" s="229"/>
      <c r="T321" s="230"/>
      <c r="AT321" s="224" t="s">
        <v>166</v>
      </c>
      <c r="AU321" s="224" t="s">
        <v>82</v>
      </c>
      <c r="AV321" s="12" t="s">
        <v>82</v>
      </c>
      <c r="AW321" s="12" t="s">
        <v>36</v>
      </c>
      <c r="AX321" s="12" t="s">
        <v>73</v>
      </c>
      <c r="AY321" s="224" t="s">
        <v>158</v>
      </c>
    </row>
    <row r="322" spans="2:51" s="13" customFormat="1" ht="13.5">
      <c r="B322" s="231"/>
      <c r="D322" s="216" t="s">
        <v>166</v>
      </c>
      <c r="E322" s="232" t="s">
        <v>5</v>
      </c>
      <c r="F322" s="233" t="s">
        <v>169</v>
      </c>
      <c r="H322" s="234">
        <v>90.3</v>
      </c>
      <c r="I322" s="235"/>
      <c r="L322" s="231"/>
      <c r="M322" s="236"/>
      <c r="N322" s="237"/>
      <c r="O322" s="237"/>
      <c r="P322" s="237"/>
      <c r="Q322" s="237"/>
      <c r="R322" s="237"/>
      <c r="S322" s="237"/>
      <c r="T322" s="238"/>
      <c r="AT322" s="232" t="s">
        <v>166</v>
      </c>
      <c r="AU322" s="232" t="s">
        <v>82</v>
      </c>
      <c r="AV322" s="13" t="s">
        <v>88</v>
      </c>
      <c r="AW322" s="13" t="s">
        <v>36</v>
      </c>
      <c r="AX322" s="13" t="s">
        <v>78</v>
      </c>
      <c r="AY322" s="232" t="s">
        <v>158</v>
      </c>
    </row>
    <row r="323" spans="2:51" s="13" customFormat="1" ht="13.5">
      <c r="B323" s="231"/>
      <c r="D323" s="216" t="s">
        <v>166</v>
      </c>
      <c r="E323" s="232" t="s">
        <v>5</v>
      </c>
      <c r="F323" s="233" t="s">
        <v>169</v>
      </c>
      <c r="H323" s="234">
        <v>0</v>
      </c>
      <c r="I323" s="235"/>
      <c r="L323" s="231"/>
      <c r="M323" s="236"/>
      <c r="N323" s="237"/>
      <c r="O323" s="237"/>
      <c r="P323" s="237"/>
      <c r="Q323" s="237"/>
      <c r="R323" s="237"/>
      <c r="S323" s="237"/>
      <c r="T323" s="238"/>
      <c r="AT323" s="232" t="s">
        <v>166</v>
      </c>
      <c r="AU323" s="232" t="s">
        <v>82</v>
      </c>
      <c r="AV323" s="13" t="s">
        <v>88</v>
      </c>
      <c r="AW323" s="13" t="s">
        <v>36</v>
      </c>
      <c r="AX323" s="13" t="s">
        <v>73</v>
      </c>
      <c r="AY323" s="232" t="s">
        <v>158</v>
      </c>
    </row>
    <row r="324" spans="2:65" s="1" customFormat="1" ht="89.25" customHeight="1">
      <c r="B324" s="202"/>
      <c r="C324" s="203" t="s">
        <v>445</v>
      </c>
      <c r="D324" s="203" t="s">
        <v>160</v>
      </c>
      <c r="E324" s="204" t="s">
        <v>434</v>
      </c>
      <c r="F324" s="205" t="s">
        <v>435</v>
      </c>
      <c r="G324" s="206" t="s">
        <v>163</v>
      </c>
      <c r="H324" s="207">
        <v>15.05</v>
      </c>
      <c r="I324" s="208"/>
      <c r="J324" s="209">
        <f>ROUND(I324*H324,2)</f>
        <v>0</v>
      </c>
      <c r="K324" s="205" t="s">
        <v>5</v>
      </c>
      <c r="L324" s="47"/>
      <c r="M324" s="210" t="s">
        <v>5</v>
      </c>
      <c r="N324" s="211" t="s">
        <v>44</v>
      </c>
      <c r="O324" s="48"/>
      <c r="P324" s="212">
        <f>O324*H324</f>
        <v>0</v>
      </c>
      <c r="Q324" s="212">
        <v>0</v>
      </c>
      <c r="R324" s="212">
        <f>Q324*H324</f>
        <v>0</v>
      </c>
      <c r="S324" s="212">
        <v>0</v>
      </c>
      <c r="T324" s="213">
        <f>S324*H324</f>
        <v>0</v>
      </c>
      <c r="AR324" s="25" t="s">
        <v>88</v>
      </c>
      <c r="AT324" s="25" t="s">
        <v>160</v>
      </c>
      <c r="AU324" s="25" t="s">
        <v>82</v>
      </c>
      <c r="AY324" s="25" t="s">
        <v>158</v>
      </c>
      <c r="BE324" s="214">
        <f>IF(N324="základní",J324,0)</f>
        <v>0</v>
      </c>
      <c r="BF324" s="214">
        <f>IF(N324="snížená",J324,0)</f>
        <v>0</v>
      </c>
      <c r="BG324" s="214">
        <f>IF(N324="zákl. přenesená",J324,0)</f>
        <v>0</v>
      </c>
      <c r="BH324" s="214">
        <f>IF(N324="sníž. přenesená",J324,0)</f>
        <v>0</v>
      </c>
      <c r="BI324" s="214">
        <f>IF(N324="nulová",J324,0)</f>
        <v>0</v>
      </c>
      <c r="BJ324" s="25" t="s">
        <v>78</v>
      </c>
      <c r="BK324" s="214">
        <f>ROUND(I324*H324,2)</f>
        <v>0</v>
      </c>
      <c r="BL324" s="25" t="s">
        <v>88</v>
      </c>
      <c r="BM324" s="25" t="s">
        <v>2490</v>
      </c>
    </row>
    <row r="325" spans="2:51" s="11" customFormat="1" ht="13.5">
      <c r="B325" s="215"/>
      <c r="D325" s="216" t="s">
        <v>166</v>
      </c>
      <c r="E325" s="217" t="s">
        <v>5</v>
      </c>
      <c r="F325" s="218" t="s">
        <v>437</v>
      </c>
      <c r="H325" s="217" t="s">
        <v>5</v>
      </c>
      <c r="I325" s="219"/>
      <c r="L325" s="215"/>
      <c r="M325" s="220"/>
      <c r="N325" s="221"/>
      <c r="O325" s="221"/>
      <c r="P325" s="221"/>
      <c r="Q325" s="221"/>
      <c r="R325" s="221"/>
      <c r="S325" s="221"/>
      <c r="T325" s="222"/>
      <c r="AT325" s="217" t="s">
        <v>166</v>
      </c>
      <c r="AU325" s="217" t="s">
        <v>82</v>
      </c>
      <c r="AV325" s="11" t="s">
        <v>78</v>
      </c>
      <c r="AW325" s="11" t="s">
        <v>36</v>
      </c>
      <c r="AX325" s="11" t="s">
        <v>73</v>
      </c>
      <c r="AY325" s="217" t="s">
        <v>158</v>
      </c>
    </row>
    <row r="326" spans="2:51" s="12" customFormat="1" ht="13.5">
      <c r="B326" s="223"/>
      <c r="D326" s="216" t="s">
        <v>166</v>
      </c>
      <c r="E326" s="224" t="s">
        <v>5</v>
      </c>
      <c r="F326" s="225" t="s">
        <v>2491</v>
      </c>
      <c r="H326" s="226">
        <v>10.5</v>
      </c>
      <c r="I326" s="227"/>
      <c r="L326" s="223"/>
      <c r="M326" s="228"/>
      <c r="N326" s="229"/>
      <c r="O326" s="229"/>
      <c r="P326" s="229"/>
      <c r="Q326" s="229"/>
      <c r="R326" s="229"/>
      <c r="S326" s="229"/>
      <c r="T326" s="230"/>
      <c r="AT326" s="224" t="s">
        <v>166</v>
      </c>
      <c r="AU326" s="224" t="s">
        <v>82</v>
      </c>
      <c r="AV326" s="12" t="s">
        <v>82</v>
      </c>
      <c r="AW326" s="12" t="s">
        <v>36</v>
      </c>
      <c r="AX326" s="12" t="s">
        <v>73</v>
      </c>
      <c r="AY326" s="224" t="s">
        <v>158</v>
      </c>
    </row>
    <row r="327" spans="2:51" s="12" customFormat="1" ht="13.5">
      <c r="B327" s="223"/>
      <c r="D327" s="216" t="s">
        <v>166</v>
      </c>
      <c r="E327" s="224" t="s">
        <v>5</v>
      </c>
      <c r="F327" s="225" t="s">
        <v>2492</v>
      </c>
      <c r="H327" s="226">
        <v>4.55</v>
      </c>
      <c r="I327" s="227"/>
      <c r="L327" s="223"/>
      <c r="M327" s="228"/>
      <c r="N327" s="229"/>
      <c r="O327" s="229"/>
      <c r="P327" s="229"/>
      <c r="Q327" s="229"/>
      <c r="R327" s="229"/>
      <c r="S327" s="229"/>
      <c r="T327" s="230"/>
      <c r="AT327" s="224" t="s">
        <v>166</v>
      </c>
      <c r="AU327" s="224" t="s">
        <v>82</v>
      </c>
      <c r="AV327" s="12" t="s">
        <v>82</v>
      </c>
      <c r="AW327" s="12" t="s">
        <v>36</v>
      </c>
      <c r="AX327" s="12" t="s">
        <v>73</v>
      </c>
      <c r="AY327" s="224" t="s">
        <v>158</v>
      </c>
    </row>
    <row r="328" spans="2:51" s="13" customFormat="1" ht="13.5">
      <c r="B328" s="231"/>
      <c r="D328" s="216" t="s">
        <v>166</v>
      </c>
      <c r="E328" s="232" t="s">
        <v>5</v>
      </c>
      <c r="F328" s="233" t="s">
        <v>169</v>
      </c>
      <c r="H328" s="234">
        <v>15.05</v>
      </c>
      <c r="I328" s="235"/>
      <c r="L328" s="231"/>
      <c r="M328" s="236"/>
      <c r="N328" s="237"/>
      <c r="O328" s="237"/>
      <c r="P328" s="237"/>
      <c r="Q328" s="237"/>
      <c r="R328" s="237"/>
      <c r="S328" s="237"/>
      <c r="T328" s="238"/>
      <c r="AT328" s="232" t="s">
        <v>166</v>
      </c>
      <c r="AU328" s="232" t="s">
        <v>82</v>
      </c>
      <c r="AV328" s="13" t="s">
        <v>88</v>
      </c>
      <c r="AW328" s="13" t="s">
        <v>36</v>
      </c>
      <c r="AX328" s="13" t="s">
        <v>78</v>
      </c>
      <c r="AY328" s="232" t="s">
        <v>158</v>
      </c>
    </row>
    <row r="329" spans="2:65" s="1" customFormat="1" ht="16.5" customHeight="1">
      <c r="B329" s="202"/>
      <c r="C329" s="239" t="s">
        <v>451</v>
      </c>
      <c r="D329" s="239" t="s">
        <v>245</v>
      </c>
      <c r="E329" s="240" t="s">
        <v>2493</v>
      </c>
      <c r="F329" s="241" t="s">
        <v>442</v>
      </c>
      <c r="G329" s="242" t="s">
        <v>163</v>
      </c>
      <c r="H329" s="243">
        <v>15.803</v>
      </c>
      <c r="I329" s="244"/>
      <c r="J329" s="245">
        <f>ROUND(I329*H329,2)</f>
        <v>0</v>
      </c>
      <c r="K329" s="241" t="s">
        <v>5</v>
      </c>
      <c r="L329" s="246"/>
      <c r="M329" s="247" t="s">
        <v>5</v>
      </c>
      <c r="N329" s="248" t="s">
        <v>44</v>
      </c>
      <c r="O329" s="48"/>
      <c r="P329" s="212">
        <f>O329*H329</f>
        <v>0</v>
      </c>
      <c r="Q329" s="212">
        <v>0</v>
      </c>
      <c r="R329" s="212">
        <f>Q329*H329</f>
        <v>0</v>
      </c>
      <c r="S329" s="212">
        <v>0</v>
      </c>
      <c r="T329" s="213">
        <f>S329*H329</f>
        <v>0</v>
      </c>
      <c r="AR329" s="25" t="s">
        <v>204</v>
      </c>
      <c r="AT329" s="25" t="s">
        <v>245</v>
      </c>
      <c r="AU329" s="25" t="s">
        <v>82</v>
      </c>
      <c r="AY329" s="25" t="s">
        <v>158</v>
      </c>
      <c r="BE329" s="214">
        <f>IF(N329="základní",J329,0)</f>
        <v>0</v>
      </c>
      <c r="BF329" s="214">
        <f>IF(N329="snížená",J329,0)</f>
        <v>0</v>
      </c>
      <c r="BG329" s="214">
        <f>IF(N329="zákl. přenesená",J329,0)</f>
        <v>0</v>
      </c>
      <c r="BH329" s="214">
        <f>IF(N329="sníž. přenesená",J329,0)</f>
        <v>0</v>
      </c>
      <c r="BI329" s="214">
        <f>IF(N329="nulová",J329,0)</f>
        <v>0</v>
      </c>
      <c r="BJ329" s="25" t="s">
        <v>78</v>
      </c>
      <c r="BK329" s="214">
        <f>ROUND(I329*H329,2)</f>
        <v>0</v>
      </c>
      <c r="BL329" s="25" t="s">
        <v>88</v>
      </c>
      <c r="BM329" s="25" t="s">
        <v>2494</v>
      </c>
    </row>
    <row r="330" spans="2:51" s="12" customFormat="1" ht="13.5">
      <c r="B330" s="223"/>
      <c r="D330" s="216" t="s">
        <v>166</v>
      </c>
      <c r="E330" s="224" t="s">
        <v>5</v>
      </c>
      <c r="F330" s="225" t="s">
        <v>2495</v>
      </c>
      <c r="H330" s="226">
        <v>15.803</v>
      </c>
      <c r="I330" s="227"/>
      <c r="L330" s="223"/>
      <c r="M330" s="228"/>
      <c r="N330" s="229"/>
      <c r="O330" s="229"/>
      <c r="P330" s="229"/>
      <c r="Q330" s="229"/>
      <c r="R330" s="229"/>
      <c r="S330" s="229"/>
      <c r="T330" s="230"/>
      <c r="AT330" s="224" t="s">
        <v>166</v>
      </c>
      <c r="AU330" s="224" t="s">
        <v>82</v>
      </c>
      <c r="AV330" s="12" t="s">
        <v>82</v>
      </c>
      <c r="AW330" s="12" t="s">
        <v>36</v>
      </c>
      <c r="AX330" s="12" t="s">
        <v>73</v>
      </c>
      <c r="AY330" s="224" t="s">
        <v>158</v>
      </c>
    </row>
    <row r="331" spans="2:51" s="13" customFormat="1" ht="13.5">
      <c r="B331" s="231"/>
      <c r="D331" s="216" t="s">
        <v>166</v>
      </c>
      <c r="E331" s="232" t="s">
        <v>5</v>
      </c>
      <c r="F331" s="233" t="s">
        <v>169</v>
      </c>
      <c r="H331" s="234">
        <v>15.803</v>
      </c>
      <c r="I331" s="235"/>
      <c r="L331" s="231"/>
      <c r="M331" s="236"/>
      <c r="N331" s="237"/>
      <c r="O331" s="237"/>
      <c r="P331" s="237"/>
      <c r="Q331" s="237"/>
      <c r="R331" s="237"/>
      <c r="S331" s="237"/>
      <c r="T331" s="238"/>
      <c r="AT331" s="232" t="s">
        <v>166</v>
      </c>
      <c r="AU331" s="232" t="s">
        <v>82</v>
      </c>
      <c r="AV331" s="13" t="s">
        <v>88</v>
      </c>
      <c r="AW331" s="13" t="s">
        <v>36</v>
      </c>
      <c r="AX331" s="13" t="s">
        <v>78</v>
      </c>
      <c r="AY331" s="232" t="s">
        <v>158</v>
      </c>
    </row>
    <row r="332" spans="2:65" s="1" customFormat="1" ht="89.25" customHeight="1">
      <c r="B332" s="202"/>
      <c r="C332" s="203" t="s">
        <v>456</v>
      </c>
      <c r="D332" s="203" t="s">
        <v>160</v>
      </c>
      <c r="E332" s="204" t="s">
        <v>446</v>
      </c>
      <c r="F332" s="205" t="s">
        <v>447</v>
      </c>
      <c r="G332" s="206" t="s">
        <v>163</v>
      </c>
      <c r="H332" s="207">
        <v>75.25</v>
      </c>
      <c r="I332" s="208"/>
      <c r="J332" s="209">
        <f>ROUND(I332*H332,2)</f>
        <v>0</v>
      </c>
      <c r="K332" s="205" t="s">
        <v>5</v>
      </c>
      <c r="L332" s="47"/>
      <c r="M332" s="210" t="s">
        <v>5</v>
      </c>
      <c r="N332" s="211" t="s">
        <v>44</v>
      </c>
      <c r="O332" s="48"/>
      <c r="P332" s="212">
        <f>O332*H332</f>
        <v>0</v>
      </c>
      <c r="Q332" s="212">
        <v>0</v>
      </c>
      <c r="R332" s="212">
        <f>Q332*H332</f>
        <v>0</v>
      </c>
      <c r="S332" s="212">
        <v>0</v>
      </c>
      <c r="T332" s="213">
        <f>S332*H332</f>
        <v>0</v>
      </c>
      <c r="AR332" s="25" t="s">
        <v>88</v>
      </c>
      <c r="AT332" s="25" t="s">
        <v>160</v>
      </c>
      <c r="AU332" s="25" t="s">
        <v>82</v>
      </c>
      <c r="AY332" s="25" t="s">
        <v>158</v>
      </c>
      <c r="BE332" s="214">
        <f>IF(N332="základní",J332,0)</f>
        <v>0</v>
      </c>
      <c r="BF332" s="214">
        <f>IF(N332="snížená",J332,0)</f>
        <v>0</v>
      </c>
      <c r="BG332" s="214">
        <f>IF(N332="zákl. přenesená",J332,0)</f>
        <v>0</v>
      </c>
      <c r="BH332" s="214">
        <f>IF(N332="sníž. přenesená",J332,0)</f>
        <v>0</v>
      </c>
      <c r="BI332" s="214">
        <f>IF(N332="nulová",J332,0)</f>
        <v>0</v>
      </c>
      <c r="BJ332" s="25" t="s">
        <v>78</v>
      </c>
      <c r="BK332" s="214">
        <f>ROUND(I332*H332,2)</f>
        <v>0</v>
      </c>
      <c r="BL332" s="25" t="s">
        <v>88</v>
      </c>
      <c r="BM332" s="25" t="s">
        <v>2496</v>
      </c>
    </row>
    <row r="333" spans="2:51" s="11" customFormat="1" ht="13.5">
      <c r="B333" s="215"/>
      <c r="D333" s="216" t="s">
        <v>166</v>
      </c>
      <c r="E333" s="217" t="s">
        <v>5</v>
      </c>
      <c r="F333" s="218" t="s">
        <v>437</v>
      </c>
      <c r="H333" s="217" t="s">
        <v>5</v>
      </c>
      <c r="I333" s="219"/>
      <c r="L333" s="215"/>
      <c r="M333" s="220"/>
      <c r="N333" s="221"/>
      <c r="O333" s="221"/>
      <c r="P333" s="221"/>
      <c r="Q333" s="221"/>
      <c r="R333" s="221"/>
      <c r="S333" s="221"/>
      <c r="T333" s="222"/>
      <c r="AT333" s="217" t="s">
        <v>166</v>
      </c>
      <c r="AU333" s="217" t="s">
        <v>82</v>
      </c>
      <c r="AV333" s="11" t="s">
        <v>78</v>
      </c>
      <c r="AW333" s="11" t="s">
        <v>36</v>
      </c>
      <c r="AX333" s="11" t="s">
        <v>73</v>
      </c>
      <c r="AY333" s="217" t="s">
        <v>158</v>
      </c>
    </row>
    <row r="334" spans="2:51" s="12" customFormat="1" ht="13.5">
      <c r="B334" s="223"/>
      <c r="D334" s="216" t="s">
        <v>166</v>
      </c>
      <c r="E334" s="224" t="s">
        <v>5</v>
      </c>
      <c r="F334" s="225" t="s">
        <v>2497</v>
      </c>
      <c r="H334" s="226">
        <v>52.5</v>
      </c>
      <c r="I334" s="227"/>
      <c r="L334" s="223"/>
      <c r="M334" s="228"/>
      <c r="N334" s="229"/>
      <c r="O334" s="229"/>
      <c r="P334" s="229"/>
      <c r="Q334" s="229"/>
      <c r="R334" s="229"/>
      <c r="S334" s="229"/>
      <c r="T334" s="230"/>
      <c r="AT334" s="224" t="s">
        <v>166</v>
      </c>
      <c r="AU334" s="224" t="s">
        <v>82</v>
      </c>
      <c r="AV334" s="12" t="s">
        <v>82</v>
      </c>
      <c r="AW334" s="12" t="s">
        <v>36</v>
      </c>
      <c r="AX334" s="12" t="s">
        <v>73</v>
      </c>
      <c r="AY334" s="224" t="s">
        <v>158</v>
      </c>
    </row>
    <row r="335" spans="2:51" s="12" customFormat="1" ht="13.5">
      <c r="B335" s="223"/>
      <c r="D335" s="216" t="s">
        <v>166</v>
      </c>
      <c r="E335" s="224" t="s">
        <v>5</v>
      </c>
      <c r="F335" s="225" t="s">
        <v>2498</v>
      </c>
      <c r="H335" s="226">
        <v>22.75</v>
      </c>
      <c r="I335" s="227"/>
      <c r="L335" s="223"/>
      <c r="M335" s="228"/>
      <c r="N335" s="229"/>
      <c r="O335" s="229"/>
      <c r="P335" s="229"/>
      <c r="Q335" s="229"/>
      <c r="R335" s="229"/>
      <c r="S335" s="229"/>
      <c r="T335" s="230"/>
      <c r="AT335" s="224" t="s">
        <v>166</v>
      </c>
      <c r="AU335" s="224" t="s">
        <v>82</v>
      </c>
      <c r="AV335" s="12" t="s">
        <v>82</v>
      </c>
      <c r="AW335" s="12" t="s">
        <v>36</v>
      </c>
      <c r="AX335" s="12" t="s">
        <v>73</v>
      </c>
      <c r="AY335" s="224" t="s">
        <v>158</v>
      </c>
    </row>
    <row r="336" spans="2:51" s="13" customFormat="1" ht="13.5">
      <c r="B336" s="231"/>
      <c r="D336" s="216" t="s">
        <v>166</v>
      </c>
      <c r="E336" s="232" t="s">
        <v>5</v>
      </c>
      <c r="F336" s="233" t="s">
        <v>169</v>
      </c>
      <c r="H336" s="234">
        <v>75.25</v>
      </c>
      <c r="I336" s="235"/>
      <c r="L336" s="231"/>
      <c r="M336" s="236"/>
      <c r="N336" s="237"/>
      <c r="O336" s="237"/>
      <c r="P336" s="237"/>
      <c r="Q336" s="237"/>
      <c r="R336" s="237"/>
      <c r="S336" s="237"/>
      <c r="T336" s="238"/>
      <c r="AT336" s="232" t="s">
        <v>166</v>
      </c>
      <c r="AU336" s="232" t="s">
        <v>82</v>
      </c>
      <c r="AV336" s="13" t="s">
        <v>88</v>
      </c>
      <c r="AW336" s="13" t="s">
        <v>36</v>
      </c>
      <c r="AX336" s="13" t="s">
        <v>78</v>
      </c>
      <c r="AY336" s="232" t="s">
        <v>158</v>
      </c>
    </row>
    <row r="337" spans="2:65" s="1" customFormat="1" ht="16.5" customHeight="1">
      <c r="B337" s="202"/>
      <c r="C337" s="239" t="s">
        <v>462</v>
      </c>
      <c r="D337" s="239" t="s">
        <v>245</v>
      </c>
      <c r="E337" s="240" t="s">
        <v>452</v>
      </c>
      <c r="F337" s="241" t="s">
        <v>453</v>
      </c>
      <c r="G337" s="242" t="s">
        <v>163</v>
      </c>
      <c r="H337" s="243">
        <v>79.013</v>
      </c>
      <c r="I337" s="244"/>
      <c r="J337" s="245">
        <f>ROUND(I337*H337,2)</f>
        <v>0</v>
      </c>
      <c r="K337" s="241" t="s">
        <v>5</v>
      </c>
      <c r="L337" s="246"/>
      <c r="M337" s="247" t="s">
        <v>5</v>
      </c>
      <c r="N337" s="248" t="s">
        <v>44</v>
      </c>
      <c r="O337" s="48"/>
      <c r="P337" s="212">
        <f>O337*H337</f>
        <v>0</v>
      </c>
      <c r="Q337" s="212">
        <v>0</v>
      </c>
      <c r="R337" s="212">
        <f>Q337*H337</f>
        <v>0</v>
      </c>
      <c r="S337" s="212">
        <v>0</v>
      </c>
      <c r="T337" s="213">
        <f>S337*H337</f>
        <v>0</v>
      </c>
      <c r="AR337" s="25" t="s">
        <v>204</v>
      </c>
      <c r="AT337" s="25" t="s">
        <v>245</v>
      </c>
      <c r="AU337" s="25" t="s">
        <v>82</v>
      </c>
      <c r="AY337" s="25" t="s">
        <v>158</v>
      </c>
      <c r="BE337" s="214">
        <f>IF(N337="základní",J337,0)</f>
        <v>0</v>
      </c>
      <c r="BF337" s="214">
        <f>IF(N337="snížená",J337,0)</f>
        <v>0</v>
      </c>
      <c r="BG337" s="214">
        <f>IF(N337="zákl. přenesená",J337,0)</f>
        <v>0</v>
      </c>
      <c r="BH337" s="214">
        <f>IF(N337="sníž. přenesená",J337,0)</f>
        <v>0</v>
      </c>
      <c r="BI337" s="214">
        <f>IF(N337="nulová",J337,0)</f>
        <v>0</v>
      </c>
      <c r="BJ337" s="25" t="s">
        <v>78</v>
      </c>
      <c r="BK337" s="214">
        <f>ROUND(I337*H337,2)</f>
        <v>0</v>
      </c>
      <c r="BL337" s="25" t="s">
        <v>88</v>
      </c>
      <c r="BM337" s="25" t="s">
        <v>2499</v>
      </c>
    </row>
    <row r="338" spans="2:51" s="12" customFormat="1" ht="13.5">
      <c r="B338" s="223"/>
      <c r="D338" s="216" t="s">
        <v>166</v>
      </c>
      <c r="E338" s="224" t="s">
        <v>5</v>
      </c>
      <c r="F338" s="225" t="s">
        <v>2500</v>
      </c>
      <c r="H338" s="226">
        <v>79.013</v>
      </c>
      <c r="I338" s="227"/>
      <c r="L338" s="223"/>
      <c r="M338" s="228"/>
      <c r="N338" s="229"/>
      <c r="O338" s="229"/>
      <c r="P338" s="229"/>
      <c r="Q338" s="229"/>
      <c r="R338" s="229"/>
      <c r="S338" s="229"/>
      <c r="T338" s="230"/>
      <c r="AT338" s="224" t="s">
        <v>166</v>
      </c>
      <c r="AU338" s="224" t="s">
        <v>82</v>
      </c>
      <c r="AV338" s="12" t="s">
        <v>82</v>
      </c>
      <c r="AW338" s="12" t="s">
        <v>36</v>
      </c>
      <c r="AX338" s="12" t="s">
        <v>73</v>
      </c>
      <c r="AY338" s="224" t="s">
        <v>158</v>
      </c>
    </row>
    <row r="339" spans="2:51" s="13" customFormat="1" ht="13.5">
      <c r="B339" s="231"/>
      <c r="D339" s="216" t="s">
        <v>166</v>
      </c>
      <c r="E339" s="232" t="s">
        <v>5</v>
      </c>
      <c r="F339" s="233" t="s">
        <v>169</v>
      </c>
      <c r="H339" s="234">
        <v>79.013</v>
      </c>
      <c r="I339" s="235"/>
      <c r="L339" s="231"/>
      <c r="M339" s="236"/>
      <c r="N339" s="237"/>
      <c r="O339" s="237"/>
      <c r="P339" s="237"/>
      <c r="Q339" s="237"/>
      <c r="R339" s="237"/>
      <c r="S339" s="237"/>
      <c r="T339" s="238"/>
      <c r="AT339" s="232" t="s">
        <v>166</v>
      </c>
      <c r="AU339" s="232" t="s">
        <v>82</v>
      </c>
      <c r="AV339" s="13" t="s">
        <v>88</v>
      </c>
      <c r="AW339" s="13" t="s">
        <v>36</v>
      </c>
      <c r="AX339" s="13" t="s">
        <v>78</v>
      </c>
      <c r="AY339" s="232" t="s">
        <v>158</v>
      </c>
    </row>
    <row r="340" spans="2:65" s="1" customFormat="1" ht="89.25" customHeight="1">
      <c r="B340" s="202"/>
      <c r="C340" s="203" t="s">
        <v>467</v>
      </c>
      <c r="D340" s="203" t="s">
        <v>160</v>
      </c>
      <c r="E340" s="204" t="s">
        <v>457</v>
      </c>
      <c r="F340" s="205" t="s">
        <v>458</v>
      </c>
      <c r="G340" s="206" t="s">
        <v>163</v>
      </c>
      <c r="H340" s="207">
        <v>42.14</v>
      </c>
      <c r="I340" s="208"/>
      <c r="J340" s="209">
        <f>ROUND(I340*H340,2)</f>
        <v>0</v>
      </c>
      <c r="K340" s="205" t="s">
        <v>5</v>
      </c>
      <c r="L340" s="47"/>
      <c r="M340" s="210" t="s">
        <v>5</v>
      </c>
      <c r="N340" s="211" t="s">
        <v>44</v>
      </c>
      <c r="O340" s="48"/>
      <c r="P340" s="212">
        <f>O340*H340</f>
        <v>0</v>
      </c>
      <c r="Q340" s="212">
        <v>0</v>
      </c>
      <c r="R340" s="212">
        <f>Q340*H340</f>
        <v>0</v>
      </c>
      <c r="S340" s="212">
        <v>0</v>
      </c>
      <c r="T340" s="213">
        <f>S340*H340</f>
        <v>0</v>
      </c>
      <c r="AR340" s="25" t="s">
        <v>88</v>
      </c>
      <c r="AT340" s="25" t="s">
        <v>160</v>
      </c>
      <c r="AU340" s="25" t="s">
        <v>82</v>
      </c>
      <c r="AY340" s="25" t="s">
        <v>158</v>
      </c>
      <c r="BE340" s="214">
        <f>IF(N340="základní",J340,0)</f>
        <v>0</v>
      </c>
      <c r="BF340" s="214">
        <f>IF(N340="snížená",J340,0)</f>
        <v>0</v>
      </c>
      <c r="BG340" s="214">
        <f>IF(N340="zákl. přenesená",J340,0)</f>
        <v>0</v>
      </c>
      <c r="BH340" s="214">
        <f>IF(N340="sníž. přenesená",J340,0)</f>
        <v>0</v>
      </c>
      <c r="BI340" s="214">
        <f>IF(N340="nulová",J340,0)</f>
        <v>0</v>
      </c>
      <c r="BJ340" s="25" t="s">
        <v>78</v>
      </c>
      <c r="BK340" s="214">
        <f>ROUND(I340*H340,2)</f>
        <v>0</v>
      </c>
      <c r="BL340" s="25" t="s">
        <v>88</v>
      </c>
      <c r="BM340" s="25" t="s">
        <v>2501</v>
      </c>
    </row>
    <row r="341" spans="2:51" s="11" customFormat="1" ht="13.5">
      <c r="B341" s="215"/>
      <c r="D341" s="216" t="s">
        <v>166</v>
      </c>
      <c r="E341" s="217" t="s">
        <v>5</v>
      </c>
      <c r="F341" s="218" t="s">
        <v>437</v>
      </c>
      <c r="H341" s="217" t="s">
        <v>5</v>
      </c>
      <c r="I341" s="219"/>
      <c r="L341" s="215"/>
      <c r="M341" s="220"/>
      <c r="N341" s="221"/>
      <c r="O341" s="221"/>
      <c r="P341" s="221"/>
      <c r="Q341" s="221"/>
      <c r="R341" s="221"/>
      <c r="S341" s="221"/>
      <c r="T341" s="222"/>
      <c r="AT341" s="217" t="s">
        <v>166</v>
      </c>
      <c r="AU341" s="217" t="s">
        <v>82</v>
      </c>
      <c r="AV341" s="11" t="s">
        <v>78</v>
      </c>
      <c r="AW341" s="11" t="s">
        <v>36</v>
      </c>
      <c r="AX341" s="11" t="s">
        <v>73</v>
      </c>
      <c r="AY341" s="217" t="s">
        <v>158</v>
      </c>
    </row>
    <row r="342" spans="2:51" s="12" customFormat="1" ht="13.5">
      <c r="B342" s="223"/>
      <c r="D342" s="216" t="s">
        <v>166</v>
      </c>
      <c r="E342" s="224" t="s">
        <v>5</v>
      </c>
      <c r="F342" s="225" t="s">
        <v>2502</v>
      </c>
      <c r="H342" s="226">
        <v>29.4</v>
      </c>
      <c r="I342" s="227"/>
      <c r="L342" s="223"/>
      <c r="M342" s="228"/>
      <c r="N342" s="229"/>
      <c r="O342" s="229"/>
      <c r="P342" s="229"/>
      <c r="Q342" s="229"/>
      <c r="R342" s="229"/>
      <c r="S342" s="229"/>
      <c r="T342" s="230"/>
      <c r="AT342" s="224" t="s">
        <v>166</v>
      </c>
      <c r="AU342" s="224" t="s">
        <v>82</v>
      </c>
      <c r="AV342" s="12" t="s">
        <v>82</v>
      </c>
      <c r="AW342" s="12" t="s">
        <v>36</v>
      </c>
      <c r="AX342" s="12" t="s">
        <v>73</v>
      </c>
      <c r="AY342" s="224" t="s">
        <v>158</v>
      </c>
    </row>
    <row r="343" spans="2:51" s="12" customFormat="1" ht="13.5">
      <c r="B343" s="223"/>
      <c r="D343" s="216" t="s">
        <v>166</v>
      </c>
      <c r="E343" s="224" t="s">
        <v>5</v>
      </c>
      <c r="F343" s="225" t="s">
        <v>2503</v>
      </c>
      <c r="H343" s="226">
        <v>12.74</v>
      </c>
      <c r="I343" s="227"/>
      <c r="L343" s="223"/>
      <c r="M343" s="228"/>
      <c r="N343" s="229"/>
      <c r="O343" s="229"/>
      <c r="P343" s="229"/>
      <c r="Q343" s="229"/>
      <c r="R343" s="229"/>
      <c r="S343" s="229"/>
      <c r="T343" s="230"/>
      <c r="AT343" s="224" t="s">
        <v>166</v>
      </c>
      <c r="AU343" s="224" t="s">
        <v>82</v>
      </c>
      <c r="AV343" s="12" t="s">
        <v>82</v>
      </c>
      <c r="AW343" s="12" t="s">
        <v>36</v>
      </c>
      <c r="AX343" s="12" t="s">
        <v>73</v>
      </c>
      <c r="AY343" s="224" t="s">
        <v>158</v>
      </c>
    </row>
    <row r="344" spans="2:51" s="13" customFormat="1" ht="13.5">
      <c r="B344" s="231"/>
      <c r="D344" s="216" t="s">
        <v>166</v>
      </c>
      <c r="E344" s="232" t="s">
        <v>5</v>
      </c>
      <c r="F344" s="233" t="s">
        <v>169</v>
      </c>
      <c r="H344" s="234">
        <v>42.14</v>
      </c>
      <c r="I344" s="235"/>
      <c r="L344" s="231"/>
      <c r="M344" s="236"/>
      <c r="N344" s="237"/>
      <c r="O344" s="237"/>
      <c r="P344" s="237"/>
      <c r="Q344" s="237"/>
      <c r="R344" s="237"/>
      <c r="S344" s="237"/>
      <c r="T344" s="238"/>
      <c r="AT344" s="232" t="s">
        <v>166</v>
      </c>
      <c r="AU344" s="232" t="s">
        <v>82</v>
      </c>
      <c r="AV344" s="13" t="s">
        <v>88</v>
      </c>
      <c r="AW344" s="13" t="s">
        <v>36</v>
      </c>
      <c r="AX344" s="13" t="s">
        <v>78</v>
      </c>
      <c r="AY344" s="232" t="s">
        <v>158</v>
      </c>
    </row>
    <row r="345" spans="2:65" s="1" customFormat="1" ht="16.5" customHeight="1">
      <c r="B345" s="202"/>
      <c r="C345" s="239" t="s">
        <v>472</v>
      </c>
      <c r="D345" s="239" t="s">
        <v>245</v>
      </c>
      <c r="E345" s="240" t="s">
        <v>2504</v>
      </c>
      <c r="F345" s="241" t="s">
        <v>464</v>
      </c>
      <c r="G345" s="242" t="s">
        <v>163</v>
      </c>
      <c r="H345" s="243">
        <v>44.226</v>
      </c>
      <c r="I345" s="244"/>
      <c r="J345" s="245">
        <f>ROUND(I345*H345,2)</f>
        <v>0</v>
      </c>
      <c r="K345" s="241" t="s">
        <v>5</v>
      </c>
      <c r="L345" s="246"/>
      <c r="M345" s="247" t="s">
        <v>5</v>
      </c>
      <c r="N345" s="248" t="s">
        <v>44</v>
      </c>
      <c r="O345" s="48"/>
      <c r="P345" s="212">
        <f>O345*H345</f>
        <v>0</v>
      </c>
      <c r="Q345" s="212">
        <v>0</v>
      </c>
      <c r="R345" s="212">
        <f>Q345*H345</f>
        <v>0</v>
      </c>
      <c r="S345" s="212">
        <v>0</v>
      </c>
      <c r="T345" s="213">
        <f>S345*H345</f>
        <v>0</v>
      </c>
      <c r="AR345" s="25" t="s">
        <v>204</v>
      </c>
      <c r="AT345" s="25" t="s">
        <v>245</v>
      </c>
      <c r="AU345" s="25" t="s">
        <v>82</v>
      </c>
      <c r="AY345" s="25" t="s">
        <v>158</v>
      </c>
      <c r="BE345" s="214">
        <f>IF(N345="základní",J345,0)</f>
        <v>0</v>
      </c>
      <c r="BF345" s="214">
        <f>IF(N345="snížená",J345,0)</f>
        <v>0</v>
      </c>
      <c r="BG345" s="214">
        <f>IF(N345="zákl. přenesená",J345,0)</f>
        <v>0</v>
      </c>
      <c r="BH345" s="214">
        <f>IF(N345="sníž. přenesená",J345,0)</f>
        <v>0</v>
      </c>
      <c r="BI345" s="214">
        <f>IF(N345="nulová",J345,0)</f>
        <v>0</v>
      </c>
      <c r="BJ345" s="25" t="s">
        <v>78</v>
      </c>
      <c r="BK345" s="214">
        <f>ROUND(I345*H345,2)</f>
        <v>0</v>
      </c>
      <c r="BL345" s="25" t="s">
        <v>88</v>
      </c>
      <c r="BM345" s="25" t="s">
        <v>2505</v>
      </c>
    </row>
    <row r="346" spans="2:51" s="12" customFormat="1" ht="13.5">
      <c r="B346" s="223"/>
      <c r="D346" s="216" t="s">
        <v>166</v>
      </c>
      <c r="E346" s="224" t="s">
        <v>5</v>
      </c>
      <c r="F346" s="225" t="s">
        <v>2506</v>
      </c>
      <c r="H346" s="226">
        <v>44.226</v>
      </c>
      <c r="I346" s="227"/>
      <c r="L346" s="223"/>
      <c r="M346" s="228"/>
      <c r="N346" s="229"/>
      <c r="O346" s="229"/>
      <c r="P346" s="229"/>
      <c r="Q346" s="229"/>
      <c r="R346" s="229"/>
      <c r="S346" s="229"/>
      <c r="T346" s="230"/>
      <c r="AT346" s="224" t="s">
        <v>166</v>
      </c>
      <c r="AU346" s="224" t="s">
        <v>82</v>
      </c>
      <c r="AV346" s="12" t="s">
        <v>82</v>
      </c>
      <c r="AW346" s="12" t="s">
        <v>36</v>
      </c>
      <c r="AX346" s="12" t="s">
        <v>73</v>
      </c>
      <c r="AY346" s="224" t="s">
        <v>158</v>
      </c>
    </row>
    <row r="347" spans="2:51" s="13" customFormat="1" ht="13.5">
      <c r="B347" s="231"/>
      <c r="D347" s="216" t="s">
        <v>166</v>
      </c>
      <c r="E347" s="232" t="s">
        <v>5</v>
      </c>
      <c r="F347" s="233" t="s">
        <v>169</v>
      </c>
      <c r="H347" s="234">
        <v>44.226</v>
      </c>
      <c r="I347" s="235"/>
      <c r="L347" s="231"/>
      <c r="M347" s="236"/>
      <c r="N347" s="237"/>
      <c r="O347" s="237"/>
      <c r="P347" s="237"/>
      <c r="Q347" s="237"/>
      <c r="R347" s="237"/>
      <c r="S347" s="237"/>
      <c r="T347" s="238"/>
      <c r="AT347" s="232" t="s">
        <v>166</v>
      </c>
      <c r="AU347" s="232" t="s">
        <v>82</v>
      </c>
      <c r="AV347" s="13" t="s">
        <v>88</v>
      </c>
      <c r="AW347" s="13" t="s">
        <v>36</v>
      </c>
      <c r="AX347" s="13" t="s">
        <v>78</v>
      </c>
      <c r="AY347" s="232" t="s">
        <v>158</v>
      </c>
    </row>
    <row r="348" spans="2:65" s="1" customFormat="1" ht="25.5" customHeight="1">
      <c r="B348" s="202"/>
      <c r="C348" s="203" t="s">
        <v>478</v>
      </c>
      <c r="D348" s="203" t="s">
        <v>160</v>
      </c>
      <c r="E348" s="204" t="s">
        <v>468</v>
      </c>
      <c r="F348" s="205" t="s">
        <v>469</v>
      </c>
      <c r="G348" s="206" t="s">
        <v>163</v>
      </c>
      <c r="H348" s="207">
        <v>90.3</v>
      </c>
      <c r="I348" s="208"/>
      <c r="J348" s="209">
        <f>ROUND(I348*H348,2)</f>
        <v>0</v>
      </c>
      <c r="K348" s="205" t="s">
        <v>164</v>
      </c>
      <c r="L348" s="47"/>
      <c r="M348" s="210" t="s">
        <v>5</v>
      </c>
      <c r="N348" s="211" t="s">
        <v>44</v>
      </c>
      <c r="O348" s="48"/>
      <c r="P348" s="212">
        <f>O348*H348</f>
        <v>0</v>
      </c>
      <c r="Q348" s="212">
        <v>0</v>
      </c>
      <c r="R348" s="212">
        <f>Q348*H348</f>
        <v>0</v>
      </c>
      <c r="S348" s="212">
        <v>0</v>
      </c>
      <c r="T348" s="213">
        <f>S348*H348</f>
        <v>0</v>
      </c>
      <c r="AR348" s="25" t="s">
        <v>88</v>
      </c>
      <c r="AT348" s="25" t="s">
        <v>160</v>
      </c>
      <c r="AU348" s="25" t="s">
        <v>82</v>
      </c>
      <c r="AY348" s="25" t="s">
        <v>158</v>
      </c>
      <c r="BE348" s="214">
        <f>IF(N348="základní",J348,0)</f>
        <v>0</v>
      </c>
      <c r="BF348" s="214">
        <f>IF(N348="snížená",J348,0)</f>
        <v>0</v>
      </c>
      <c r="BG348" s="214">
        <f>IF(N348="zákl. přenesená",J348,0)</f>
        <v>0</v>
      </c>
      <c r="BH348" s="214">
        <f>IF(N348="sníž. přenesená",J348,0)</f>
        <v>0</v>
      </c>
      <c r="BI348" s="214">
        <f>IF(N348="nulová",J348,0)</f>
        <v>0</v>
      </c>
      <c r="BJ348" s="25" t="s">
        <v>78</v>
      </c>
      <c r="BK348" s="214">
        <f>ROUND(I348*H348,2)</f>
        <v>0</v>
      </c>
      <c r="BL348" s="25" t="s">
        <v>88</v>
      </c>
      <c r="BM348" s="25" t="s">
        <v>2507</v>
      </c>
    </row>
    <row r="349" spans="2:51" s="12" customFormat="1" ht="13.5">
      <c r="B349" s="223"/>
      <c r="D349" s="216" t="s">
        <v>166</v>
      </c>
      <c r="E349" s="224" t="s">
        <v>5</v>
      </c>
      <c r="F349" s="225" t="s">
        <v>2489</v>
      </c>
      <c r="H349" s="226">
        <v>90.3</v>
      </c>
      <c r="I349" s="227"/>
      <c r="L349" s="223"/>
      <c r="M349" s="228"/>
      <c r="N349" s="229"/>
      <c r="O349" s="229"/>
      <c r="P349" s="229"/>
      <c r="Q349" s="229"/>
      <c r="R349" s="229"/>
      <c r="S349" s="229"/>
      <c r="T349" s="230"/>
      <c r="AT349" s="224" t="s">
        <v>166</v>
      </c>
      <c r="AU349" s="224" t="s">
        <v>82</v>
      </c>
      <c r="AV349" s="12" t="s">
        <v>82</v>
      </c>
      <c r="AW349" s="12" t="s">
        <v>36</v>
      </c>
      <c r="AX349" s="12" t="s">
        <v>73</v>
      </c>
      <c r="AY349" s="224" t="s">
        <v>158</v>
      </c>
    </row>
    <row r="350" spans="2:51" s="13" customFormat="1" ht="13.5">
      <c r="B350" s="231"/>
      <c r="D350" s="216" t="s">
        <v>166</v>
      </c>
      <c r="E350" s="232" t="s">
        <v>5</v>
      </c>
      <c r="F350" s="233" t="s">
        <v>169</v>
      </c>
      <c r="H350" s="234">
        <v>90.3</v>
      </c>
      <c r="I350" s="235"/>
      <c r="L350" s="231"/>
      <c r="M350" s="236"/>
      <c r="N350" s="237"/>
      <c r="O350" s="237"/>
      <c r="P350" s="237"/>
      <c r="Q350" s="237"/>
      <c r="R350" s="237"/>
      <c r="S350" s="237"/>
      <c r="T350" s="238"/>
      <c r="AT350" s="232" t="s">
        <v>166</v>
      </c>
      <c r="AU350" s="232" t="s">
        <v>82</v>
      </c>
      <c r="AV350" s="13" t="s">
        <v>88</v>
      </c>
      <c r="AW350" s="13" t="s">
        <v>36</v>
      </c>
      <c r="AX350" s="13" t="s">
        <v>78</v>
      </c>
      <c r="AY350" s="232" t="s">
        <v>158</v>
      </c>
    </row>
    <row r="351" spans="2:65" s="1" customFormat="1" ht="16.5" customHeight="1">
      <c r="B351" s="202"/>
      <c r="C351" s="203" t="s">
        <v>483</v>
      </c>
      <c r="D351" s="203" t="s">
        <v>160</v>
      </c>
      <c r="E351" s="204" t="s">
        <v>488</v>
      </c>
      <c r="F351" s="205" t="s">
        <v>489</v>
      </c>
      <c r="G351" s="206" t="s">
        <v>163</v>
      </c>
      <c r="H351" s="207">
        <v>1680.451</v>
      </c>
      <c r="I351" s="208"/>
      <c r="J351" s="209">
        <f>ROUND(I351*H351,2)</f>
        <v>0</v>
      </c>
      <c r="K351" s="205" t="s">
        <v>5</v>
      </c>
      <c r="L351" s="47"/>
      <c r="M351" s="210" t="s">
        <v>5</v>
      </c>
      <c r="N351" s="211" t="s">
        <v>44</v>
      </c>
      <c r="O351" s="48"/>
      <c r="P351" s="212">
        <f>O351*H351</f>
        <v>0</v>
      </c>
      <c r="Q351" s="212">
        <v>0</v>
      </c>
      <c r="R351" s="212">
        <f>Q351*H351</f>
        <v>0</v>
      </c>
      <c r="S351" s="212">
        <v>0</v>
      </c>
      <c r="T351" s="213">
        <f>S351*H351</f>
        <v>0</v>
      </c>
      <c r="AR351" s="25" t="s">
        <v>88</v>
      </c>
      <c r="AT351" s="25" t="s">
        <v>160</v>
      </c>
      <c r="AU351" s="25" t="s">
        <v>82</v>
      </c>
      <c r="AY351" s="25" t="s">
        <v>158</v>
      </c>
      <c r="BE351" s="214">
        <f>IF(N351="základní",J351,0)</f>
        <v>0</v>
      </c>
      <c r="BF351" s="214">
        <f>IF(N351="snížená",J351,0)</f>
        <v>0</v>
      </c>
      <c r="BG351" s="214">
        <f>IF(N351="zákl. přenesená",J351,0)</f>
        <v>0</v>
      </c>
      <c r="BH351" s="214">
        <f>IF(N351="sníž. přenesená",J351,0)</f>
        <v>0</v>
      </c>
      <c r="BI351" s="214">
        <f>IF(N351="nulová",J351,0)</f>
        <v>0</v>
      </c>
      <c r="BJ351" s="25" t="s">
        <v>78</v>
      </c>
      <c r="BK351" s="214">
        <f>ROUND(I351*H351,2)</f>
        <v>0</v>
      </c>
      <c r="BL351" s="25" t="s">
        <v>88</v>
      </c>
      <c r="BM351" s="25" t="s">
        <v>2508</v>
      </c>
    </row>
    <row r="352" spans="2:51" s="11" customFormat="1" ht="13.5">
      <c r="B352" s="215"/>
      <c r="D352" s="216" t="s">
        <v>166</v>
      </c>
      <c r="E352" s="217" t="s">
        <v>5</v>
      </c>
      <c r="F352" s="218" t="s">
        <v>491</v>
      </c>
      <c r="H352" s="217" t="s">
        <v>5</v>
      </c>
      <c r="I352" s="219"/>
      <c r="L352" s="215"/>
      <c r="M352" s="220"/>
      <c r="N352" s="221"/>
      <c r="O352" s="221"/>
      <c r="P352" s="221"/>
      <c r="Q352" s="221"/>
      <c r="R352" s="221"/>
      <c r="S352" s="221"/>
      <c r="T352" s="222"/>
      <c r="AT352" s="217" t="s">
        <v>166</v>
      </c>
      <c r="AU352" s="217" t="s">
        <v>82</v>
      </c>
      <c r="AV352" s="11" t="s">
        <v>78</v>
      </c>
      <c r="AW352" s="11" t="s">
        <v>36</v>
      </c>
      <c r="AX352" s="11" t="s">
        <v>73</v>
      </c>
      <c r="AY352" s="217" t="s">
        <v>158</v>
      </c>
    </row>
    <row r="353" spans="2:51" s="11" customFormat="1" ht="13.5">
      <c r="B353" s="215"/>
      <c r="D353" s="216" t="s">
        <v>166</v>
      </c>
      <c r="E353" s="217" t="s">
        <v>5</v>
      </c>
      <c r="F353" s="218" t="s">
        <v>492</v>
      </c>
      <c r="H353" s="217" t="s">
        <v>5</v>
      </c>
      <c r="I353" s="219"/>
      <c r="L353" s="215"/>
      <c r="M353" s="220"/>
      <c r="N353" s="221"/>
      <c r="O353" s="221"/>
      <c r="P353" s="221"/>
      <c r="Q353" s="221"/>
      <c r="R353" s="221"/>
      <c r="S353" s="221"/>
      <c r="T353" s="222"/>
      <c r="AT353" s="217" t="s">
        <v>166</v>
      </c>
      <c r="AU353" s="217" t="s">
        <v>82</v>
      </c>
      <c r="AV353" s="11" t="s">
        <v>78</v>
      </c>
      <c r="AW353" s="11" t="s">
        <v>36</v>
      </c>
      <c r="AX353" s="11" t="s">
        <v>73</v>
      </c>
      <c r="AY353" s="217" t="s">
        <v>158</v>
      </c>
    </row>
    <row r="354" spans="2:51" s="12" customFormat="1" ht="13.5">
      <c r="B354" s="223"/>
      <c r="D354" s="216" t="s">
        <v>166</v>
      </c>
      <c r="E354" s="224" t="s">
        <v>5</v>
      </c>
      <c r="F354" s="225" t="s">
        <v>2509</v>
      </c>
      <c r="H354" s="226">
        <v>1579.71</v>
      </c>
      <c r="I354" s="227"/>
      <c r="L354" s="223"/>
      <c r="M354" s="228"/>
      <c r="N354" s="229"/>
      <c r="O354" s="229"/>
      <c r="P354" s="229"/>
      <c r="Q354" s="229"/>
      <c r="R354" s="229"/>
      <c r="S354" s="229"/>
      <c r="T354" s="230"/>
      <c r="AT354" s="224" t="s">
        <v>166</v>
      </c>
      <c r="AU354" s="224" t="s">
        <v>82</v>
      </c>
      <c r="AV354" s="12" t="s">
        <v>82</v>
      </c>
      <c r="AW354" s="12" t="s">
        <v>36</v>
      </c>
      <c r="AX354" s="12" t="s">
        <v>73</v>
      </c>
      <c r="AY354" s="224" t="s">
        <v>158</v>
      </c>
    </row>
    <row r="355" spans="2:51" s="11" customFormat="1" ht="13.5">
      <c r="B355" s="215"/>
      <c r="D355" s="216" t="s">
        <v>166</v>
      </c>
      <c r="E355" s="217" t="s">
        <v>5</v>
      </c>
      <c r="F355" s="218" t="s">
        <v>494</v>
      </c>
      <c r="H355" s="217" t="s">
        <v>5</v>
      </c>
      <c r="I355" s="219"/>
      <c r="L355" s="215"/>
      <c r="M355" s="220"/>
      <c r="N355" s="221"/>
      <c r="O355" s="221"/>
      <c r="P355" s="221"/>
      <c r="Q355" s="221"/>
      <c r="R355" s="221"/>
      <c r="S355" s="221"/>
      <c r="T355" s="222"/>
      <c r="AT355" s="217" t="s">
        <v>166</v>
      </c>
      <c r="AU355" s="217" t="s">
        <v>82</v>
      </c>
      <c r="AV355" s="11" t="s">
        <v>78</v>
      </c>
      <c r="AW355" s="11" t="s">
        <v>36</v>
      </c>
      <c r="AX355" s="11" t="s">
        <v>73</v>
      </c>
      <c r="AY355" s="217" t="s">
        <v>158</v>
      </c>
    </row>
    <row r="356" spans="2:51" s="12" customFormat="1" ht="13.5">
      <c r="B356" s="223"/>
      <c r="D356" s="216" t="s">
        <v>166</v>
      </c>
      <c r="E356" s="224" t="s">
        <v>5</v>
      </c>
      <c r="F356" s="225" t="s">
        <v>2510</v>
      </c>
      <c r="H356" s="226">
        <v>75.821</v>
      </c>
      <c r="I356" s="227"/>
      <c r="L356" s="223"/>
      <c r="M356" s="228"/>
      <c r="N356" s="229"/>
      <c r="O356" s="229"/>
      <c r="P356" s="229"/>
      <c r="Q356" s="229"/>
      <c r="R356" s="229"/>
      <c r="S356" s="229"/>
      <c r="T356" s="230"/>
      <c r="AT356" s="224" t="s">
        <v>166</v>
      </c>
      <c r="AU356" s="224" t="s">
        <v>82</v>
      </c>
      <c r="AV356" s="12" t="s">
        <v>82</v>
      </c>
      <c r="AW356" s="12" t="s">
        <v>36</v>
      </c>
      <c r="AX356" s="12" t="s">
        <v>73</v>
      </c>
      <c r="AY356" s="224" t="s">
        <v>158</v>
      </c>
    </row>
    <row r="357" spans="2:51" s="11" customFormat="1" ht="13.5">
      <c r="B357" s="215"/>
      <c r="D357" s="216" t="s">
        <v>166</v>
      </c>
      <c r="E357" s="217" t="s">
        <v>5</v>
      </c>
      <c r="F357" s="218" t="s">
        <v>496</v>
      </c>
      <c r="H357" s="217" t="s">
        <v>5</v>
      </c>
      <c r="I357" s="219"/>
      <c r="L357" s="215"/>
      <c r="M357" s="220"/>
      <c r="N357" s="221"/>
      <c r="O357" s="221"/>
      <c r="P357" s="221"/>
      <c r="Q357" s="221"/>
      <c r="R357" s="221"/>
      <c r="S357" s="221"/>
      <c r="T357" s="222"/>
      <c r="AT357" s="217" t="s">
        <v>166</v>
      </c>
      <c r="AU357" s="217" t="s">
        <v>82</v>
      </c>
      <c r="AV357" s="11" t="s">
        <v>78</v>
      </c>
      <c r="AW357" s="11" t="s">
        <v>36</v>
      </c>
      <c r="AX357" s="11" t="s">
        <v>73</v>
      </c>
      <c r="AY357" s="217" t="s">
        <v>158</v>
      </c>
    </row>
    <row r="358" spans="2:51" s="12" customFormat="1" ht="13.5">
      <c r="B358" s="223"/>
      <c r="D358" s="216" t="s">
        <v>166</v>
      </c>
      <c r="E358" s="224" t="s">
        <v>5</v>
      </c>
      <c r="F358" s="225" t="s">
        <v>2511</v>
      </c>
      <c r="H358" s="226">
        <v>72.66</v>
      </c>
      <c r="I358" s="227"/>
      <c r="L358" s="223"/>
      <c r="M358" s="228"/>
      <c r="N358" s="229"/>
      <c r="O358" s="229"/>
      <c r="P358" s="229"/>
      <c r="Q358" s="229"/>
      <c r="R358" s="229"/>
      <c r="S358" s="229"/>
      <c r="T358" s="230"/>
      <c r="AT358" s="224" t="s">
        <v>166</v>
      </c>
      <c r="AU358" s="224" t="s">
        <v>82</v>
      </c>
      <c r="AV358" s="12" t="s">
        <v>82</v>
      </c>
      <c r="AW358" s="12" t="s">
        <v>36</v>
      </c>
      <c r="AX358" s="12" t="s">
        <v>73</v>
      </c>
      <c r="AY358" s="224" t="s">
        <v>158</v>
      </c>
    </row>
    <row r="359" spans="2:51" s="11" customFormat="1" ht="13.5">
      <c r="B359" s="215"/>
      <c r="D359" s="216" t="s">
        <v>166</v>
      </c>
      <c r="E359" s="217" t="s">
        <v>5</v>
      </c>
      <c r="F359" s="218" t="s">
        <v>2512</v>
      </c>
      <c r="H359" s="217" t="s">
        <v>5</v>
      </c>
      <c r="I359" s="219"/>
      <c r="L359" s="215"/>
      <c r="M359" s="220"/>
      <c r="N359" s="221"/>
      <c r="O359" s="221"/>
      <c r="P359" s="221"/>
      <c r="Q359" s="221"/>
      <c r="R359" s="221"/>
      <c r="S359" s="221"/>
      <c r="T359" s="222"/>
      <c r="AT359" s="217" t="s">
        <v>166</v>
      </c>
      <c r="AU359" s="217" t="s">
        <v>82</v>
      </c>
      <c r="AV359" s="11" t="s">
        <v>78</v>
      </c>
      <c r="AW359" s="11" t="s">
        <v>36</v>
      </c>
      <c r="AX359" s="11" t="s">
        <v>73</v>
      </c>
      <c r="AY359" s="217" t="s">
        <v>158</v>
      </c>
    </row>
    <row r="360" spans="2:51" s="12" customFormat="1" ht="13.5">
      <c r="B360" s="223"/>
      <c r="D360" s="216" t="s">
        <v>166</v>
      </c>
      <c r="E360" s="224" t="s">
        <v>5</v>
      </c>
      <c r="F360" s="225" t="s">
        <v>2513</v>
      </c>
      <c r="H360" s="226">
        <v>-47.74</v>
      </c>
      <c r="I360" s="227"/>
      <c r="L360" s="223"/>
      <c r="M360" s="228"/>
      <c r="N360" s="229"/>
      <c r="O360" s="229"/>
      <c r="P360" s="229"/>
      <c r="Q360" s="229"/>
      <c r="R360" s="229"/>
      <c r="S360" s="229"/>
      <c r="T360" s="230"/>
      <c r="AT360" s="224" t="s">
        <v>166</v>
      </c>
      <c r="AU360" s="224" t="s">
        <v>82</v>
      </c>
      <c r="AV360" s="12" t="s">
        <v>82</v>
      </c>
      <c r="AW360" s="12" t="s">
        <v>36</v>
      </c>
      <c r="AX360" s="12" t="s">
        <v>73</v>
      </c>
      <c r="AY360" s="224" t="s">
        <v>158</v>
      </c>
    </row>
    <row r="361" spans="2:51" s="13" customFormat="1" ht="13.5">
      <c r="B361" s="231"/>
      <c r="D361" s="216" t="s">
        <v>166</v>
      </c>
      <c r="E361" s="232" t="s">
        <v>5</v>
      </c>
      <c r="F361" s="233" t="s">
        <v>169</v>
      </c>
      <c r="H361" s="234">
        <v>1680.451</v>
      </c>
      <c r="I361" s="235"/>
      <c r="L361" s="231"/>
      <c r="M361" s="236"/>
      <c r="N361" s="237"/>
      <c r="O361" s="237"/>
      <c r="P361" s="237"/>
      <c r="Q361" s="237"/>
      <c r="R361" s="237"/>
      <c r="S361" s="237"/>
      <c r="T361" s="238"/>
      <c r="AT361" s="232" t="s">
        <v>166</v>
      </c>
      <c r="AU361" s="232" t="s">
        <v>82</v>
      </c>
      <c r="AV361" s="13" t="s">
        <v>88</v>
      </c>
      <c r="AW361" s="13" t="s">
        <v>36</v>
      </c>
      <c r="AX361" s="13" t="s">
        <v>78</v>
      </c>
      <c r="AY361" s="232" t="s">
        <v>158</v>
      </c>
    </row>
    <row r="362" spans="2:65" s="1" customFormat="1" ht="25.5" customHeight="1">
      <c r="B362" s="202"/>
      <c r="C362" s="203" t="s">
        <v>487</v>
      </c>
      <c r="D362" s="203" t="s">
        <v>160</v>
      </c>
      <c r="E362" s="204" t="s">
        <v>696</v>
      </c>
      <c r="F362" s="205" t="s">
        <v>697</v>
      </c>
      <c r="G362" s="206" t="s">
        <v>304</v>
      </c>
      <c r="H362" s="207">
        <v>163.4</v>
      </c>
      <c r="I362" s="208"/>
      <c r="J362" s="209">
        <f>ROUND(I362*H362,2)</f>
        <v>0</v>
      </c>
      <c r="K362" s="205" t="s">
        <v>164</v>
      </c>
      <c r="L362" s="47"/>
      <c r="M362" s="210" t="s">
        <v>5</v>
      </c>
      <c r="N362" s="211" t="s">
        <v>44</v>
      </c>
      <c r="O362" s="48"/>
      <c r="P362" s="212">
        <f>O362*H362</f>
        <v>0</v>
      </c>
      <c r="Q362" s="212">
        <v>0</v>
      </c>
      <c r="R362" s="212">
        <f>Q362*H362</f>
        <v>0</v>
      </c>
      <c r="S362" s="212">
        <v>0</v>
      </c>
      <c r="T362" s="213">
        <f>S362*H362</f>
        <v>0</v>
      </c>
      <c r="AR362" s="25" t="s">
        <v>88</v>
      </c>
      <c r="AT362" s="25" t="s">
        <v>160</v>
      </c>
      <c r="AU362" s="25" t="s">
        <v>82</v>
      </c>
      <c r="AY362" s="25" t="s">
        <v>158</v>
      </c>
      <c r="BE362" s="214">
        <f>IF(N362="základní",J362,0)</f>
        <v>0</v>
      </c>
      <c r="BF362" s="214">
        <f>IF(N362="snížená",J362,0)</f>
        <v>0</v>
      </c>
      <c r="BG362" s="214">
        <f>IF(N362="zákl. přenesená",J362,0)</f>
        <v>0</v>
      </c>
      <c r="BH362" s="214">
        <f>IF(N362="sníž. přenesená",J362,0)</f>
        <v>0</v>
      </c>
      <c r="BI362" s="214">
        <f>IF(N362="nulová",J362,0)</f>
        <v>0</v>
      </c>
      <c r="BJ362" s="25" t="s">
        <v>78</v>
      </c>
      <c r="BK362" s="214">
        <f>ROUND(I362*H362,2)</f>
        <v>0</v>
      </c>
      <c r="BL362" s="25" t="s">
        <v>88</v>
      </c>
      <c r="BM362" s="25" t="s">
        <v>2514</v>
      </c>
    </row>
    <row r="363" spans="2:51" s="11" customFormat="1" ht="13.5">
      <c r="B363" s="215"/>
      <c r="D363" s="216" t="s">
        <v>166</v>
      </c>
      <c r="E363" s="217" t="s">
        <v>5</v>
      </c>
      <c r="F363" s="218" t="s">
        <v>2515</v>
      </c>
      <c r="H363" s="217" t="s">
        <v>5</v>
      </c>
      <c r="I363" s="219"/>
      <c r="L363" s="215"/>
      <c r="M363" s="220"/>
      <c r="N363" s="221"/>
      <c r="O363" s="221"/>
      <c r="P363" s="221"/>
      <c r="Q363" s="221"/>
      <c r="R363" s="221"/>
      <c r="S363" s="221"/>
      <c r="T363" s="222"/>
      <c r="AT363" s="217" t="s">
        <v>166</v>
      </c>
      <c r="AU363" s="217" t="s">
        <v>82</v>
      </c>
      <c r="AV363" s="11" t="s">
        <v>78</v>
      </c>
      <c r="AW363" s="11" t="s">
        <v>36</v>
      </c>
      <c r="AX363" s="11" t="s">
        <v>73</v>
      </c>
      <c r="AY363" s="217" t="s">
        <v>158</v>
      </c>
    </row>
    <row r="364" spans="2:51" s="12" customFormat="1" ht="13.5">
      <c r="B364" s="223"/>
      <c r="D364" s="216" t="s">
        <v>166</v>
      </c>
      <c r="E364" s="224" t="s">
        <v>5</v>
      </c>
      <c r="F364" s="225" t="s">
        <v>2516</v>
      </c>
      <c r="H364" s="226">
        <v>53.1</v>
      </c>
      <c r="I364" s="227"/>
      <c r="L364" s="223"/>
      <c r="M364" s="228"/>
      <c r="N364" s="229"/>
      <c r="O364" s="229"/>
      <c r="P364" s="229"/>
      <c r="Q364" s="229"/>
      <c r="R364" s="229"/>
      <c r="S364" s="229"/>
      <c r="T364" s="230"/>
      <c r="AT364" s="224" t="s">
        <v>166</v>
      </c>
      <c r="AU364" s="224" t="s">
        <v>82</v>
      </c>
      <c r="AV364" s="12" t="s">
        <v>82</v>
      </c>
      <c r="AW364" s="12" t="s">
        <v>36</v>
      </c>
      <c r="AX364" s="12" t="s">
        <v>73</v>
      </c>
      <c r="AY364" s="224" t="s">
        <v>158</v>
      </c>
    </row>
    <row r="365" spans="2:51" s="11" customFormat="1" ht="13.5">
      <c r="B365" s="215"/>
      <c r="D365" s="216" t="s">
        <v>166</v>
      </c>
      <c r="E365" s="217" t="s">
        <v>5</v>
      </c>
      <c r="F365" s="218" t="s">
        <v>2517</v>
      </c>
      <c r="H365" s="217" t="s">
        <v>5</v>
      </c>
      <c r="I365" s="219"/>
      <c r="L365" s="215"/>
      <c r="M365" s="220"/>
      <c r="N365" s="221"/>
      <c r="O365" s="221"/>
      <c r="P365" s="221"/>
      <c r="Q365" s="221"/>
      <c r="R365" s="221"/>
      <c r="S365" s="221"/>
      <c r="T365" s="222"/>
      <c r="AT365" s="217" t="s">
        <v>166</v>
      </c>
      <c r="AU365" s="217" t="s">
        <v>82</v>
      </c>
      <c r="AV365" s="11" t="s">
        <v>78</v>
      </c>
      <c r="AW365" s="11" t="s">
        <v>36</v>
      </c>
      <c r="AX365" s="11" t="s">
        <v>73</v>
      </c>
      <c r="AY365" s="217" t="s">
        <v>158</v>
      </c>
    </row>
    <row r="366" spans="2:51" s="12" customFormat="1" ht="13.5">
      <c r="B366" s="223"/>
      <c r="D366" s="216" t="s">
        <v>166</v>
      </c>
      <c r="E366" s="224" t="s">
        <v>5</v>
      </c>
      <c r="F366" s="225" t="s">
        <v>2518</v>
      </c>
      <c r="H366" s="226">
        <v>25.3</v>
      </c>
      <c r="I366" s="227"/>
      <c r="L366" s="223"/>
      <c r="M366" s="228"/>
      <c r="N366" s="229"/>
      <c r="O366" s="229"/>
      <c r="P366" s="229"/>
      <c r="Q366" s="229"/>
      <c r="R366" s="229"/>
      <c r="S366" s="229"/>
      <c r="T366" s="230"/>
      <c r="AT366" s="224" t="s">
        <v>166</v>
      </c>
      <c r="AU366" s="224" t="s">
        <v>82</v>
      </c>
      <c r="AV366" s="12" t="s">
        <v>82</v>
      </c>
      <c r="AW366" s="12" t="s">
        <v>36</v>
      </c>
      <c r="AX366" s="12" t="s">
        <v>73</v>
      </c>
      <c r="AY366" s="224" t="s">
        <v>158</v>
      </c>
    </row>
    <row r="367" spans="2:51" s="11" customFormat="1" ht="13.5">
      <c r="B367" s="215"/>
      <c r="D367" s="216" t="s">
        <v>166</v>
      </c>
      <c r="E367" s="217" t="s">
        <v>5</v>
      </c>
      <c r="F367" s="218" t="s">
        <v>702</v>
      </c>
      <c r="H367" s="217" t="s">
        <v>5</v>
      </c>
      <c r="I367" s="219"/>
      <c r="L367" s="215"/>
      <c r="M367" s="220"/>
      <c r="N367" s="221"/>
      <c r="O367" s="221"/>
      <c r="P367" s="221"/>
      <c r="Q367" s="221"/>
      <c r="R367" s="221"/>
      <c r="S367" s="221"/>
      <c r="T367" s="222"/>
      <c r="AT367" s="217" t="s">
        <v>166</v>
      </c>
      <c r="AU367" s="217" t="s">
        <v>82</v>
      </c>
      <c r="AV367" s="11" t="s">
        <v>78</v>
      </c>
      <c r="AW367" s="11" t="s">
        <v>36</v>
      </c>
      <c r="AX367" s="11" t="s">
        <v>73</v>
      </c>
      <c r="AY367" s="217" t="s">
        <v>158</v>
      </c>
    </row>
    <row r="368" spans="2:51" s="12" customFormat="1" ht="13.5">
      <c r="B368" s="223"/>
      <c r="D368" s="216" t="s">
        <v>166</v>
      </c>
      <c r="E368" s="224" t="s">
        <v>5</v>
      </c>
      <c r="F368" s="225" t="s">
        <v>705</v>
      </c>
      <c r="H368" s="226">
        <v>35</v>
      </c>
      <c r="I368" s="227"/>
      <c r="L368" s="223"/>
      <c r="M368" s="228"/>
      <c r="N368" s="229"/>
      <c r="O368" s="229"/>
      <c r="P368" s="229"/>
      <c r="Q368" s="229"/>
      <c r="R368" s="229"/>
      <c r="S368" s="229"/>
      <c r="T368" s="230"/>
      <c r="AT368" s="224" t="s">
        <v>166</v>
      </c>
      <c r="AU368" s="224" t="s">
        <v>82</v>
      </c>
      <c r="AV368" s="12" t="s">
        <v>82</v>
      </c>
      <c r="AW368" s="12" t="s">
        <v>36</v>
      </c>
      <c r="AX368" s="12" t="s">
        <v>73</v>
      </c>
      <c r="AY368" s="224" t="s">
        <v>158</v>
      </c>
    </row>
    <row r="369" spans="2:51" s="11" customFormat="1" ht="13.5">
      <c r="B369" s="215"/>
      <c r="D369" s="216" t="s">
        <v>166</v>
      </c>
      <c r="E369" s="217" t="s">
        <v>5</v>
      </c>
      <c r="F369" s="218" t="s">
        <v>704</v>
      </c>
      <c r="H369" s="217" t="s">
        <v>5</v>
      </c>
      <c r="I369" s="219"/>
      <c r="L369" s="215"/>
      <c r="M369" s="220"/>
      <c r="N369" s="221"/>
      <c r="O369" s="221"/>
      <c r="P369" s="221"/>
      <c r="Q369" s="221"/>
      <c r="R369" s="221"/>
      <c r="S369" s="221"/>
      <c r="T369" s="222"/>
      <c r="AT369" s="217" t="s">
        <v>166</v>
      </c>
      <c r="AU369" s="217" t="s">
        <v>82</v>
      </c>
      <c r="AV369" s="11" t="s">
        <v>78</v>
      </c>
      <c r="AW369" s="11" t="s">
        <v>36</v>
      </c>
      <c r="AX369" s="11" t="s">
        <v>73</v>
      </c>
      <c r="AY369" s="217" t="s">
        <v>158</v>
      </c>
    </row>
    <row r="370" spans="2:51" s="12" customFormat="1" ht="13.5">
      <c r="B370" s="223"/>
      <c r="D370" s="216" t="s">
        <v>166</v>
      </c>
      <c r="E370" s="224" t="s">
        <v>5</v>
      </c>
      <c r="F370" s="225" t="s">
        <v>2519</v>
      </c>
      <c r="H370" s="226">
        <v>50</v>
      </c>
      <c r="I370" s="227"/>
      <c r="L370" s="223"/>
      <c r="M370" s="228"/>
      <c r="N370" s="229"/>
      <c r="O370" s="229"/>
      <c r="P370" s="229"/>
      <c r="Q370" s="229"/>
      <c r="R370" s="229"/>
      <c r="S370" s="229"/>
      <c r="T370" s="230"/>
      <c r="AT370" s="224" t="s">
        <v>166</v>
      </c>
      <c r="AU370" s="224" t="s">
        <v>82</v>
      </c>
      <c r="AV370" s="12" t="s">
        <v>82</v>
      </c>
      <c r="AW370" s="12" t="s">
        <v>36</v>
      </c>
      <c r="AX370" s="12" t="s">
        <v>73</v>
      </c>
      <c r="AY370" s="224" t="s">
        <v>158</v>
      </c>
    </row>
    <row r="371" spans="2:51" s="13" customFormat="1" ht="13.5">
      <c r="B371" s="231"/>
      <c r="D371" s="216" t="s">
        <v>166</v>
      </c>
      <c r="E371" s="232" t="s">
        <v>5</v>
      </c>
      <c r="F371" s="233" t="s">
        <v>169</v>
      </c>
      <c r="H371" s="234">
        <v>163.4</v>
      </c>
      <c r="I371" s="235"/>
      <c r="L371" s="231"/>
      <c r="M371" s="236"/>
      <c r="N371" s="237"/>
      <c r="O371" s="237"/>
      <c r="P371" s="237"/>
      <c r="Q371" s="237"/>
      <c r="R371" s="237"/>
      <c r="S371" s="237"/>
      <c r="T371" s="238"/>
      <c r="AT371" s="232" t="s">
        <v>166</v>
      </c>
      <c r="AU371" s="232" t="s">
        <v>82</v>
      </c>
      <c r="AV371" s="13" t="s">
        <v>88</v>
      </c>
      <c r="AW371" s="13" t="s">
        <v>36</v>
      </c>
      <c r="AX371" s="13" t="s">
        <v>78</v>
      </c>
      <c r="AY371" s="232" t="s">
        <v>158</v>
      </c>
    </row>
    <row r="372" spans="2:65" s="1" customFormat="1" ht="178.5" customHeight="1">
      <c r="B372" s="202"/>
      <c r="C372" s="239" t="s">
        <v>498</v>
      </c>
      <c r="D372" s="239" t="s">
        <v>245</v>
      </c>
      <c r="E372" s="240" t="s">
        <v>707</v>
      </c>
      <c r="F372" s="241" t="s">
        <v>2520</v>
      </c>
      <c r="G372" s="242" t="s">
        <v>304</v>
      </c>
      <c r="H372" s="243">
        <v>55.755</v>
      </c>
      <c r="I372" s="244"/>
      <c r="J372" s="245">
        <f>ROUND(I372*H372,2)</f>
        <v>0</v>
      </c>
      <c r="K372" s="241" t="s">
        <v>5</v>
      </c>
      <c r="L372" s="246"/>
      <c r="M372" s="247" t="s">
        <v>5</v>
      </c>
      <c r="N372" s="248" t="s">
        <v>44</v>
      </c>
      <c r="O372" s="48"/>
      <c r="P372" s="212">
        <f>O372*H372</f>
        <v>0</v>
      </c>
      <c r="Q372" s="212">
        <v>0</v>
      </c>
      <c r="R372" s="212">
        <f>Q372*H372</f>
        <v>0</v>
      </c>
      <c r="S372" s="212">
        <v>0</v>
      </c>
      <c r="T372" s="213">
        <f>S372*H372</f>
        <v>0</v>
      </c>
      <c r="AR372" s="25" t="s">
        <v>204</v>
      </c>
      <c r="AT372" s="25" t="s">
        <v>245</v>
      </c>
      <c r="AU372" s="25" t="s">
        <v>82</v>
      </c>
      <c r="AY372" s="25" t="s">
        <v>158</v>
      </c>
      <c r="BE372" s="214">
        <f>IF(N372="základní",J372,0)</f>
        <v>0</v>
      </c>
      <c r="BF372" s="214">
        <f>IF(N372="snížená",J372,0)</f>
        <v>0</v>
      </c>
      <c r="BG372" s="214">
        <f>IF(N372="zákl. přenesená",J372,0)</f>
        <v>0</v>
      </c>
      <c r="BH372" s="214">
        <f>IF(N372="sníž. přenesená",J372,0)</f>
        <v>0</v>
      </c>
      <c r="BI372" s="214">
        <f>IF(N372="nulová",J372,0)</f>
        <v>0</v>
      </c>
      <c r="BJ372" s="25" t="s">
        <v>78</v>
      </c>
      <c r="BK372" s="214">
        <f>ROUND(I372*H372,2)</f>
        <v>0</v>
      </c>
      <c r="BL372" s="25" t="s">
        <v>88</v>
      </c>
      <c r="BM372" s="25" t="s">
        <v>2521</v>
      </c>
    </row>
    <row r="373" spans="2:65" s="1" customFormat="1" ht="178.5" customHeight="1">
      <c r="B373" s="202"/>
      <c r="C373" s="239" t="s">
        <v>504</v>
      </c>
      <c r="D373" s="239" t="s">
        <v>245</v>
      </c>
      <c r="E373" s="240" t="s">
        <v>711</v>
      </c>
      <c r="F373" s="241" t="s">
        <v>2520</v>
      </c>
      <c r="G373" s="242" t="s">
        <v>304</v>
      </c>
      <c r="H373" s="243">
        <v>26.565</v>
      </c>
      <c r="I373" s="244"/>
      <c r="J373" s="245">
        <f>ROUND(I373*H373,2)</f>
        <v>0</v>
      </c>
      <c r="K373" s="241" t="s">
        <v>5</v>
      </c>
      <c r="L373" s="246"/>
      <c r="M373" s="247" t="s">
        <v>5</v>
      </c>
      <c r="N373" s="248" t="s">
        <v>44</v>
      </c>
      <c r="O373" s="48"/>
      <c r="P373" s="212">
        <f>O373*H373</f>
        <v>0</v>
      </c>
      <c r="Q373" s="212">
        <v>0</v>
      </c>
      <c r="R373" s="212">
        <f>Q373*H373</f>
        <v>0</v>
      </c>
      <c r="S373" s="212">
        <v>0</v>
      </c>
      <c r="T373" s="213">
        <f>S373*H373</f>
        <v>0</v>
      </c>
      <c r="AR373" s="25" t="s">
        <v>204</v>
      </c>
      <c r="AT373" s="25" t="s">
        <v>245</v>
      </c>
      <c r="AU373" s="25" t="s">
        <v>82</v>
      </c>
      <c r="AY373" s="25" t="s">
        <v>158</v>
      </c>
      <c r="BE373" s="214">
        <f>IF(N373="základní",J373,0)</f>
        <v>0</v>
      </c>
      <c r="BF373" s="214">
        <f>IF(N373="snížená",J373,0)</f>
        <v>0</v>
      </c>
      <c r="BG373" s="214">
        <f>IF(N373="zákl. přenesená",J373,0)</f>
        <v>0</v>
      </c>
      <c r="BH373" s="214">
        <f>IF(N373="sníž. přenesená",J373,0)</f>
        <v>0</v>
      </c>
      <c r="BI373" s="214">
        <f>IF(N373="nulová",J373,0)</f>
        <v>0</v>
      </c>
      <c r="BJ373" s="25" t="s">
        <v>78</v>
      </c>
      <c r="BK373" s="214">
        <f>ROUND(I373*H373,2)</f>
        <v>0</v>
      </c>
      <c r="BL373" s="25" t="s">
        <v>88</v>
      </c>
      <c r="BM373" s="25" t="s">
        <v>2522</v>
      </c>
    </row>
    <row r="374" spans="2:65" s="1" customFormat="1" ht="16.5" customHeight="1">
      <c r="B374" s="202"/>
      <c r="C374" s="239" t="s">
        <v>511</v>
      </c>
      <c r="D374" s="239" t="s">
        <v>245</v>
      </c>
      <c r="E374" s="240" t="s">
        <v>715</v>
      </c>
      <c r="F374" s="241" t="s">
        <v>2523</v>
      </c>
      <c r="G374" s="242" t="s">
        <v>304</v>
      </c>
      <c r="H374" s="243">
        <v>36.75</v>
      </c>
      <c r="I374" s="244"/>
      <c r="J374" s="245">
        <f>ROUND(I374*H374,2)</f>
        <v>0</v>
      </c>
      <c r="K374" s="241" t="s">
        <v>5</v>
      </c>
      <c r="L374" s="246"/>
      <c r="M374" s="247" t="s">
        <v>5</v>
      </c>
      <c r="N374" s="248" t="s">
        <v>44</v>
      </c>
      <c r="O374" s="48"/>
      <c r="P374" s="212">
        <f>O374*H374</f>
        <v>0</v>
      </c>
      <c r="Q374" s="212">
        <v>0</v>
      </c>
      <c r="R374" s="212">
        <f>Q374*H374</f>
        <v>0</v>
      </c>
      <c r="S374" s="212">
        <v>0</v>
      </c>
      <c r="T374" s="213">
        <f>S374*H374</f>
        <v>0</v>
      </c>
      <c r="AR374" s="25" t="s">
        <v>204</v>
      </c>
      <c r="AT374" s="25" t="s">
        <v>245</v>
      </c>
      <c r="AU374" s="25" t="s">
        <v>82</v>
      </c>
      <c r="AY374" s="25" t="s">
        <v>158</v>
      </c>
      <c r="BE374" s="214">
        <f>IF(N374="základní",J374,0)</f>
        <v>0</v>
      </c>
      <c r="BF374" s="214">
        <f>IF(N374="snížená",J374,0)</f>
        <v>0</v>
      </c>
      <c r="BG374" s="214">
        <f>IF(N374="zákl. přenesená",J374,0)</f>
        <v>0</v>
      </c>
      <c r="BH374" s="214">
        <f>IF(N374="sníž. přenesená",J374,0)</f>
        <v>0</v>
      </c>
      <c r="BI374" s="214">
        <f>IF(N374="nulová",J374,0)</f>
        <v>0</v>
      </c>
      <c r="BJ374" s="25" t="s">
        <v>78</v>
      </c>
      <c r="BK374" s="214">
        <f>ROUND(I374*H374,2)</f>
        <v>0</v>
      </c>
      <c r="BL374" s="25" t="s">
        <v>88</v>
      </c>
      <c r="BM374" s="25" t="s">
        <v>2524</v>
      </c>
    </row>
    <row r="375" spans="2:65" s="1" customFormat="1" ht="16.5" customHeight="1">
      <c r="B375" s="202"/>
      <c r="C375" s="239" t="s">
        <v>515</v>
      </c>
      <c r="D375" s="239" t="s">
        <v>245</v>
      </c>
      <c r="E375" s="240" t="s">
        <v>719</v>
      </c>
      <c r="F375" s="241" t="s">
        <v>2525</v>
      </c>
      <c r="G375" s="242" t="s">
        <v>304</v>
      </c>
      <c r="H375" s="243">
        <v>52.5</v>
      </c>
      <c r="I375" s="244"/>
      <c r="J375" s="245">
        <f>ROUND(I375*H375,2)</f>
        <v>0</v>
      </c>
      <c r="K375" s="241" t="s">
        <v>5</v>
      </c>
      <c r="L375" s="246"/>
      <c r="M375" s="247" t="s">
        <v>5</v>
      </c>
      <c r="N375" s="248" t="s">
        <v>44</v>
      </c>
      <c r="O375" s="48"/>
      <c r="P375" s="212">
        <f>O375*H375</f>
        <v>0</v>
      </c>
      <c r="Q375" s="212">
        <v>0</v>
      </c>
      <c r="R375" s="212">
        <f>Q375*H375</f>
        <v>0</v>
      </c>
      <c r="S375" s="212">
        <v>0</v>
      </c>
      <c r="T375" s="213">
        <f>S375*H375</f>
        <v>0</v>
      </c>
      <c r="AR375" s="25" t="s">
        <v>204</v>
      </c>
      <c r="AT375" s="25" t="s">
        <v>245</v>
      </c>
      <c r="AU375" s="25" t="s">
        <v>82</v>
      </c>
      <c r="AY375" s="25" t="s">
        <v>158</v>
      </c>
      <c r="BE375" s="214">
        <f>IF(N375="základní",J375,0)</f>
        <v>0</v>
      </c>
      <c r="BF375" s="214">
        <f>IF(N375="snížená",J375,0)</f>
        <v>0</v>
      </c>
      <c r="BG375" s="214">
        <f>IF(N375="zákl. přenesená",J375,0)</f>
        <v>0</v>
      </c>
      <c r="BH375" s="214">
        <f>IF(N375="sníž. přenesená",J375,0)</f>
        <v>0</v>
      </c>
      <c r="BI375" s="214">
        <f>IF(N375="nulová",J375,0)</f>
        <v>0</v>
      </c>
      <c r="BJ375" s="25" t="s">
        <v>78</v>
      </c>
      <c r="BK375" s="214">
        <f>ROUND(I375*H375,2)</f>
        <v>0</v>
      </c>
      <c r="BL375" s="25" t="s">
        <v>88</v>
      </c>
      <c r="BM375" s="25" t="s">
        <v>2526</v>
      </c>
    </row>
    <row r="376" spans="2:65" s="1" customFormat="1" ht="25.5" customHeight="1">
      <c r="B376" s="202"/>
      <c r="C376" s="203" t="s">
        <v>521</v>
      </c>
      <c r="D376" s="203" t="s">
        <v>160</v>
      </c>
      <c r="E376" s="204" t="s">
        <v>368</v>
      </c>
      <c r="F376" s="205" t="s">
        <v>369</v>
      </c>
      <c r="G376" s="206" t="s">
        <v>304</v>
      </c>
      <c r="H376" s="207">
        <v>1707.734</v>
      </c>
      <c r="I376" s="208"/>
      <c r="J376" s="209">
        <f>ROUND(I376*H376,2)</f>
        <v>0</v>
      </c>
      <c r="K376" s="205" t="s">
        <v>164</v>
      </c>
      <c r="L376" s="47"/>
      <c r="M376" s="210" t="s">
        <v>5</v>
      </c>
      <c r="N376" s="211" t="s">
        <v>44</v>
      </c>
      <c r="O376" s="48"/>
      <c r="P376" s="212">
        <f>O376*H376</f>
        <v>0</v>
      </c>
      <c r="Q376" s="212">
        <v>0</v>
      </c>
      <c r="R376" s="212">
        <f>Q376*H376</f>
        <v>0</v>
      </c>
      <c r="S376" s="212">
        <v>0</v>
      </c>
      <c r="T376" s="213">
        <f>S376*H376</f>
        <v>0</v>
      </c>
      <c r="AR376" s="25" t="s">
        <v>88</v>
      </c>
      <c r="AT376" s="25" t="s">
        <v>160</v>
      </c>
      <c r="AU376" s="25" t="s">
        <v>82</v>
      </c>
      <c r="AY376" s="25" t="s">
        <v>158</v>
      </c>
      <c r="BE376" s="214">
        <f>IF(N376="základní",J376,0)</f>
        <v>0</v>
      </c>
      <c r="BF376" s="214">
        <f>IF(N376="snížená",J376,0)</f>
        <v>0</v>
      </c>
      <c r="BG376" s="214">
        <f>IF(N376="zákl. přenesená",J376,0)</f>
        <v>0</v>
      </c>
      <c r="BH376" s="214">
        <f>IF(N376="sníž. přenesená",J376,0)</f>
        <v>0</v>
      </c>
      <c r="BI376" s="214">
        <f>IF(N376="nulová",J376,0)</f>
        <v>0</v>
      </c>
      <c r="BJ376" s="25" t="s">
        <v>78</v>
      </c>
      <c r="BK376" s="214">
        <f>ROUND(I376*H376,2)</f>
        <v>0</v>
      </c>
      <c r="BL376" s="25" t="s">
        <v>88</v>
      </c>
      <c r="BM376" s="25" t="s">
        <v>2527</v>
      </c>
    </row>
    <row r="377" spans="2:51" s="11" customFormat="1" ht="13.5">
      <c r="B377" s="215"/>
      <c r="D377" s="216" t="s">
        <v>166</v>
      </c>
      <c r="E377" s="217" t="s">
        <v>5</v>
      </c>
      <c r="F377" s="218" t="s">
        <v>730</v>
      </c>
      <c r="H377" s="217" t="s">
        <v>5</v>
      </c>
      <c r="I377" s="219"/>
      <c r="L377" s="215"/>
      <c r="M377" s="220"/>
      <c r="N377" s="221"/>
      <c r="O377" s="221"/>
      <c r="P377" s="221"/>
      <c r="Q377" s="221"/>
      <c r="R377" s="221"/>
      <c r="S377" s="221"/>
      <c r="T377" s="222"/>
      <c r="AT377" s="217" t="s">
        <v>166</v>
      </c>
      <c r="AU377" s="217" t="s">
        <v>82</v>
      </c>
      <c r="AV377" s="11" t="s">
        <v>78</v>
      </c>
      <c r="AW377" s="11" t="s">
        <v>36</v>
      </c>
      <c r="AX377" s="11" t="s">
        <v>73</v>
      </c>
      <c r="AY377" s="217" t="s">
        <v>158</v>
      </c>
    </row>
    <row r="378" spans="2:51" s="12" customFormat="1" ht="13.5">
      <c r="B378" s="223"/>
      <c r="D378" s="216" t="s">
        <v>166</v>
      </c>
      <c r="E378" s="224" t="s">
        <v>5</v>
      </c>
      <c r="F378" s="225" t="s">
        <v>2528</v>
      </c>
      <c r="H378" s="226">
        <v>1360.485</v>
      </c>
      <c r="I378" s="227"/>
      <c r="L378" s="223"/>
      <c r="M378" s="228"/>
      <c r="N378" s="229"/>
      <c r="O378" s="229"/>
      <c r="P378" s="229"/>
      <c r="Q378" s="229"/>
      <c r="R378" s="229"/>
      <c r="S378" s="229"/>
      <c r="T378" s="230"/>
      <c r="AT378" s="224" t="s">
        <v>166</v>
      </c>
      <c r="AU378" s="224" t="s">
        <v>82</v>
      </c>
      <c r="AV378" s="12" t="s">
        <v>82</v>
      </c>
      <c r="AW378" s="12" t="s">
        <v>36</v>
      </c>
      <c r="AX378" s="12" t="s">
        <v>73</v>
      </c>
      <c r="AY378" s="224" t="s">
        <v>158</v>
      </c>
    </row>
    <row r="379" spans="2:51" s="11" customFormat="1" ht="13.5">
      <c r="B379" s="215"/>
      <c r="D379" s="216" t="s">
        <v>166</v>
      </c>
      <c r="E379" s="217" t="s">
        <v>5</v>
      </c>
      <c r="F379" s="218" t="s">
        <v>734</v>
      </c>
      <c r="H379" s="217" t="s">
        <v>5</v>
      </c>
      <c r="I379" s="219"/>
      <c r="L379" s="215"/>
      <c r="M379" s="220"/>
      <c r="N379" s="221"/>
      <c r="O379" s="221"/>
      <c r="P379" s="221"/>
      <c r="Q379" s="221"/>
      <c r="R379" s="221"/>
      <c r="S379" s="221"/>
      <c r="T379" s="222"/>
      <c r="AT379" s="217" t="s">
        <v>166</v>
      </c>
      <c r="AU379" s="217" t="s">
        <v>82</v>
      </c>
      <c r="AV379" s="11" t="s">
        <v>78</v>
      </c>
      <c r="AW379" s="11" t="s">
        <v>36</v>
      </c>
      <c r="AX379" s="11" t="s">
        <v>73</v>
      </c>
      <c r="AY379" s="217" t="s">
        <v>158</v>
      </c>
    </row>
    <row r="380" spans="2:51" s="12" customFormat="1" ht="13.5">
      <c r="B380" s="223"/>
      <c r="D380" s="216" t="s">
        <v>166</v>
      </c>
      <c r="E380" s="224" t="s">
        <v>5</v>
      </c>
      <c r="F380" s="225" t="s">
        <v>2529</v>
      </c>
      <c r="H380" s="226">
        <v>31.2</v>
      </c>
      <c r="I380" s="227"/>
      <c r="L380" s="223"/>
      <c r="M380" s="228"/>
      <c r="N380" s="229"/>
      <c r="O380" s="229"/>
      <c r="P380" s="229"/>
      <c r="Q380" s="229"/>
      <c r="R380" s="229"/>
      <c r="S380" s="229"/>
      <c r="T380" s="230"/>
      <c r="AT380" s="224" t="s">
        <v>166</v>
      </c>
      <c r="AU380" s="224" t="s">
        <v>82</v>
      </c>
      <c r="AV380" s="12" t="s">
        <v>82</v>
      </c>
      <c r="AW380" s="12" t="s">
        <v>36</v>
      </c>
      <c r="AX380" s="12" t="s">
        <v>73</v>
      </c>
      <c r="AY380" s="224" t="s">
        <v>158</v>
      </c>
    </row>
    <row r="381" spans="2:51" s="12" customFormat="1" ht="13.5">
      <c r="B381" s="223"/>
      <c r="D381" s="216" t="s">
        <v>166</v>
      </c>
      <c r="E381" s="224" t="s">
        <v>5</v>
      </c>
      <c r="F381" s="225" t="s">
        <v>2530</v>
      </c>
      <c r="H381" s="226">
        <v>42</v>
      </c>
      <c r="I381" s="227"/>
      <c r="L381" s="223"/>
      <c r="M381" s="228"/>
      <c r="N381" s="229"/>
      <c r="O381" s="229"/>
      <c r="P381" s="229"/>
      <c r="Q381" s="229"/>
      <c r="R381" s="229"/>
      <c r="S381" s="229"/>
      <c r="T381" s="230"/>
      <c r="AT381" s="224" t="s">
        <v>166</v>
      </c>
      <c r="AU381" s="224" t="s">
        <v>82</v>
      </c>
      <c r="AV381" s="12" t="s">
        <v>82</v>
      </c>
      <c r="AW381" s="12" t="s">
        <v>36</v>
      </c>
      <c r="AX381" s="12" t="s">
        <v>73</v>
      </c>
      <c r="AY381" s="224" t="s">
        <v>158</v>
      </c>
    </row>
    <row r="382" spans="2:51" s="11" customFormat="1" ht="13.5">
      <c r="B382" s="215"/>
      <c r="D382" s="216" t="s">
        <v>166</v>
      </c>
      <c r="E382" s="217" t="s">
        <v>5</v>
      </c>
      <c r="F382" s="218" t="s">
        <v>502</v>
      </c>
      <c r="H382" s="217" t="s">
        <v>5</v>
      </c>
      <c r="I382" s="219"/>
      <c r="L382" s="215"/>
      <c r="M382" s="220"/>
      <c r="N382" s="221"/>
      <c r="O382" s="221"/>
      <c r="P382" s="221"/>
      <c r="Q382" s="221"/>
      <c r="R382" s="221"/>
      <c r="S382" s="221"/>
      <c r="T382" s="222"/>
      <c r="AT382" s="217" t="s">
        <v>166</v>
      </c>
      <c r="AU382" s="217" t="s">
        <v>82</v>
      </c>
      <c r="AV382" s="11" t="s">
        <v>78</v>
      </c>
      <c r="AW382" s="11" t="s">
        <v>36</v>
      </c>
      <c r="AX382" s="11" t="s">
        <v>73</v>
      </c>
      <c r="AY382" s="217" t="s">
        <v>158</v>
      </c>
    </row>
    <row r="383" spans="2:51" s="12" customFormat="1" ht="13.5">
      <c r="B383" s="223"/>
      <c r="D383" s="216" t="s">
        <v>166</v>
      </c>
      <c r="E383" s="224" t="s">
        <v>5</v>
      </c>
      <c r="F383" s="225" t="s">
        <v>2531</v>
      </c>
      <c r="H383" s="226">
        <v>118.8</v>
      </c>
      <c r="I383" s="227"/>
      <c r="L383" s="223"/>
      <c r="M383" s="228"/>
      <c r="N383" s="229"/>
      <c r="O383" s="229"/>
      <c r="P383" s="229"/>
      <c r="Q383" s="229"/>
      <c r="R383" s="229"/>
      <c r="S383" s="229"/>
      <c r="T383" s="230"/>
      <c r="AT383" s="224" t="s">
        <v>166</v>
      </c>
      <c r="AU383" s="224" t="s">
        <v>82</v>
      </c>
      <c r="AV383" s="12" t="s">
        <v>82</v>
      </c>
      <c r="AW383" s="12" t="s">
        <v>36</v>
      </c>
      <c r="AX383" s="12" t="s">
        <v>73</v>
      </c>
      <c r="AY383" s="224" t="s">
        <v>158</v>
      </c>
    </row>
    <row r="384" spans="2:51" s="14" customFormat="1" ht="13.5">
      <c r="B384" s="249"/>
      <c r="D384" s="216" t="s">
        <v>166</v>
      </c>
      <c r="E384" s="250" t="s">
        <v>5</v>
      </c>
      <c r="F384" s="251" t="s">
        <v>568</v>
      </c>
      <c r="H384" s="252">
        <v>1552.485</v>
      </c>
      <c r="I384" s="253"/>
      <c r="L384" s="249"/>
      <c r="M384" s="254"/>
      <c r="N384" s="255"/>
      <c r="O384" s="255"/>
      <c r="P384" s="255"/>
      <c r="Q384" s="255"/>
      <c r="R384" s="255"/>
      <c r="S384" s="255"/>
      <c r="T384" s="256"/>
      <c r="AT384" s="250" t="s">
        <v>166</v>
      </c>
      <c r="AU384" s="250" t="s">
        <v>82</v>
      </c>
      <c r="AV384" s="14" t="s">
        <v>85</v>
      </c>
      <c r="AW384" s="14" t="s">
        <v>36</v>
      </c>
      <c r="AX384" s="14" t="s">
        <v>73</v>
      </c>
      <c r="AY384" s="250" t="s">
        <v>158</v>
      </c>
    </row>
    <row r="385" spans="2:51" s="11" customFormat="1" ht="13.5">
      <c r="B385" s="215"/>
      <c r="D385" s="216" t="s">
        <v>166</v>
      </c>
      <c r="E385" s="217" t="s">
        <v>5</v>
      </c>
      <c r="F385" s="218" t="s">
        <v>742</v>
      </c>
      <c r="H385" s="217" t="s">
        <v>5</v>
      </c>
      <c r="I385" s="219"/>
      <c r="L385" s="215"/>
      <c r="M385" s="220"/>
      <c r="N385" s="221"/>
      <c r="O385" s="221"/>
      <c r="P385" s="221"/>
      <c r="Q385" s="221"/>
      <c r="R385" s="221"/>
      <c r="S385" s="221"/>
      <c r="T385" s="222"/>
      <c r="AT385" s="217" t="s">
        <v>166</v>
      </c>
      <c r="AU385" s="217" t="s">
        <v>82</v>
      </c>
      <c r="AV385" s="11" t="s">
        <v>78</v>
      </c>
      <c r="AW385" s="11" t="s">
        <v>36</v>
      </c>
      <c r="AX385" s="11" t="s">
        <v>73</v>
      </c>
      <c r="AY385" s="217" t="s">
        <v>158</v>
      </c>
    </row>
    <row r="386" spans="2:51" s="12" customFormat="1" ht="13.5">
      <c r="B386" s="223"/>
      <c r="D386" s="216" t="s">
        <v>166</v>
      </c>
      <c r="E386" s="224" t="s">
        <v>5</v>
      </c>
      <c r="F386" s="225" t="s">
        <v>2532</v>
      </c>
      <c r="H386" s="226">
        <v>155.249</v>
      </c>
      <c r="I386" s="227"/>
      <c r="L386" s="223"/>
      <c r="M386" s="228"/>
      <c r="N386" s="229"/>
      <c r="O386" s="229"/>
      <c r="P386" s="229"/>
      <c r="Q386" s="229"/>
      <c r="R386" s="229"/>
      <c r="S386" s="229"/>
      <c r="T386" s="230"/>
      <c r="AT386" s="224" t="s">
        <v>166</v>
      </c>
      <c r="AU386" s="224" t="s">
        <v>82</v>
      </c>
      <c r="AV386" s="12" t="s">
        <v>82</v>
      </c>
      <c r="AW386" s="12" t="s">
        <v>36</v>
      </c>
      <c r="AX386" s="12" t="s">
        <v>73</v>
      </c>
      <c r="AY386" s="224" t="s">
        <v>158</v>
      </c>
    </row>
    <row r="387" spans="2:51" s="13" customFormat="1" ht="13.5">
      <c r="B387" s="231"/>
      <c r="D387" s="216" t="s">
        <v>166</v>
      </c>
      <c r="E387" s="232" t="s">
        <v>5</v>
      </c>
      <c r="F387" s="233" t="s">
        <v>169</v>
      </c>
      <c r="H387" s="234">
        <v>1707.734</v>
      </c>
      <c r="I387" s="235"/>
      <c r="L387" s="231"/>
      <c r="M387" s="236"/>
      <c r="N387" s="237"/>
      <c r="O387" s="237"/>
      <c r="P387" s="237"/>
      <c r="Q387" s="237"/>
      <c r="R387" s="237"/>
      <c r="S387" s="237"/>
      <c r="T387" s="238"/>
      <c r="AT387" s="232" t="s">
        <v>166</v>
      </c>
      <c r="AU387" s="232" t="s">
        <v>82</v>
      </c>
      <c r="AV387" s="13" t="s">
        <v>88</v>
      </c>
      <c r="AW387" s="13" t="s">
        <v>36</v>
      </c>
      <c r="AX387" s="13" t="s">
        <v>78</v>
      </c>
      <c r="AY387" s="232" t="s">
        <v>158</v>
      </c>
    </row>
    <row r="388" spans="2:65" s="1" customFormat="1" ht="16.5" customHeight="1">
      <c r="B388" s="202"/>
      <c r="C388" s="239" t="s">
        <v>526</v>
      </c>
      <c r="D388" s="239" t="s">
        <v>245</v>
      </c>
      <c r="E388" s="240" t="s">
        <v>2458</v>
      </c>
      <c r="F388" s="241" t="s">
        <v>373</v>
      </c>
      <c r="G388" s="242" t="s">
        <v>304</v>
      </c>
      <c r="H388" s="243">
        <v>1793.121</v>
      </c>
      <c r="I388" s="244"/>
      <c r="J388" s="245">
        <f>ROUND(I388*H388,2)</f>
        <v>0</v>
      </c>
      <c r="K388" s="241" t="s">
        <v>5</v>
      </c>
      <c r="L388" s="246"/>
      <c r="M388" s="247" t="s">
        <v>5</v>
      </c>
      <c r="N388" s="248" t="s">
        <v>44</v>
      </c>
      <c r="O388" s="48"/>
      <c r="P388" s="212">
        <f>O388*H388</f>
        <v>0</v>
      </c>
      <c r="Q388" s="212">
        <v>0</v>
      </c>
      <c r="R388" s="212">
        <f>Q388*H388</f>
        <v>0</v>
      </c>
      <c r="S388" s="212">
        <v>0</v>
      </c>
      <c r="T388" s="213">
        <f>S388*H388</f>
        <v>0</v>
      </c>
      <c r="AR388" s="25" t="s">
        <v>204</v>
      </c>
      <c r="AT388" s="25" t="s">
        <v>245</v>
      </c>
      <c r="AU388" s="25" t="s">
        <v>82</v>
      </c>
      <c r="AY388" s="25" t="s">
        <v>158</v>
      </c>
      <c r="BE388" s="214">
        <f>IF(N388="základní",J388,0)</f>
        <v>0</v>
      </c>
      <c r="BF388" s="214">
        <f>IF(N388="snížená",J388,0)</f>
        <v>0</v>
      </c>
      <c r="BG388" s="214">
        <f>IF(N388="zákl. přenesená",J388,0)</f>
        <v>0</v>
      </c>
      <c r="BH388" s="214">
        <f>IF(N388="sníž. přenesená",J388,0)</f>
        <v>0</v>
      </c>
      <c r="BI388" s="214">
        <f>IF(N388="nulová",J388,0)</f>
        <v>0</v>
      </c>
      <c r="BJ388" s="25" t="s">
        <v>78</v>
      </c>
      <c r="BK388" s="214">
        <f>ROUND(I388*H388,2)</f>
        <v>0</v>
      </c>
      <c r="BL388" s="25" t="s">
        <v>88</v>
      </c>
      <c r="BM388" s="25" t="s">
        <v>2533</v>
      </c>
    </row>
    <row r="389" spans="2:51" s="12" customFormat="1" ht="13.5">
      <c r="B389" s="223"/>
      <c r="D389" s="216" t="s">
        <v>166</v>
      </c>
      <c r="E389" s="224" t="s">
        <v>5</v>
      </c>
      <c r="F389" s="225" t="s">
        <v>2534</v>
      </c>
      <c r="H389" s="226">
        <v>1793.121</v>
      </c>
      <c r="I389" s="227"/>
      <c r="L389" s="223"/>
      <c r="M389" s="228"/>
      <c r="N389" s="229"/>
      <c r="O389" s="229"/>
      <c r="P389" s="229"/>
      <c r="Q389" s="229"/>
      <c r="R389" s="229"/>
      <c r="S389" s="229"/>
      <c r="T389" s="230"/>
      <c r="AT389" s="224" t="s">
        <v>166</v>
      </c>
      <c r="AU389" s="224" t="s">
        <v>82</v>
      </c>
      <c r="AV389" s="12" t="s">
        <v>82</v>
      </c>
      <c r="AW389" s="12" t="s">
        <v>36</v>
      </c>
      <c r="AX389" s="12" t="s">
        <v>73</v>
      </c>
      <c r="AY389" s="224" t="s">
        <v>158</v>
      </c>
    </row>
    <row r="390" spans="2:51" s="13" customFormat="1" ht="13.5">
      <c r="B390" s="231"/>
      <c r="D390" s="216" t="s">
        <v>166</v>
      </c>
      <c r="E390" s="232" t="s">
        <v>5</v>
      </c>
      <c r="F390" s="233" t="s">
        <v>169</v>
      </c>
      <c r="H390" s="234">
        <v>1793.121</v>
      </c>
      <c r="I390" s="235"/>
      <c r="L390" s="231"/>
      <c r="M390" s="236"/>
      <c r="N390" s="237"/>
      <c r="O390" s="237"/>
      <c r="P390" s="237"/>
      <c r="Q390" s="237"/>
      <c r="R390" s="237"/>
      <c r="S390" s="237"/>
      <c r="T390" s="238"/>
      <c r="AT390" s="232" t="s">
        <v>166</v>
      </c>
      <c r="AU390" s="232" t="s">
        <v>82</v>
      </c>
      <c r="AV390" s="13" t="s">
        <v>88</v>
      </c>
      <c r="AW390" s="13" t="s">
        <v>36</v>
      </c>
      <c r="AX390" s="13" t="s">
        <v>78</v>
      </c>
      <c r="AY390" s="232" t="s">
        <v>158</v>
      </c>
    </row>
    <row r="391" spans="2:65" s="1" customFormat="1" ht="38.25" customHeight="1">
      <c r="B391" s="202"/>
      <c r="C391" s="203" t="s">
        <v>533</v>
      </c>
      <c r="D391" s="203" t="s">
        <v>160</v>
      </c>
      <c r="E391" s="204" t="s">
        <v>1897</v>
      </c>
      <c r="F391" s="205" t="s">
        <v>329</v>
      </c>
      <c r="G391" s="206" t="s">
        <v>304</v>
      </c>
      <c r="H391" s="207">
        <v>1360.485</v>
      </c>
      <c r="I391" s="208"/>
      <c r="J391" s="209">
        <f>ROUND(I391*H391,2)</f>
        <v>0</v>
      </c>
      <c r="K391" s="205" t="s">
        <v>5</v>
      </c>
      <c r="L391" s="47"/>
      <c r="M391" s="210" t="s">
        <v>5</v>
      </c>
      <c r="N391" s="211" t="s">
        <v>44</v>
      </c>
      <c r="O391" s="48"/>
      <c r="P391" s="212">
        <f>O391*H391</f>
        <v>0</v>
      </c>
      <c r="Q391" s="212">
        <v>0</v>
      </c>
      <c r="R391" s="212">
        <f>Q391*H391</f>
        <v>0</v>
      </c>
      <c r="S391" s="212">
        <v>0</v>
      </c>
      <c r="T391" s="213">
        <f>S391*H391</f>
        <v>0</v>
      </c>
      <c r="AR391" s="25" t="s">
        <v>88</v>
      </c>
      <c r="AT391" s="25" t="s">
        <v>160</v>
      </c>
      <c r="AU391" s="25" t="s">
        <v>82</v>
      </c>
      <c r="AY391" s="25" t="s">
        <v>158</v>
      </c>
      <c r="BE391" s="214">
        <f>IF(N391="základní",J391,0)</f>
        <v>0</v>
      </c>
      <c r="BF391" s="214">
        <f>IF(N391="snížená",J391,0)</f>
        <v>0</v>
      </c>
      <c r="BG391" s="214">
        <f>IF(N391="zákl. přenesená",J391,0)</f>
        <v>0</v>
      </c>
      <c r="BH391" s="214">
        <f>IF(N391="sníž. přenesená",J391,0)</f>
        <v>0</v>
      </c>
      <c r="BI391" s="214">
        <f>IF(N391="nulová",J391,0)</f>
        <v>0</v>
      </c>
      <c r="BJ391" s="25" t="s">
        <v>78</v>
      </c>
      <c r="BK391" s="214">
        <f>ROUND(I391*H391,2)</f>
        <v>0</v>
      </c>
      <c r="BL391" s="25" t="s">
        <v>88</v>
      </c>
      <c r="BM391" s="25" t="s">
        <v>2535</v>
      </c>
    </row>
    <row r="392" spans="2:51" s="11" customFormat="1" ht="13.5">
      <c r="B392" s="215"/>
      <c r="D392" s="216" t="s">
        <v>166</v>
      </c>
      <c r="E392" s="217" t="s">
        <v>5</v>
      </c>
      <c r="F392" s="218" t="s">
        <v>724</v>
      </c>
      <c r="H392" s="217" t="s">
        <v>5</v>
      </c>
      <c r="I392" s="219"/>
      <c r="L392" s="215"/>
      <c r="M392" s="220"/>
      <c r="N392" s="221"/>
      <c r="O392" s="221"/>
      <c r="P392" s="221"/>
      <c r="Q392" s="221"/>
      <c r="R392" s="221"/>
      <c r="S392" s="221"/>
      <c r="T392" s="222"/>
      <c r="AT392" s="217" t="s">
        <v>166</v>
      </c>
      <c r="AU392" s="217" t="s">
        <v>82</v>
      </c>
      <c r="AV392" s="11" t="s">
        <v>78</v>
      </c>
      <c r="AW392" s="11" t="s">
        <v>36</v>
      </c>
      <c r="AX392" s="11" t="s">
        <v>73</v>
      </c>
      <c r="AY392" s="217" t="s">
        <v>158</v>
      </c>
    </row>
    <row r="393" spans="2:51" s="12" customFormat="1" ht="13.5">
      <c r="B393" s="223"/>
      <c r="D393" s="216" t="s">
        <v>166</v>
      </c>
      <c r="E393" s="224" t="s">
        <v>5</v>
      </c>
      <c r="F393" s="225" t="s">
        <v>2436</v>
      </c>
      <c r="H393" s="226">
        <v>477.75</v>
      </c>
      <c r="I393" s="227"/>
      <c r="L393" s="223"/>
      <c r="M393" s="228"/>
      <c r="N393" s="229"/>
      <c r="O393" s="229"/>
      <c r="P393" s="229"/>
      <c r="Q393" s="229"/>
      <c r="R393" s="229"/>
      <c r="S393" s="229"/>
      <c r="T393" s="230"/>
      <c r="AT393" s="224" t="s">
        <v>166</v>
      </c>
      <c r="AU393" s="224" t="s">
        <v>82</v>
      </c>
      <c r="AV393" s="12" t="s">
        <v>82</v>
      </c>
      <c r="AW393" s="12" t="s">
        <v>36</v>
      </c>
      <c r="AX393" s="12" t="s">
        <v>73</v>
      </c>
      <c r="AY393" s="224" t="s">
        <v>158</v>
      </c>
    </row>
    <row r="394" spans="2:51" s="12" customFormat="1" ht="13.5">
      <c r="B394" s="223"/>
      <c r="D394" s="216" t="s">
        <v>166</v>
      </c>
      <c r="E394" s="224" t="s">
        <v>5</v>
      </c>
      <c r="F394" s="225" t="s">
        <v>2437</v>
      </c>
      <c r="H394" s="226">
        <v>16.35</v>
      </c>
      <c r="I394" s="227"/>
      <c r="L394" s="223"/>
      <c r="M394" s="228"/>
      <c r="N394" s="229"/>
      <c r="O394" s="229"/>
      <c r="P394" s="229"/>
      <c r="Q394" s="229"/>
      <c r="R394" s="229"/>
      <c r="S394" s="229"/>
      <c r="T394" s="230"/>
      <c r="AT394" s="224" t="s">
        <v>166</v>
      </c>
      <c r="AU394" s="224" t="s">
        <v>82</v>
      </c>
      <c r="AV394" s="12" t="s">
        <v>82</v>
      </c>
      <c r="AW394" s="12" t="s">
        <v>36</v>
      </c>
      <c r="AX394" s="12" t="s">
        <v>73</v>
      </c>
      <c r="AY394" s="224" t="s">
        <v>158</v>
      </c>
    </row>
    <row r="395" spans="2:51" s="12" customFormat="1" ht="13.5">
      <c r="B395" s="223"/>
      <c r="D395" s="216" t="s">
        <v>166</v>
      </c>
      <c r="E395" s="224" t="s">
        <v>5</v>
      </c>
      <c r="F395" s="225" t="s">
        <v>2438</v>
      </c>
      <c r="H395" s="226">
        <v>33.6</v>
      </c>
      <c r="I395" s="227"/>
      <c r="L395" s="223"/>
      <c r="M395" s="228"/>
      <c r="N395" s="229"/>
      <c r="O395" s="229"/>
      <c r="P395" s="229"/>
      <c r="Q395" s="229"/>
      <c r="R395" s="229"/>
      <c r="S395" s="229"/>
      <c r="T395" s="230"/>
      <c r="AT395" s="224" t="s">
        <v>166</v>
      </c>
      <c r="AU395" s="224" t="s">
        <v>82</v>
      </c>
      <c r="AV395" s="12" t="s">
        <v>82</v>
      </c>
      <c r="AW395" s="12" t="s">
        <v>36</v>
      </c>
      <c r="AX395" s="12" t="s">
        <v>73</v>
      </c>
      <c r="AY395" s="224" t="s">
        <v>158</v>
      </c>
    </row>
    <row r="396" spans="2:51" s="12" customFormat="1" ht="13.5">
      <c r="B396" s="223"/>
      <c r="D396" s="216" t="s">
        <v>166</v>
      </c>
      <c r="E396" s="224" t="s">
        <v>5</v>
      </c>
      <c r="F396" s="225" t="s">
        <v>2439</v>
      </c>
      <c r="H396" s="226">
        <v>3.6</v>
      </c>
      <c r="I396" s="227"/>
      <c r="L396" s="223"/>
      <c r="M396" s="228"/>
      <c r="N396" s="229"/>
      <c r="O396" s="229"/>
      <c r="P396" s="229"/>
      <c r="Q396" s="229"/>
      <c r="R396" s="229"/>
      <c r="S396" s="229"/>
      <c r="T396" s="230"/>
      <c r="AT396" s="224" t="s">
        <v>166</v>
      </c>
      <c r="AU396" s="224" t="s">
        <v>82</v>
      </c>
      <c r="AV396" s="12" t="s">
        <v>82</v>
      </c>
      <c r="AW396" s="12" t="s">
        <v>36</v>
      </c>
      <c r="AX396" s="12" t="s">
        <v>73</v>
      </c>
      <c r="AY396" s="224" t="s">
        <v>158</v>
      </c>
    </row>
    <row r="397" spans="2:51" s="12" customFormat="1" ht="13.5">
      <c r="B397" s="223"/>
      <c r="D397" s="216" t="s">
        <v>166</v>
      </c>
      <c r="E397" s="224" t="s">
        <v>5</v>
      </c>
      <c r="F397" s="225" t="s">
        <v>2440</v>
      </c>
      <c r="H397" s="226">
        <v>1.8</v>
      </c>
      <c r="I397" s="227"/>
      <c r="L397" s="223"/>
      <c r="M397" s="228"/>
      <c r="N397" s="229"/>
      <c r="O397" s="229"/>
      <c r="P397" s="229"/>
      <c r="Q397" s="229"/>
      <c r="R397" s="229"/>
      <c r="S397" s="229"/>
      <c r="T397" s="230"/>
      <c r="AT397" s="224" t="s">
        <v>166</v>
      </c>
      <c r="AU397" s="224" t="s">
        <v>82</v>
      </c>
      <c r="AV397" s="12" t="s">
        <v>82</v>
      </c>
      <c r="AW397" s="12" t="s">
        <v>36</v>
      </c>
      <c r="AX397" s="12" t="s">
        <v>73</v>
      </c>
      <c r="AY397" s="224" t="s">
        <v>158</v>
      </c>
    </row>
    <row r="398" spans="2:51" s="12" customFormat="1" ht="13.5">
      <c r="B398" s="223"/>
      <c r="D398" s="216" t="s">
        <v>166</v>
      </c>
      <c r="E398" s="224" t="s">
        <v>5</v>
      </c>
      <c r="F398" s="225" t="s">
        <v>340</v>
      </c>
      <c r="H398" s="226">
        <v>31.35</v>
      </c>
      <c r="I398" s="227"/>
      <c r="L398" s="223"/>
      <c r="M398" s="228"/>
      <c r="N398" s="229"/>
      <c r="O398" s="229"/>
      <c r="P398" s="229"/>
      <c r="Q398" s="229"/>
      <c r="R398" s="229"/>
      <c r="S398" s="229"/>
      <c r="T398" s="230"/>
      <c r="AT398" s="224" t="s">
        <v>166</v>
      </c>
      <c r="AU398" s="224" t="s">
        <v>82</v>
      </c>
      <c r="AV398" s="12" t="s">
        <v>82</v>
      </c>
      <c r="AW398" s="12" t="s">
        <v>36</v>
      </c>
      <c r="AX398" s="12" t="s">
        <v>73</v>
      </c>
      <c r="AY398" s="224" t="s">
        <v>158</v>
      </c>
    </row>
    <row r="399" spans="2:51" s="12" customFormat="1" ht="13.5">
      <c r="B399" s="223"/>
      <c r="D399" s="216" t="s">
        <v>166</v>
      </c>
      <c r="E399" s="224" t="s">
        <v>5</v>
      </c>
      <c r="F399" s="225" t="s">
        <v>2441</v>
      </c>
      <c r="H399" s="226">
        <v>15.025</v>
      </c>
      <c r="I399" s="227"/>
      <c r="L399" s="223"/>
      <c r="M399" s="228"/>
      <c r="N399" s="229"/>
      <c r="O399" s="229"/>
      <c r="P399" s="229"/>
      <c r="Q399" s="229"/>
      <c r="R399" s="229"/>
      <c r="S399" s="229"/>
      <c r="T399" s="230"/>
      <c r="AT399" s="224" t="s">
        <v>166</v>
      </c>
      <c r="AU399" s="224" t="s">
        <v>82</v>
      </c>
      <c r="AV399" s="12" t="s">
        <v>82</v>
      </c>
      <c r="AW399" s="12" t="s">
        <v>36</v>
      </c>
      <c r="AX399" s="12" t="s">
        <v>73</v>
      </c>
      <c r="AY399" s="224" t="s">
        <v>158</v>
      </c>
    </row>
    <row r="400" spans="2:51" s="12" customFormat="1" ht="13.5">
      <c r="B400" s="223"/>
      <c r="D400" s="216" t="s">
        <v>166</v>
      </c>
      <c r="E400" s="224" t="s">
        <v>5</v>
      </c>
      <c r="F400" s="225" t="s">
        <v>2442</v>
      </c>
      <c r="H400" s="226">
        <v>18.025</v>
      </c>
      <c r="I400" s="227"/>
      <c r="L400" s="223"/>
      <c r="M400" s="228"/>
      <c r="N400" s="229"/>
      <c r="O400" s="229"/>
      <c r="P400" s="229"/>
      <c r="Q400" s="229"/>
      <c r="R400" s="229"/>
      <c r="S400" s="229"/>
      <c r="T400" s="230"/>
      <c r="AT400" s="224" t="s">
        <v>166</v>
      </c>
      <c r="AU400" s="224" t="s">
        <v>82</v>
      </c>
      <c r="AV400" s="12" t="s">
        <v>82</v>
      </c>
      <c r="AW400" s="12" t="s">
        <v>36</v>
      </c>
      <c r="AX400" s="12" t="s">
        <v>73</v>
      </c>
      <c r="AY400" s="224" t="s">
        <v>158</v>
      </c>
    </row>
    <row r="401" spans="2:51" s="12" customFormat="1" ht="13.5">
      <c r="B401" s="223"/>
      <c r="D401" s="216" t="s">
        <v>166</v>
      </c>
      <c r="E401" s="224" t="s">
        <v>5</v>
      </c>
      <c r="F401" s="225" t="s">
        <v>339</v>
      </c>
      <c r="H401" s="226">
        <v>24.9</v>
      </c>
      <c r="I401" s="227"/>
      <c r="L401" s="223"/>
      <c r="M401" s="228"/>
      <c r="N401" s="229"/>
      <c r="O401" s="229"/>
      <c r="P401" s="229"/>
      <c r="Q401" s="229"/>
      <c r="R401" s="229"/>
      <c r="S401" s="229"/>
      <c r="T401" s="230"/>
      <c r="AT401" s="224" t="s">
        <v>166</v>
      </c>
      <c r="AU401" s="224" t="s">
        <v>82</v>
      </c>
      <c r="AV401" s="12" t="s">
        <v>82</v>
      </c>
      <c r="AW401" s="12" t="s">
        <v>36</v>
      </c>
      <c r="AX401" s="12" t="s">
        <v>73</v>
      </c>
      <c r="AY401" s="224" t="s">
        <v>158</v>
      </c>
    </row>
    <row r="402" spans="2:51" s="12" customFormat="1" ht="13.5">
      <c r="B402" s="223"/>
      <c r="D402" s="216" t="s">
        <v>166</v>
      </c>
      <c r="E402" s="224" t="s">
        <v>5</v>
      </c>
      <c r="F402" s="225" t="s">
        <v>2443</v>
      </c>
      <c r="H402" s="226">
        <v>6</v>
      </c>
      <c r="I402" s="227"/>
      <c r="L402" s="223"/>
      <c r="M402" s="228"/>
      <c r="N402" s="229"/>
      <c r="O402" s="229"/>
      <c r="P402" s="229"/>
      <c r="Q402" s="229"/>
      <c r="R402" s="229"/>
      <c r="S402" s="229"/>
      <c r="T402" s="230"/>
      <c r="AT402" s="224" t="s">
        <v>166</v>
      </c>
      <c r="AU402" s="224" t="s">
        <v>82</v>
      </c>
      <c r="AV402" s="12" t="s">
        <v>82</v>
      </c>
      <c r="AW402" s="12" t="s">
        <v>36</v>
      </c>
      <c r="AX402" s="12" t="s">
        <v>73</v>
      </c>
      <c r="AY402" s="224" t="s">
        <v>158</v>
      </c>
    </row>
    <row r="403" spans="2:51" s="12" customFormat="1" ht="13.5">
      <c r="B403" s="223"/>
      <c r="D403" s="216" t="s">
        <v>166</v>
      </c>
      <c r="E403" s="224" t="s">
        <v>5</v>
      </c>
      <c r="F403" s="225" t="s">
        <v>2444</v>
      </c>
      <c r="H403" s="226">
        <v>8.475</v>
      </c>
      <c r="I403" s="227"/>
      <c r="L403" s="223"/>
      <c r="M403" s="228"/>
      <c r="N403" s="229"/>
      <c r="O403" s="229"/>
      <c r="P403" s="229"/>
      <c r="Q403" s="229"/>
      <c r="R403" s="229"/>
      <c r="S403" s="229"/>
      <c r="T403" s="230"/>
      <c r="AT403" s="224" t="s">
        <v>166</v>
      </c>
      <c r="AU403" s="224" t="s">
        <v>82</v>
      </c>
      <c r="AV403" s="12" t="s">
        <v>82</v>
      </c>
      <c r="AW403" s="12" t="s">
        <v>36</v>
      </c>
      <c r="AX403" s="12" t="s">
        <v>73</v>
      </c>
      <c r="AY403" s="224" t="s">
        <v>158</v>
      </c>
    </row>
    <row r="404" spans="2:51" s="12" customFormat="1" ht="13.5">
      <c r="B404" s="223"/>
      <c r="D404" s="216" t="s">
        <v>166</v>
      </c>
      <c r="E404" s="224" t="s">
        <v>5</v>
      </c>
      <c r="F404" s="225" t="s">
        <v>2445</v>
      </c>
      <c r="H404" s="226">
        <v>22</v>
      </c>
      <c r="I404" s="227"/>
      <c r="L404" s="223"/>
      <c r="M404" s="228"/>
      <c r="N404" s="229"/>
      <c r="O404" s="229"/>
      <c r="P404" s="229"/>
      <c r="Q404" s="229"/>
      <c r="R404" s="229"/>
      <c r="S404" s="229"/>
      <c r="T404" s="230"/>
      <c r="AT404" s="224" t="s">
        <v>166</v>
      </c>
      <c r="AU404" s="224" t="s">
        <v>82</v>
      </c>
      <c r="AV404" s="12" t="s">
        <v>82</v>
      </c>
      <c r="AW404" s="12" t="s">
        <v>36</v>
      </c>
      <c r="AX404" s="12" t="s">
        <v>73</v>
      </c>
      <c r="AY404" s="224" t="s">
        <v>158</v>
      </c>
    </row>
    <row r="405" spans="2:51" s="12" customFormat="1" ht="13.5">
      <c r="B405" s="223"/>
      <c r="D405" s="216" t="s">
        <v>166</v>
      </c>
      <c r="E405" s="224" t="s">
        <v>5</v>
      </c>
      <c r="F405" s="225" t="s">
        <v>2446</v>
      </c>
      <c r="H405" s="226">
        <v>4.98</v>
      </c>
      <c r="I405" s="227"/>
      <c r="L405" s="223"/>
      <c r="M405" s="228"/>
      <c r="N405" s="229"/>
      <c r="O405" s="229"/>
      <c r="P405" s="229"/>
      <c r="Q405" s="229"/>
      <c r="R405" s="229"/>
      <c r="S405" s="229"/>
      <c r="T405" s="230"/>
      <c r="AT405" s="224" t="s">
        <v>166</v>
      </c>
      <c r="AU405" s="224" t="s">
        <v>82</v>
      </c>
      <c r="AV405" s="12" t="s">
        <v>82</v>
      </c>
      <c r="AW405" s="12" t="s">
        <v>36</v>
      </c>
      <c r="AX405" s="12" t="s">
        <v>73</v>
      </c>
      <c r="AY405" s="224" t="s">
        <v>158</v>
      </c>
    </row>
    <row r="406" spans="2:51" s="12" customFormat="1" ht="13.5">
      <c r="B406" s="223"/>
      <c r="D406" s="216" t="s">
        <v>166</v>
      </c>
      <c r="E406" s="224" t="s">
        <v>5</v>
      </c>
      <c r="F406" s="225" t="s">
        <v>2447</v>
      </c>
      <c r="H406" s="226">
        <v>24.45</v>
      </c>
      <c r="I406" s="227"/>
      <c r="L406" s="223"/>
      <c r="M406" s="228"/>
      <c r="N406" s="229"/>
      <c r="O406" s="229"/>
      <c r="P406" s="229"/>
      <c r="Q406" s="229"/>
      <c r="R406" s="229"/>
      <c r="S406" s="229"/>
      <c r="T406" s="230"/>
      <c r="AT406" s="224" t="s">
        <v>166</v>
      </c>
      <c r="AU406" s="224" t="s">
        <v>82</v>
      </c>
      <c r="AV406" s="12" t="s">
        <v>82</v>
      </c>
      <c r="AW406" s="12" t="s">
        <v>36</v>
      </c>
      <c r="AX406" s="12" t="s">
        <v>73</v>
      </c>
      <c r="AY406" s="224" t="s">
        <v>158</v>
      </c>
    </row>
    <row r="407" spans="2:51" s="12" customFormat="1" ht="13.5">
      <c r="B407" s="223"/>
      <c r="D407" s="216" t="s">
        <v>166</v>
      </c>
      <c r="E407" s="224" t="s">
        <v>5</v>
      </c>
      <c r="F407" s="225" t="s">
        <v>2448</v>
      </c>
      <c r="H407" s="226">
        <v>25.8</v>
      </c>
      <c r="I407" s="227"/>
      <c r="L407" s="223"/>
      <c r="M407" s="228"/>
      <c r="N407" s="229"/>
      <c r="O407" s="229"/>
      <c r="P407" s="229"/>
      <c r="Q407" s="229"/>
      <c r="R407" s="229"/>
      <c r="S407" s="229"/>
      <c r="T407" s="230"/>
      <c r="AT407" s="224" t="s">
        <v>166</v>
      </c>
      <c r="AU407" s="224" t="s">
        <v>82</v>
      </c>
      <c r="AV407" s="12" t="s">
        <v>82</v>
      </c>
      <c r="AW407" s="12" t="s">
        <v>36</v>
      </c>
      <c r="AX407" s="12" t="s">
        <v>73</v>
      </c>
      <c r="AY407" s="224" t="s">
        <v>158</v>
      </c>
    </row>
    <row r="408" spans="2:51" s="12" customFormat="1" ht="13.5">
      <c r="B408" s="223"/>
      <c r="D408" s="216" t="s">
        <v>166</v>
      </c>
      <c r="E408" s="224" t="s">
        <v>5</v>
      </c>
      <c r="F408" s="225" t="s">
        <v>2449</v>
      </c>
      <c r="H408" s="226">
        <v>540.755</v>
      </c>
      <c r="I408" s="227"/>
      <c r="L408" s="223"/>
      <c r="M408" s="228"/>
      <c r="N408" s="229"/>
      <c r="O408" s="229"/>
      <c r="P408" s="229"/>
      <c r="Q408" s="229"/>
      <c r="R408" s="229"/>
      <c r="S408" s="229"/>
      <c r="T408" s="230"/>
      <c r="AT408" s="224" t="s">
        <v>166</v>
      </c>
      <c r="AU408" s="224" t="s">
        <v>82</v>
      </c>
      <c r="AV408" s="12" t="s">
        <v>82</v>
      </c>
      <c r="AW408" s="12" t="s">
        <v>36</v>
      </c>
      <c r="AX408" s="12" t="s">
        <v>73</v>
      </c>
      <c r="AY408" s="224" t="s">
        <v>158</v>
      </c>
    </row>
    <row r="409" spans="2:51" s="12" customFormat="1" ht="13.5">
      <c r="B409" s="223"/>
      <c r="D409" s="216" t="s">
        <v>166</v>
      </c>
      <c r="E409" s="224" t="s">
        <v>5</v>
      </c>
      <c r="F409" s="225" t="s">
        <v>2450</v>
      </c>
      <c r="H409" s="226">
        <v>28.4</v>
      </c>
      <c r="I409" s="227"/>
      <c r="L409" s="223"/>
      <c r="M409" s="228"/>
      <c r="N409" s="229"/>
      <c r="O409" s="229"/>
      <c r="P409" s="229"/>
      <c r="Q409" s="229"/>
      <c r="R409" s="229"/>
      <c r="S409" s="229"/>
      <c r="T409" s="230"/>
      <c r="AT409" s="224" t="s">
        <v>166</v>
      </c>
      <c r="AU409" s="224" t="s">
        <v>82</v>
      </c>
      <c r="AV409" s="12" t="s">
        <v>82</v>
      </c>
      <c r="AW409" s="12" t="s">
        <v>36</v>
      </c>
      <c r="AX409" s="12" t="s">
        <v>73</v>
      </c>
      <c r="AY409" s="224" t="s">
        <v>158</v>
      </c>
    </row>
    <row r="410" spans="2:51" s="12" customFormat="1" ht="13.5">
      <c r="B410" s="223"/>
      <c r="D410" s="216" t="s">
        <v>166</v>
      </c>
      <c r="E410" s="224" t="s">
        <v>5</v>
      </c>
      <c r="F410" s="225" t="s">
        <v>2451</v>
      </c>
      <c r="H410" s="226">
        <v>49.175</v>
      </c>
      <c r="I410" s="227"/>
      <c r="L410" s="223"/>
      <c r="M410" s="228"/>
      <c r="N410" s="229"/>
      <c r="O410" s="229"/>
      <c r="P410" s="229"/>
      <c r="Q410" s="229"/>
      <c r="R410" s="229"/>
      <c r="S410" s="229"/>
      <c r="T410" s="230"/>
      <c r="AT410" s="224" t="s">
        <v>166</v>
      </c>
      <c r="AU410" s="224" t="s">
        <v>82</v>
      </c>
      <c r="AV410" s="12" t="s">
        <v>82</v>
      </c>
      <c r="AW410" s="12" t="s">
        <v>36</v>
      </c>
      <c r="AX410" s="12" t="s">
        <v>73</v>
      </c>
      <c r="AY410" s="224" t="s">
        <v>158</v>
      </c>
    </row>
    <row r="411" spans="2:51" s="12" customFormat="1" ht="13.5">
      <c r="B411" s="223"/>
      <c r="D411" s="216" t="s">
        <v>166</v>
      </c>
      <c r="E411" s="224" t="s">
        <v>5</v>
      </c>
      <c r="F411" s="225" t="s">
        <v>2452</v>
      </c>
      <c r="H411" s="226">
        <v>5.9</v>
      </c>
      <c r="I411" s="227"/>
      <c r="L411" s="223"/>
      <c r="M411" s="228"/>
      <c r="N411" s="229"/>
      <c r="O411" s="229"/>
      <c r="P411" s="229"/>
      <c r="Q411" s="229"/>
      <c r="R411" s="229"/>
      <c r="S411" s="229"/>
      <c r="T411" s="230"/>
      <c r="AT411" s="224" t="s">
        <v>166</v>
      </c>
      <c r="AU411" s="224" t="s">
        <v>82</v>
      </c>
      <c r="AV411" s="12" t="s">
        <v>82</v>
      </c>
      <c r="AW411" s="12" t="s">
        <v>36</v>
      </c>
      <c r="AX411" s="12" t="s">
        <v>73</v>
      </c>
      <c r="AY411" s="224" t="s">
        <v>158</v>
      </c>
    </row>
    <row r="412" spans="2:51" s="12" customFormat="1" ht="13.5">
      <c r="B412" s="223"/>
      <c r="D412" s="216" t="s">
        <v>166</v>
      </c>
      <c r="E412" s="224" t="s">
        <v>5</v>
      </c>
      <c r="F412" s="225" t="s">
        <v>2453</v>
      </c>
      <c r="H412" s="226">
        <v>5.7</v>
      </c>
      <c r="I412" s="227"/>
      <c r="L412" s="223"/>
      <c r="M412" s="228"/>
      <c r="N412" s="229"/>
      <c r="O412" s="229"/>
      <c r="P412" s="229"/>
      <c r="Q412" s="229"/>
      <c r="R412" s="229"/>
      <c r="S412" s="229"/>
      <c r="T412" s="230"/>
      <c r="AT412" s="224" t="s">
        <v>166</v>
      </c>
      <c r="AU412" s="224" t="s">
        <v>82</v>
      </c>
      <c r="AV412" s="12" t="s">
        <v>82</v>
      </c>
      <c r="AW412" s="12" t="s">
        <v>36</v>
      </c>
      <c r="AX412" s="12" t="s">
        <v>73</v>
      </c>
      <c r="AY412" s="224" t="s">
        <v>158</v>
      </c>
    </row>
    <row r="413" spans="2:51" s="12" customFormat="1" ht="13.5">
      <c r="B413" s="223"/>
      <c r="D413" s="216" t="s">
        <v>166</v>
      </c>
      <c r="E413" s="224" t="s">
        <v>5</v>
      </c>
      <c r="F413" s="225" t="s">
        <v>2454</v>
      </c>
      <c r="H413" s="226">
        <v>10.85</v>
      </c>
      <c r="I413" s="227"/>
      <c r="L413" s="223"/>
      <c r="M413" s="228"/>
      <c r="N413" s="229"/>
      <c r="O413" s="229"/>
      <c r="P413" s="229"/>
      <c r="Q413" s="229"/>
      <c r="R413" s="229"/>
      <c r="S413" s="229"/>
      <c r="T413" s="230"/>
      <c r="AT413" s="224" t="s">
        <v>166</v>
      </c>
      <c r="AU413" s="224" t="s">
        <v>82</v>
      </c>
      <c r="AV413" s="12" t="s">
        <v>82</v>
      </c>
      <c r="AW413" s="12" t="s">
        <v>36</v>
      </c>
      <c r="AX413" s="12" t="s">
        <v>73</v>
      </c>
      <c r="AY413" s="224" t="s">
        <v>158</v>
      </c>
    </row>
    <row r="414" spans="2:51" s="12" customFormat="1" ht="13.5">
      <c r="B414" s="223"/>
      <c r="D414" s="216" t="s">
        <v>166</v>
      </c>
      <c r="E414" s="224" t="s">
        <v>5</v>
      </c>
      <c r="F414" s="225" t="s">
        <v>2455</v>
      </c>
      <c r="H414" s="226">
        <v>5.6</v>
      </c>
      <c r="I414" s="227"/>
      <c r="L414" s="223"/>
      <c r="M414" s="228"/>
      <c r="N414" s="229"/>
      <c r="O414" s="229"/>
      <c r="P414" s="229"/>
      <c r="Q414" s="229"/>
      <c r="R414" s="229"/>
      <c r="S414" s="229"/>
      <c r="T414" s="230"/>
      <c r="AT414" s="224" t="s">
        <v>166</v>
      </c>
      <c r="AU414" s="224" t="s">
        <v>82</v>
      </c>
      <c r="AV414" s="12" t="s">
        <v>82</v>
      </c>
      <c r="AW414" s="12" t="s">
        <v>36</v>
      </c>
      <c r="AX414" s="12" t="s">
        <v>73</v>
      </c>
      <c r="AY414" s="224" t="s">
        <v>158</v>
      </c>
    </row>
    <row r="415" spans="2:51" s="13" customFormat="1" ht="13.5">
      <c r="B415" s="231"/>
      <c r="D415" s="216" t="s">
        <v>166</v>
      </c>
      <c r="E415" s="232" t="s">
        <v>5</v>
      </c>
      <c r="F415" s="233" t="s">
        <v>169</v>
      </c>
      <c r="H415" s="234">
        <v>1360.485</v>
      </c>
      <c r="I415" s="235"/>
      <c r="L415" s="231"/>
      <c r="M415" s="236"/>
      <c r="N415" s="237"/>
      <c r="O415" s="237"/>
      <c r="P415" s="237"/>
      <c r="Q415" s="237"/>
      <c r="R415" s="237"/>
      <c r="S415" s="237"/>
      <c r="T415" s="238"/>
      <c r="AT415" s="232" t="s">
        <v>166</v>
      </c>
      <c r="AU415" s="232" t="s">
        <v>82</v>
      </c>
      <c r="AV415" s="13" t="s">
        <v>88</v>
      </c>
      <c r="AW415" s="13" t="s">
        <v>36</v>
      </c>
      <c r="AX415" s="13" t="s">
        <v>78</v>
      </c>
      <c r="AY415" s="232" t="s">
        <v>158</v>
      </c>
    </row>
    <row r="416" spans="2:65" s="1" customFormat="1" ht="16.5" customHeight="1">
      <c r="B416" s="202"/>
      <c r="C416" s="239" t="s">
        <v>538</v>
      </c>
      <c r="D416" s="239" t="s">
        <v>245</v>
      </c>
      <c r="E416" s="240" t="s">
        <v>363</v>
      </c>
      <c r="F416" s="241" t="s">
        <v>364</v>
      </c>
      <c r="G416" s="242" t="s">
        <v>304</v>
      </c>
      <c r="H416" s="243">
        <v>1428.509</v>
      </c>
      <c r="I416" s="244"/>
      <c r="J416" s="245">
        <f>ROUND(I416*H416,2)</f>
        <v>0</v>
      </c>
      <c r="K416" s="241" t="s">
        <v>5</v>
      </c>
      <c r="L416" s="246"/>
      <c r="M416" s="247" t="s">
        <v>5</v>
      </c>
      <c r="N416" s="248" t="s">
        <v>44</v>
      </c>
      <c r="O416" s="48"/>
      <c r="P416" s="212">
        <f>O416*H416</f>
        <v>0</v>
      </c>
      <c r="Q416" s="212">
        <v>0</v>
      </c>
      <c r="R416" s="212">
        <f>Q416*H416</f>
        <v>0</v>
      </c>
      <c r="S416" s="212">
        <v>0</v>
      </c>
      <c r="T416" s="213">
        <f>S416*H416</f>
        <v>0</v>
      </c>
      <c r="AR416" s="25" t="s">
        <v>204</v>
      </c>
      <c r="AT416" s="25" t="s">
        <v>245</v>
      </c>
      <c r="AU416" s="25" t="s">
        <v>82</v>
      </c>
      <c r="AY416" s="25" t="s">
        <v>158</v>
      </c>
      <c r="BE416" s="214">
        <f>IF(N416="základní",J416,0)</f>
        <v>0</v>
      </c>
      <c r="BF416" s="214">
        <f>IF(N416="snížená",J416,0)</f>
        <v>0</v>
      </c>
      <c r="BG416" s="214">
        <f>IF(N416="zákl. přenesená",J416,0)</f>
        <v>0</v>
      </c>
      <c r="BH416" s="214">
        <f>IF(N416="sníž. přenesená",J416,0)</f>
        <v>0</v>
      </c>
      <c r="BI416" s="214">
        <f>IF(N416="nulová",J416,0)</f>
        <v>0</v>
      </c>
      <c r="BJ416" s="25" t="s">
        <v>78</v>
      </c>
      <c r="BK416" s="214">
        <f>ROUND(I416*H416,2)</f>
        <v>0</v>
      </c>
      <c r="BL416" s="25" t="s">
        <v>88</v>
      </c>
      <c r="BM416" s="25" t="s">
        <v>2536</v>
      </c>
    </row>
    <row r="417" spans="2:51" s="12" customFormat="1" ht="13.5">
      <c r="B417" s="223"/>
      <c r="D417" s="216" t="s">
        <v>166</v>
      </c>
      <c r="E417" s="224" t="s">
        <v>5</v>
      </c>
      <c r="F417" s="225" t="s">
        <v>2537</v>
      </c>
      <c r="H417" s="226">
        <v>1428.509</v>
      </c>
      <c r="I417" s="227"/>
      <c r="L417" s="223"/>
      <c r="M417" s="228"/>
      <c r="N417" s="229"/>
      <c r="O417" s="229"/>
      <c r="P417" s="229"/>
      <c r="Q417" s="229"/>
      <c r="R417" s="229"/>
      <c r="S417" s="229"/>
      <c r="T417" s="230"/>
      <c r="AT417" s="224" t="s">
        <v>166</v>
      </c>
      <c r="AU417" s="224" t="s">
        <v>82</v>
      </c>
      <c r="AV417" s="12" t="s">
        <v>82</v>
      </c>
      <c r="AW417" s="12" t="s">
        <v>36</v>
      </c>
      <c r="AX417" s="12" t="s">
        <v>73</v>
      </c>
      <c r="AY417" s="224" t="s">
        <v>158</v>
      </c>
    </row>
    <row r="418" spans="2:51" s="13" customFormat="1" ht="13.5">
      <c r="B418" s="231"/>
      <c r="D418" s="216" t="s">
        <v>166</v>
      </c>
      <c r="E418" s="232" t="s">
        <v>5</v>
      </c>
      <c r="F418" s="233" t="s">
        <v>169</v>
      </c>
      <c r="H418" s="234">
        <v>1428.509</v>
      </c>
      <c r="I418" s="235"/>
      <c r="L418" s="231"/>
      <c r="M418" s="236"/>
      <c r="N418" s="237"/>
      <c r="O418" s="237"/>
      <c r="P418" s="237"/>
      <c r="Q418" s="237"/>
      <c r="R418" s="237"/>
      <c r="S418" s="237"/>
      <c r="T418" s="238"/>
      <c r="AT418" s="232" t="s">
        <v>166</v>
      </c>
      <c r="AU418" s="232" t="s">
        <v>82</v>
      </c>
      <c r="AV418" s="13" t="s">
        <v>88</v>
      </c>
      <c r="AW418" s="13" t="s">
        <v>36</v>
      </c>
      <c r="AX418" s="13" t="s">
        <v>78</v>
      </c>
      <c r="AY418" s="232" t="s">
        <v>158</v>
      </c>
    </row>
    <row r="419" spans="2:65" s="1" customFormat="1" ht="76.5" customHeight="1">
      <c r="B419" s="202"/>
      <c r="C419" s="203" t="s">
        <v>542</v>
      </c>
      <c r="D419" s="203" t="s">
        <v>160</v>
      </c>
      <c r="E419" s="204" t="s">
        <v>2538</v>
      </c>
      <c r="F419" s="205" t="s">
        <v>2539</v>
      </c>
      <c r="G419" s="206" t="s">
        <v>163</v>
      </c>
      <c r="H419" s="207">
        <v>43.12</v>
      </c>
      <c r="I419" s="208"/>
      <c r="J419" s="209">
        <f>ROUND(I419*H419,2)</f>
        <v>0</v>
      </c>
      <c r="K419" s="205" t="s">
        <v>5</v>
      </c>
      <c r="L419" s="47"/>
      <c r="M419" s="210" t="s">
        <v>5</v>
      </c>
      <c r="N419" s="211" t="s">
        <v>44</v>
      </c>
      <c r="O419" s="48"/>
      <c r="P419" s="212">
        <f>O419*H419</f>
        <v>0</v>
      </c>
      <c r="Q419" s="212">
        <v>0</v>
      </c>
      <c r="R419" s="212">
        <f>Q419*H419</f>
        <v>0</v>
      </c>
      <c r="S419" s="212">
        <v>0</v>
      </c>
      <c r="T419" s="213">
        <f>S419*H419</f>
        <v>0</v>
      </c>
      <c r="AR419" s="25" t="s">
        <v>88</v>
      </c>
      <c r="AT419" s="25" t="s">
        <v>160</v>
      </c>
      <c r="AU419" s="25" t="s">
        <v>82</v>
      </c>
      <c r="AY419" s="25" t="s">
        <v>158</v>
      </c>
      <c r="BE419" s="214">
        <f>IF(N419="základní",J419,0)</f>
        <v>0</v>
      </c>
      <c r="BF419" s="214">
        <f>IF(N419="snížená",J419,0)</f>
        <v>0</v>
      </c>
      <c r="BG419" s="214">
        <f>IF(N419="zákl. přenesená",J419,0)</f>
        <v>0</v>
      </c>
      <c r="BH419" s="214">
        <f>IF(N419="sníž. přenesená",J419,0)</f>
        <v>0</v>
      </c>
      <c r="BI419" s="214">
        <f>IF(N419="nulová",J419,0)</f>
        <v>0</v>
      </c>
      <c r="BJ419" s="25" t="s">
        <v>78</v>
      </c>
      <c r="BK419" s="214">
        <f>ROUND(I419*H419,2)</f>
        <v>0</v>
      </c>
      <c r="BL419" s="25" t="s">
        <v>88</v>
      </c>
      <c r="BM419" s="25" t="s">
        <v>2540</v>
      </c>
    </row>
    <row r="420" spans="2:51" s="11" customFormat="1" ht="13.5">
      <c r="B420" s="215"/>
      <c r="D420" s="216" t="s">
        <v>166</v>
      </c>
      <c r="E420" s="217" t="s">
        <v>5</v>
      </c>
      <c r="F420" s="218" t="s">
        <v>530</v>
      </c>
      <c r="H420" s="217" t="s">
        <v>5</v>
      </c>
      <c r="I420" s="219"/>
      <c r="L420" s="215"/>
      <c r="M420" s="220"/>
      <c r="N420" s="221"/>
      <c r="O420" s="221"/>
      <c r="P420" s="221"/>
      <c r="Q420" s="221"/>
      <c r="R420" s="221"/>
      <c r="S420" s="221"/>
      <c r="T420" s="222"/>
      <c r="AT420" s="217" t="s">
        <v>166</v>
      </c>
      <c r="AU420" s="217" t="s">
        <v>82</v>
      </c>
      <c r="AV420" s="11" t="s">
        <v>78</v>
      </c>
      <c r="AW420" s="11" t="s">
        <v>36</v>
      </c>
      <c r="AX420" s="11" t="s">
        <v>73</v>
      </c>
      <c r="AY420" s="217" t="s">
        <v>158</v>
      </c>
    </row>
    <row r="421" spans="2:51" s="11" customFormat="1" ht="13.5">
      <c r="B421" s="215"/>
      <c r="D421" s="216" t="s">
        <v>166</v>
      </c>
      <c r="E421" s="217" t="s">
        <v>5</v>
      </c>
      <c r="F421" s="218" t="s">
        <v>531</v>
      </c>
      <c r="H421" s="217" t="s">
        <v>5</v>
      </c>
      <c r="I421" s="219"/>
      <c r="L421" s="215"/>
      <c r="M421" s="220"/>
      <c r="N421" s="221"/>
      <c r="O421" s="221"/>
      <c r="P421" s="221"/>
      <c r="Q421" s="221"/>
      <c r="R421" s="221"/>
      <c r="S421" s="221"/>
      <c r="T421" s="222"/>
      <c r="AT421" s="217" t="s">
        <v>166</v>
      </c>
      <c r="AU421" s="217" t="s">
        <v>82</v>
      </c>
      <c r="AV421" s="11" t="s">
        <v>78</v>
      </c>
      <c r="AW421" s="11" t="s">
        <v>36</v>
      </c>
      <c r="AX421" s="11" t="s">
        <v>73</v>
      </c>
      <c r="AY421" s="217" t="s">
        <v>158</v>
      </c>
    </row>
    <row r="422" spans="2:51" s="12" customFormat="1" ht="13.5">
      <c r="B422" s="223"/>
      <c r="D422" s="216" t="s">
        <v>166</v>
      </c>
      <c r="E422" s="224" t="s">
        <v>5</v>
      </c>
      <c r="F422" s="225" t="s">
        <v>2541</v>
      </c>
      <c r="H422" s="226">
        <v>35.84</v>
      </c>
      <c r="I422" s="227"/>
      <c r="L422" s="223"/>
      <c r="M422" s="228"/>
      <c r="N422" s="229"/>
      <c r="O422" s="229"/>
      <c r="P422" s="229"/>
      <c r="Q422" s="229"/>
      <c r="R422" s="229"/>
      <c r="S422" s="229"/>
      <c r="T422" s="230"/>
      <c r="AT422" s="224" t="s">
        <v>166</v>
      </c>
      <c r="AU422" s="224" t="s">
        <v>82</v>
      </c>
      <c r="AV422" s="12" t="s">
        <v>82</v>
      </c>
      <c r="AW422" s="12" t="s">
        <v>36</v>
      </c>
      <c r="AX422" s="12" t="s">
        <v>73</v>
      </c>
      <c r="AY422" s="224" t="s">
        <v>158</v>
      </c>
    </row>
    <row r="423" spans="2:51" s="12" customFormat="1" ht="13.5">
      <c r="B423" s="223"/>
      <c r="D423" s="216" t="s">
        <v>166</v>
      </c>
      <c r="E423" s="224" t="s">
        <v>5</v>
      </c>
      <c r="F423" s="225" t="s">
        <v>2542</v>
      </c>
      <c r="H423" s="226">
        <v>7.28</v>
      </c>
      <c r="I423" s="227"/>
      <c r="L423" s="223"/>
      <c r="M423" s="228"/>
      <c r="N423" s="229"/>
      <c r="O423" s="229"/>
      <c r="P423" s="229"/>
      <c r="Q423" s="229"/>
      <c r="R423" s="229"/>
      <c r="S423" s="229"/>
      <c r="T423" s="230"/>
      <c r="AT423" s="224" t="s">
        <v>166</v>
      </c>
      <c r="AU423" s="224" t="s">
        <v>82</v>
      </c>
      <c r="AV423" s="12" t="s">
        <v>82</v>
      </c>
      <c r="AW423" s="12" t="s">
        <v>36</v>
      </c>
      <c r="AX423" s="12" t="s">
        <v>73</v>
      </c>
      <c r="AY423" s="224" t="s">
        <v>158</v>
      </c>
    </row>
    <row r="424" spans="2:51" s="13" customFormat="1" ht="13.5">
      <c r="B424" s="231"/>
      <c r="D424" s="216" t="s">
        <v>166</v>
      </c>
      <c r="E424" s="232" t="s">
        <v>5</v>
      </c>
      <c r="F424" s="233" t="s">
        <v>169</v>
      </c>
      <c r="H424" s="234">
        <v>43.12</v>
      </c>
      <c r="I424" s="235"/>
      <c r="L424" s="231"/>
      <c r="M424" s="236"/>
      <c r="N424" s="237"/>
      <c r="O424" s="237"/>
      <c r="P424" s="237"/>
      <c r="Q424" s="237"/>
      <c r="R424" s="237"/>
      <c r="S424" s="237"/>
      <c r="T424" s="238"/>
      <c r="AT424" s="232" t="s">
        <v>166</v>
      </c>
      <c r="AU424" s="232" t="s">
        <v>82</v>
      </c>
      <c r="AV424" s="13" t="s">
        <v>88</v>
      </c>
      <c r="AW424" s="13" t="s">
        <v>36</v>
      </c>
      <c r="AX424" s="13" t="s">
        <v>78</v>
      </c>
      <c r="AY424" s="232" t="s">
        <v>158</v>
      </c>
    </row>
    <row r="425" spans="2:65" s="1" customFormat="1" ht="16.5" customHeight="1">
      <c r="B425" s="202"/>
      <c r="C425" s="239" t="s">
        <v>547</v>
      </c>
      <c r="D425" s="239" t="s">
        <v>245</v>
      </c>
      <c r="E425" s="240" t="s">
        <v>2543</v>
      </c>
      <c r="F425" s="241" t="s">
        <v>535</v>
      </c>
      <c r="G425" s="242" t="s">
        <v>163</v>
      </c>
      <c r="H425" s="243">
        <v>45.276</v>
      </c>
      <c r="I425" s="244"/>
      <c r="J425" s="245">
        <f>ROUND(I425*H425,2)</f>
        <v>0</v>
      </c>
      <c r="K425" s="241" t="s">
        <v>5</v>
      </c>
      <c r="L425" s="246"/>
      <c r="M425" s="247" t="s">
        <v>5</v>
      </c>
      <c r="N425" s="248" t="s">
        <v>44</v>
      </c>
      <c r="O425" s="48"/>
      <c r="P425" s="212">
        <f>O425*H425</f>
        <v>0</v>
      </c>
      <c r="Q425" s="212">
        <v>0</v>
      </c>
      <c r="R425" s="212">
        <f>Q425*H425</f>
        <v>0</v>
      </c>
      <c r="S425" s="212">
        <v>0</v>
      </c>
      <c r="T425" s="213">
        <f>S425*H425</f>
        <v>0</v>
      </c>
      <c r="AR425" s="25" t="s">
        <v>204</v>
      </c>
      <c r="AT425" s="25" t="s">
        <v>245</v>
      </c>
      <c r="AU425" s="25" t="s">
        <v>82</v>
      </c>
      <c r="AY425" s="25" t="s">
        <v>158</v>
      </c>
      <c r="BE425" s="214">
        <f>IF(N425="základní",J425,0)</f>
        <v>0</v>
      </c>
      <c r="BF425" s="214">
        <f>IF(N425="snížená",J425,0)</f>
        <v>0</v>
      </c>
      <c r="BG425" s="214">
        <f>IF(N425="zákl. přenesená",J425,0)</f>
        <v>0</v>
      </c>
      <c r="BH425" s="214">
        <f>IF(N425="sníž. přenesená",J425,0)</f>
        <v>0</v>
      </c>
      <c r="BI425" s="214">
        <f>IF(N425="nulová",J425,0)</f>
        <v>0</v>
      </c>
      <c r="BJ425" s="25" t="s">
        <v>78</v>
      </c>
      <c r="BK425" s="214">
        <f>ROUND(I425*H425,2)</f>
        <v>0</v>
      </c>
      <c r="BL425" s="25" t="s">
        <v>88</v>
      </c>
      <c r="BM425" s="25" t="s">
        <v>2544</v>
      </c>
    </row>
    <row r="426" spans="2:51" s="12" customFormat="1" ht="13.5">
      <c r="B426" s="223"/>
      <c r="D426" s="216" t="s">
        <v>166</v>
      </c>
      <c r="E426" s="224" t="s">
        <v>5</v>
      </c>
      <c r="F426" s="225" t="s">
        <v>2545</v>
      </c>
      <c r="H426" s="226">
        <v>45.276</v>
      </c>
      <c r="I426" s="227"/>
      <c r="L426" s="223"/>
      <c r="M426" s="228"/>
      <c r="N426" s="229"/>
      <c r="O426" s="229"/>
      <c r="P426" s="229"/>
      <c r="Q426" s="229"/>
      <c r="R426" s="229"/>
      <c r="S426" s="229"/>
      <c r="T426" s="230"/>
      <c r="AT426" s="224" t="s">
        <v>166</v>
      </c>
      <c r="AU426" s="224" t="s">
        <v>82</v>
      </c>
      <c r="AV426" s="12" t="s">
        <v>82</v>
      </c>
      <c r="AW426" s="12" t="s">
        <v>36</v>
      </c>
      <c r="AX426" s="12" t="s">
        <v>73</v>
      </c>
      <c r="AY426" s="224" t="s">
        <v>158</v>
      </c>
    </row>
    <row r="427" spans="2:51" s="13" customFormat="1" ht="13.5">
      <c r="B427" s="231"/>
      <c r="D427" s="216" t="s">
        <v>166</v>
      </c>
      <c r="E427" s="232" t="s">
        <v>5</v>
      </c>
      <c r="F427" s="233" t="s">
        <v>169</v>
      </c>
      <c r="H427" s="234">
        <v>45.276</v>
      </c>
      <c r="I427" s="235"/>
      <c r="L427" s="231"/>
      <c r="M427" s="236"/>
      <c r="N427" s="237"/>
      <c r="O427" s="237"/>
      <c r="P427" s="237"/>
      <c r="Q427" s="237"/>
      <c r="R427" s="237"/>
      <c r="S427" s="237"/>
      <c r="T427" s="238"/>
      <c r="AT427" s="232" t="s">
        <v>166</v>
      </c>
      <c r="AU427" s="232" t="s">
        <v>82</v>
      </c>
      <c r="AV427" s="13" t="s">
        <v>88</v>
      </c>
      <c r="AW427" s="13" t="s">
        <v>36</v>
      </c>
      <c r="AX427" s="13" t="s">
        <v>78</v>
      </c>
      <c r="AY427" s="232" t="s">
        <v>158</v>
      </c>
    </row>
    <row r="428" spans="2:65" s="1" customFormat="1" ht="76.5" customHeight="1">
      <c r="B428" s="202"/>
      <c r="C428" s="203" t="s">
        <v>554</v>
      </c>
      <c r="D428" s="203" t="s">
        <v>160</v>
      </c>
      <c r="E428" s="204" t="s">
        <v>2546</v>
      </c>
      <c r="F428" s="205" t="s">
        <v>2539</v>
      </c>
      <c r="G428" s="206" t="s">
        <v>163</v>
      </c>
      <c r="H428" s="207">
        <v>4.62</v>
      </c>
      <c r="I428" s="208"/>
      <c r="J428" s="209">
        <f>ROUND(I428*H428,2)</f>
        <v>0</v>
      </c>
      <c r="K428" s="205" t="s">
        <v>5</v>
      </c>
      <c r="L428" s="47"/>
      <c r="M428" s="210" t="s">
        <v>5</v>
      </c>
      <c r="N428" s="211" t="s">
        <v>44</v>
      </c>
      <c r="O428" s="48"/>
      <c r="P428" s="212">
        <f>O428*H428</f>
        <v>0</v>
      </c>
      <c r="Q428" s="212">
        <v>0</v>
      </c>
      <c r="R428" s="212">
        <f>Q428*H428</f>
        <v>0</v>
      </c>
      <c r="S428" s="212">
        <v>0</v>
      </c>
      <c r="T428" s="213">
        <f>S428*H428</f>
        <v>0</v>
      </c>
      <c r="AR428" s="25" t="s">
        <v>88</v>
      </c>
      <c r="AT428" s="25" t="s">
        <v>160</v>
      </c>
      <c r="AU428" s="25" t="s">
        <v>82</v>
      </c>
      <c r="AY428" s="25" t="s">
        <v>158</v>
      </c>
      <c r="BE428" s="214">
        <f>IF(N428="základní",J428,0)</f>
        <v>0</v>
      </c>
      <c r="BF428" s="214">
        <f>IF(N428="snížená",J428,0)</f>
        <v>0</v>
      </c>
      <c r="BG428" s="214">
        <f>IF(N428="zákl. přenesená",J428,0)</f>
        <v>0</v>
      </c>
      <c r="BH428" s="214">
        <f>IF(N428="sníž. přenesená",J428,0)</f>
        <v>0</v>
      </c>
      <c r="BI428" s="214">
        <f>IF(N428="nulová",J428,0)</f>
        <v>0</v>
      </c>
      <c r="BJ428" s="25" t="s">
        <v>78</v>
      </c>
      <c r="BK428" s="214">
        <f>ROUND(I428*H428,2)</f>
        <v>0</v>
      </c>
      <c r="BL428" s="25" t="s">
        <v>88</v>
      </c>
      <c r="BM428" s="25" t="s">
        <v>2547</v>
      </c>
    </row>
    <row r="429" spans="2:51" s="11" customFormat="1" ht="13.5">
      <c r="B429" s="215"/>
      <c r="D429" s="216" t="s">
        <v>166</v>
      </c>
      <c r="E429" s="217" t="s">
        <v>5</v>
      </c>
      <c r="F429" s="218" t="s">
        <v>530</v>
      </c>
      <c r="H429" s="217" t="s">
        <v>5</v>
      </c>
      <c r="I429" s="219"/>
      <c r="L429" s="215"/>
      <c r="M429" s="220"/>
      <c r="N429" s="221"/>
      <c r="O429" s="221"/>
      <c r="P429" s="221"/>
      <c r="Q429" s="221"/>
      <c r="R429" s="221"/>
      <c r="S429" s="221"/>
      <c r="T429" s="222"/>
      <c r="AT429" s="217" t="s">
        <v>166</v>
      </c>
      <c r="AU429" s="217" t="s">
        <v>82</v>
      </c>
      <c r="AV429" s="11" t="s">
        <v>78</v>
      </c>
      <c r="AW429" s="11" t="s">
        <v>36</v>
      </c>
      <c r="AX429" s="11" t="s">
        <v>73</v>
      </c>
      <c r="AY429" s="217" t="s">
        <v>158</v>
      </c>
    </row>
    <row r="430" spans="2:51" s="11" customFormat="1" ht="13.5">
      <c r="B430" s="215"/>
      <c r="D430" s="216" t="s">
        <v>166</v>
      </c>
      <c r="E430" s="217" t="s">
        <v>5</v>
      </c>
      <c r="F430" s="218" t="s">
        <v>540</v>
      </c>
      <c r="H430" s="217" t="s">
        <v>5</v>
      </c>
      <c r="I430" s="219"/>
      <c r="L430" s="215"/>
      <c r="M430" s="220"/>
      <c r="N430" s="221"/>
      <c r="O430" s="221"/>
      <c r="P430" s="221"/>
      <c r="Q430" s="221"/>
      <c r="R430" s="221"/>
      <c r="S430" s="221"/>
      <c r="T430" s="222"/>
      <c r="AT430" s="217" t="s">
        <v>166</v>
      </c>
      <c r="AU430" s="217" t="s">
        <v>82</v>
      </c>
      <c r="AV430" s="11" t="s">
        <v>78</v>
      </c>
      <c r="AW430" s="11" t="s">
        <v>36</v>
      </c>
      <c r="AX430" s="11" t="s">
        <v>73</v>
      </c>
      <c r="AY430" s="217" t="s">
        <v>158</v>
      </c>
    </row>
    <row r="431" spans="2:51" s="12" customFormat="1" ht="13.5">
      <c r="B431" s="223"/>
      <c r="D431" s="216" t="s">
        <v>166</v>
      </c>
      <c r="E431" s="224" t="s">
        <v>5</v>
      </c>
      <c r="F431" s="225" t="s">
        <v>2548</v>
      </c>
      <c r="H431" s="226">
        <v>3.84</v>
      </c>
      <c r="I431" s="227"/>
      <c r="L431" s="223"/>
      <c r="M431" s="228"/>
      <c r="N431" s="229"/>
      <c r="O431" s="229"/>
      <c r="P431" s="229"/>
      <c r="Q431" s="229"/>
      <c r="R431" s="229"/>
      <c r="S431" s="229"/>
      <c r="T431" s="230"/>
      <c r="AT431" s="224" t="s">
        <v>166</v>
      </c>
      <c r="AU431" s="224" t="s">
        <v>82</v>
      </c>
      <c r="AV431" s="12" t="s">
        <v>82</v>
      </c>
      <c r="AW431" s="12" t="s">
        <v>36</v>
      </c>
      <c r="AX431" s="12" t="s">
        <v>73</v>
      </c>
      <c r="AY431" s="224" t="s">
        <v>158</v>
      </c>
    </row>
    <row r="432" spans="2:51" s="12" customFormat="1" ht="13.5">
      <c r="B432" s="223"/>
      <c r="D432" s="216" t="s">
        <v>166</v>
      </c>
      <c r="E432" s="224" t="s">
        <v>5</v>
      </c>
      <c r="F432" s="225" t="s">
        <v>2549</v>
      </c>
      <c r="H432" s="226">
        <v>0.78</v>
      </c>
      <c r="I432" s="227"/>
      <c r="L432" s="223"/>
      <c r="M432" s="228"/>
      <c r="N432" s="229"/>
      <c r="O432" s="229"/>
      <c r="P432" s="229"/>
      <c r="Q432" s="229"/>
      <c r="R432" s="229"/>
      <c r="S432" s="229"/>
      <c r="T432" s="230"/>
      <c r="AT432" s="224" t="s">
        <v>166</v>
      </c>
      <c r="AU432" s="224" t="s">
        <v>82</v>
      </c>
      <c r="AV432" s="12" t="s">
        <v>82</v>
      </c>
      <c r="AW432" s="12" t="s">
        <v>36</v>
      </c>
      <c r="AX432" s="12" t="s">
        <v>73</v>
      </c>
      <c r="AY432" s="224" t="s">
        <v>158</v>
      </c>
    </row>
    <row r="433" spans="2:51" s="13" customFormat="1" ht="13.5">
      <c r="B433" s="231"/>
      <c r="D433" s="216" t="s">
        <v>166</v>
      </c>
      <c r="E433" s="232" t="s">
        <v>5</v>
      </c>
      <c r="F433" s="233" t="s">
        <v>169</v>
      </c>
      <c r="H433" s="234">
        <v>4.62</v>
      </c>
      <c r="I433" s="235"/>
      <c r="L433" s="231"/>
      <c r="M433" s="236"/>
      <c r="N433" s="237"/>
      <c r="O433" s="237"/>
      <c r="P433" s="237"/>
      <c r="Q433" s="237"/>
      <c r="R433" s="237"/>
      <c r="S433" s="237"/>
      <c r="T433" s="238"/>
      <c r="AT433" s="232" t="s">
        <v>166</v>
      </c>
      <c r="AU433" s="232" t="s">
        <v>82</v>
      </c>
      <c r="AV433" s="13" t="s">
        <v>88</v>
      </c>
      <c r="AW433" s="13" t="s">
        <v>36</v>
      </c>
      <c r="AX433" s="13" t="s">
        <v>78</v>
      </c>
      <c r="AY433" s="232" t="s">
        <v>158</v>
      </c>
    </row>
    <row r="434" spans="2:65" s="1" customFormat="1" ht="16.5" customHeight="1">
      <c r="B434" s="202"/>
      <c r="C434" s="239" t="s">
        <v>559</v>
      </c>
      <c r="D434" s="239" t="s">
        <v>245</v>
      </c>
      <c r="E434" s="240" t="s">
        <v>543</v>
      </c>
      <c r="F434" s="241" t="s">
        <v>544</v>
      </c>
      <c r="G434" s="242" t="s">
        <v>163</v>
      </c>
      <c r="H434" s="243">
        <v>4.851</v>
      </c>
      <c r="I434" s="244"/>
      <c r="J434" s="245">
        <f>ROUND(I434*H434,2)</f>
        <v>0</v>
      </c>
      <c r="K434" s="241" t="s">
        <v>5</v>
      </c>
      <c r="L434" s="246"/>
      <c r="M434" s="247" t="s">
        <v>5</v>
      </c>
      <c r="N434" s="248" t="s">
        <v>44</v>
      </c>
      <c r="O434" s="48"/>
      <c r="P434" s="212">
        <f>O434*H434</f>
        <v>0</v>
      </c>
      <c r="Q434" s="212">
        <v>0</v>
      </c>
      <c r="R434" s="212">
        <f>Q434*H434</f>
        <v>0</v>
      </c>
      <c r="S434" s="212">
        <v>0</v>
      </c>
      <c r="T434" s="213">
        <f>S434*H434</f>
        <v>0</v>
      </c>
      <c r="AR434" s="25" t="s">
        <v>204</v>
      </c>
      <c r="AT434" s="25" t="s">
        <v>245</v>
      </c>
      <c r="AU434" s="25" t="s">
        <v>82</v>
      </c>
      <c r="AY434" s="25" t="s">
        <v>158</v>
      </c>
      <c r="BE434" s="214">
        <f>IF(N434="základní",J434,0)</f>
        <v>0</v>
      </c>
      <c r="BF434" s="214">
        <f>IF(N434="snížená",J434,0)</f>
        <v>0</v>
      </c>
      <c r="BG434" s="214">
        <f>IF(N434="zákl. přenesená",J434,0)</f>
        <v>0</v>
      </c>
      <c r="BH434" s="214">
        <f>IF(N434="sníž. přenesená",J434,0)</f>
        <v>0</v>
      </c>
      <c r="BI434" s="214">
        <f>IF(N434="nulová",J434,0)</f>
        <v>0</v>
      </c>
      <c r="BJ434" s="25" t="s">
        <v>78</v>
      </c>
      <c r="BK434" s="214">
        <f>ROUND(I434*H434,2)</f>
        <v>0</v>
      </c>
      <c r="BL434" s="25" t="s">
        <v>88</v>
      </c>
      <c r="BM434" s="25" t="s">
        <v>2550</v>
      </c>
    </row>
    <row r="435" spans="2:51" s="12" customFormat="1" ht="13.5">
      <c r="B435" s="223"/>
      <c r="D435" s="216" t="s">
        <v>166</v>
      </c>
      <c r="E435" s="224" t="s">
        <v>5</v>
      </c>
      <c r="F435" s="225" t="s">
        <v>2551</v>
      </c>
      <c r="H435" s="226">
        <v>4.851</v>
      </c>
      <c r="I435" s="227"/>
      <c r="L435" s="223"/>
      <c r="M435" s="228"/>
      <c r="N435" s="229"/>
      <c r="O435" s="229"/>
      <c r="P435" s="229"/>
      <c r="Q435" s="229"/>
      <c r="R435" s="229"/>
      <c r="S435" s="229"/>
      <c r="T435" s="230"/>
      <c r="AT435" s="224" t="s">
        <v>166</v>
      </c>
      <c r="AU435" s="224" t="s">
        <v>82</v>
      </c>
      <c r="AV435" s="12" t="s">
        <v>82</v>
      </c>
      <c r="AW435" s="12" t="s">
        <v>36</v>
      </c>
      <c r="AX435" s="12" t="s">
        <v>73</v>
      </c>
      <c r="AY435" s="224" t="s">
        <v>158</v>
      </c>
    </row>
    <row r="436" spans="2:51" s="13" customFormat="1" ht="13.5">
      <c r="B436" s="231"/>
      <c r="D436" s="216" t="s">
        <v>166</v>
      </c>
      <c r="E436" s="232" t="s">
        <v>5</v>
      </c>
      <c r="F436" s="233" t="s">
        <v>169</v>
      </c>
      <c r="H436" s="234">
        <v>4.851</v>
      </c>
      <c r="I436" s="235"/>
      <c r="L436" s="231"/>
      <c r="M436" s="236"/>
      <c r="N436" s="237"/>
      <c r="O436" s="237"/>
      <c r="P436" s="237"/>
      <c r="Q436" s="237"/>
      <c r="R436" s="237"/>
      <c r="S436" s="237"/>
      <c r="T436" s="238"/>
      <c r="AT436" s="232" t="s">
        <v>166</v>
      </c>
      <c r="AU436" s="232" t="s">
        <v>82</v>
      </c>
      <c r="AV436" s="13" t="s">
        <v>88</v>
      </c>
      <c r="AW436" s="13" t="s">
        <v>36</v>
      </c>
      <c r="AX436" s="13" t="s">
        <v>78</v>
      </c>
      <c r="AY436" s="232" t="s">
        <v>158</v>
      </c>
    </row>
    <row r="437" spans="2:65" s="1" customFormat="1" ht="76.5" customHeight="1">
      <c r="B437" s="202"/>
      <c r="C437" s="203" t="s">
        <v>580</v>
      </c>
      <c r="D437" s="203" t="s">
        <v>160</v>
      </c>
      <c r="E437" s="204" t="s">
        <v>527</v>
      </c>
      <c r="F437" s="205" t="s">
        <v>2552</v>
      </c>
      <c r="G437" s="206" t="s">
        <v>163</v>
      </c>
      <c r="H437" s="207">
        <v>211.05</v>
      </c>
      <c r="I437" s="208"/>
      <c r="J437" s="209">
        <f>ROUND(I437*H437,2)</f>
        <v>0</v>
      </c>
      <c r="K437" s="205" t="s">
        <v>5</v>
      </c>
      <c r="L437" s="47"/>
      <c r="M437" s="210" t="s">
        <v>5</v>
      </c>
      <c r="N437" s="211" t="s">
        <v>44</v>
      </c>
      <c r="O437" s="48"/>
      <c r="P437" s="212">
        <f>O437*H437</f>
        <v>0</v>
      </c>
      <c r="Q437" s="212">
        <v>0</v>
      </c>
      <c r="R437" s="212">
        <f>Q437*H437</f>
        <v>0</v>
      </c>
      <c r="S437" s="212">
        <v>0</v>
      </c>
      <c r="T437" s="213">
        <f>S437*H437</f>
        <v>0</v>
      </c>
      <c r="AR437" s="25" t="s">
        <v>88</v>
      </c>
      <c r="AT437" s="25" t="s">
        <v>160</v>
      </c>
      <c r="AU437" s="25" t="s">
        <v>82</v>
      </c>
      <c r="AY437" s="25" t="s">
        <v>158</v>
      </c>
      <c r="BE437" s="214">
        <f>IF(N437="základní",J437,0)</f>
        <v>0</v>
      </c>
      <c r="BF437" s="214">
        <f>IF(N437="snížená",J437,0)</f>
        <v>0</v>
      </c>
      <c r="BG437" s="214">
        <f>IF(N437="zákl. přenesená",J437,0)</f>
        <v>0</v>
      </c>
      <c r="BH437" s="214">
        <f>IF(N437="sníž. přenesená",J437,0)</f>
        <v>0</v>
      </c>
      <c r="BI437" s="214">
        <f>IF(N437="nulová",J437,0)</f>
        <v>0</v>
      </c>
      <c r="BJ437" s="25" t="s">
        <v>78</v>
      </c>
      <c r="BK437" s="214">
        <f>ROUND(I437*H437,2)</f>
        <v>0</v>
      </c>
      <c r="BL437" s="25" t="s">
        <v>88</v>
      </c>
      <c r="BM437" s="25" t="s">
        <v>2553</v>
      </c>
    </row>
    <row r="438" spans="2:51" s="11" customFormat="1" ht="13.5">
      <c r="B438" s="215"/>
      <c r="D438" s="216" t="s">
        <v>166</v>
      </c>
      <c r="E438" s="217" t="s">
        <v>5</v>
      </c>
      <c r="F438" s="218" t="s">
        <v>601</v>
      </c>
      <c r="H438" s="217" t="s">
        <v>5</v>
      </c>
      <c r="I438" s="219"/>
      <c r="L438" s="215"/>
      <c r="M438" s="220"/>
      <c r="N438" s="221"/>
      <c r="O438" s="221"/>
      <c r="P438" s="221"/>
      <c r="Q438" s="221"/>
      <c r="R438" s="221"/>
      <c r="S438" s="221"/>
      <c r="T438" s="222"/>
      <c r="AT438" s="217" t="s">
        <v>166</v>
      </c>
      <c r="AU438" s="217" t="s">
        <v>82</v>
      </c>
      <c r="AV438" s="11" t="s">
        <v>78</v>
      </c>
      <c r="AW438" s="11" t="s">
        <v>36</v>
      </c>
      <c r="AX438" s="11" t="s">
        <v>73</v>
      </c>
      <c r="AY438" s="217" t="s">
        <v>158</v>
      </c>
    </row>
    <row r="439" spans="2:51" s="12" customFormat="1" ht="13.5">
      <c r="B439" s="223"/>
      <c r="D439" s="216" t="s">
        <v>166</v>
      </c>
      <c r="E439" s="224" t="s">
        <v>5</v>
      </c>
      <c r="F439" s="225" t="s">
        <v>2554</v>
      </c>
      <c r="H439" s="226">
        <v>7.434</v>
      </c>
      <c r="I439" s="227"/>
      <c r="L439" s="223"/>
      <c r="M439" s="228"/>
      <c r="N439" s="229"/>
      <c r="O439" s="229"/>
      <c r="P439" s="229"/>
      <c r="Q439" s="229"/>
      <c r="R439" s="229"/>
      <c r="S439" s="229"/>
      <c r="T439" s="230"/>
      <c r="AT439" s="224" t="s">
        <v>166</v>
      </c>
      <c r="AU439" s="224" t="s">
        <v>82</v>
      </c>
      <c r="AV439" s="12" t="s">
        <v>82</v>
      </c>
      <c r="AW439" s="12" t="s">
        <v>36</v>
      </c>
      <c r="AX439" s="12" t="s">
        <v>73</v>
      </c>
      <c r="AY439" s="224" t="s">
        <v>158</v>
      </c>
    </row>
    <row r="440" spans="2:51" s="12" customFormat="1" ht="13.5">
      <c r="B440" s="223"/>
      <c r="D440" s="216" t="s">
        <v>166</v>
      </c>
      <c r="E440" s="224" t="s">
        <v>5</v>
      </c>
      <c r="F440" s="225" t="s">
        <v>604</v>
      </c>
      <c r="H440" s="226">
        <v>7.938</v>
      </c>
      <c r="I440" s="227"/>
      <c r="L440" s="223"/>
      <c r="M440" s="228"/>
      <c r="N440" s="229"/>
      <c r="O440" s="229"/>
      <c r="P440" s="229"/>
      <c r="Q440" s="229"/>
      <c r="R440" s="229"/>
      <c r="S440" s="229"/>
      <c r="T440" s="230"/>
      <c r="AT440" s="224" t="s">
        <v>166</v>
      </c>
      <c r="AU440" s="224" t="s">
        <v>82</v>
      </c>
      <c r="AV440" s="12" t="s">
        <v>82</v>
      </c>
      <c r="AW440" s="12" t="s">
        <v>36</v>
      </c>
      <c r="AX440" s="12" t="s">
        <v>73</v>
      </c>
      <c r="AY440" s="224" t="s">
        <v>158</v>
      </c>
    </row>
    <row r="441" spans="2:51" s="12" customFormat="1" ht="13.5">
      <c r="B441" s="223"/>
      <c r="D441" s="216" t="s">
        <v>166</v>
      </c>
      <c r="E441" s="224" t="s">
        <v>5</v>
      </c>
      <c r="F441" s="225" t="s">
        <v>2555</v>
      </c>
      <c r="H441" s="226">
        <v>40.257</v>
      </c>
      <c r="I441" s="227"/>
      <c r="L441" s="223"/>
      <c r="M441" s="228"/>
      <c r="N441" s="229"/>
      <c r="O441" s="229"/>
      <c r="P441" s="229"/>
      <c r="Q441" s="229"/>
      <c r="R441" s="229"/>
      <c r="S441" s="229"/>
      <c r="T441" s="230"/>
      <c r="AT441" s="224" t="s">
        <v>166</v>
      </c>
      <c r="AU441" s="224" t="s">
        <v>82</v>
      </c>
      <c r="AV441" s="12" t="s">
        <v>82</v>
      </c>
      <c r="AW441" s="12" t="s">
        <v>36</v>
      </c>
      <c r="AX441" s="12" t="s">
        <v>73</v>
      </c>
      <c r="AY441" s="224" t="s">
        <v>158</v>
      </c>
    </row>
    <row r="442" spans="2:51" s="12" customFormat="1" ht="13.5">
      <c r="B442" s="223"/>
      <c r="D442" s="216" t="s">
        <v>166</v>
      </c>
      <c r="E442" s="224" t="s">
        <v>5</v>
      </c>
      <c r="F442" s="225" t="s">
        <v>2556</v>
      </c>
      <c r="H442" s="226">
        <v>23.667</v>
      </c>
      <c r="I442" s="227"/>
      <c r="L442" s="223"/>
      <c r="M442" s="228"/>
      <c r="N442" s="229"/>
      <c r="O442" s="229"/>
      <c r="P442" s="229"/>
      <c r="Q442" s="229"/>
      <c r="R442" s="229"/>
      <c r="S442" s="229"/>
      <c r="T442" s="230"/>
      <c r="AT442" s="224" t="s">
        <v>166</v>
      </c>
      <c r="AU442" s="224" t="s">
        <v>82</v>
      </c>
      <c r="AV442" s="12" t="s">
        <v>82</v>
      </c>
      <c r="AW442" s="12" t="s">
        <v>36</v>
      </c>
      <c r="AX442" s="12" t="s">
        <v>73</v>
      </c>
      <c r="AY442" s="224" t="s">
        <v>158</v>
      </c>
    </row>
    <row r="443" spans="2:51" s="12" customFormat="1" ht="13.5">
      <c r="B443" s="223"/>
      <c r="D443" s="216" t="s">
        <v>166</v>
      </c>
      <c r="E443" s="224" t="s">
        <v>5</v>
      </c>
      <c r="F443" s="225" t="s">
        <v>606</v>
      </c>
      <c r="H443" s="226">
        <v>2.583</v>
      </c>
      <c r="I443" s="227"/>
      <c r="L443" s="223"/>
      <c r="M443" s="228"/>
      <c r="N443" s="229"/>
      <c r="O443" s="229"/>
      <c r="P443" s="229"/>
      <c r="Q443" s="229"/>
      <c r="R443" s="229"/>
      <c r="S443" s="229"/>
      <c r="T443" s="230"/>
      <c r="AT443" s="224" t="s">
        <v>166</v>
      </c>
      <c r="AU443" s="224" t="s">
        <v>82</v>
      </c>
      <c r="AV443" s="12" t="s">
        <v>82</v>
      </c>
      <c r="AW443" s="12" t="s">
        <v>36</v>
      </c>
      <c r="AX443" s="12" t="s">
        <v>73</v>
      </c>
      <c r="AY443" s="224" t="s">
        <v>158</v>
      </c>
    </row>
    <row r="444" spans="2:51" s="12" customFormat="1" ht="13.5">
      <c r="B444" s="223"/>
      <c r="D444" s="216" t="s">
        <v>166</v>
      </c>
      <c r="E444" s="224" t="s">
        <v>5</v>
      </c>
      <c r="F444" s="225" t="s">
        <v>2557</v>
      </c>
      <c r="H444" s="226">
        <v>3.024</v>
      </c>
      <c r="I444" s="227"/>
      <c r="L444" s="223"/>
      <c r="M444" s="228"/>
      <c r="N444" s="229"/>
      <c r="O444" s="229"/>
      <c r="P444" s="229"/>
      <c r="Q444" s="229"/>
      <c r="R444" s="229"/>
      <c r="S444" s="229"/>
      <c r="T444" s="230"/>
      <c r="AT444" s="224" t="s">
        <v>166</v>
      </c>
      <c r="AU444" s="224" t="s">
        <v>82</v>
      </c>
      <c r="AV444" s="12" t="s">
        <v>82</v>
      </c>
      <c r="AW444" s="12" t="s">
        <v>36</v>
      </c>
      <c r="AX444" s="12" t="s">
        <v>73</v>
      </c>
      <c r="AY444" s="224" t="s">
        <v>158</v>
      </c>
    </row>
    <row r="445" spans="2:51" s="12" customFormat="1" ht="13.5">
      <c r="B445" s="223"/>
      <c r="D445" s="216" t="s">
        <v>166</v>
      </c>
      <c r="E445" s="224" t="s">
        <v>5</v>
      </c>
      <c r="F445" s="225" t="s">
        <v>1970</v>
      </c>
      <c r="H445" s="226">
        <v>1.722</v>
      </c>
      <c r="I445" s="227"/>
      <c r="L445" s="223"/>
      <c r="M445" s="228"/>
      <c r="N445" s="229"/>
      <c r="O445" s="229"/>
      <c r="P445" s="229"/>
      <c r="Q445" s="229"/>
      <c r="R445" s="229"/>
      <c r="S445" s="229"/>
      <c r="T445" s="230"/>
      <c r="AT445" s="224" t="s">
        <v>166</v>
      </c>
      <c r="AU445" s="224" t="s">
        <v>82</v>
      </c>
      <c r="AV445" s="12" t="s">
        <v>82</v>
      </c>
      <c r="AW445" s="12" t="s">
        <v>36</v>
      </c>
      <c r="AX445" s="12" t="s">
        <v>73</v>
      </c>
      <c r="AY445" s="224" t="s">
        <v>158</v>
      </c>
    </row>
    <row r="446" spans="2:51" s="12" customFormat="1" ht="13.5">
      <c r="B446" s="223"/>
      <c r="D446" s="216" t="s">
        <v>166</v>
      </c>
      <c r="E446" s="224" t="s">
        <v>5</v>
      </c>
      <c r="F446" s="225" t="s">
        <v>2558</v>
      </c>
      <c r="H446" s="226">
        <v>4.788</v>
      </c>
      <c r="I446" s="227"/>
      <c r="L446" s="223"/>
      <c r="M446" s="228"/>
      <c r="N446" s="229"/>
      <c r="O446" s="229"/>
      <c r="P446" s="229"/>
      <c r="Q446" s="229"/>
      <c r="R446" s="229"/>
      <c r="S446" s="229"/>
      <c r="T446" s="230"/>
      <c r="AT446" s="224" t="s">
        <v>166</v>
      </c>
      <c r="AU446" s="224" t="s">
        <v>82</v>
      </c>
      <c r="AV446" s="12" t="s">
        <v>82</v>
      </c>
      <c r="AW446" s="12" t="s">
        <v>36</v>
      </c>
      <c r="AX446" s="12" t="s">
        <v>73</v>
      </c>
      <c r="AY446" s="224" t="s">
        <v>158</v>
      </c>
    </row>
    <row r="447" spans="2:51" s="12" customFormat="1" ht="13.5">
      <c r="B447" s="223"/>
      <c r="D447" s="216" t="s">
        <v>166</v>
      </c>
      <c r="E447" s="224" t="s">
        <v>5</v>
      </c>
      <c r="F447" s="225" t="s">
        <v>2559</v>
      </c>
      <c r="H447" s="226">
        <v>31.752</v>
      </c>
      <c r="I447" s="227"/>
      <c r="L447" s="223"/>
      <c r="M447" s="228"/>
      <c r="N447" s="229"/>
      <c r="O447" s="229"/>
      <c r="P447" s="229"/>
      <c r="Q447" s="229"/>
      <c r="R447" s="229"/>
      <c r="S447" s="229"/>
      <c r="T447" s="230"/>
      <c r="AT447" s="224" t="s">
        <v>166</v>
      </c>
      <c r="AU447" s="224" t="s">
        <v>82</v>
      </c>
      <c r="AV447" s="12" t="s">
        <v>82</v>
      </c>
      <c r="AW447" s="12" t="s">
        <v>36</v>
      </c>
      <c r="AX447" s="12" t="s">
        <v>73</v>
      </c>
      <c r="AY447" s="224" t="s">
        <v>158</v>
      </c>
    </row>
    <row r="448" spans="2:51" s="12" customFormat="1" ht="13.5">
      <c r="B448" s="223"/>
      <c r="D448" s="216" t="s">
        <v>166</v>
      </c>
      <c r="E448" s="224" t="s">
        <v>5</v>
      </c>
      <c r="F448" s="225" t="s">
        <v>2560</v>
      </c>
      <c r="H448" s="226">
        <v>7.938</v>
      </c>
      <c r="I448" s="227"/>
      <c r="L448" s="223"/>
      <c r="M448" s="228"/>
      <c r="N448" s="229"/>
      <c r="O448" s="229"/>
      <c r="P448" s="229"/>
      <c r="Q448" s="229"/>
      <c r="R448" s="229"/>
      <c r="S448" s="229"/>
      <c r="T448" s="230"/>
      <c r="AT448" s="224" t="s">
        <v>166</v>
      </c>
      <c r="AU448" s="224" t="s">
        <v>82</v>
      </c>
      <c r="AV448" s="12" t="s">
        <v>82</v>
      </c>
      <c r="AW448" s="12" t="s">
        <v>36</v>
      </c>
      <c r="AX448" s="12" t="s">
        <v>73</v>
      </c>
      <c r="AY448" s="224" t="s">
        <v>158</v>
      </c>
    </row>
    <row r="449" spans="2:51" s="12" customFormat="1" ht="13.5">
      <c r="B449" s="223"/>
      <c r="D449" s="216" t="s">
        <v>166</v>
      </c>
      <c r="E449" s="224" t="s">
        <v>5</v>
      </c>
      <c r="F449" s="225" t="s">
        <v>604</v>
      </c>
      <c r="H449" s="226">
        <v>7.938</v>
      </c>
      <c r="I449" s="227"/>
      <c r="L449" s="223"/>
      <c r="M449" s="228"/>
      <c r="N449" s="229"/>
      <c r="O449" s="229"/>
      <c r="P449" s="229"/>
      <c r="Q449" s="229"/>
      <c r="R449" s="229"/>
      <c r="S449" s="229"/>
      <c r="T449" s="230"/>
      <c r="AT449" s="224" t="s">
        <v>166</v>
      </c>
      <c r="AU449" s="224" t="s">
        <v>82</v>
      </c>
      <c r="AV449" s="12" t="s">
        <v>82</v>
      </c>
      <c r="AW449" s="12" t="s">
        <v>36</v>
      </c>
      <c r="AX449" s="12" t="s">
        <v>73</v>
      </c>
      <c r="AY449" s="224" t="s">
        <v>158</v>
      </c>
    </row>
    <row r="450" spans="2:51" s="12" customFormat="1" ht="13.5">
      <c r="B450" s="223"/>
      <c r="D450" s="216" t="s">
        <v>166</v>
      </c>
      <c r="E450" s="224" t="s">
        <v>5</v>
      </c>
      <c r="F450" s="225" t="s">
        <v>2561</v>
      </c>
      <c r="H450" s="226">
        <v>53.676</v>
      </c>
      <c r="I450" s="227"/>
      <c r="L450" s="223"/>
      <c r="M450" s="228"/>
      <c r="N450" s="229"/>
      <c r="O450" s="229"/>
      <c r="P450" s="229"/>
      <c r="Q450" s="229"/>
      <c r="R450" s="229"/>
      <c r="S450" s="229"/>
      <c r="T450" s="230"/>
      <c r="AT450" s="224" t="s">
        <v>166</v>
      </c>
      <c r="AU450" s="224" t="s">
        <v>82</v>
      </c>
      <c r="AV450" s="12" t="s">
        <v>82</v>
      </c>
      <c r="AW450" s="12" t="s">
        <v>36</v>
      </c>
      <c r="AX450" s="12" t="s">
        <v>73</v>
      </c>
      <c r="AY450" s="224" t="s">
        <v>158</v>
      </c>
    </row>
    <row r="451" spans="2:51" s="12" customFormat="1" ht="13.5">
      <c r="B451" s="223"/>
      <c r="D451" s="216" t="s">
        <v>166</v>
      </c>
      <c r="E451" s="224" t="s">
        <v>5</v>
      </c>
      <c r="F451" s="225" t="s">
        <v>2562</v>
      </c>
      <c r="H451" s="226">
        <v>4.263</v>
      </c>
      <c r="I451" s="227"/>
      <c r="L451" s="223"/>
      <c r="M451" s="228"/>
      <c r="N451" s="229"/>
      <c r="O451" s="229"/>
      <c r="P451" s="229"/>
      <c r="Q451" s="229"/>
      <c r="R451" s="229"/>
      <c r="S451" s="229"/>
      <c r="T451" s="230"/>
      <c r="AT451" s="224" t="s">
        <v>166</v>
      </c>
      <c r="AU451" s="224" t="s">
        <v>82</v>
      </c>
      <c r="AV451" s="12" t="s">
        <v>82</v>
      </c>
      <c r="AW451" s="12" t="s">
        <v>36</v>
      </c>
      <c r="AX451" s="12" t="s">
        <v>73</v>
      </c>
      <c r="AY451" s="224" t="s">
        <v>158</v>
      </c>
    </row>
    <row r="452" spans="2:51" s="12" customFormat="1" ht="13.5">
      <c r="B452" s="223"/>
      <c r="D452" s="216" t="s">
        <v>166</v>
      </c>
      <c r="E452" s="224" t="s">
        <v>5</v>
      </c>
      <c r="F452" s="225" t="s">
        <v>613</v>
      </c>
      <c r="H452" s="226">
        <v>13.524</v>
      </c>
      <c r="I452" s="227"/>
      <c r="L452" s="223"/>
      <c r="M452" s="228"/>
      <c r="N452" s="229"/>
      <c r="O452" s="229"/>
      <c r="P452" s="229"/>
      <c r="Q452" s="229"/>
      <c r="R452" s="229"/>
      <c r="S452" s="229"/>
      <c r="T452" s="230"/>
      <c r="AT452" s="224" t="s">
        <v>166</v>
      </c>
      <c r="AU452" s="224" t="s">
        <v>82</v>
      </c>
      <c r="AV452" s="12" t="s">
        <v>82</v>
      </c>
      <c r="AW452" s="12" t="s">
        <v>36</v>
      </c>
      <c r="AX452" s="12" t="s">
        <v>73</v>
      </c>
      <c r="AY452" s="224" t="s">
        <v>158</v>
      </c>
    </row>
    <row r="453" spans="2:51" s="12" customFormat="1" ht="13.5">
      <c r="B453" s="223"/>
      <c r="D453" s="216" t="s">
        <v>166</v>
      </c>
      <c r="E453" s="224" t="s">
        <v>5</v>
      </c>
      <c r="F453" s="225" t="s">
        <v>2563</v>
      </c>
      <c r="H453" s="226">
        <v>0.546</v>
      </c>
      <c r="I453" s="227"/>
      <c r="L453" s="223"/>
      <c r="M453" s="228"/>
      <c r="N453" s="229"/>
      <c r="O453" s="229"/>
      <c r="P453" s="229"/>
      <c r="Q453" s="229"/>
      <c r="R453" s="229"/>
      <c r="S453" s="229"/>
      <c r="T453" s="230"/>
      <c r="AT453" s="224" t="s">
        <v>166</v>
      </c>
      <c r="AU453" s="224" t="s">
        <v>82</v>
      </c>
      <c r="AV453" s="12" t="s">
        <v>82</v>
      </c>
      <c r="AW453" s="12" t="s">
        <v>36</v>
      </c>
      <c r="AX453" s="12" t="s">
        <v>73</v>
      </c>
      <c r="AY453" s="224" t="s">
        <v>158</v>
      </c>
    </row>
    <row r="454" spans="2:51" s="13" customFormat="1" ht="13.5">
      <c r="B454" s="231"/>
      <c r="D454" s="216" t="s">
        <v>166</v>
      </c>
      <c r="E454" s="232" t="s">
        <v>5</v>
      </c>
      <c r="F454" s="233" t="s">
        <v>169</v>
      </c>
      <c r="H454" s="234">
        <v>211.05</v>
      </c>
      <c r="I454" s="235"/>
      <c r="L454" s="231"/>
      <c r="M454" s="236"/>
      <c r="N454" s="237"/>
      <c r="O454" s="237"/>
      <c r="P454" s="237"/>
      <c r="Q454" s="237"/>
      <c r="R454" s="237"/>
      <c r="S454" s="237"/>
      <c r="T454" s="238"/>
      <c r="AT454" s="232" t="s">
        <v>166</v>
      </c>
      <c r="AU454" s="232" t="s">
        <v>82</v>
      </c>
      <c r="AV454" s="13" t="s">
        <v>88</v>
      </c>
      <c r="AW454" s="13" t="s">
        <v>36</v>
      </c>
      <c r="AX454" s="13" t="s">
        <v>78</v>
      </c>
      <c r="AY454" s="232" t="s">
        <v>158</v>
      </c>
    </row>
    <row r="455" spans="2:65" s="1" customFormat="1" ht="16.5" customHeight="1">
      <c r="B455" s="202"/>
      <c r="C455" s="239" t="s">
        <v>584</v>
      </c>
      <c r="D455" s="239" t="s">
        <v>245</v>
      </c>
      <c r="E455" s="240" t="s">
        <v>1216</v>
      </c>
      <c r="F455" s="241" t="s">
        <v>622</v>
      </c>
      <c r="G455" s="242" t="s">
        <v>163</v>
      </c>
      <c r="H455" s="243">
        <v>221.603</v>
      </c>
      <c r="I455" s="244"/>
      <c r="J455" s="245">
        <f>ROUND(I455*H455,2)</f>
        <v>0</v>
      </c>
      <c r="K455" s="241" t="s">
        <v>5</v>
      </c>
      <c r="L455" s="246"/>
      <c r="M455" s="247" t="s">
        <v>5</v>
      </c>
      <c r="N455" s="248" t="s">
        <v>44</v>
      </c>
      <c r="O455" s="48"/>
      <c r="P455" s="212">
        <f>O455*H455</f>
        <v>0</v>
      </c>
      <c r="Q455" s="212">
        <v>0</v>
      </c>
      <c r="R455" s="212">
        <f>Q455*H455</f>
        <v>0</v>
      </c>
      <c r="S455" s="212">
        <v>0</v>
      </c>
      <c r="T455" s="213">
        <f>S455*H455</f>
        <v>0</v>
      </c>
      <c r="AR455" s="25" t="s">
        <v>204</v>
      </c>
      <c r="AT455" s="25" t="s">
        <v>245</v>
      </c>
      <c r="AU455" s="25" t="s">
        <v>82</v>
      </c>
      <c r="AY455" s="25" t="s">
        <v>158</v>
      </c>
      <c r="BE455" s="214">
        <f>IF(N455="základní",J455,0)</f>
        <v>0</v>
      </c>
      <c r="BF455" s="214">
        <f>IF(N455="snížená",J455,0)</f>
        <v>0</v>
      </c>
      <c r="BG455" s="214">
        <f>IF(N455="zákl. přenesená",J455,0)</f>
        <v>0</v>
      </c>
      <c r="BH455" s="214">
        <f>IF(N455="sníž. přenesená",J455,0)</f>
        <v>0</v>
      </c>
      <c r="BI455" s="214">
        <f>IF(N455="nulová",J455,0)</f>
        <v>0</v>
      </c>
      <c r="BJ455" s="25" t="s">
        <v>78</v>
      </c>
      <c r="BK455" s="214">
        <f>ROUND(I455*H455,2)</f>
        <v>0</v>
      </c>
      <c r="BL455" s="25" t="s">
        <v>88</v>
      </c>
      <c r="BM455" s="25" t="s">
        <v>2564</v>
      </c>
    </row>
    <row r="456" spans="2:51" s="12" customFormat="1" ht="13.5">
      <c r="B456" s="223"/>
      <c r="D456" s="216" t="s">
        <v>166</v>
      </c>
      <c r="E456" s="224" t="s">
        <v>5</v>
      </c>
      <c r="F456" s="225" t="s">
        <v>2565</v>
      </c>
      <c r="H456" s="226">
        <v>221.603</v>
      </c>
      <c r="I456" s="227"/>
      <c r="L456" s="223"/>
      <c r="M456" s="228"/>
      <c r="N456" s="229"/>
      <c r="O456" s="229"/>
      <c r="P456" s="229"/>
      <c r="Q456" s="229"/>
      <c r="R456" s="229"/>
      <c r="S456" s="229"/>
      <c r="T456" s="230"/>
      <c r="AT456" s="224" t="s">
        <v>166</v>
      </c>
      <c r="AU456" s="224" t="s">
        <v>82</v>
      </c>
      <c r="AV456" s="12" t="s">
        <v>82</v>
      </c>
      <c r="AW456" s="12" t="s">
        <v>36</v>
      </c>
      <c r="AX456" s="12" t="s">
        <v>73</v>
      </c>
      <c r="AY456" s="224" t="s">
        <v>158</v>
      </c>
    </row>
    <row r="457" spans="2:51" s="13" customFormat="1" ht="13.5">
      <c r="B457" s="231"/>
      <c r="D457" s="216" t="s">
        <v>166</v>
      </c>
      <c r="E457" s="232" t="s">
        <v>5</v>
      </c>
      <c r="F457" s="233" t="s">
        <v>169</v>
      </c>
      <c r="H457" s="234">
        <v>221.603</v>
      </c>
      <c r="I457" s="235"/>
      <c r="L457" s="231"/>
      <c r="M457" s="236"/>
      <c r="N457" s="237"/>
      <c r="O457" s="237"/>
      <c r="P457" s="237"/>
      <c r="Q457" s="237"/>
      <c r="R457" s="237"/>
      <c r="S457" s="237"/>
      <c r="T457" s="238"/>
      <c r="AT457" s="232" t="s">
        <v>166</v>
      </c>
      <c r="AU457" s="232" t="s">
        <v>82</v>
      </c>
      <c r="AV457" s="13" t="s">
        <v>88</v>
      </c>
      <c r="AW457" s="13" t="s">
        <v>36</v>
      </c>
      <c r="AX457" s="13" t="s">
        <v>78</v>
      </c>
      <c r="AY457" s="232" t="s">
        <v>158</v>
      </c>
    </row>
    <row r="458" spans="2:65" s="1" customFormat="1" ht="76.5" customHeight="1">
      <c r="B458" s="202"/>
      <c r="C458" s="203" t="s">
        <v>325</v>
      </c>
      <c r="D458" s="203" t="s">
        <v>160</v>
      </c>
      <c r="E458" s="204" t="s">
        <v>548</v>
      </c>
      <c r="F458" s="205" t="s">
        <v>2566</v>
      </c>
      <c r="G458" s="206" t="s">
        <v>163</v>
      </c>
      <c r="H458" s="207">
        <v>52.32</v>
      </c>
      <c r="I458" s="208"/>
      <c r="J458" s="209">
        <f>ROUND(I458*H458,2)</f>
        <v>0</v>
      </c>
      <c r="K458" s="205" t="s">
        <v>5</v>
      </c>
      <c r="L458" s="47"/>
      <c r="M458" s="210" t="s">
        <v>5</v>
      </c>
      <c r="N458" s="211" t="s">
        <v>44</v>
      </c>
      <c r="O458" s="48"/>
      <c r="P458" s="212">
        <f>O458*H458</f>
        <v>0</v>
      </c>
      <c r="Q458" s="212">
        <v>0</v>
      </c>
      <c r="R458" s="212">
        <f>Q458*H458</f>
        <v>0</v>
      </c>
      <c r="S458" s="212">
        <v>0</v>
      </c>
      <c r="T458" s="213">
        <f>S458*H458</f>
        <v>0</v>
      </c>
      <c r="AR458" s="25" t="s">
        <v>88</v>
      </c>
      <c r="AT458" s="25" t="s">
        <v>160</v>
      </c>
      <c r="AU458" s="25" t="s">
        <v>82</v>
      </c>
      <c r="AY458" s="25" t="s">
        <v>158</v>
      </c>
      <c r="BE458" s="214">
        <f>IF(N458="základní",J458,0)</f>
        <v>0</v>
      </c>
      <c r="BF458" s="214">
        <f>IF(N458="snížená",J458,0)</f>
        <v>0</v>
      </c>
      <c r="BG458" s="214">
        <f>IF(N458="zákl. přenesená",J458,0)</f>
        <v>0</v>
      </c>
      <c r="BH458" s="214">
        <f>IF(N458="sníž. přenesená",J458,0)</f>
        <v>0</v>
      </c>
      <c r="BI458" s="214">
        <f>IF(N458="nulová",J458,0)</f>
        <v>0</v>
      </c>
      <c r="BJ458" s="25" t="s">
        <v>78</v>
      </c>
      <c r="BK458" s="214">
        <f>ROUND(I458*H458,2)</f>
        <v>0</v>
      </c>
      <c r="BL458" s="25" t="s">
        <v>88</v>
      </c>
      <c r="BM458" s="25" t="s">
        <v>2567</v>
      </c>
    </row>
    <row r="459" spans="2:51" s="11" customFormat="1" ht="13.5">
      <c r="B459" s="215"/>
      <c r="D459" s="216" t="s">
        <v>166</v>
      </c>
      <c r="E459" s="217" t="s">
        <v>5</v>
      </c>
      <c r="F459" s="218" t="s">
        <v>551</v>
      </c>
      <c r="H459" s="217" t="s">
        <v>5</v>
      </c>
      <c r="I459" s="219"/>
      <c r="L459" s="215"/>
      <c r="M459" s="220"/>
      <c r="N459" s="221"/>
      <c r="O459" s="221"/>
      <c r="P459" s="221"/>
      <c r="Q459" s="221"/>
      <c r="R459" s="221"/>
      <c r="S459" s="221"/>
      <c r="T459" s="222"/>
      <c r="AT459" s="217" t="s">
        <v>166</v>
      </c>
      <c r="AU459" s="217" t="s">
        <v>82</v>
      </c>
      <c r="AV459" s="11" t="s">
        <v>78</v>
      </c>
      <c r="AW459" s="11" t="s">
        <v>36</v>
      </c>
      <c r="AX459" s="11" t="s">
        <v>73</v>
      </c>
      <c r="AY459" s="217" t="s">
        <v>158</v>
      </c>
    </row>
    <row r="460" spans="2:51" s="11" customFormat="1" ht="13.5">
      <c r="B460" s="215"/>
      <c r="D460" s="216" t="s">
        <v>166</v>
      </c>
      <c r="E460" s="217" t="s">
        <v>5</v>
      </c>
      <c r="F460" s="218" t="s">
        <v>552</v>
      </c>
      <c r="H460" s="217" t="s">
        <v>5</v>
      </c>
      <c r="I460" s="219"/>
      <c r="L460" s="215"/>
      <c r="M460" s="220"/>
      <c r="N460" s="221"/>
      <c r="O460" s="221"/>
      <c r="P460" s="221"/>
      <c r="Q460" s="221"/>
      <c r="R460" s="221"/>
      <c r="S460" s="221"/>
      <c r="T460" s="222"/>
      <c r="AT460" s="217" t="s">
        <v>166</v>
      </c>
      <c r="AU460" s="217" t="s">
        <v>82</v>
      </c>
      <c r="AV460" s="11" t="s">
        <v>78</v>
      </c>
      <c r="AW460" s="11" t="s">
        <v>36</v>
      </c>
      <c r="AX460" s="11" t="s">
        <v>73</v>
      </c>
      <c r="AY460" s="217" t="s">
        <v>158</v>
      </c>
    </row>
    <row r="461" spans="2:51" s="12" customFormat="1" ht="13.5">
      <c r="B461" s="223"/>
      <c r="D461" s="216" t="s">
        <v>166</v>
      </c>
      <c r="E461" s="224" t="s">
        <v>5</v>
      </c>
      <c r="F461" s="225" t="s">
        <v>2568</v>
      </c>
      <c r="H461" s="226">
        <v>52.32</v>
      </c>
      <c r="I461" s="227"/>
      <c r="L461" s="223"/>
      <c r="M461" s="228"/>
      <c r="N461" s="229"/>
      <c r="O461" s="229"/>
      <c r="P461" s="229"/>
      <c r="Q461" s="229"/>
      <c r="R461" s="229"/>
      <c r="S461" s="229"/>
      <c r="T461" s="230"/>
      <c r="AT461" s="224" t="s">
        <v>166</v>
      </c>
      <c r="AU461" s="224" t="s">
        <v>82</v>
      </c>
      <c r="AV461" s="12" t="s">
        <v>82</v>
      </c>
      <c r="AW461" s="12" t="s">
        <v>36</v>
      </c>
      <c r="AX461" s="12" t="s">
        <v>73</v>
      </c>
      <c r="AY461" s="224" t="s">
        <v>158</v>
      </c>
    </row>
    <row r="462" spans="2:51" s="13" customFormat="1" ht="13.5">
      <c r="B462" s="231"/>
      <c r="D462" s="216" t="s">
        <v>166</v>
      </c>
      <c r="E462" s="232" t="s">
        <v>5</v>
      </c>
      <c r="F462" s="233" t="s">
        <v>169</v>
      </c>
      <c r="H462" s="234">
        <v>52.32</v>
      </c>
      <c r="I462" s="235"/>
      <c r="L462" s="231"/>
      <c r="M462" s="236"/>
      <c r="N462" s="237"/>
      <c r="O462" s="237"/>
      <c r="P462" s="237"/>
      <c r="Q462" s="237"/>
      <c r="R462" s="237"/>
      <c r="S462" s="237"/>
      <c r="T462" s="238"/>
      <c r="AT462" s="232" t="s">
        <v>166</v>
      </c>
      <c r="AU462" s="232" t="s">
        <v>82</v>
      </c>
      <c r="AV462" s="13" t="s">
        <v>88</v>
      </c>
      <c r="AW462" s="13" t="s">
        <v>36</v>
      </c>
      <c r="AX462" s="13" t="s">
        <v>78</v>
      </c>
      <c r="AY462" s="232" t="s">
        <v>158</v>
      </c>
    </row>
    <row r="463" spans="2:65" s="1" customFormat="1" ht="16.5" customHeight="1">
      <c r="B463" s="202"/>
      <c r="C463" s="239" t="s">
        <v>425</v>
      </c>
      <c r="D463" s="239" t="s">
        <v>245</v>
      </c>
      <c r="E463" s="240" t="s">
        <v>555</v>
      </c>
      <c r="F463" s="241" t="s">
        <v>556</v>
      </c>
      <c r="G463" s="242" t="s">
        <v>163</v>
      </c>
      <c r="H463" s="243">
        <v>54.936</v>
      </c>
      <c r="I463" s="244"/>
      <c r="J463" s="245">
        <f>ROUND(I463*H463,2)</f>
        <v>0</v>
      </c>
      <c r="K463" s="241" t="s">
        <v>5</v>
      </c>
      <c r="L463" s="246"/>
      <c r="M463" s="247" t="s">
        <v>5</v>
      </c>
      <c r="N463" s="248" t="s">
        <v>44</v>
      </c>
      <c r="O463" s="48"/>
      <c r="P463" s="212">
        <f>O463*H463</f>
        <v>0</v>
      </c>
      <c r="Q463" s="212">
        <v>0</v>
      </c>
      <c r="R463" s="212">
        <f>Q463*H463</f>
        <v>0</v>
      </c>
      <c r="S463" s="212">
        <v>0</v>
      </c>
      <c r="T463" s="213">
        <f>S463*H463</f>
        <v>0</v>
      </c>
      <c r="AR463" s="25" t="s">
        <v>204</v>
      </c>
      <c r="AT463" s="25" t="s">
        <v>245</v>
      </c>
      <c r="AU463" s="25" t="s">
        <v>82</v>
      </c>
      <c r="AY463" s="25" t="s">
        <v>158</v>
      </c>
      <c r="BE463" s="214">
        <f>IF(N463="základní",J463,0)</f>
        <v>0</v>
      </c>
      <c r="BF463" s="214">
        <f>IF(N463="snížená",J463,0)</f>
        <v>0</v>
      </c>
      <c r="BG463" s="214">
        <f>IF(N463="zákl. přenesená",J463,0)</f>
        <v>0</v>
      </c>
      <c r="BH463" s="214">
        <f>IF(N463="sníž. přenesená",J463,0)</f>
        <v>0</v>
      </c>
      <c r="BI463" s="214">
        <f>IF(N463="nulová",J463,0)</f>
        <v>0</v>
      </c>
      <c r="BJ463" s="25" t="s">
        <v>78</v>
      </c>
      <c r="BK463" s="214">
        <f>ROUND(I463*H463,2)</f>
        <v>0</v>
      </c>
      <c r="BL463" s="25" t="s">
        <v>88</v>
      </c>
      <c r="BM463" s="25" t="s">
        <v>2569</v>
      </c>
    </row>
    <row r="464" spans="2:51" s="12" customFormat="1" ht="13.5">
      <c r="B464" s="223"/>
      <c r="D464" s="216" t="s">
        <v>166</v>
      </c>
      <c r="E464" s="224" t="s">
        <v>5</v>
      </c>
      <c r="F464" s="225" t="s">
        <v>2570</v>
      </c>
      <c r="H464" s="226">
        <v>54.936</v>
      </c>
      <c r="I464" s="227"/>
      <c r="L464" s="223"/>
      <c r="M464" s="228"/>
      <c r="N464" s="229"/>
      <c r="O464" s="229"/>
      <c r="P464" s="229"/>
      <c r="Q464" s="229"/>
      <c r="R464" s="229"/>
      <c r="S464" s="229"/>
      <c r="T464" s="230"/>
      <c r="AT464" s="224" t="s">
        <v>166</v>
      </c>
      <c r="AU464" s="224" t="s">
        <v>82</v>
      </c>
      <c r="AV464" s="12" t="s">
        <v>82</v>
      </c>
      <c r="AW464" s="12" t="s">
        <v>36</v>
      </c>
      <c r="AX464" s="12" t="s">
        <v>73</v>
      </c>
      <c r="AY464" s="224" t="s">
        <v>158</v>
      </c>
    </row>
    <row r="465" spans="2:51" s="13" customFormat="1" ht="13.5">
      <c r="B465" s="231"/>
      <c r="D465" s="216" t="s">
        <v>166</v>
      </c>
      <c r="E465" s="232" t="s">
        <v>5</v>
      </c>
      <c r="F465" s="233" t="s">
        <v>169</v>
      </c>
      <c r="H465" s="234">
        <v>54.936</v>
      </c>
      <c r="I465" s="235"/>
      <c r="L465" s="231"/>
      <c r="M465" s="236"/>
      <c r="N465" s="237"/>
      <c r="O465" s="237"/>
      <c r="P465" s="237"/>
      <c r="Q465" s="237"/>
      <c r="R465" s="237"/>
      <c r="S465" s="237"/>
      <c r="T465" s="238"/>
      <c r="AT465" s="232" t="s">
        <v>166</v>
      </c>
      <c r="AU465" s="232" t="s">
        <v>82</v>
      </c>
      <c r="AV465" s="13" t="s">
        <v>88</v>
      </c>
      <c r="AW465" s="13" t="s">
        <v>36</v>
      </c>
      <c r="AX465" s="13" t="s">
        <v>78</v>
      </c>
      <c r="AY465" s="232" t="s">
        <v>158</v>
      </c>
    </row>
    <row r="466" spans="2:65" s="1" customFormat="1" ht="76.5" customHeight="1">
      <c r="B466" s="202"/>
      <c r="C466" s="203" t="s">
        <v>620</v>
      </c>
      <c r="D466" s="203" t="s">
        <v>160</v>
      </c>
      <c r="E466" s="204" t="s">
        <v>548</v>
      </c>
      <c r="F466" s="205" t="s">
        <v>2566</v>
      </c>
      <c r="G466" s="206" t="s">
        <v>163</v>
      </c>
      <c r="H466" s="207">
        <v>1268.6</v>
      </c>
      <c r="I466" s="208"/>
      <c r="J466" s="209">
        <f>ROUND(I466*H466,2)</f>
        <v>0</v>
      </c>
      <c r="K466" s="205" t="s">
        <v>5</v>
      </c>
      <c r="L466" s="47"/>
      <c r="M466" s="210" t="s">
        <v>5</v>
      </c>
      <c r="N466" s="211" t="s">
        <v>44</v>
      </c>
      <c r="O466" s="48"/>
      <c r="P466" s="212">
        <f>O466*H466</f>
        <v>0</v>
      </c>
      <c r="Q466" s="212">
        <v>0</v>
      </c>
      <c r="R466" s="212">
        <f>Q466*H466</f>
        <v>0</v>
      </c>
      <c r="S466" s="212">
        <v>0</v>
      </c>
      <c r="T466" s="213">
        <f>S466*H466</f>
        <v>0</v>
      </c>
      <c r="AR466" s="25" t="s">
        <v>88</v>
      </c>
      <c r="AT466" s="25" t="s">
        <v>160</v>
      </c>
      <c r="AU466" s="25" t="s">
        <v>82</v>
      </c>
      <c r="AY466" s="25" t="s">
        <v>158</v>
      </c>
      <c r="BE466" s="214">
        <f>IF(N466="základní",J466,0)</f>
        <v>0</v>
      </c>
      <c r="BF466" s="214">
        <f>IF(N466="snížená",J466,0)</f>
        <v>0</v>
      </c>
      <c r="BG466" s="214">
        <f>IF(N466="zákl. přenesená",J466,0)</f>
        <v>0</v>
      </c>
      <c r="BH466" s="214">
        <f>IF(N466="sníž. přenesená",J466,0)</f>
        <v>0</v>
      </c>
      <c r="BI466" s="214">
        <f>IF(N466="nulová",J466,0)</f>
        <v>0</v>
      </c>
      <c r="BJ466" s="25" t="s">
        <v>78</v>
      </c>
      <c r="BK466" s="214">
        <f>ROUND(I466*H466,2)</f>
        <v>0</v>
      </c>
      <c r="BL466" s="25" t="s">
        <v>88</v>
      </c>
      <c r="BM466" s="25" t="s">
        <v>2571</v>
      </c>
    </row>
    <row r="467" spans="2:51" s="11" customFormat="1" ht="13.5">
      <c r="B467" s="215"/>
      <c r="D467" s="216" t="s">
        <v>166</v>
      </c>
      <c r="E467" s="217" t="s">
        <v>5</v>
      </c>
      <c r="F467" s="218" t="s">
        <v>687</v>
      </c>
      <c r="H467" s="217" t="s">
        <v>5</v>
      </c>
      <c r="I467" s="219"/>
      <c r="L467" s="215"/>
      <c r="M467" s="220"/>
      <c r="N467" s="221"/>
      <c r="O467" s="221"/>
      <c r="P467" s="221"/>
      <c r="Q467" s="221"/>
      <c r="R467" s="221"/>
      <c r="S467" s="221"/>
      <c r="T467" s="222"/>
      <c r="AT467" s="217" t="s">
        <v>166</v>
      </c>
      <c r="AU467" s="217" t="s">
        <v>82</v>
      </c>
      <c r="AV467" s="11" t="s">
        <v>78</v>
      </c>
      <c r="AW467" s="11" t="s">
        <v>36</v>
      </c>
      <c r="AX467" s="11" t="s">
        <v>73</v>
      </c>
      <c r="AY467" s="217" t="s">
        <v>158</v>
      </c>
    </row>
    <row r="468" spans="2:51" s="12" customFormat="1" ht="13.5">
      <c r="B468" s="223"/>
      <c r="D468" s="216" t="s">
        <v>166</v>
      </c>
      <c r="E468" s="224" t="s">
        <v>5</v>
      </c>
      <c r="F468" s="225" t="s">
        <v>2572</v>
      </c>
      <c r="H468" s="226">
        <v>969</v>
      </c>
      <c r="I468" s="227"/>
      <c r="L468" s="223"/>
      <c r="M468" s="228"/>
      <c r="N468" s="229"/>
      <c r="O468" s="229"/>
      <c r="P468" s="229"/>
      <c r="Q468" s="229"/>
      <c r="R468" s="229"/>
      <c r="S468" s="229"/>
      <c r="T468" s="230"/>
      <c r="AT468" s="224" t="s">
        <v>166</v>
      </c>
      <c r="AU468" s="224" t="s">
        <v>82</v>
      </c>
      <c r="AV468" s="12" t="s">
        <v>82</v>
      </c>
      <c r="AW468" s="12" t="s">
        <v>36</v>
      </c>
      <c r="AX468" s="12" t="s">
        <v>73</v>
      </c>
      <c r="AY468" s="224" t="s">
        <v>158</v>
      </c>
    </row>
    <row r="469" spans="2:51" s="11" customFormat="1" ht="13.5">
      <c r="B469" s="215"/>
      <c r="D469" s="216" t="s">
        <v>166</v>
      </c>
      <c r="E469" s="217" t="s">
        <v>5</v>
      </c>
      <c r="F469" s="218" t="s">
        <v>565</v>
      </c>
      <c r="H469" s="217" t="s">
        <v>5</v>
      </c>
      <c r="I469" s="219"/>
      <c r="L469" s="215"/>
      <c r="M469" s="220"/>
      <c r="N469" s="221"/>
      <c r="O469" s="221"/>
      <c r="P469" s="221"/>
      <c r="Q469" s="221"/>
      <c r="R469" s="221"/>
      <c r="S469" s="221"/>
      <c r="T469" s="222"/>
      <c r="AT469" s="217" t="s">
        <v>166</v>
      </c>
      <c r="AU469" s="217" t="s">
        <v>82</v>
      </c>
      <c r="AV469" s="11" t="s">
        <v>78</v>
      </c>
      <c r="AW469" s="11" t="s">
        <v>36</v>
      </c>
      <c r="AX469" s="11" t="s">
        <v>73</v>
      </c>
      <c r="AY469" s="217" t="s">
        <v>158</v>
      </c>
    </row>
    <row r="470" spans="2:51" s="12" customFormat="1" ht="13.5">
      <c r="B470" s="223"/>
      <c r="D470" s="216" t="s">
        <v>166</v>
      </c>
      <c r="E470" s="224" t="s">
        <v>5</v>
      </c>
      <c r="F470" s="225" t="s">
        <v>2573</v>
      </c>
      <c r="H470" s="226">
        <v>-509.5</v>
      </c>
      <c r="I470" s="227"/>
      <c r="L470" s="223"/>
      <c r="M470" s="228"/>
      <c r="N470" s="229"/>
      <c r="O470" s="229"/>
      <c r="P470" s="229"/>
      <c r="Q470" s="229"/>
      <c r="R470" s="229"/>
      <c r="S470" s="229"/>
      <c r="T470" s="230"/>
      <c r="AT470" s="224" t="s">
        <v>166</v>
      </c>
      <c r="AU470" s="224" t="s">
        <v>82</v>
      </c>
      <c r="AV470" s="12" t="s">
        <v>82</v>
      </c>
      <c r="AW470" s="12" t="s">
        <v>36</v>
      </c>
      <c r="AX470" s="12" t="s">
        <v>73</v>
      </c>
      <c r="AY470" s="224" t="s">
        <v>158</v>
      </c>
    </row>
    <row r="471" spans="2:51" s="14" customFormat="1" ht="13.5">
      <c r="B471" s="249"/>
      <c r="D471" s="216" t="s">
        <v>166</v>
      </c>
      <c r="E471" s="250" t="s">
        <v>5</v>
      </c>
      <c r="F471" s="251" t="s">
        <v>568</v>
      </c>
      <c r="H471" s="252">
        <v>459.5</v>
      </c>
      <c r="I471" s="253"/>
      <c r="L471" s="249"/>
      <c r="M471" s="254"/>
      <c r="N471" s="255"/>
      <c r="O471" s="255"/>
      <c r="P471" s="255"/>
      <c r="Q471" s="255"/>
      <c r="R471" s="255"/>
      <c r="S471" s="255"/>
      <c r="T471" s="256"/>
      <c r="AT471" s="250" t="s">
        <v>166</v>
      </c>
      <c r="AU471" s="250" t="s">
        <v>82</v>
      </c>
      <c r="AV471" s="14" t="s">
        <v>85</v>
      </c>
      <c r="AW471" s="14" t="s">
        <v>36</v>
      </c>
      <c r="AX471" s="14" t="s">
        <v>73</v>
      </c>
      <c r="AY471" s="250" t="s">
        <v>158</v>
      </c>
    </row>
    <row r="472" spans="2:51" s="11" customFormat="1" ht="13.5">
      <c r="B472" s="215"/>
      <c r="D472" s="216" t="s">
        <v>166</v>
      </c>
      <c r="E472" s="217" t="s">
        <v>5</v>
      </c>
      <c r="F472" s="218" t="s">
        <v>684</v>
      </c>
      <c r="H472" s="217" t="s">
        <v>5</v>
      </c>
      <c r="I472" s="219"/>
      <c r="L472" s="215"/>
      <c r="M472" s="220"/>
      <c r="N472" s="221"/>
      <c r="O472" s="221"/>
      <c r="P472" s="221"/>
      <c r="Q472" s="221"/>
      <c r="R472" s="221"/>
      <c r="S472" s="221"/>
      <c r="T472" s="222"/>
      <c r="AT472" s="217" t="s">
        <v>166</v>
      </c>
      <c r="AU472" s="217" t="s">
        <v>82</v>
      </c>
      <c r="AV472" s="11" t="s">
        <v>78</v>
      </c>
      <c r="AW472" s="11" t="s">
        <v>36</v>
      </c>
      <c r="AX472" s="11" t="s">
        <v>73</v>
      </c>
      <c r="AY472" s="217" t="s">
        <v>158</v>
      </c>
    </row>
    <row r="473" spans="2:51" s="12" customFormat="1" ht="13.5">
      <c r="B473" s="223"/>
      <c r="D473" s="216" t="s">
        <v>166</v>
      </c>
      <c r="E473" s="224" t="s">
        <v>5</v>
      </c>
      <c r="F473" s="225" t="s">
        <v>2574</v>
      </c>
      <c r="H473" s="226">
        <v>980</v>
      </c>
      <c r="I473" s="227"/>
      <c r="L473" s="223"/>
      <c r="M473" s="228"/>
      <c r="N473" s="229"/>
      <c r="O473" s="229"/>
      <c r="P473" s="229"/>
      <c r="Q473" s="229"/>
      <c r="R473" s="229"/>
      <c r="S473" s="229"/>
      <c r="T473" s="230"/>
      <c r="AT473" s="224" t="s">
        <v>166</v>
      </c>
      <c r="AU473" s="224" t="s">
        <v>82</v>
      </c>
      <c r="AV473" s="12" t="s">
        <v>82</v>
      </c>
      <c r="AW473" s="12" t="s">
        <v>36</v>
      </c>
      <c r="AX473" s="12" t="s">
        <v>73</v>
      </c>
      <c r="AY473" s="224" t="s">
        <v>158</v>
      </c>
    </row>
    <row r="474" spans="2:51" s="12" customFormat="1" ht="13.5">
      <c r="B474" s="223"/>
      <c r="D474" s="216" t="s">
        <v>166</v>
      </c>
      <c r="E474" s="224" t="s">
        <v>5</v>
      </c>
      <c r="F474" s="225" t="s">
        <v>2575</v>
      </c>
      <c r="H474" s="226">
        <v>-516</v>
      </c>
      <c r="I474" s="227"/>
      <c r="L474" s="223"/>
      <c r="M474" s="228"/>
      <c r="N474" s="229"/>
      <c r="O474" s="229"/>
      <c r="P474" s="229"/>
      <c r="Q474" s="229"/>
      <c r="R474" s="229"/>
      <c r="S474" s="229"/>
      <c r="T474" s="230"/>
      <c r="AT474" s="224" t="s">
        <v>166</v>
      </c>
      <c r="AU474" s="224" t="s">
        <v>82</v>
      </c>
      <c r="AV474" s="12" t="s">
        <v>82</v>
      </c>
      <c r="AW474" s="12" t="s">
        <v>36</v>
      </c>
      <c r="AX474" s="12" t="s">
        <v>73</v>
      </c>
      <c r="AY474" s="224" t="s">
        <v>158</v>
      </c>
    </row>
    <row r="475" spans="2:51" s="14" customFormat="1" ht="13.5">
      <c r="B475" s="249"/>
      <c r="D475" s="216" t="s">
        <v>166</v>
      </c>
      <c r="E475" s="250" t="s">
        <v>5</v>
      </c>
      <c r="F475" s="251" t="s">
        <v>568</v>
      </c>
      <c r="H475" s="252">
        <v>464</v>
      </c>
      <c r="I475" s="253"/>
      <c r="L475" s="249"/>
      <c r="M475" s="254"/>
      <c r="N475" s="255"/>
      <c r="O475" s="255"/>
      <c r="P475" s="255"/>
      <c r="Q475" s="255"/>
      <c r="R475" s="255"/>
      <c r="S475" s="255"/>
      <c r="T475" s="256"/>
      <c r="AT475" s="250" t="s">
        <v>166</v>
      </c>
      <c r="AU475" s="250" t="s">
        <v>82</v>
      </c>
      <c r="AV475" s="14" t="s">
        <v>85</v>
      </c>
      <c r="AW475" s="14" t="s">
        <v>36</v>
      </c>
      <c r="AX475" s="14" t="s">
        <v>73</v>
      </c>
      <c r="AY475" s="250" t="s">
        <v>158</v>
      </c>
    </row>
    <row r="476" spans="2:51" s="11" customFormat="1" ht="13.5">
      <c r="B476" s="215"/>
      <c r="D476" s="216" t="s">
        <v>166</v>
      </c>
      <c r="E476" s="217" t="s">
        <v>5</v>
      </c>
      <c r="F476" s="218" t="s">
        <v>680</v>
      </c>
      <c r="H476" s="217" t="s">
        <v>5</v>
      </c>
      <c r="I476" s="219"/>
      <c r="L476" s="215"/>
      <c r="M476" s="220"/>
      <c r="N476" s="221"/>
      <c r="O476" s="221"/>
      <c r="P476" s="221"/>
      <c r="Q476" s="221"/>
      <c r="R476" s="221"/>
      <c r="S476" s="221"/>
      <c r="T476" s="222"/>
      <c r="AT476" s="217" t="s">
        <v>166</v>
      </c>
      <c r="AU476" s="217" t="s">
        <v>82</v>
      </c>
      <c r="AV476" s="11" t="s">
        <v>78</v>
      </c>
      <c r="AW476" s="11" t="s">
        <v>36</v>
      </c>
      <c r="AX476" s="11" t="s">
        <v>73</v>
      </c>
      <c r="AY476" s="217" t="s">
        <v>158</v>
      </c>
    </row>
    <row r="477" spans="2:51" s="12" customFormat="1" ht="13.5">
      <c r="B477" s="223"/>
      <c r="D477" s="216" t="s">
        <v>166</v>
      </c>
      <c r="E477" s="224" t="s">
        <v>5</v>
      </c>
      <c r="F477" s="225" t="s">
        <v>2576</v>
      </c>
      <c r="H477" s="226">
        <v>227</v>
      </c>
      <c r="I477" s="227"/>
      <c r="L477" s="223"/>
      <c r="M477" s="228"/>
      <c r="N477" s="229"/>
      <c r="O477" s="229"/>
      <c r="P477" s="229"/>
      <c r="Q477" s="229"/>
      <c r="R477" s="229"/>
      <c r="S477" s="229"/>
      <c r="T477" s="230"/>
      <c r="AT477" s="224" t="s">
        <v>166</v>
      </c>
      <c r="AU477" s="224" t="s">
        <v>82</v>
      </c>
      <c r="AV477" s="12" t="s">
        <v>82</v>
      </c>
      <c r="AW477" s="12" t="s">
        <v>36</v>
      </c>
      <c r="AX477" s="12" t="s">
        <v>73</v>
      </c>
      <c r="AY477" s="224" t="s">
        <v>158</v>
      </c>
    </row>
    <row r="478" spans="2:51" s="12" customFormat="1" ht="13.5">
      <c r="B478" s="223"/>
      <c r="D478" s="216" t="s">
        <v>166</v>
      </c>
      <c r="E478" s="224" t="s">
        <v>5</v>
      </c>
      <c r="F478" s="225" t="s">
        <v>2577</v>
      </c>
      <c r="H478" s="226">
        <v>-108.3</v>
      </c>
      <c r="I478" s="227"/>
      <c r="L478" s="223"/>
      <c r="M478" s="228"/>
      <c r="N478" s="229"/>
      <c r="O478" s="229"/>
      <c r="P478" s="229"/>
      <c r="Q478" s="229"/>
      <c r="R478" s="229"/>
      <c r="S478" s="229"/>
      <c r="T478" s="230"/>
      <c r="AT478" s="224" t="s">
        <v>166</v>
      </c>
      <c r="AU478" s="224" t="s">
        <v>82</v>
      </c>
      <c r="AV478" s="12" t="s">
        <v>82</v>
      </c>
      <c r="AW478" s="12" t="s">
        <v>36</v>
      </c>
      <c r="AX478" s="12" t="s">
        <v>73</v>
      </c>
      <c r="AY478" s="224" t="s">
        <v>158</v>
      </c>
    </row>
    <row r="479" spans="2:51" s="14" customFormat="1" ht="13.5">
      <c r="B479" s="249"/>
      <c r="D479" s="216" t="s">
        <v>166</v>
      </c>
      <c r="E479" s="250" t="s">
        <v>5</v>
      </c>
      <c r="F479" s="251" t="s">
        <v>568</v>
      </c>
      <c r="H479" s="252">
        <v>118.7</v>
      </c>
      <c r="I479" s="253"/>
      <c r="L479" s="249"/>
      <c r="M479" s="254"/>
      <c r="N479" s="255"/>
      <c r="O479" s="255"/>
      <c r="P479" s="255"/>
      <c r="Q479" s="255"/>
      <c r="R479" s="255"/>
      <c r="S479" s="255"/>
      <c r="T479" s="256"/>
      <c r="AT479" s="250" t="s">
        <v>166</v>
      </c>
      <c r="AU479" s="250" t="s">
        <v>82</v>
      </c>
      <c r="AV479" s="14" t="s">
        <v>85</v>
      </c>
      <c r="AW479" s="14" t="s">
        <v>36</v>
      </c>
      <c r="AX479" s="14" t="s">
        <v>73</v>
      </c>
      <c r="AY479" s="250" t="s">
        <v>158</v>
      </c>
    </row>
    <row r="480" spans="2:51" s="11" customFormat="1" ht="13.5">
      <c r="B480" s="215"/>
      <c r="D480" s="216" t="s">
        <v>166</v>
      </c>
      <c r="E480" s="217" t="s">
        <v>5</v>
      </c>
      <c r="F480" s="218" t="s">
        <v>287</v>
      </c>
      <c r="H480" s="217" t="s">
        <v>5</v>
      </c>
      <c r="I480" s="219"/>
      <c r="L480" s="215"/>
      <c r="M480" s="220"/>
      <c r="N480" s="221"/>
      <c r="O480" s="221"/>
      <c r="P480" s="221"/>
      <c r="Q480" s="221"/>
      <c r="R480" s="221"/>
      <c r="S480" s="221"/>
      <c r="T480" s="222"/>
      <c r="AT480" s="217" t="s">
        <v>166</v>
      </c>
      <c r="AU480" s="217" t="s">
        <v>82</v>
      </c>
      <c r="AV480" s="11" t="s">
        <v>78</v>
      </c>
      <c r="AW480" s="11" t="s">
        <v>36</v>
      </c>
      <c r="AX480" s="11" t="s">
        <v>73</v>
      </c>
      <c r="AY480" s="217" t="s">
        <v>158</v>
      </c>
    </row>
    <row r="481" spans="2:51" s="12" customFormat="1" ht="13.5">
      <c r="B481" s="223"/>
      <c r="D481" s="216" t="s">
        <v>166</v>
      </c>
      <c r="E481" s="224" t="s">
        <v>5</v>
      </c>
      <c r="F481" s="225" t="s">
        <v>2578</v>
      </c>
      <c r="H481" s="226">
        <v>262.4</v>
      </c>
      <c r="I481" s="227"/>
      <c r="L481" s="223"/>
      <c r="M481" s="228"/>
      <c r="N481" s="229"/>
      <c r="O481" s="229"/>
      <c r="P481" s="229"/>
      <c r="Q481" s="229"/>
      <c r="R481" s="229"/>
      <c r="S481" s="229"/>
      <c r="T481" s="230"/>
      <c r="AT481" s="224" t="s">
        <v>166</v>
      </c>
      <c r="AU481" s="224" t="s">
        <v>82</v>
      </c>
      <c r="AV481" s="12" t="s">
        <v>82</v>
      </c>
      <c r="AW481" s="12" t="s">
        <v>36</v>
      </c>
      <c r="AX481" s="12" t="s">
        <v>73</v>
      </c>
      <c r="AY481" s="224" t="s">
        <v>158</v>
      </c>
    </row>
    <row r="482" spans="2:51" s="11" customFormat="1" ht="13.5">
      <c r="B482" s="215"/>
      <c r="D482" s="216" t="s">
        <v>166</v>
      </c>
      <c r="E482" s="217" t="s">
        <v>5</v>
      </c>
      <c r="F482" s="218" t="s">
        <v>565</v>
      </c>
      <c r="H482" s="217" t="s">
        <v>5</v>
      </c>
      <c r="I482" s="219"/>
      <c r="L482" s="215"/>
      <c r="M482" s="220"/>
      <c r="N482" s="221"/>
      <c r="O482" s="221"/>
      <c r="P482" s="221"/>
      <c r="Q482" s="221"/>
      <c r="R482" s="221"/>
      <c r="S482" s="221"/>
      <c r="T482" s="222"/>
      <c r="AT482" s="217" t="s">
        <v>166</v>
      </c>
      <c r="AU482" s="217" t="s">
        <v>82</v>
      </c>
      <c r="AV482" s="11" t="s">
        <v>78</v>
      </c>
      <c r="AW482" s="11" t="s">
        <v>36</v>
      </c>
      <c r="AX482" s="11" t="s">
        <v>73</v>
      </c>
      <c r="AY482" s="217" t="s">
        <v>158</v>
      </c>
    </row>
    <row r="483" spans="2:51" s="12" customFormat="1" ht="13.5">
      <c r="B483" s="223"/>
      <c r="D483" s="216" t="s">
        <v>166</v>
      </c>
      <c r="E483" s="224" t="s">
        <v>5</v>
      </c>
      <c r="F483" s="225" t="s">
        <v>2579</v>
      </c>
      <c r="H483" s="226">
        <v>-116</v>
      </c>
      <c r="I483" s="227"/>
      <c r="L483" s="223"/>
      <c r="M483" s="228"/>
      <c r="N483" s="229"/>
      <c r="O483" s="229"/>
      <c r="P483" s="229"/>
      <c r="Q483" s="229"/>
      <c r="R483" s="229"/>
      <c r="S483" s="229"/>
      <c r="T483" s="230"/>
      <c r="AT483" s="224" t="s">
        <v>166</v>
      </c>
      <c r="AU483" s="224" t="s">
        <v>82</v>
      </c>
      <c r="AV483" s="12" t="s">
        <v>82</v>
      </c>
      <c r="AW483" s="12" t="s">
        <v>36</v>
      </c>
      <c r="AX483" s="12" t="s">
        <v>73</v>
      </c>
      <c r="AY483" s="224" t="s">
        <v>158</v>
      </c>
    </row>
    <row r="484" spans="2:51" s="14" customFormat="1" ht="13.5">
      <c r="B484" s="249"/>
      <c r="D484" s="216" t="s">
        <v>166</v>
      </c>
      <c r="E484" s="250" t="s">
        <v>5</v>
      </c>
      <c r="F484" s="251" t="s">
        <v>568</v>
      </c>
      <c r="H484" s="252">
        <v>146.4</v>
      </c>
      <c r="I484" s="253"/>
      <c r="L484" s="249"/>
      <c r="M484" s="254"/>
      <c r="N484" s="255"/>
      <c r="O484" s="255"/>
      <c r="P484" s="255"/>
      <c r="Q484" s="255"/>
      <c r="R484" s="255"/>
      <c r="S484" s="255"/>
      <c r="T484" s="256"/>
      <c r="AT484" s="250" t="s">
        <v>166</v>
      </c>
      <c r="AU484" s="250" t="s">
        <v>82</v>
      </c>
      <c r="AV484" s="14" t="s">
        <v>85</v>
      </c>
      <c r="AW484" s="14" t="s">
        <v>36</v>
      </c>
      <c r="AX484" s="14" t="s">
        <v>73</v>
      </c>
      <c r="AY484" s="250" t="s">
        <v>158</v>
      </c>
    </row>
    <row r="485" spans="2:51" s="11" customFormat="1" ht="13.5">
      <c r="B485" s="215"/>
      <c r="D485" s="216" t="s">
        <v>166</v>
      </c>
      <c r="E485" s="217" t="s">
        <v>5</v>
      </c>
      <c r="F485" s="218" t="s">
        <v>587</v>
      </c>
      <c r="H485" s="217" t="s">
        <v>5</v>
      </c>
      <c r="I485" s="219"/>
      <c r="L485" s="215"/>
      <c r="M485" s="220"/>
      <c r="N485" s="221"/>
      <c r="O485" s="221"/>
      <c r="P485" s="221"/>
      <c r="Q485" s="221"/>
      <c r="R485" s="221"/>
      <c r="S485" s="221"/>
      <c r="T485" s="222"/>
      <c r="AT485" s="217" t="s">
        <v>166</v>
      </c>
      <c r="AU485" s="217" t="s">
        <v>82</v>
      </c>
      <c r="AV485" s="11" t="s">
        <v>78</v>
      </c>
      <c r="AW485" s="11" t="s">
        <v>36</v>
      </c>
      <c r="AX485" s="11" t="s">
        <v>73</v>
      </c>
      <c r="AY485" s="217" t="s">
        <v>158</v>
      </c>
    </row>
    <row r="486" spans="2:51" s="12" customFormat="1" ht="13.5">
      <c r="B486" s="223"/>
      <c r="D486" s="216" t="s">
        <v>166</v>
      </c>
      <c r="E486" s="224" t="s">
        <v>5</v>
      </c>
      <c r="F486" s="225" t="s">
        <v>2580</v>
      </c>
      <c r="H486" s="226">
        <v>68</v>
      </c>
      <c r="I486" s="227"/>
      <c r="L486" s="223"/>
      <c r="M486" s="228"/>
      <c r="N486" s="229"/>
      <c r="O486" s="229"/>
      <c r="P486" s="229"/>
      <c r="Q486" s="229"/>
      <c r="R486" s="229"/>
      <c r="S486" s="229"/>
      <c r="T486" s="230"/>
      <c r="AT486" s="224" t="s">
        <v>166</v>
      </c>
      <c r="AU486" s="224" t="s">
        <v>82</v>
      </c>
      <c r="AV486" s="12" t="s">
        <v>82</v>
      </c>
      <c r="AW486" s="12" t="s">
        <v>36</v>
      </c>
      <c r="AX486" s="12" t="s">
        <v>73</v>
      </c>
      <c r="AY486" s="224" t="s">
        <v>158</v>
      </c>
    </row>
    <row r="487" spans="2:51" s="12" customFormat="1" ht="13.5">
      <c r="B487" s="223"/>
      <c r="D487" s="216" t="s">
        <v>166</v>
      </c>
      <c r="E487" s="224" t="s">
        <v>5</v>
      </c>
      <c r="F487" s="225" t="s">
        <v>2581</v>
      </c>
      <c r="H487" s="226">
        <v>12</v>
      </c>
      <c r="I487" s="227"/>
      <c r="L487" s="223"/>
      <c r="M487" s="228"/>
      <c r="N487" s="229"/>
      <c r="O487" s="229"/>
      <c r="P487" s="229"/>
      <c r="Q487" s="229"/>
      <c r="R487" s="229"/>
      <c r="S487" s="229"/>
      <c r="T487" s="230"/>
      <c r="AT487" s="224" t="s">
        <v>166</v>
      </c>
      <c r="AU487" s="224" t="s">
        <v>82</v>
      </c>
      <c r="AV487" s="12" t="s">
        <v>82</v>
      </c>
      <c r="AW487" s="12" t="s">
        <v>36</v>
      </c>
      <c r="AX487" s="12" t="s">
        <v>73</v>
      </c>
      <c r="AY487" s="224" t="s">
        <v>158</v>
      </c>
    </row>
    <row r="488" spans="2:51" s="13" customFormat="1" ht="13.5">
      <c r="B488" s="231"/>
      <c r="D488" s="216" t="s">
        <v>166</v>
      </c>
      <c r="E488" s="232" t="s">
        <v>5</v>
      </c>
      <c r="F488" s="233" t="s">
        <v>169</v>
      </c>
      <c r="H488" s="234">
        <v>1268.6</v>
      </c>
      <c r="I488" s="235"/>
      <c r="L488" s="231"/>
      <c r="M488" s="236"/>
      <c r="N488" s="237"/>
      <c r="O488" s="237"/>
      <c r="P488" s="237"/>
      <c r="Q488" s="237"/>
      <c r="R488" s="237"/>
      <c r="S488" s="237"/>
      <c r="T488" s="238"/>
      <c r="AT488" s="232" t="s">
        <v>166</v>
      </c>
      <c r="AU488" s="232" t="s">
        <v>82</v>
      </c>
      <c r="AV488" s="13" t="s">
        <v>88</v>
      </c>
      <c r="AW488" s="13" t="s">
        <v>36</v>
      </c>
      <c r="AX488" s="13" t="s">
        <v>78</v>
      </c>
      <c r="AY488" s="232" t="s">
        <v>158</v>
      </c>
    </row>
    <row r="489" spans="2:65" s="1" customFormat="1" ht="16.5" customHeight="1">
      <c r="B489" s="202"/>
      <c r="C489" s="239" t="s">
        <v>625</v>
      </c>
      <c r="D489" s="239" t="s">
        <v>245</v>
      </c>
      <c r="E489" s="240" t="s">
        <v>2582</v>
      </c>
      <c r="F489" s="241" t="s">
        <v>2583</v>
      </c>
      <c r="G489" s="242" t="s">
        <v>163</v>
      </c>
      <c r="H489" s="243">
        <v>1293.972</v>
      </c>
      <c r="I489" s="244"/>
      <c r="J489" s="245">
        <f>ROUND(I489*H489,2)</f>
        <v>0</v>
      </c>
      <c r="K489" s="241" t="s">
        <v>5</v>
      </c>
      <c r="L489" s="246"/>
      <c r="M489" s="247" t="s">
        <v>5</v>
      </c>
      <c r="N489" s="248" t="s">
        <v>44</v>
      </c>
      <c r="O489" s="48"/>
      <c r="P489" s="212">
        <f>O489*H489</f>
        <v>0</v>
      </c>
      <c r="Q489" s="212">
        <v>0</v>
      </c>
      <c r="R489" s="212">
        <f>Q489*H489</f>
        <v>0</v>
      </c>
      <c r="S489" s="212">
        <v>0</v>
      </c>
      <c r="T489" s="213">
        <f>S489*H489</f>
        <v>0</v>
      </c>
      <c r="AR489" s="25" t="s">
        <v>204</v>
      </c>
      <c r="AT489" s="25" t="s">
        <v>245</v>
      </c>
      <c r="AU489" s="25" t="s">
        <v>82</v>
      </c>
      <c r="AY489" s="25" t="s">
        <v>158</v>
      </c>
      <c r="BE489" s="214">
        <f>IF(N489="základní",J489,0)</f>
        <v>0</v>
      </c>
      <c r="BF489" s="214">
        <f>IF(N489="snížená",J489,0)</f>
        <v>0</v>
      </c>
      <c r="BG489" s="214">
        <f>IF(N489="zákl. přenesená",J489,0)</f>
        <v>0</v>
      </c>
      <c r="BH489" s="214">
        <f>IF(N489="sníž. přenesená",J489,0)</f>
        <v>0</v>
      </c>
      <c r="BI489" s="214">
        <f>IF(N489="nulová",J489,0)</f>
        <v>0</v>
      </c>
      <c r="BJ489" s="25" t="s">
        <v>78</v>
      </c>
      <c r="BK489" s="214">
        <f>ROUND(I489*H489,2)</f>
        <v>0</v>
      </c>
      <c r="BL489" s="25" t="s">
        <v>88</v>
      </c>
      <c r="BM489" s="25" t="s">
        <v>2584</v>
      </c>
    </row>
    <row r="490" spans="2:51" s="12" customFormat="1" ht="13.5">
      <c r="B490" s="223"/>
      <c r="D490" s="216" t="s">
        <v>166</v>
      </c>
      <c r="E490" s="224" t="s">
        <v>5</v>
      </c>
      <c r="F490" s="225" t="s">
        <v>2585</v>
      </c>
      <c r="H490" s="226">
        <v>1293.972</v>
      </c>
      <c r="I490" s="227"/>
      <c r="L490" s="223"/>
      <c r="M490" s="228"/>
      <c r="N490" s="229"/>
      <c r="O490" s="229"/>
      <c r="P490" s="229"/>
      <c r="Q490" s="229"/>
      <c r="R490" s="229"/>
      <c r="S490" s="229"/>
      <c r="T490" s="230"/>
      <c r="AT490" s="224" t="s">
        <v>166</v>
      </c>
      <c r="AU490" s="224" t="s">
        <v>82</v>
      </c>
      <c r="AV490" s="12" t="s">
        <v>82</v>
      </c>
      <c r="AW490" s="12" t="s">
        <v>36</v>
      </c>
      <c r="AX490" s="12" t="s">
        <v>73</v>
      </c>
      <c r="AY490" s="224" t="s">
        <v>158</v>
      </c>
    </row>
    <row r="491" spans="2:51" s="13" customFormat="1" ht="13.5">
      <c r="B491" s="231"/>
      <c r="D491" s="216" t="s">
        <v>166</v>
      </c>
      <c r="E491" s="232" t="s">
        <v>5</v>
      </c>
      <c r="F491" s="233" t="s">
        <v>169</v>
      </c>
      <c r="H491" s="234">
        <v>1293.972</v>
      </c>
      <c r="I491" s="235"/>
      <c r="L491" s="231"/>
      <c r="M491" s="236"/>
      <c r="N491" s="237"/>
      <c r="O491" s="237"/>
      <c r="P491" s="237"/>
      <c r="Q491" s="237"/>
      <c r="R491" s="237"/>
      <c r="S491" s="237"/>
      <c r="T491" s="238"/>
      <c r="AT491" s="232" t="s">
        <v>166</v>
      </c>
      <c r="AU491" s="232" t="s">
        <v>82</v>
      </c>
      <c r="AV491" s="13" t="s">
        <v>88</v>
      </c>
      <c r="AW491" s="13" t="s">
        <v>36</v>
      </c>
      <c r="AX491" s="13" t="s">
        <v>78</v>
      </c>
      <c r="AY491" s="232" t="s">
        <v>158</v>
      </c>
    </row>
    <row r="492" spans="2:65" s="1" customFormat="1" ht="89.25" customHeight="1">
      <c r="B492" s="202"/>
      <c r="C492" s="203" t="s">
        <v>630</v>
      </c>
      <c r="D492" s="203" t="s">
        <v>160</v>
      </c>
      <c r="E492" s="204" t="s">
        <v>631</v>
      </c>
      <c r="F492" s="205" t="s">
        <v>632</v>
      </c>
      <c r="G492" s="206" t="s">
        <v>304</v>
      </c>
      <c r="H492" s="207">
        <v>605.5</v>
      </c>
      <c r="I492" s="208"/>
      <c r="J492" s="209">
        <f>ROUND(I492*H492,2)</f>
        <v>0</v>
      </c>
      <c r="K492" s="205" t="s">
        <v>164</v>
      </c>
      <c r="L492" s="47"/>
      <c r="M492" s="210" t="s">
        <v>5</v>
      </c>
      <c r="N492" s="211" t="s">
        <v>44</v>
      </c>
      <c r="O492" s="48"/>
      <c r="P492" s="212">
        <f>O492*H492</f>
        <v>0</v>
      </c>
      <c r="Q492" s="212">
        <v>0</v>
      </c>
      <c r="R492" s="212">
        <f>Q492*H492</f>
        <v>0</v>
      </c>
      <c r="S492" s="212">
        <v>0</v>
      </c>
      <c r="T492" s="213">
        <f>S492*H492</f>
        <v>0</v>
      </c>
      <c r="AR492" s="25" t="s">
        <v>88</v>
      </c>
      <c r="AT492" s="25" t="s">
        <v>160</v>
      </c>
      <c r="AU492" s="25" t="s">
        <v>82</v>
      </c>
      <c r="AY492" s="25" t="s">
        <v>158</v>
      </c>
      <c r="BE492" s="214">
        <f>IF(N492="základní",J492,0)</f>
        <v>0</v>
      </c>
      <c r="BF492" s="214">
        <f>IF(N492="snížená",J492,0)</f>
        <v>0</v>
      </c>
      <c r="BG492" s="214">
        <f>IF(N492="zákl. přenesená",J492,0)</f>
        <v>0</v>
      </c>
      <c r="BH492" s="214">
        <f>IF(N492="sníž. přenesená",J492,0)</f>
        <v>0</v>
      </c>
      <c r="BI492" s="214">
        <f>IF(N492="nulová",J492,0)</f>
        <v>0</v>
      </c>
      <c r="BJ492" s="25" t="s">
        <v>78</v>
      </c>
      <c r="BK492" s="214">
        <f>ROUND(I492*H492,2)</f>
        <v>0</v>
      </c>
      <c r="BL492" s="25" t="s">
        <v>88</v>
      </c>
      <c r="BM492" s="25" t="s">
        <v>2586</v>
      </c>
    </row>
    <row r="493" spans="2:51" s="11" customFormat="1" ht="13.5">
      <c r="B493" s="215"/>
      <c r="D493" s="216" t="s">
        <v>166</v>
      </c>
      <c r="E493" s="217" t="s">
        <v>5</v>
      </c>
      <c r="F493" s="218" t="s">
        <v>634</v>
      </c>
      <c r="H493" s="217" t="s">
        <v>5</v>
      </c>
      <c r="I493" s="219"/>
      <c r="L493" s="215"/>
      <c r="M493" s="220"/>
      <c r="N493" s="221"/>
      <c r="O493" s="221"/>
      <c r="P493" s="221"/>
      <c r="Q493" s="221"/>
      <c r="R493" s="221"/>
      <c r="S493" s="221"/>
      <c r="T493" s="222"/>
      <c r="AT493" s="217" t="s">
        <v>166</v>
      </c>
      <c r="AU493" s="217" t="s">
        <v>82</v>
      </c>
      <c r="AV493" s="11" t="s">
        <v>78</v>
      </c>
      <c r="AW493" s="11" t="s">
        <v>36</v>
      </c>
      <c r="AX493" s="11" t="s">
        <v>73</v>
      </c>
      <c r="AY493" s="217" t="s">
        <v>158</v>
      </c>
    </row>
    <row r="494" spans="2:51" s="11" customFormat="1" ht="13.5">
      <c r="B494" s="215"/>
      <c r="D494" s="216" t="s">
        <v>166</v>
      </c>
      <c r="E494" s="217" t="s">
        <v>5</v>
      </c>
      <c r="F494" s="218" t="s">
        <v>635</v>
      </c>
      <c r="H494" s="217" t="s">
        <v>5</v>
      </c>
      <c r="I494" s="219"/>
      <c r="L494" s="215"/>
      <c r="M494" s="220"/>
      <c r="N494" s="221"/>
      <c r="O494" s="221"/>
      <c r="P494" s="221"/>
      <c r="Q494" s="221"/>
      <c r="R494" s="221"/>
      <c r="S494" s="221"/>
      <c r="T494" s="222"/>
      <c r="AT494" s="217" t="s">
        <v>166</v>
      </c>
      <c r="AU494" s="217" t="s">
        <v>82</v>
      </c>
      <c r="AV494" s="11" t="s">
        <v>78</v>
      </c>
      <c r="AW494" s="11" t="s">
        <v>36</v>
      </c>
      <c r="AX494" s="11" t="s">
        <v>73</v>
      </c>
      <c r="AY494" s="217" t="s">
        <v>158</v>
      </c>
    </row>
    <row r="495" spans="2:51" s="11" customFormat="1" ht="13.5">
      <c r="B495" s="215"/>
      <c r="D495" s="216" t="s">
        <v>166</v>
      </c>
      <c r="E495" s="217" t="s">
        <v>5</v>
      </c>
      <c r="F495" s="218" t="s">
        <v>636</v>
      </c>
      <c r="H495" s="217" t="s">
        <v>5</v>
      </c>
      <c r="I495" s="219"/>
      <c r="L495" s="215"/>
      <c r="M495" s="220"/>
      <c r="N495" s="221"/>
      <c r="O495" s="221"/>
      <c r="P495" s="221"/>
      <c r="Q495" s="221"/>
      <c r="R495" s="221"/>
      <c r="S495" s="221"/>
      <c r="T495" s="222"/>
      <c r="AT495" s="217" t="s">
        <v>166</v>
      </c>
      <c r="AU495" s="217" t="s">
        <v>82</v>
      </c>
      <c r="AV495" s="11" t="s">
        <v>78</v>
      </c>
      <c r="AW495" s="11" t="s">
        <v>36</v>
      </c>
      <c r="AX495" s="11" t="s">
        <v>73</v>
      </c>
      <c r="AY495" s="217" t="s">
        <v>158</v>
      </c>
    </row>
    <row r="496" spans="2:51" s="12" customFormat="1" ht="13.5">
      <c r="B496" s="223"/>
      <c r="D496" s="216" t="s">
        <v>166</v>
      </c>
      <c r="E496" s="224" t="s">
        <v>5</v>
      </c>
      <c r="F496" s="225" t="s">
        <v>2587</v>
      </c>
      <c r="H496" s="226">
        <v>605.5</v>
      </c>
      <c r="I496" s="227"/>
      <c r="L496" s="223"/>
      <c r="M496" s="228"/>
      <c r="N496" s="229"/>
      <c r="O496" s="229"/>
      <c r="P496" s="229"/>
      <c r="Q496" s="229"/>
      <c r="R496" s="229"/>
      <c r="S496" s="229"/>
      <c r="T496" s="230"/>
      <c r="AT496" s="224" t="s">
        <v>166</v>
      </c>
      <c r="AU496" s="224" t="s">
        <v>82</v>
      </c>
      <c r="AV496" s="12" t="s">
        <v>82</v>
      </c>
      <c r="AW496" s="12" t="s">
        <v>36</v>
      </c>
      <c r="AX496" s="12" t="s">
        <v>73</v>
      </c>
      <c r="AY496" s="224" t="s">
        <v>158</v>
      </c>
    </row>
    <row r="497" spans="2:51" s="13" customFormat="1" ht="13.5">
      <c r="B497" s="231"/>
      <c r="D497" s="216" t="s">
        <v>166</v>
      </c>
      <c r="E497" s="232" t="s">
        <v>5</v>
      </c>
      <c r="F497" s="233" t="s">
        <v>169</v>
      </c>
      <c r="H497" s="234">
        <v>605.5</v>
      </c>
      <c r="I497" s="235"/>
      <c r="L497" s="231"/>
      <c r="M497" s="236"/>
      <c r="N497" s="237"/>
      <c r="O497" s="237"/>
      <c r="P497" s="237"/>
      <c r="Q497" s="237"/>
      <c r="R497" s="237"/>
      <c r="S497" s="237"/>
      <c r="T497" s="238"/>
      <c r="AT497" s="232" t="s">
        <v>166</v>
      </c>
      <c r="AU497" s="232" t="s">
        <v>82</v>
      </c>
      <c r="AV497" s="13" t="s">
        <v>88</v>
      </c>
      <c r="AW497" s="13" t="s">
        <v>36</v>
      </c>
      <c r="AX497" s="13" t="s">
        <v>78</v>
      </c>
      <c r="AY497" s="232" t="s">
        <v>158</v>
      </c>
    </row>
    <row r="498" spans="2:65" s="1" customFormat="1" ht="16.5" customHeight="1">
      <c r="B498" s="202"/>
      <c r="C498" s="239" t="s">
        <v>638</v>
      </c>
      <c r="D498" s="239" t="s">
        <v>245</v>
      </c>
      <c r="E498" s="240" t="s">
        <v>639</v>
      </c>
      <c r="F498" s="241" t="s">
        <v>640</v>
      </c>
      <c r="G498" s="242" t="s">
        <v>163</v>
      </c>
      <c r="H498" s="243">
        <v>169.54</v>
      </c>
      <c r="I498" s="244"/>
      <c r="J498" s="245">
        <f>ROUND(I498*H498,2)</f>
        <v>0</v>
      </c>
      <c r="K498" s="241" t="s">
        <v>5</v>
      </c>
      <c r="L498" s="246"/>
      <c r="M498" s="247" t="s">
        <v>5</v>
      </c>
      <c r="N498" s="248" t="s">
        <v>44</v>
      </c>
      <c r="O498" s="48"/>
      <c r="P498" s="212">
        <f>O498*H498</f>
        <v>0</v>
      </c>
      <c r="Q498" s="212">
        <v>0</v>
      </c>
      <c r="R498" s="212">
        <f>Q498*H498</f>
        <v>0</v>
      </c>
      <c r="S498" s="212">
        <v>0</v>
      </c>
      <c r="T498" s="213">
        <f>S498*H498</f>
        <v>0</v>
      </c>
      <c r="AR498" s="25" t="s">
        <v>204</v>
      </c>
      <c r="AT498" s="25" t="s">
        <v>245</v>
      </c>
      <c r="AU498" s="25" t="s">
        <v>82</v>
      </c>
      <c r="AY498" s="25" t="s">
        <v>158</v>
      </c>
      <c r="BE498" s="214">
        <f>IF(N498="základní",J498,0)</f>
        <v>0</v>
      </c>
      <c r="BF498" s="214">
        <f>IF(N498="snížená",J498,0)</f>
        <v>0</v>
      </c>
      <c r="BG498" s="214">
        <f>IF(N498="zákl. přenesená",J498,0)</f>
        <v>0</v>
      </c>
      <c r="BH498" s="214">
        <f>IF(N498="sníž. přenesená",J498,0)</f>
        <v>0</v>
      </c>
      <c r="BI498" s="214">
        <f>IF(N498="nulová",J498,0)</f>
        <v>0</v>
      </c>
      <c r="BJ498" s="25" t="s">
        <v>78</v>
      </c>
      <c r="BK498" s="214">
        <f>ROUND(I498*H498,2)</f>
        <v>0</v>
      </c>
      <c r="BL498" s="25" t="s">
        <v>88</v>
      </c>
      <c r="BM498" s="25" t="s">
        <v>2588</v>
      </c>
    </row>
    <row r="499" spans="2:51" s="12" customFormat="1" ht="13.5">
      <c r="B499" s="223"/>
      <c r="D499" s="216" t="s">
        <v>166</v>
      </c>
      <c r="E499" s="224" t="s">
        <v>5</v>
      </c>
      <c r="F499" s="225" t="s">
        <v>2589</v>
      </c>
      <c r="H499" s="226">
        <v>169.54</v>
      </c>
      <c r="I499" s="227"/>
      <c r="L499" s="223"/>
      <c r="M499" s="228"/>
      <c r="N499" s="229"/>
      <c r="O499" s="229"/>
      <c r="P499" s="229"/>
      <c r="Q499" s="229"/>
      <c r="R499" s="229"/>
      <c r="S499" s="229"/>
      <c r="T499" s="230"/>
      <c r="AT499" s="224" t="s">
        <v>166</v>
      </c>
      <c r="AU499" s="224" t="s">
        <v>82</v>
      </c>
      <c r="AV499" s="12" t="s">
        <v>82</v>
      </c>
      <c r="AW499" s="12" t="s">
        <v>36</v>
      </c>
      <c r="AX499" s="12" t="s">
        <v>73</v>
      </c>
      <c r="AY499" s="224" t="s">
        <v>158</v>
      </c>
    </row>
    <row r="500" spans="2:51" s="13" customFormat="1" ht="13.5">
      <c r="B500" s="231"/>
      <c r="D500" s="216" t="s">
        <v>166</v>
      </c>
      <c r="E500" s="232" t="s">
        <v>5</v>
      </c>
      <c r="F500" s="233" t="s">
        <v>169</v>
      </c>
      <c r="H500" s="234">
        <v>169.54</v>
      </c>
      <c r="I500" s="235"/>
      <c r="L500" s="231"/>
      <c r="M500" s="236"/>
      <c r="N500" s="237"/>
      <c r="O500" s="237"/>
      <c r="P500" s="237"/>
      <c r="Q500" s="237"/>
      <c r="R500" s="237"/>
      <c r="S500" s="237"/>
      <c r="T500" s="238"/>
      <c r="AT500" s="232" t="s">
        <v>166</v>
      </c>
      <c r="AU500" s="232" t="s">
        <v>82</v>
      </c>
      <c r="AV500" s="13" t="s">
        <v>88</v>
      </c>
      <c r="AW500" s="13" t="s">
        <v>36</v>
      </c>
      <c r="AX500" s="13" t="s">
        <v>78</v>
      </c>
      <c r="AY500" s="232" t="s">
        <v>158</v>
      </c>
    </row>
    <row r="501" spans="2:65" s="1" customFormat="1" ht="89.25" customHeight="1">
      <c r="B501" s="202"/>
      <c r="C501" s="203" t="s">
        <v>643</v>
      </c>
      <c r="D501" s="203" t="s">
        <v>160</v>
      </c>
      <c r="E501" s="204" t="s">
        <v>644</v>
      </c>
      <c r="F501" s="205" t="s">
        <v>645</v>
      </c>
      <c r="G501" s="206" t="s">
        <v>304</v>
      </c>
      <c r="H501" s="207">
        <v>631.84</v>
      </c>
      <c r="I501" s="208"/>
      <c r="J501" s="209">
        <f>ROUND(I501*H501,2)</f>
        <v>0</v>
      </c>
      <c r="K501" s="205" t="s">
        <v>164</v>
      </c>
      <c r="L501" s="47"/>
      <c r="M501" s="210" t="s">
        <v>5</v>
      </c>
      <c r="N501" s="211" t="s">
        <v>44</v>
      </c>
      <c r="O501" s="48"/>
      <c r="P501" s="212">
        <f>O501*H501</f>
        <v>0</v>
      </c>
      <c r="Q501" s="212">
        <v>0</v>
      </c>
      <c r="R501" s="212">
        <f>Q501*H501</f>
        <v>0</v>
      </c>
      <c r="S501" s="212">
        <v>0</v>
      </c>
      <c r="T501" s="213">
        <f>S501*H501</f>
        <v>0</v>
      </c>
      <c r="AR501" s="25" t="s">
        <v>88</v>
      </c>
      <c r="AT501" s="25" t="s">
        <v>160</v>
      </c>
      <c r="AU501" s="25" t="s">
        <v>82</v>
      </c>
      <c r="AY501" s="25" t="s">
        <v>158</v>
      </c>
      <c r="BE501" s="214">
        <f>IF(N501="základní",J501,0)</f>
        <v>0</v>
      </c>
      <c r="BF501" s="214">
        <f>IF(N501="snížená",J501,0)</f>
        <v>0</v>
      </c>
      <c r="BG501" s="214">
        <f>IF(N501="zákl. přenesená",J501,0)</f>
        <v>0</v>
      </c>
      <c r="BH501" s="214">
        <f>IF(N501="sníž. přenesená",J501,0)</f>
        <v>0</v>
      </c>
      <c r="BI501" s="214">
        <f>IF(N501="nulová",J501,0)</f>
        <v>0</v>
      </c>
      <c r="BJ501" s="25" t="s">
        <v>78</v>
      </c>
      <c r="BK501" s="214">
        <f>ROUND(I501*H501,2)</f>
        <v>0</v>
      </c>
      <c r="BL501" s="25" t="s">
        <v>88</v>
      </c>
      <c r="BM501" s="25" t="s">
        <v>2590</v>
      </c>
    </row>
    <row r="502" spans="2:51" s="11" customFormat="1" ht="13.5">
      <c r="B502" s="215"/>
      <c r="D502" s="216" t="s">
        <v>166</v>
      </c>
      <c r="E502" s="217" t="s">
        <v>5</v>
      </c>
      <c r="F502" s="218" t="s">
        <v>647</v>
      </c>
      <c r="H502" s="217" t="s">
        <v>5</v>
      </c>
      <c r="I502" s="219"/>
      <c r="L502" s="215"/>
      <c r="M502" s="220"/>
      <c r="N502" s="221"/>
      <c r="O502" s="221"/>
      <c r="P502" s="221"/>
      <c r="Q502" s="221"/>
      <c r="R502" s="221"/>
      <c r="S502" s="221"/>
      <c r="T502" s="222"/>
      <c r="AT502" s="217" t="s">
        <v>166</v>
      </c>
      <c r="AU502" s="217" t="s">
        <v>82</v>
      </c>
      <c r="AV502" s="11" t="s">
        <v>78</v>
      </c>
      <c r="AW502" s="11" t="s">
        <v>36</v>
      </c>
      <c r="AX502" s="11" t="s">
        <v>73</v>
      </c>
      <c r="AY502" s="217" t="s">
        <v>158</v>
      </c>
    </row>
    <row r="503" spans="2:51" s="12" customFormat="1" ht="13.5">
      <c r="B503" s="223"/>
      <c r="D503" s="216" t="s">
        <v>166</v>
      </c>
      <c r="E503" s="224" t="s">
        <v>5</v>
      </c>
      <c r="F503" s="225" t="s">
        <v>2591</v>
      </c>
      <c r="H503" s="226">
        <v>183.75</v>
      </c>
      <c r="I503" s="227"/>
      <c r="L503" s="223"/>
      <c r="M503" s="228"/>
      <c r="N503" s="229"/>
      <c r="O503" s="229"/>
      <c r="P503" s="229"/>
      <c r="Q503" s="229"/>
      <c r="R503" s="229"/>
      <c r="S503" s="229"/>
      <c r="T503" s="230"/>
      <c r="AT503" s="224" t="s">
        <v>166</v>
      </c>
      <c r="AU503" s="224" t="s">
        <v>82</v>
      </c>
      <c r="AV503" s="12" t="s">
        <v>82</v>
      </c>
      <c r="AW503" s="12" t="s">
        <v>36</v>
      </c>
      <c r="AX503" s="12" t="s">
        <v>73</v>
      </c>
      <c r="AY503" s="224" t="s">
        <v>158</v>
      </c>
    </row>
    <row r="504" spans="2:51" s="12" customFormat="1" ht="13.5">
      <c r="B504" s="223"/>
      <c r="D504" s="216" t="s">
        <v>166</v>
      </c>
      <c r="E504" s="224" t="s">
        <v>5</v>
      </c>
      <c r="F504" s="225" t="s">
        <v>2592</v>
      </c>
      <c r="H504" s="226">
        <v>3.15</v>
      </c>
      <c r="I504" s="227"/>
      <c r="L504" s="223"/>
      <c r="M504" s="228"/>
      <c r="N504" s="229"/>
      <c r="O504" s="229"/>
      <c r="P504" s="229"/>
      <c r="Q504" s="229"/>
      <c r="R504" s="229"/>
      <c r="S504" s="229"/>
      <c r="T504" s="230"/>
      <c r="AT504" s="224" t="s">
        <v>166</v>
      </c>
      <c r="AU504" s="224" t="s">
        <v>82</v>
      </c>
      <c r="AV504" s="12" t="s">
        <v>82</v>
      </c>
      <c r="AW504" s="12" t="s">
        <v>36</v>
      </c>
      <c r="AX504" s="12" t="s">
        <v>73</v>
      </c>
      <c r="AY504" s="224" t="s">
        <v>158</v>
      </c>
    </row>
    <row r="505" spans="2:51" s="12" customFormat="1" ht="13.5">
      <c r="B505" s="223"/>
      <c r="D505" s="216" t="s">
        <v>166</v>
      </c>
      <c r="E505" s="224" t="s">
        <v>5</v>
      </c>
      <c r="F505" s="225" t="s">
        <v>2593</v>
      </c>
      <c r="H505" s="226">
        <v>18</v>
      </c>
      <c r="I505" s="227"/>
      <c r="L505" s="223"/>
      <c r="M505" s="228"/>
      <c r="N505" s="229"/>
      <c r="O505" s="229"/>
      <c r="P505" s="229"/>
      <c r="Q505" s="229"/>
      <c r="R505" s="229"/>
      <c r="S505" s="229"/>
      <c r="T505" s="230"/>
      <c r="AT505" s="224" t="s">
        <v>166</v>
      </c>
      <c r="AU505" s="224" t="s">
        <v>82</v>
      </c>
      <c r="AV505" s="12" t="s">
        <v>82</v>
      </c>
      <c r="AW505" s="12" t="s">
        <v>36</v>
      </c>
      <c r="AX505" s="12" t="s">
        <v>73</v>
      </c>
      <c r="AY505" s="224" t="s">
        <v>158</v>
      </c>
    </row>
    <row r="506" spans="2:51" s="12" customFormat="1" ht="13.5">
      <c r="B506" s="223"/>
      <c r="D506" s="216" t="s">
        <v>166</v>
      </c>
      <c r="E506" s="224" t="s">
        <v>5</v>
      </c>
      <c r="F506" s="225" t="s">
        <v>2594</v>
      </c>
      <c r="H506" s="226">
        <v>1.2</v>
      </c>
      <c r="I506" s="227"/>
      <c r="L506" s="223"/>
      <c r="M506" s="228"/>
      <c r="N506" s="229"/>
      <c r="O506" s="229"/>
      <c r="P506" s="229"/>
      <c r="Q506" s="229"/>
      <c r="R506" s="229"/>
      <c r="S506" s="229"/>
      <c r="T506" s="230"/>
      <c r="AT506" s="224" t="s">
        <v>166</v>
      </c>
      <c r="AU506" s="224" t="s">
        <v>82</v>
      </c>
      <c r="AV506" s="12" t="s">
        <v>82</v>
      </c>
      <c r="AW506" s="12" t="s">
        <v>36</v>
      </c>
      <c r="AX506" s="12" t="s">
        <v>73</v>
      </c>
      <c r="AY506" s="224" t="s">
        <v>158</v>
      </c>
    </row>
    <row r="507" spans="2:51" s="12" customFormat="1" ht="13.5">
      <c r="B507" s="223"/>
      <c r="D507" s="216" t="s">
        <v>166</v>
      </c>
      <c r="E507" s="224" t="s">
        <v>5</v>
      </c>
      <c r="F507" s="225" t="s">
        <v>2595</v>
      </c>
      <c r="H507" s="226">
        <v>0.6</v>
      </c>
      <c r="I507" s="227"/>
      <c r="L507" s="223"/>
      <c r="M507" s="228"/>
      <c r="N507" s="229"/>
      <c r="O507" s="229"/>
      <c r="P507" s="229"/>
      <c r="Q507" s="229"/>
      <c r="R507" s="229"/>
      <c r="S507" s="229"/>
      <c r="T507" s="230"/>
      <c r="AT507" s="224" t="s">
        <v>166</v>
      </c>
      <c r="AU507" s="224" t="s">
        <v>82</v>
      </c>
      <c r="AV507" s="12" t="s">
        <v>82</v>
      </c>
      <c r="AW507" s="12" t="s">
        <v>36</v>
      </c>
      <c r="AX507" s="12" t="s">
        <v>73</v>
      </c>
      <c r="AY507" s="224" t="s">
        <v>158</v>
      </c>
    </row>
    <row r="508" spans="2:51" s="12" customFormat="1" ht="13.5">
      <c r="B508" s="223"/>
      <c r="D508" s="216" t="s">
        <v>166</v>
      </c>
      <c r="E508" s="224" t="s">
        <v>5</v>
      </c>
      <c r="F508" s="225" t="s">
        <v>654</v>
      </c>
      <c r="H508" s="226">
        <v>18.75</v>
      </c>
      <c r="I508" s="227"/>
      <c r="L508" s="223"/>
      <c r="M508" s="228"/>
      <c r="N508" s="229"/>
      <c r="O508" s="229"/>
      <c r="P508" s="229"/>
      <c r="Q508" s="229"/>
      <c r="R508" s="229"/>
      <c r="S508" s="229"/>
      <c r="T508" s="230"/>
      <c r="AT508" s="224" t="s">
        <v>166</v>
      </c>
      <c r="AU508" s="224" t="s">
        <v>82</v>
      </c>
      <c r="AV508" s="12" t="s">
        <v>82</v>
      </c>
      <c r="AW508" s="12" t="s">
        <v>36</v>
      </c>
      <c r="AX508" s="12" t="s">
        <v>73</v>
      </c>
      <c r="AY508" s="224" t="s">
        <v>158</v>
      </c>
    </row>
    <row r="509" spans="2:51" s="12" customFormat="1" ht="13.5">
      <c r="B509" s="223"/>
      <c r="D509" s="216" t="s">
        <v>166</v>
      </c>
      <c r="E509" s="224" t="s">
        <v>5</v>
      </c>
      <c r="F509" s="225" t="s">
        <v>2596</v>
      </c>
      <c r="H509" s="226">
        <v>7.225</v>
      </c>
      <c r="I509" s="227"/>
      <c r="L509" s="223"/>
      <c r="M509" s="228"/>
      <c r="N509" s="229"/>
      <c r="O509" s="229"/>
      <c r="P509" s="229"/>
      <c r="Q509" s="229"/>
      <c r="R509" s="229"/>
      <c r="S509" s="229"/>
      <c r="T509" s="230"/>
      <c r="AT509" s="224" t="s">
        <v>166</v>
      </c>
      <c r="AU509" s="224" t="s">
        <v>82</v>
      </c>
      <c r="AV509" s="12" t="s">
        <v>82</v>
      </c>
      <c r="AW509" s="12" t="s">
        <v>36</v>
      </c>
      <c r="AX509" s="12" t="s">
        <v>73</v>
      </c>
      <c r="AY509" s="224" t="s">
        <v>158</v>
      </c>
    </row>
    <row r="510" spans="2:51" s="12" customFormat="1" ht="13.5">
      <c r="B510" s="223"/>
      <c r="D510" s="216" t="s">
        <v>166</v>
      </c>
      <c r="E510" s="224" t="s">
        <v>5</v>
      </c>
      <c r="F510" s="225" t="s">
        <v>2597</v>
      </c>
      <c r="H510" s="226">
        <v>10.225</v>
      </c>
      <c r="I510" s="227"/>
      <c r="L510" s="223"/>
      <c r="M510" s="228"/>
      <c r="N510" s="229"/>
      <c r="O510" s="229"/>
      <c r="P510" s="229"/>
      <c r="Q510" s="229"/>
      <c r="R510" s="229"/>
      <c r="S510" s="229"/>
      <c r="T510" s="230"/>
      <c r="AT510" s="224" t="s">
        <v>166</v>
      </c>
      <c r="AU510" s="224" t="s">
        <v>82</v>
      </c>
      <c r="AV510" s="12" t="s">
        <v>82</v>
      </c>
      <c r="AW510" s="12" t="s">
        <v>36</v>
      </c>
      <c r="AX510" s="12" t="s">
        <v>73</v>
      </c>
      <c r="AY510" s="224" t="s">
        <v>158</v>
      </c>
    </row>
    <row r="511" spans="2:51" s="12" customFormat="1" ht="13.5">
      <c r="B511" s="223"/>
      <c r="D511" s="216" t="s">
        <v>166</v>
      </c>
      <c r="E511" s="224" t="s">
        <v>5</v>
      </c>
      <c r="F511" s="225" t="s">
        <v>653</v>
      </c>
      <c r="H511" s="226">
        <v>8.7</v>
      </c>
      <c r="I511" s="227"/>
      <c r="L511" s="223"/>
      <c r="M511" s="228"/>
      <c r="N511" s="229"/>
      <c r="O511" s="229"/>
      <c r="P511" s="229"/>
      <c r="Q511" s="229"/>
      <c r="R511" s="229"/>
      <c r="S511" s="229"/>
      <c r="T511" s="230"/>
      <c r="AT511" s="224" t="s">
        <v>166</v>
      </c>
      <c r="AU511" s="224" t="s">
        <v>82</v>
      </c>
      <c r="AV511" s="12" t="s">
        <v>82</v>
      </c>
      <c r="AW511" s="12" t="s">
        <v>36</v>
      </c>
      <c r="AX511" s="12" t="s">
        <v>73</v>
      </c>
      <c r="AY511" s="224" t="s">
        <v>158</v>
      </c>
    </row>
    <row r="512" spans="2:51" s="12" customFormat="1" ht="13.5">
      <c r="B512" s="223"/>
      <c r="D512" s="216" t="s">
        <v>166</v>
      </c>
      <c r="E512" s="224" t="s">
        <v>5</v>
      </c>
      <c r="F512" s="225" t="s">
        <v>2598</v>
      </c>
      <c r="H512" s="226">
        <v>1.8</v>
      </c>
      <c r="I512" s="227"/>
      <c r="L512" s="223"/>
      <c r="M512" s="228"/>
      <c r="N512" s="229"/>
      <c r="O512" s="229"/>
      <c r="P512" s="229"/>
      <c r="Q512" s="229"/>
      <c r="R512" s="229"/>
      <c r="S512" s="229"/>
      <c r="T512" s="230"/>
      <c r="AT512" s="224" t="s">
        <v>166</v>
      </c>
      <c r="AU512" s="224" t="s">
        <v>82</v>
      </c>
      <c r="AV512" s="12" t="s">
        <v>82</v>
      </c>
      <c r="AW512" s="12" t="s">
        <v>36</v>
      </c>
      <c r="AX512" s="12" t="s">
        <v>73</v>
      </c>
      <c r="AY512" s="224" t="s">
        <v>158</v>
      </c>
    </row>
    <row r="513" spans="2:51" s="12" customFormat="1" ht="13.5">
      <c r="B513" s="223"/>
      <c r="D513" s="216" t="s">
        <v>166</v>
      </c>
      <c r="E513" s="224" t="s">
        <v>5</v>
      </c>
      <c r="F513" s="225" t="s">
        <v>2599</v>
      </c>
      <c r="H513" s="226">
        <v>4.275</v>
      </c>
      <c r="I513" s="227"/>
      <c r="L513" s="223"/>
      <c r="M513" s="228"/>
      <c r="N513" s="229"/>
      <c r="O513" s="229"/>
      <c r="P513" s="229"/>
      <c r="Q513" s="229"/>
      <c r="R513" s="229"/>
      <c r="S513" s="229"/>
      <c r="T513" s="230"/>
      <c r="AT513" s="224" t="s">
        <v>166</v>
      </c>
      <c r="AU513" s="224" t="s">
        <v>82</v>
      </c>
      <c r="AV513" s="12" t="s">
        <v>82</v>
      </c>
      <c r="AW513" s="12" t="s">
        <v>36</v>
      </c>
      <c r="AX513" s="12" t="s">
        <v>73</v>
      </c>
      <c r="AY513" s="224" t="s">
        <v>158</v>
      </c>
    </row>
    <row r="514" spans="2:51" s="12" customFormat="1" ht="13.5">
      <c r="B514" s="223"/>
      <c r="D514" s="216" t="s">
        <v>166</v>
      </c>
      <c r="E514" s="224" t="s">
        <v>5</v>
      </c>
      <c r="F514" s="225" t="s">
        <v>2600</v>
      </c>
      <c r="H514" s="226">
        <v>5.2</v>
      </c>
      <c r="I514" s="227"/>
      <c r="L514" s="223"/>
      <c r="M514" s="228"/>
      <c r="N514" s="229"/>
      <c r="O514" s="229"/>
      <c r="P514" s="229"/>
      <c r="Q514" s="229"/>
      <c r="R514" s="229"/>
      <c r="S514" s="229"/>
      <c r="T514" s="230"/>
      <c r="AT514" s="224" t="s">
        <v>166</v>
      </c>
      <c r="AU514" s="224" t="s">
        <v>82</v>
      </c>
      <c r="AV514" s="12" t="s">
        <v>82</v>
      </c>
      <c r="AW514" s="12" t="s">
        <v>36</v>
      </c>
      <c r="AX514" s="12" t="s">
        <v>73</v>
      </c>
      <c r="AY514" s="224" t="s">
        <v>158</v>
      </c>
    </row>
    <row r="515" spans="2:51" s="12" customFormat="1" ht="13.5">
      <c r="B515" s="223"/>
      <c r="D515" s="216" t="s">
        <v>166</v>
      </c>
      <c r="E515" s="224" t="s">
        <v>5</v>
      </c>
      <c r="F515" s="225" t="s">
        <v>2601</v>
      </c>
      <c r="H515" s="226">
        <v>0.78</v>
      </c>
      <c r="I515" s="227"/>
      <c r="L515" s="223"/>
      <c r="M515" s="228"/>
      <c r="N515" s="229"/>
      <c r="O515" s="229"/>
      <c r="P515" s="229"/>
      <c r="Q515" s="229"/>
      <c r="R515" s="229"/>
      <c r="S515" s="229"/>
      <c r="T515" s="230"/>
      <c r="AT515" s="224" t="s">
        <v>166</v>
      </c>
      <c r="AU515" s="224" t="s">
        <v>82</v>
      </c>
      <c r="AV515" s="12" t="s">
        <v>82</v>
      </c>
      <c r="AW515" s="12" t="s">
        <v>36</v>
      </c>
      <c r="AX515" s="12" t="s">
        <v>73</v>
      </c>
      <c r="AY515" s="224" t="s">
        <v>158</v>
      </c>
    </row>
    <row r="516" spans="2:51" s="12" customFormat="1" ht="13.5">
      <c r="B516" s="223"/>
      <c r="D516" s="216" t="s">
        <v>166</v>
      </c>
      <c r="E516" s="224" t="s">
        <v>5</v>
      </c>
      <c r="F516" s="225" t="s">
        <v>2602</v>
      </c>
      <c r="H516" s="226">
        <v>11.85</v>
      </c>
      <c r="I516" s="227"/>
      <c r="L516" s="223"/>
      <c r="M516" s="228"/>
      <c r="N516" s="229"/>
      <c r="O516" s="229"/>
      <c r="P516" s="229"/>
      <c r="Q516" s="229"/>
      <c r="R516" s="229"/>
      <c r="S516" s="229"/>
      <c r="T516" s="230"/>
      <c r="AT516" s="224" t="s">
        <v>166</v>
      </c>
      <c r="AU516" s="224" t="s">
        <v>82</v>
      </c>
      <c r="AV516" s="12" t="s">
        <v>82</v>
      </c>
      <c r="AW516" s="12" t="s">
        <v>36</v>
      </c>
      <c r="AX516" s="12" t="s">
        <v>73</v>
      </c>
      <c r="AY516" s="224" t="s">
        <v>158</v>
      </c>
    </row>
    <row r="517" spans="2:51" s="12" customFormat="1" ht="13.5">
      <c r="B517" s="223"/>
      <c r="D517" s="216" t="s">
        <v>166</v>
      </c>
      <c r="E517" s="224" t="s">
        <v>5</v>
      </c>
      <c r="F517" s="225" t="s">
        <v>2603</v>
      </c>
      <c r="H517" s="226">
        <v>18</v>
      </c>
      <c r="I517" s="227"/>
      <c r="L517" s="223"/>
      <c r="M517" s="228"/>
      <c r="N517" s="229"/>
      <c r="O517" s="229"/>
      <c r="P517" s="229"/>
      <c r="Q517" s="229"/>
      <c r="R517" s="229"/>
      <c r="S517" s="229"/>
      <c r="T517" s="230"/>
      <c r="AT517" s="224" t="s">
        <v>166</v>
      </c>
      <c r="AU517" s="224" t="s">
        <v>82</v>
      </c>
      <c r="AV517" s="12" t="s">
        <v>82</v>
      </c>
      <c r="AW517" s="12" t="s">
        <v>36</v>
      </c>
      <c r="AX517" s="12" t="s">
        <v>73</v>
      </c>
      <c r="AY517" s="224" t="s">
        <v>158</v>
      </c>
    </row>
    <row r="518" spans="2:51" s="12" customFormat="1" ht="13.5">
      <c r="B518" s="223"/>
      <c r="D518" s="216" t="s">
        <v>166</v>
      </c>
      <c r="E518" s="224" t="s">
        <v>5</v>
      </c>
      <c r="F518" s="225" t="s">
        <v>2604</v>
      </c>
      <c r="H518" s="226">
        <v>206.31</v>
      </c>
      <c r="I518" s="227"/>
      <c r="L518" s="223"/>
      <c r="M518" s="228"/>
      <c r="N518" s="229"/>
      <c r="O518" s="229"/>
      <c r="P518" s="229"/>
      <c r="Q518" s="229"/>
      <c r="R518" s="229"/>
      <c r="S518" s="229"/>
      <c r="T518" s="230"/>
      <c r="AT518" s="224" t="s">
        <v>166</v>
      </c>
      <c r="AU518" s="224" t="s">
        <v>82</v>
      </c>
      <c r="AV518" s="12" t="s">
        <v>82</v>
      </c>
      <c r="AW518" s="12" t="s">
        <v>36</v>
      </c>
      <c r="AX518" s="12" t="s">
        <v>73</v>
      </c>
      <c r="AY518" s="224" t="s">
        <v>158</v>
      </c>
    </row>
    <row r="519" spans="2:51" s="12" customFormat="1" ht="13.5">
      <c r="B519" s="223"/>
      <c r="D519" s="216" t="s">
        <v>166</v>
      </c>
      <c r="E519" s="224" t="s">
        <v>5</v>
      </c>
      <c r="F519" s="225" t="s">
        <v>2605</v>
      </c>
      <c r="H519" s="226">
        <v>11.6</v>
      </c>
      <c r="I519" s="227"/>
      <c r="L519" s="223"/>
      <c r="M519" s="228"/>
      <c r="N519" s="229"/>
      <c r="O519" s="229"/>
      <c r="P519" s="229"/>
      <c r="Q519" s="229"/>
      <c r="R519" s="229"/>
      <c r="S519" s="229"/>
      <c r="T519" s="230"/>
      <c r="AT519" s="224" t="s">
        <v>166</v>
      </c>
      <c r="AU519" s="224" t="s">
        <v>82</v>
      </c>
      <c r="AV519" s="12" t="s">
        <v>82</v>
      </c>
      <c r="AW519" s="12" t="s">
        <v>36</v>
      </c>
      <c r="AX519" s="12" t="s">
        <v>73</v>
      </c>
      <c r="AY519" s="224" t="s">
        <v>158</v>
      </c>
    </row>
    <row r="520" spans="2:51" s="12" customFormat="1" ht="13.5">
      <c r="B520" s="223"/>
      <c r="D520" s="216" t="s">
        <v>166</v>
      </c>
      <c r="E520" s="224" t="s">
        <v>5</v>
      </c>
      <c r="F520" s="225" t="s">
        <v>2606</v>
      </c>
      <c r="H520" s="226">
        <v>19.775</v>
      </c>
      <c r="I520" s="227"/>
      <c r="L520" s="223"/>
      <c r="M520" s="228"/>
      <c r="N520" s="229"/>
      <c r="O520" s="229"/>
      <c r="P520" s="229"/>
      <c r="Q520" s="229"/>
      <c r="R520" s="229"/>
      <c r="S520" s="229"/>
      <c r="T520" s="230"/>
      <c r="AT520" s="224" t="s">
        <v>166</v>
      </c>
      <c r="AU520" s="224" t="s">
        <v>82</v>
      </c>
      <c r="AV520" s="12" t="s">
        <v>82</v>
      </c>
      <c r="AW520" s="12" t="s">
        <v>36</v>
      </c>
      <c r="AX520" s="12" t="s">
        <v>73</v>
      </c>
      <c r="AY520" s="224" t="s">
        <v>158</v>
      </c>
    </row>
    <row r="521" spans="2:51" s="12" customFormat="1" ht="13.5">
      <c r="B521" s="223"/>
      <c r="D521" s="216" t="s">
        <v>166</v>
      </c>
      <c r="E521" s="224" t="s">
        <v>5</v>
      </c>
      <c r="F521" s="225" t="s">
        <v>2607</v>
      </c>
      <c r="H521" s="226">
        <v>3.5</v>
      </c>
      <c r="I521" s="227"/>
      <c r="L521" s="223"/>
      <c r="M521" s="228"/>
      <c r="N521" s="229"/>
      <c r="O521" s="229"/>
      <c r="P521" s="229"/>
      <c r="Q521" s="229"/>
      <c r="R521" s="229"/>
      <c r="S521" s="229"/>
      <c r="T521" s="230"/>
      <c r="AT521" s="224" t="s">
        <v>166</v>
      </c>
      <c r="AU521" s="224" t="s">
        <v>82</v>
      </c>
      <c r="AV521" s="12" t="s">
        <v>82</v>
      </c>
      <c r="AW521" s="12" t="s">
        <v>36</v>
      </c>
      <c r="AX521" s="12" t="s">
        <v>73</v>
      </c>
      <c r="AY521" s="224" t="s">
        <v>158</v>
      </c>
    </row>
    <row r="522" spans="2:51" s="12" customFormat="1" ht="13.5">
      <c r="B522" s="223"/>
      <c r="D522" s="216" t="s">
        <v>166</v>
      </c>
      <c r="E522" s="224" t="s">
        <v>5</v>
      </c>
      <c r="F522" s="225" t="s">
        <v>663</v>
      </c>
      <c r="H522" s="226">
        <v>1.5</v>
      </c>
      <c r="I522" s="227"/>
      <c r="L522" s="223"/>
      <c r="M522" s="228"/>
      <c r="N522" s="229"/>
      <c r="O522" s="229"/>
      <c r="P522" s="229"/>
      <c r="Q522" s="229"/>
      <c r="R522" s="229"/>
      <c r="S522" s="229"/>
      <c r="T522" s="230"/>
      <c r="AT522" s="224" t="s">
        <v>166</v>
      </c>
      <c r="AU522" s="224" t="s">
        <v>82</v>
      </c>
      <c r="AV522" s="12" t="s">
        <v>82</v>
      </c>
      <c r="AW522" s="12" t="s">
        <v>36</v>
      </c>
      <c r="AX522" s="12" t="s">
        <v>73</v>
      </c>
      <c r="AY522" s="224" t="s">
        <v>158</v>
      </c>
    </row>
    <row r="523" spans="2:51" s="12" customFormat="1" ht="13.5">
      <c r="B523" s="223"/>
      <c r="D523" s="216" t="s">
        <v>166</v>
      </c>
      <c r="E523" s="224" t="s">
        <v>5</v>
      </c>
      <c r="F523" s="225" t="s">
        <v>2608</v>
      </c>
      <c r="H523" s="226">
        <v>2.45</v>
      </c>
      <c r="I523" s="227"/>
      <c r="L523" s="223"/>
      <c r="M523" s="228"/>
      <c r="N523" s="229"/>
      <c r="O523" s="229"/>
      <c r="P523" s="229"/>
      <c r="Q523" s="229"/>
      <c r="R523" s="229"/>
      <c r="S523" s="229"/>
      <c r="T523" s="230"/>
      <c r="AT523" s="224" t="s">
        <v>166</v>
      </c>
      <c r="AU523" s="224" t="s">
        <v>82</v>
      </c>
      <c r="AV523" s="12" t="s">
        <v>82</v>
      </c>
      <c r="AW523" s="12" t="s">
        <v>36</v>
      </c>
      <c r="AX523" s="12" t="s">
        <v>73</v>
      </c>
      <c r="AY523" s="224" t="s">
        <v>158</v>
      </c>
    </row>
    <row r="524" spans="2:51" s="12" customFormat="1" ht="13.5">
      <c r="B524" s="223"/>
      <c r="D524" s="216" t="s">
        <v>166</v>
      </c>
      <c r="E524" s="224" t="s">
        <v>5</v>
      </c>
      <c r="F524" s="225" t="s">
        <v>2609</v>
      </c>
      <c r="H524" s="226">
        <v>1.4</v>
      </c>
      <c r="I524" s="227"/>
      <c r="L524" s="223"/>
      <c r="M524" s="228"/>
      <c r="N524" s="229"/>
      <c r="O524" s="229"/>
      <c r="P524" s="229"/>
      <c r="Q524" s="229"/>
      <c r="R524" s="229"/>
      <c r="S524" s="229"/>
      <c r="T524" s="230"/>
      <c r="AT524" s="224" t="s">
        <v>166</v>
      </c>
      <c r="AU524" s="224" t="s">
        <v>82</v>
      </c>
      <c r="AV524" s="12" t="s">
        <v>82</v>
      </c>
      <c r="AW524" s="12" t="s">
        <v>36</v>
      </c>
      <c r="AX524" s="12" t="s">
        <v>73</v>
      </c>
      <c r="AY524" s="224" t="s">
        <v>158</v>
      </c>
    </row>
    <row r="525" spans="2:51" s="11" customFormat="1" ht="13.5">
      <c r="B525" s="215"/>
      <c r="D525" s="216" t="s">
        <v>166</v>
      </c>
      <c r="E525" s="217" t="s">
        <v>5</v>
      </c>
      <c r="F525" s="218" t="s">
        <v>675</v>
      </c>
      <c r="H525" s="217" t="s">
        <v>5</v>
      </c>
      <c r="I525" s="219"/>
      <c r="L525" s="215"/>
      <c r="M525" s="220"/>
      <c r="N525" s="221"/>
      <c r="O525" s="221"/>
      <c r="P525" s="221"/>
      <c r="Q525" s="221"/>
      <c r="R525" s="221"/>
      <c r="S525" s="221"/>
      <c r="T525" s="222"/>
      <c r="AT525" s="217" t="s">
        <v>166</v>
      </c>
      <c r="AU525" s="217" t="s">
        <v>82</v>
      </c>
      <c r="AV525" s="11" t="s">
        <v>78</v>
      </c>
      <c r="AW525" s="11" t="s">
        <v>36</v>
      </c>
      <c r="AX525" s="11" t="s">
        <v>73</v>
      </c>
      <c r="AY525" s="217" t="s">
        <v>158</v>
      </c>
    </row>
    <row r="526" spans="2:51" s="11" customFormat="1" ht="13.5">
      <c r="B526" s="215"/>
      <c r="D526" s="216" t="s">
        <v>166</v>
      </c>
      <c r="E526" s="217" t="s">
        <v>5</v>
      </c>
      <c r="F526" s="218" t="s">
        <v>687</v>
      </c>
      <c r="H526" s="217" t="s">
        <v>5</v>
      </c>
      <c r="I526" s="219"/>
      <c r="L526" s="215"/>
      <c r="M526" s="220"/>
      <c r="N526" s="221"/>
      <c r="O526" s="221"/>
      <c r="P526" s="221"/>
      <c r="Q526" s="221"/>
      <c r="R526" s="221"/>
      <c r="S526" s="221"/>
      <c r="T526" s="222"/>
      <c r="AT526" s="217" t="s">
        <v>166</v>
      </c>
      <c r="AU526" s="217" t="s">
        <v>82</v>
      </c>
      <c r="AV526" s="11" t="s">
        <v>78</v>
      </c>
      <c r="AW526" s="11" t="s">
        <v>36</v>
      </c>
      <c r="AX526" s="11" t="s">
        <v>73</v>
      </c>
      <c r="AY526" s="217" t="s">
        <v>158</v>
      </c>
    </row>
    <row r="527" spans="2:51" s="12" customFormat="1" ht="13.5">
      <c r="B527" s="223"/>
      <c r="D527" s="216" t="s">
        <v>166</v>
      </c>
      <c r="E527" s="224" t="s">
        <v>5</v>
      </c>
      <c r="F527" s="225" t="s">
        <v>682</v>
      </c>
      <c r="H527" s="226">
        <v>4.2</v>
      </c>
      <c r="I527" s="227"/>
      <c r="L527" s="223"/>
      <c r="M527" s="228"/>
      <c r="N527" s="229"/>
      <c r="O527" s="229"/>
      <c r="P527" s="229"/>
      <c r="Q527" s="229"/>
      <c r="R527" s="229"/>
      <c r="S527" s="229"/>
      <c r="T527" s="230"/>
      <c r="AT527" s="224" t="s">
        <v>166</v>
      </c>
      <c r="AU527" s="224" t="s">
        <v>82</v>
      </c>
      <c r="AV527" s="12" t="s">
        <v>82</v>
      </c>
      <c r="AW527" s="12" t="s">
        <v>36</v>
      </c>
      <c r="AX527" s="12" t="s">
        <v>73</v>
      </c>
      <c r="AY527" s="224" t="s">
        <v>158</v>
      </c>
    </row>
    <row r="528" spans="2:51" s="12" customFormat="1" ht="13.5">
      <c r="B528" s="223"/>
      <c r="D528" s="216" t="s">
        <v>166</v>
      </c>
      <c r="E528" s="224" t="s">
        <v>5</v>
      </c>
      <c r="F528" s="225" t="s">
        <v>2610</v>
      </c>
      <c r="H528" s="226">
        <v>7.8</v>
      </c>
      <c r="I528" s="227"/>
      <c r="L528" s="223"/>
      <c r="M528" s="228"/>
      <c r="N528" s="229"/>
      <c r="O528" s="229"/>
      <c r="P528" s="229"/>
      <c r="Q528" s="229"/>
      <c r="R528" s="229"/>
      <c r="S528" s="229"/>
      <c r="T528" s="230"/>
      <c r="AT528" s="224" t="s">
        <v>166</v>
      </c>
      <c r="AU528" s="224" t="s">
        <v>82</v>
      </c>
      <c r="AV528" s="12" t="s">
        <v>82</v>
      </c>
      <c r="AW528" s="12" t="s">
        <v>36</v>
      </c>
      <c r="AX528" s="12" t="s">
        <v>73</v>
      </c>
      <c r="AY528" s="224" t="s">
        <v>158</v>
      </c>
    </row>
    <row r="529" spans="2:51" s="12" customFormat="1" ht="13.5">
      <c r="B529" s="223"/>
      <c r="D529" s="216" t="s">
        <v>166</v>
      </c>
      <c r="E529" s="224" t="s">
        <v>5</v>
      </c>
      <c r="F529" s="225" t="s">
        <v>2611</v>
      </c>
      <c r="H529" s="226">
        <v>2.6</v>
      </c>
      <c r="I529" s="227"/>
      <c r="L529" s="223"/>
      <c r="M529" s="228"/>
      <c r="N529" s="229"/>
      <c r="O529" s="229"/>
      <c r="P529" s="229"/>
      <c r="Q529" s="229"/>
      <c r="R529" s="229"/>
      <c r="S529" s="229"/>
      <c r="T529" s="230"/>
      <c r="AT529" s="224" t="s">
        <v>166</v>
      </c>
      <c r="AU529" s="224" t="s">
        <v>82</v>
      </c>
      <c r="AV529" s="12" t="s">
        <v>82</v>
      </c>
      <c r="AW529" s="12" t="s">
        <v>36</v>
      </c>
      <c r="AX529" s="12" t="s">
        <v>73</v>
      </c>
      <c r="AY529" s="224" t="s">
        <v>158</v>
      </c>
    </row>
    <row r="530" spans="2:51" s="12" customFormat="1" ht="13.5">
      <c r="B530" s="223"/>
      <c r="D530" s="216" t="s">
        <v>166</v>
      </c>
      <c r="E530" s="224" t="s">
        <v>5</v>
      </c>
      <c r="F530" s="225" t="s">
        <v>682</v>
      </c>
      <c r="H530" s="226">
        <v>4.2</v>
      </c>
      <c r="I530" s="227"/>
      <c r="L530" s="223"/>
      <c r="M530" s="228"/>
      <c r="N530" s="229"/>
      <c r="O530" s="229"/>
      <c r="P530" s="229"/>
      <c r="Q530" s="229"/>
      <c r="R530" s="229"/>
      <c r="S530" s="229"/>
      <c r="T530" s="230"/>
      <c r="AT530" s="224" t="s">
        <v>166</v>
      </c>
      <c r="AU530" s="224" t="s">
        <v>82</v>
      </c>
      <c r="AV530" s="12" t="s">
        <v>82</v>
      </c>
      <c r="AW530" s="12" t="s">
        <v>36</v>
      </c>
      <c r="AX530" s="12" t="s">
        <v>73</v>
      </c>
      <c r="AY530" s="224" t="s">
        <v>158</v>
      </c>
    </row>
    <row r="531" spans="2:51" s="12" customFormat="1" ht="13.5">
      <c r="B531" s="223"/>
      <c r="D531" s="216" t="s">
        <v>166</v>
      </c>
      <c r="E531" s="224" t="s">
        <v>5</v>
      </c>
      <c r="F531" s="225" t="s">
        <v>677</v>
      </c>
      <c r="H531" s="226">
        <v>6</v>
      </c>
      <c r="I531" s="227"/>
      <c r="L531" s="223"/>
      <c r="M531" s="228"/>
      <c r="N531" s="229"/>
      <c r="O531" s="229"/>
      <c r="P531" s="229"/>
      <c r="Q531" s="229"/>
      <c r="R531" s="229"/>
      <c r="S531" s="229"/>
      <c r="T531" s="230"/>
      <c r="AT531" s="224" t="s">
        <v>166</v>
      </c>
      <c r="AU531" s="224" t="s">
        <v>82</v>
      </c>
      <c r="AV531" s="12" t="s">
        <v>82</v>
      </c>
      <c r="AW531" s="12" t="s">
        <v>36</v>
      </c>
      <c r="AX531" s="12" t="s">
        <v>73</v>
      </c>
      <c r="AY531" s="224" t="s">
        <v>158</v>
      </c>
    </row>
    <row r="532" spans="2:51" s="12" customFormat="1" ht="13.5">
      <c r="B532" s="223"/>
      <c r="D532" s="216" t="s">
        <v>166</v>
      </c>
      <c r="E532" s="224" t="s">
        <v>5</v>
      </c>
      <c r="F532" s="225" t="s">
        <v>2612</v>
      </c>
      <c r="H532" s="226">
        <v>13.3</v>
      </c>
      <c r="I532" s="227"/>
      <c r="L532" s="223"/>
      <c r="M532" s="228"/>
      <c r="N532" s="229"/>
      <c r="O532" s="229"/>
      <c r="P532" s="229"/>
      <c r="Q532" s="229"/>
      <c r="R532" s="229"/>
      <c r="S532" s="229"/>
      <c r="T532" s="230"/>
      <c r="AT532" s="224" t="s">
        <v>166</v>
      </c>
      <c r="AU532" s="224" t="s">
        <v>82</v>
      </c>
      <c r="AV532" s="12" t="s">
        <v>82</v>
      </c>
      <c r="AW532" s="12" t="s">
        <v>36</v>
      </c>
      <c r="AX532" s="12" t="s">
        <v>73</v>
      </c>
      <c r="AY532" s="224" t="s">
        <v>158</v>
      </c>
    </row>
    <row r="533" spans="2:51" s="11" customFormat="1" ht="13.5">
      <c r="B533" s="215"/>
      <c r="D533" s="216" t="s">
        <v>166</v>
      </c>
      <c r="E533" s="217" t="s">
        <v>5</v>
      </c>
      <c r="F533" s="218" t="s">
        <v>684</v>
      </c>
      <c r="H533" s="217" t="s">
        <v>5</v>
      </c>
      <c r="I533" s="219"/>
      <c r="L533" s="215"/>
      <c r="M533" s="220"/>
      <c r="N533" s="221"/>
      <c r="O533" s="221"/>
      <c r="P533" s="221"/>
      <c r="Q533" s="221"/>
      <c r="R533" s="221"/>
      <c r="S533" s="221"/>
      <c r="T533" s="222"/>
      <c r="AT533" s="217" t="s">
        <v>166</v>
      </c>
      <c r="AU533" s="217" t="s">
        <v>82</v>
      </c>
      <c r="AV533" s="11" t="s">
        <v>78</v>
      </c>
      <c r="AW533" s="11" t="s">
        <v>36</v>
      </c>
      <c r="AX533" s="11" t="s">
        <v>73</v>
      </c>
      <c r="AY533" s="217" t="s">
        <v>158</v>
      </c>
    </row>
    <row r="534" spans="2:51" s="12" customFormat="1" ht="13.5">
      <c r="B534" s="223"/>
      <c r="D534" s="216" t="s">
        <v>166</v>
      </c>
      <c r="E534" s="224" t="s">
        <v>5</v>
      </c>
      <c r="F534" s="225" t="s">
        <v>2613</v>
      </c>
      <c r="H534" s="226">
        <v>19.5</v>
      </c>
      <c r="I534" s="227"/>
      <c r="L534" s="223"/>
      <c r="M534" s="228"/>
      <c r="N534" s="229"/>
      <c r="O534" s="229"/>
      <c r="P534" s="229"/>
      <c r="Q534" s="229"/>
      <c r="R534" s="229"/>
      <c r="S534" s="229"/>
      <c r="T534" s="230"/>
      <c r="AT534" s="224" t="s">
        <v>166</v>
      </c>
      <c r="AU534" s="224" t="s">
        <v>82</v>
      </c>
      <c r="AV534" s="12" t="s">
        <v>82</v>
      </c>
      <c r="AW534" s="12" t="s">
        <v>36</v>
      </c>
      <c r="AX534" s="12" t="s">
        <v>73</v>
      </c>
      <c r="AY534" s="224" t="s">
        <v>158</v>
      </c>
    </row>
    <row r="535" spans="2:51" s="11" customFormat="1" ht="13.5">
      <c r="B535" s="215"/>
      <c r="D535" s="216" t="s">
        <v>166</v>
      </c>
      <c r="E535" s="217" t="s">
        <v>5</v>
      </c>
      <c r="F535" s="218" t="s">
        <v>680</v>
      </c>
      <c r="H535" s="217" t="s">
        <v>5</v>
      </c>
      <c r="I535" s="219"/>
      <c r="L535" s="215"/>
      <c r="M535" s="220"/>
      <c r="N535" s="221"/>
      <c r="O535" s="221"/>
      <c r="P535" s="221"/>
      <c r="Q535" s="221"/>
      <c r="R535" s="221"/>
      <c r="S535" s="221"/>
      <c r="T535" s="222"/>
      <c r="AT535" s="217" t="s">
        <v>166</v>
      </c>
      <c r="AU535" s="217" t="s">
        <v>82</v>
      </c>
      <c r="AV535" s="11" t="s">
        <v>78</v>
      </c>
      <c r="AW535" s="11" t="s">
        <v>36</v>
      </c>
      <c r="AX535" s="11" t="s">
        <v>73</v>
      </c>
      <c r="AY535" s="217" t="s">
        <v>158</v>
      </c>
    </row>
    <row r="536" spans="2:51" s="12" customFormat="1" ht="13.5">
      <c r="B536" s="223"/>
      <c r="D536" s="216" t="s">
        <v>166</v>
      </c>
      <c r="E536" s="224" t="s">
        <v>5</v>
      </c>
      <c r="F536" s="225" t="s">
        <v>2614</v>
      </c>
      <c r="H536" s="226">
        <v>18.9</v>
      </c>
      <c r="I536" s="227"/>
      <c r="L536" s="223"/>
      <c r="M536" s="228"/>
      <c r="N536" s="229"/>
      <c r="O536" s="229"/>
      <c r="P536" s="229"/>
      <c r="Q536" s="229"/>
      <c r="R536" s="229"/>
      <c r="S536" s="229"/>
      <c r="T536" s="230"/>
      <c r="AT536" s="224" t="s">
        <v>166</v>
      </c>
      <c r="AU536" s="224" t="s">
        <v>82</v>
      </c>
      <c r="AV536" s="12" t="s">
        <v>82</v>
      </c>
      <c r="AW536" s="12" t="s">
        <v>36</v>
      </c>
      <c r="AX536" s="12" t="s">
        <v>73</v>
      </c>
      <c r="AY536" s="224" t="s">
        <v>158</v>
      </c>
    </row>
    <row r="537" spans="2:51" s="11" customFormat="1" ht="13.5">
      <c r="B537" s="215"/>
      <c r="D537" s="216" t="s">
        <v>166</v>
      </c>
      <c r="E537" s="217" t="s">
        <v>5</v>
      </c>
      <c r="F537" s="218" t="s">
        <v>287</v>
      </c>
      <c r="H537" s="217" t="s">
        <v>5</v>
      </c>
      <c r="I537" s="219"/>
      <c r="L537" s="215"/>
      <c r="M537" s="220"/>
      <c r="N537" s="221"/>
      <c r="O537" s="221"/>
      <c r="P537" s="221"/>
      <c r="Q537" s="221"/>
      <c r="R537" s="221"/>
      <c r="S537" s="221"/>
      <c r="T537" s="222"/>
      <c r="AT537" s="217" t="s">
        <v>166</v>
      </c>
      <c r="AU537" s="217" t="s">
        <v>82</v>
      </c>
      <c r="AV537" s="11" t="s">
        <v>78</v>
      </c>
      <c r="AW537" s="11" t="s">
        <v>36</v>
      </c>
      <c r="AX537" s="11" t="s">
        <v>73</v>
      </c>
      <c r="AY537" s="217" t="s">
        <v>158</v>
      </c>
    </row>
    <row r="538" spans="2:51" s="12" customFormat="1" ht="13.5">
      <c r="B538" s="223"/>
      <c r="D538" s="216" t="s">
        <v>166</v>
      </c>
      <c r="E538" s="224" t="s">
        <v>5</v>
      </c>
      <c r="F538" s="225" t="s">
        <v>2615</v>
      </c>
      <c r="H538" s="226">
        <v>15.3</v>
      </c>
      <c r="I538" s="227"/>
      <c r="L538" s="223"/>
      <c r="M538" s="228"/>
      <c r="N538" s="229"/>
      <c r="O538" s="229"/>
      <c r="P538" s="229"/>
      <c r="Q538" s="229"/>
      <c r="R538" s="229"/>
      <c r="S538" s="229"/>
      <c r="T538" s="230"/>
      <c r="AT538" s="224" t="s">
        <v>166</v>
      </c>
      <c r="AU538" s="224" t="s">
        <v>82</v>
      </c>
      <c r="AV538" s="12" t="s">
        <v>82</v>
      </c>
      <c r="AW538" s="12" t="s">
        <v>36</v>
      </c>
      <c r="AX538" s="12" t="s">
        <v>73</v>
      </c>
      <c r="AY538" s="224" t="s">
        <v>158</v>
      </c>
    </row>
    <row r="539" spans="2:51" s="13" customFormat="1" ht="13.5">
      <c r="B539" s="231"/>
      <c r="D539" s="216" t="s">
        <v>166</v>
      </c>
      <c r="E539" s="232" t="s">
        <v>5</v>
      </c>
      <c r="F539" s="233" t="s">
        <v>169</v>
      </c>
      <c r="H539" s="234">
        <v>631.84</v>
      </c>
      <c r="I539" s="235"/>
      <c r="L539" s="231"/>
      <c r="M539" s="236"/>
      <c r="N539" s="237"/>
      <c r="O539" s="237"/>
      <c r="P539" s="237"/>
      <c r="Q539" s="237"/>
      <c r="R539" s="237"/>
      <c r="S539" s="237"/>
      <c r="T539" s="238"/>
      <c r="AT539" s="232" t="s">
        <v>166</v>
      </c>
      <c r="AU539" s="232" t="s">
        <v>82</v>
      </c>
      <c r="AV539" s="13" t="s">
        <v>88</v>
      </c>
      <c r="AW539" s="13" t="s">
        <v>36</v>
      </c>
      <c r="AX539" s="13" t="s">
        <v>78</v>
      </c>
      <c r="AY539" s="232" t="s">
        <v>158</v>
      </c>
    </row>
    <row r="540" spans="2:65" s="1" customFormat="1" ht="16.5" customHeight="1">
      <c r="B540" s="202"/>
      <c r="C540" s="239" t="s">
        <v>691</v>
      </c>
      <c r="D540" s="239" t="s">
        <v>245</v>
      </c>
      <c r="E540" s="240" t="s">
        <v>2616</v>
      </c>
      <c r="F540" s="241" t="s">
        <v>535</v>
      </c>
      <c r="G540" s="242" t="s">
        <v>163</v>
      </c>
      <c r="H540" s="243">
        <v>176.915</v>
      </c>
      <c r="I540" s="244"/>
      <c r="J540" s="245">
        <f>ROUND(I540*H540,2)</f>
        <v>0</v>
      </c>
      <c r="K540" s="241" t="s">
        <v>5</v>
      </c>
      <c r="L540" s="246"/>
      <c r="M540" s="247" t="s">
        <v>5</v>
      </c>
      <c r="N540" s="248" t="s">
        <v>44</v>
      </c>
      <c r="O540" s="48"/>
      <c r="P540" s="212">
        <f>O540*H540</f>
        <v>0</v>
      </c>
      <c r="Q540" s="212">
        <v>0</v>
      </c>
      <c r="R540" s="212">
        <f>Q540*H540</f>
        <v>0</v>
      </c>
      <c r="S540" s="212">
        <v>0</v>
      </c>
      <c r="T540" s="213">
        <f>S540*H540</f>
        <v>0</v>
      </c>
      <c r="AR540" s="25" t="s">
        <v>204</v>
      </c>
      <c r="AT540" s="25" t="s">
        <v>245</v>
      </c>
      <c r="AU540" s="25" t="s">
        <v>82</v>
      </c>
      <c r="AY540" s="25" t="s">
        <v>158</v>
      </c>
      <c r="BE540" s="214">
        <f>IF(N540="základní",J540,0)</f>
        <v>0</v>
      </c>
      <c r="BF540" s="214">
        <f>IF(N540="snížená",J540,0)</f>
        <v>0</v>
      </c>
      <c r="BG540" s="214">
        <f>IF(N540="zákl. přenesená",J540,0)</f>
        <v>0</v>
      </c>
      <c r="BH540" s="214">
        <f>IF(N540="sníž. přenesená",J540,0)</f>
        <v>0</v>
      </c>
      <c r="BI540" s="214">
        <f>IF(N540="nulová",J540,0)</f>
        <v>0</v>
      </c>
      <c r="BJ540" s="25" t="s">
        <v>78</v>
      </c>
      <c r="BK540" s="214">
        <f>ROUND(I540*H540,2)</f>
        <v>0</v>
      </c>
      <c r="BL540" s="25" t="s">
        <v>88</v>
      </c>
      <c r="BM540" s="25" t="s">
        <v>2617</v>
      </c>
    </row>
    <row r="541" spans="2:51" s="12" customFormat="1" ht="13.5">
      <c r="B541" s="223"/>
      <c r="D541" s="216" t="s">
        <v>166</v>
      </c>
      <c r="E541" s="224" t="s">
        <v>5</v>
      </c>
      <c r="F541" s="225" t="s">
        <v>2618</v>
      </c>
      <c r="H541" s="226">
        <v>176.915</v>
      </c>
      <c r="I541" s="227"/>
      <c r="L541" s="223"/>
      <c r="M541" s="228"/>
      <c r="N541" s="229"/>
      <c r="O541" s="229"/>
      <c r="P541" s="229"/>
      <c r="Q541" s="229"/>
      <c r="R541" s="229"/>
      <c r="S541" s="229"/>
      <c r="T541" s="230"/>
      <c r="AT541" s="224" t="s">
        <v>166</v>
      </c>
      <c r="AU541" s="224" t="s">
        <v>82</v>
      </c>
      <c r="AV541" s="12" t="s">
        <v>82</v>
      </c>
      <c r="AW541" s="12" t="s">
        <v>36</v>
      </c>
      <c r="AX541" s="12" t="s">
        <v>73</v>
      </c>
      <c r="AY541" s="224" t="s">
        <v>158</v>
      </c>
    </row>
    <row r="542" spans="2:51" s="13" customFormat="1" ht="13.5">
      <c r="B542" s="231"/>
      <c r="D542" s="216" t="s">
        <v>166</v>
      </c>
      <c r="E542" s="232" t="s">
        <v>5</v>
      </c>
      <c r="F542" s="233" t="s">
        <v>169</v>
      </c>
      <c r="H542" s="234">
        <v>176.915</v>
      </c>
      <c r="I542" s="235"/>
      <c r="L542" s="231"/>
      <c r="M542" s="236"/>
      <c r="N542" s="237"/>
      <c r="O542" s="237"/>
      <c r="P542" s="237"/>
      <c r="Q542" s="237"/>
      <c r="R542" s="237"/>
      <c r="S542" s="237"/>
      <c r="T542" s="238"/>
      <c r="AT542" s="232" t="s">
        <v>166</v>
      </c>
      <c r="AU542" s="232" t="s">
        <v>82</v>
      </c>
      <c r="AV542" s="13" t="s">
        <v>88</v>
      </c>
      <c r="AW542" s="13" t="s">
        <v>36</v>
      </c>
      <c r="AX542" s="13" t="s">
        <v>78</v>
      </c>
      <c r="AY542" s="232" t="s">
        <v>158</v>
      </c>
    </row>
    <row r="543" spans="2:65" s="1" customFormat="1" ht="25.5" customHeight="1">
      <c r="B543" s="202"/>
      <c r="C543" s="203" t="s">
        <v>710</v>
      </c>
      <c r="D543" s="203" t="s">
        <v>160</v>
      </c>
      <c r="E543" s="204" t="s">
        <v>626</v>
      </c>
      <c r="F543" s="205" t="s">
        <v>627</v>
      </c>
      <c r="G543" s="206" t="s">
        <v>163</v>
      </c>
      <c r="H543" s="207">
        <v>1579.71</v>
      </c>
      <c r="I543" s="208"/>
      <c r="J543" s="209">
        <f>ROUND(I543*H543,2)</f>
        <v>0</v>
      </c>
      <c r="K543" s="205" t="s">
        <v>164</v>
      </c>
      <c r="L543" s="47"/>
      <c r="M543" s="210" t="s">
        <v>5</v>
      </c>
      <c r="N543" s="211" t="s">
        <v>44</v>
      </c>
      <c r="O543" s="48"/>
      <c r="P543" s="212">
        <f>O543*H543</f>
        <v>0</v>
      </c>
      <c r="Q543" s="212">
        <v>0</v>
      </c>
      <c r="R543" s="212">
        <f>Q543*H543</f>
        <v>0</v>
      </c>
      <c r="S543" s="212">
        <v>0</v>
      </c>
      <c r="T543" s="213">
        <f>S543*H543</f>
        <v>0</v>
      </c>
      <c r="AR543" s="25" t="s">
        <v>88</v>
      </c>
      <c r="AT543" s="25" t="s">
        <v>160</v>
      </c>
      <c r="AU543" s="25" t="s">
        <v>82</v>
      </c>
      <c r="AY543" s="25" t="s">
        <v>158</v>
      </c>
      <c r="BE543" s="214">
        <f>IF(N543="základní",J543,0)</f>
        <v>0</v>
      </c>
      <c r="BF543" s="214">
        <f>IF(N543="snížená",J543,0)</f>
        <v>0</v>
      </c>
      <c r="BG543" s="214">
        <f>IF(N543="zákl. přenesená",J543,0)</f>
        <v>0</v>
      </c>
      <c r="BH543" s="214">
        <f>IF(N543="sníž. přenesená",J543,0)</f>
        <v>0</v>
      </c>
      <c r="BI543" s="214">
        <f>IF(N543="nulová",J543,0)</f>
        <v>0</v>
      </c>
      <c r="BJ543" s="25" t="s">
        <v>78</v>
      </c>
      <c r="BK543" s="214">
        <f>ROUND(I543*H543,2)</f>
        <v>0</v>
      </c>
      <c r="BL543" s="25" t="s">
        <v>88</v>
      </c>
      <c r="BM543" s="25" t="s">
        <v>2619</v>
      </c>
    </row>
    <row r="544" spans="2:51" s="11" customFormat="1" ht="13.5">
      <c r="B544" s="215"/>
      <c r="D544" s="216" t="s">
        <v>166</v>
      </c>
      <c r="E544" s="217" t="s">
        <v>5</v>
      </c>
      <c r="F544" s="218" t="s">
        <v>2017</v>
      </c>
      <c r="H544" s="217" t="s">
        <v>5</v>
      </c>
      <c r="I544" s="219"/>
      <c r="L544" s="215"/>
      <c r="M544" s="220"/>
      <c r="N544" s="221"/>
      <c r="O544" s="221"/>
      <c r="P544" s="221"/>
      <c r="Q544" s="221"/>
      <c r="R544" s="221"/>
      <c r="S544" s="221"/>
      <c r="T544" s="222"/>
      <c r="AT544" s="217" t="s">
        <v>166</v>
      </c>
      <c r="AU544" s="217" t="s">
        <v>82</v>
      </c>
      <c r="AV544" s="11" t="s">
        <v>78</v>
      </c>
      <c r="AW544" s="11" t="s">
        <v>36</v>
      </c>
      <c r="AX544" s="11" t="s">
        <v>73</v>
      </c>
      <c r="AY544" s="217" t="s">
        <v>158</v>
      </c>
    </row>
    <row r="545" spans="2:51" s="12" customFormat="1" ht="13.5">
      <c r="B545" s="223"/>
      <c r="D545" s="216" t="s">
        <v>166</v>
      </c>
      <c r="E545" s="224" t="s">
        <v>5</v>
      </c>
      <c r="F545" s="225" t="s">
        <v>2620</v>
      </c>
      <c r="H545" s="226">
        <v>1579.71</v>
      </c>
      <c r="I545" s="227"/>
      <c r="L545" s="223"/>
      <c r="M545" s="228"/>
      <c r="N545" s="229"/>
      <c r="O545" s="229"/>
      <c r="P545" s="229"/>
      <c r="Q545" s="229"/>
      <c r="R545" s="229"/>
      <c r="S545" s="229"/>
      <c r="T545" s="230"/>
      <c r="AT545" s="224" t="s">
        <v>166</v>
      </c>
      <c r="AU545" s="224" t="s">
        <v>82</v>
      </c>
      <c r="AV545" s="12" t="s">
        <v>82</v>
      </c>
      <c r="AW545" s="12" t="s">
        <v>36</v>
      </c>
      <c r="AX545" s="12" t="s">
        <v>73</v>
      </c>
      <c r="AY545" s="224" t="s">
        <v>158</v>
      </c>
    </row>
    <row r="546" spans="2:51" s="13" customFormat="1" ht="13.5">
      <c r="B546" s="231"/>
      <c r="D546" s="216" t="s">
        <v>166</v>
      </c>
      <c r="E546" s="232" t="s">
        <v>5</v>
      </c>
      <c r="F546" s="233" t="s">
        <v>169</v>
      </c>
      <c r="H546" s="234">
        <v>1579.71</v>
      </c>
      <c r="I546" s="235"/>
      <c r="L546" s="231"/>
      <c r="M546" s="236"/>
      <c r="N546" s="237"/>
      <c r="O546" s="237"/>
      <c r="P546" s="237"/>
      <c r="Q546" s="237"/>
      <c r="R546" s="237"/>
      <c r="S546" s="237"/>
      <c r="T546" s="238"/>
      <c r="AT546" s="232" t="s">
        <v>166</v>
      </c>
      <c r="AU546" s="232" t="s">
        <v>82</v>
      </c>
      <c r="AV546" s="13" t="s">
        <v>88</v>
      </c>
      <c r="AW546" s="13" t="s">
        <v>36</v>
      </c>
      <c r="AX546" s="13" t="s">
        <v>78</v>
      </c>
      <c r="AY546" s="232" t="s">
        <v>158</v>
      </c>
    </row>
    <row r="547" spans="2:65" s="1" customFormat="1" ht="25.5" customHeight="1">
      <c r="B547" s="202"/>
      <c r="C547" s="203" t="s">
        <v>718</v>
      </c>
      <c r="D547" s="203" t="s">
        <v>160</v>
      </c>
      <c r="E547" s="204" t="s">
        <v>748</v>
      </c>
      <c r="F547" s="205" t="s">
        <v>749</v>
      </c>
      <c r="G547" s="206" t="s">
        <v>304</v>
      </c>
      <c r="H547" s="207">
        <v>605.5</v>
      </c>
      <c r="I547" s="208"/>
      <c r="J547" s="209">
        <f>ROUND(I547*H547,2)</f>
        <v>0</v>
      </c>
      <c r="K547" s="205" t="s">
        <v>164</v>
      </c>
      <c r="L547" s="47"/>
      <c r="M547" s="210" t="s">
        <v>5</v>
      </c>
      <c r="N547" s="211" t="s">
        <v>44</v>
      </c>
      <c r="O547" s="48"/>
      <c r="P547" s="212">
        <f>O547*H547</f>
        <v>0</v>
      </c>
      <c r="Q547" s="212">
        <v>0</v>
      </c>
      <c r="R547" s="212">
        <f>Q547*H547</f>
        <v>0</v>
      </c>
      <c r="S547" s="212">
        <v>0</v>
      </c>
      <c r="T547" s="213">
        <f>S547*H547</f>
        <v>0</v>
      </c>
      <c r="AR547" s="25" t="s">
        <v>88</v>
      </c>
      <c r="AT547" s="25" t="s">
        <v>160</v>
      </c>
      <c r="AU547" s="25" t="s">
        <v>82</v>
      </c>
      <c r="AY547" s="25" t="s">
        <v>158</v>
      </c>
      <c r="BE547" s="214">
        <f>IF(N547="základní",J547,0)</f>
        <v>0</v>
      </c>
      <c r="BF547" s="214">
        <f>IF(N547="snížená",J547,0)</f>
        <v>0</v>
      </c>
      <c r="BG547" s="214">
        <f>IF(N547="zákl. přenesená",J547,0)</f>
        <v>0</v>
      </c>
      <c r="BH547" s="214">
        <f>IF(N547="sníž. přenesená",J547,0)</f>
        <v>0</v>
      </c>
      <c r="BI547" s="214">
        <f>IF(N547="nulová",J547,0)</f>
        <v>0</v>
      </c>
      <c r="BJ547" s="25" t="s">
        <v>78</v>
      </c>
      <c r="BK547" s="214">
        <f>ROUND(I547*H547,2)</f>
        <v>0</v>
      </c>
      <c r="BL547" s="25" t="s">
        <v>88</v>
      </c>
      <c r="BM547" s="25" t="s">
        <v>2621</v>
      </c>
    </row>
    <row r="548" spans="2:51" s="11" customFormat="1" ht="13.5">
      <c r="B548" s="215"/>
      <c r="D548" s="216" t="s">
        <v>166</v>
      </c>
      <c r="E548" s="217" t="s">
        <v>5</v>
      </c>
      <c r="F548" s="218" t="s">
        <v>636</v>
      </c>
      <c r="H548" s="217" t="s">
        <v>5</v>
      </c>
      <c r="I548" s="219"/>
      <c r="L548" s="215"/>
      <c r="M548" s="220"/>
      <c r="N548" s="221"/>
      <c r="O548" s="221"/>
      <c r="P548" s="221"/>
      <c r="Q548" s="221"/>
      <c r="R548" s="221"/>
      <c r="S548" s="221"/>
      <c r="T548" s="222"/>
      <c r="AT548" s="217" t="s">
        <v>166</v>
      </c>
      <c r="AU548" s="217" t="s">
        <v>82</v>
      </c>
      <c r="AV548" s="11" t="s">
        <v>78</v>
      </c>
      <c r="AW548" s="11" t="s">
        <v>36</v>
      </c>
      <c r="AX548" s="11" t="s">
        <v>73</v>
      </c>
      <c r="AY548" s="217" t="s">
        <v>158</v>
      </c>
    </row>
    <row r="549" spans="2:51" s="12" customFormat="1" ht="13.5">
      <c r="B549" s="223"/>
      <c r="D549" s="216" t="s">
        <v>166</v>
      </c>
      <c r="E549" s="224" t="s">
        <v>5</v>
      </c>
      <c r="F549" s="225" t="s">
        <v>2587</v>
      </c>
      <c r="H549" s="226">
        <v>605.5</v>
      </c>
      <c r="I549" s="227"/>
      <c r="L549" s="223"/>
      <c r="M549" s="228"/>
      <c r="N549" s="229"/>
      <c r="O549" s="229"/>
      <c r="P549" s="229"/>
      <c r="Q549" s="229"/>
      <c r="R549" s="229"/>
      <c r="S549" s="229"/>
      <c r="T549" s="230"/>
      <c r="AT549" s="224" t="s">
        <v>166</v>
      </c>
      <c r="AU549" s="224" t="s">
        <v>82</v>
      </c>
      <c r="AV549" s="12" t="s">
        <v>82</v>
      </c>
      <c r="AW549" s="12" t="s">
        <v>36</v>
      </c>
      <c r="AX549" s="12" t="s">
        <v>73</v>
      </c>
      <c r="AY549" s="224" t="s">
        <v>158</v>
      </c>
    </row>
    <row r="550" spans="2:51" s="13" customFormat="1" ht="13.5">
      <c r="B550" s="231"/>
      <c r="D550" s="216" t="s">
        <v>166</v>
      </c>
      <c r="E550" s="232" t="s">
        <v>5</v>
      </c>
      <c r="F550" s="233" t="s">
        <v>169</v>
      </c>
      <c r="H550" s="234">
        <v>605.5</v>
      </c>
      <c r="I550" s="235"/>
      <c r="L550" s="231"/>
      <c r="M550" s="236"/>
      <c r="N550" s="237"/>
      <c r="O550" s="237"/>
      <c r="P550" s="237"/>
      <c r="Q550" s="237"/>
      <c r="R550" s="237"/>
      <c r="S550" s="237"/>
      <c r="T550" s="238"/>
      <c r="AT550" s="232" t="s">
        <v>166</v>
      </c>
      <c r="AU550" s="232" t="s">
        <v>82</v>
      </c>
      <c r="AV550" s="13" t="s">
        <v>88</v>
      </c>
      <c r="AW550" s="13" t="s">
        <v>36</v>
      </c>
      <c r="AX550" s="13" t="s">
        <v>78</v>
      </c>
      <c r="AY550" s="232" t="s">
        <v>158</v>
      </c>
    </row>
    <row r="551" spans="2:65" s="1" customFormat="1" ht="16.5" customHeight="1">
      <c r="B551" s="202"/>
      <c r="C551" s="239" t="s">
        <v>722</v>
      </c>
      <c r="D551" s="239" t="s">
        <v>245</v>
      </c>
      <c r="E551" s="240" t="s">
        <v>752</v>
      </c>
      <c r="F551" s="241" t="s">
        <v>753</v>
      </c>
      <c r="G551" s="242" t="s">
        <v>304</v>
      </c>
      <c r="H551" s="243">
        <v>635.775</v>
      </c>
      <c r="I551" s="244"/>
      <c r="J551" s="245">
        <f>ROUND(I551*H551,2)</f>
        <v>0</v>
      </c>
      <c r="K551" s="241" t="s">
        <v>5</v>
      </c>
      <c r="L551" s="246"/>
      <c r="M551" s="247" t="s">
        <v>5</v>
      </c>
      <c r="N551" s="248" t="s">
        <v>44</v>
      </c>
      <c r="O551" s="48"/>
      <c r="P551" s="212">
        <f>O551*H551</f>
        <v>0</v>
      </c>
      <c r="Q551" s="212">
        <v>0</v>
      </c>
      <c r="R551" s="212">
        <f>Q551*H551</f>
        <v>0</v>
      </c>
      <c r="S551" s="212">
        <v>0</v>
      </c>
      <c r="T551" s="213">
        <f>S551*H551</f>
        <v>0</v>
      </c>
      <c r="AR551" s="25" t="s">
        <v>204</v>
      </c>
      <c r="AT551" s="25" t="s">
        <v>245</v>
      </c>
      <c r="AU551" s="25" t="s">
        <v>82</v>
      </c>
      <c r="AY551" s="25" t="s">
        <v>158</v>
      </c>
      <c r="BE551" s="214">
        <f>IF(N551="základní",J551,0)</f>
        <v>0</v>
      </c>
      <c r="BF551" s="214">
        <f>IF(N551="snížená",J551,0)</f>
        <v>0</v>
      </c>
      <c r="BG551" s="214">
        <f>IF(N551="zákl. přenesená",J551,0)</f>
        <v>0</v>
      </c>
      <c r="BH551" s="214">
        <f>IF(N551="sníž. přenesená",J551,0)</f>
        <v>0</v>
      </c>
      <c r="BI551" s="214">
        <f>IF(N551="nulová",J551,0)</f>
        <v>0</v>
      </c>
      <c r="BJ551" s="25" t="s">
        <v>78</v>
      </c>
      <c r="BK551" s="214">
        <f>ROUND(I551*H551,2)</f>
        <v>0</v>
      </c>
      <c r="BL551" s="25" t="s">
        <v>88</v>
      </c>
      <c r="BM551" s="25" t="s">
        <v>2622</v>
      </c>
    </row>
    <row r="552" spans="2:51" s="12" customFormat="1" ht="13.5">
      <c r="B552" s="223"/>
      <c r="D552" s="216" t="s">
        <v>166</v>
      </c>
      <c r="E552" s="224" t="s">
        <v>5</v>
      </c>
      <c r="F552" s="225" t="s">
        <v>2623</v>
      </c>
      <c r="H552" s="226">
        <v>635.775</v>
      </c>
      <c r="I552" s="227"/>
      <c r="L552" s="223"/>
      <c r="M552" s="228"/>
      <c r="N552" s="229"/>
      <c r="O552" s="229"/>
      <c r="P552" s="229"/>
      <c r="Q552" s="229"/>
      <c r="R552" s="229"/>
      <c r="S552" s="229"/>
      <c r="T552" s="230"/>
      <c r="AT552" s="224" t="s">
        <v>166</v>
      </c>
      <c r="AU552" s="224" t="s">
        <v>82</v>
      </c>
      <c r="AV552" s="12" t="s">
        <v>82</v>
      </c>
      <c r="AW552" s="12" t="s">
        <v>36</v>
      </c>
      <c r="AX552" s="12" t="s">
        <v>73</v>
      </c>
      <c r="AY552" s="224" t="s">
        <v>158</v>
      </c>
    </row>
    <row r="553" spans="2:51" s="13" customFormat="1" ht="13.5">
      <c r="B553" s="231"/>
      <c r="D553" s="216" t="s">
        <v>166</v>
      </c>
      <c r="E553" s="232" t="s">
        <v>5</v>
      </c>
      <c r="F553" s="233" t="s">
        <v>169</v>
      </c>
      <c r="H553" s="234">
        <v>635.775</v>
      </c>
      <c r="I553" s="235"/>
      <c r="L553" s="231"/>
      <c r="M553" s="236"/>
      <c r="N553" s="237"/>
      <c r="O553" s="237"/>
      <c r="P553" s="237"/>
      <c r="Q553" s="237"/>
      <c r="R553" s="237"/>
      <c r="S553" s="237"/>
      <c r="T553" s="238"/>
      <c r="AT553" s="232" t="s">
        <v>166</v>
      </c>
      <c r="AU553" s="232" t="s">
        <v>82</v>
      </c>
      <c r="AV553" s="13" t="s">
        <v>88</v>
      </c>
      <c r="AW553" s="13" t="s">
        <v>36</v>
      </c>
      <c r="AX553" s="13" t="s">
        <v>78</v>
      </c>
      <c r="AY553" s="232" t="s">
        <v>158</v>
      </c>
    </row>
    <row r="554" spans="2:65" s="1" customFormat="1" ht="16.5" customHeight="1">
      <c r="B554" s="202"/>
      <c r="C554" s="203" t="s">
        <v>725</v>
      </c>
      <c r="D554" s="203" t="s">
        <v>160</v>
      </c>
      <c r="E554" s="204" t="s">
        <v>499</v>
      </c>
      <c r="F554" s="205" t="s">
        <v>500</v>
      </c>
      <c r="G554" s="206" t="s">
        <v>163</v>
      </c>
      <c r="H554" s="207">
        <v>47.74</v>
      </c>
      <c r="I554" s="208"/>
      <c r="J554" s="209">
        <f>ROUND(I554*H554,2)</f>
        <v>0</v>
      </c>
      <c r="K554" s="205" t="s">
        <v>5</v>
      </c>
      <c r="L554" s="47"/>
      <c r="M554" s="210" t="s">
        <v>5</v>
      </c>
      <c r="N554" s="211" t="s">
        <v>44</v>
      </c>
      <c r="O554" s="48"/>
      <c r="P554" s="212">
        <f>O554*H554</f>
        <v>0</v>
      </c>
      <c r="Q554" s="212">
        <v>0</v>
      </c>
      <c r="R554" s="212">
        <f>Q554*H554</f>
        <v>0</v>
      </c>
      <c r="S554" s="212">
        <v>0</v>
      </c>
      <c r="T554" s="213">
        <f>S554*H554</f>
        <v>0</v>
      </c>
      <c r="AR554" s="25" t="s">
        <v>88</v>
      </c>
      <c r="AT554" s="25" t="s">
        <v>160</v>
      </c>
      <c r="AU554" s="25" t="s">
        <v>82</v>
      </c>
      <c r="AY554" s="25" t="s">
        <v>158</v>
      </c>
      <c r="BE554" s="214">
        <f>IF(N554="základní",J554,0)</f>
        <v>0</v>
      </c>
      <c r="BF554" s="214">
        <f>IF(N554="snížená",J554,0)</f>
        <v>0</v>
      </c>
      <c r="BG554" s="214">
        <f>IF(N554="zákl. přenesená",J554,0)</f>
        <v>0</v>
      </c>
      <c r="BH554" s="214">
        <f>IF(N554="sníž. přenesená",J554,0)</f>
        <v>0</v>
      </c>
      <c r="BI554" s="214">
        <f>IF(N554="nulová",J554,0)</f>
        <v>0</v>
      </c>
      <c r="BJ554" s="25" t="s">
        <v>78</v>
      </c>
      <c r="BK554" s="214">
        <f>ROUND(I554*H554,2)</f>
        <v>0</v>
      </c>
      <c r="BL554" s="25" t="s">
        <v>88</v>
      </c>
      <c r="BM554" s="25" t="s">
        <v>2624</v>
      </c>
    </row>
    <row r="555" spans="2:51" s="11" customFormat="1" ht="13.5">
      <c r="B555" s="215"/>
      <c r="D555" s="216" t="s">
        <v>166</v>
      </c>
      <c r="E555" s="217" t="s">
        <v>5</v>
      </c>
      <c r="F555" s="218" t="s">
        <v>502</v>
      </c>
      <c r="H555" s="217" t="s">
        <v>5</v>
      </c>
      <c r="I555" s="219"/>
      <c r="L555" s="215"/>
      <c r="M555" s="220"/>
      <c r="N555" s="221"/>
      <c r="O555" s="221"/>
      <c r="P555" s="221"/>
      <c r="Q555" s="221"/>
      <c r="R555" s="221"/>
      <c r="S555" s="221"/>
      <c r="T555" s="222"/>
      <c r="AT555" s="217" t="s">
        <v>166</v>
      </c>
      <c r="AU555" s="217" t="s">
        <v>82</v>
      </c>
      <c r="AV555" s="11" t="s">
        <v>78</v>
      </c>
      <c r="AW555" s="11" t="s">
        <v>36</v>
      </c>
      <c r="AX555" s="11" t="s">
        <v>73</v>
      </c>
      <c r="AY555" s="217" t="s">
        <v>158</v>
      </c>
    </row>
    <row r="556" spans="2:51" s="12" customFormat="1" ht="13.5">
      <c r="B556" s="223"/>
      <c r="D556" s="216" t="s">
        <v>166</v>
      </c>
      <c r="E556" s="224" t="s">
        <v>5</v>
      </c>
      <c r="F556" s="225" t="s">
        <v>2625</v>
      </c>
      <c r="H556" s="226">
        <v>47.74</v>
      </c>
      <c r="I556" s="227"/>
      <c r="L556" s="223"/>
      <c r="M556" s="228"/>
      <c r="N556" s="229"/>
      <c r="O556" s="229"/>
      <c r="P556" s="229"/>
      <c r="Q556" s="229"/>
      <c r="R556" s="229"/>
      <c r="S556" s="229"/>
      <c r="T556" s="230"/>
      <c r="AT556" s="224" t="s">
        <v>166</v>
      </c>
      <c r="AU556" s="224" t="s">
        <v>82</v>
      </c>
      <c r="AV556" s="12" t="s">
        <v>82</v>
      </c>
      <c r="AW556" s="12" t="s">
        <v>36</v>
      </c>
      <c r="AX556" s="12" t="s">
        <v>73</v>
      </c>
      <c r="AY556" s="224" t="s">
        <v>158</v>
      </c>
    </row>
    <row r="557" spans="2:51" s="13" customFormat="1" ht="13.5">
      <c r="B557" s="231"/>
      <c r="D557" s="216" t="s">
        <v>166</v>
      </c>
      <c r="E557" s="232" t="s">
        <v>5</v>
      </c>
      <c r="F557" s="233" t="s">
        <v>169</v>
      </c>
      <c r="H557" s="234">
        <v>47.74</v>
      </c>
      <c r="I557" s="235"/>
      <c r="L557" s="231"/>
      <c r="M557" s="236"/>
      <c r="N557" s="237"/>
      <c r="O557" s="237"/>
      <c r="P557" s="237"/>
      <c r="Q557" s="237"/>
      <c r="R557" s="237"/>
      <c r="S557" s="237"/>
      <c r="T557" s="238"/>
      <c r="AT557" s="232" t="s">
        <v>166</v>
      </c>
      <c r="AU557" s="232" t="s">
        <v>82</v>
      </c>
      <c r="AV557" s="13" t="s">
        <v>88</v>
      </c>
      <c r="AW557" s="13" t="s">
        <v>36</v>
      </c>
      <c r="AX557" s="13" t="s">
        <v>78</v>
      </c>
      <c r="AY557" s="232" t="s">
        <v>158</v>
      </c>
    </row>
    <row r="558" spans="2:65" s="1" customFormat="1" ht="25.5" customHeight="1">
      <c r="B558" s="202"/>
      <c r="C558" s="203" t="s">
        <v>727</v>
      </c>
      <c r="D558" s="203" t="s">
        <v>160</v>
      </c>
      <c r="E558" s="204" t="s">
        <v>377</v>
      </c>
      <c r="F558" s="205" t="s">
        <v>378</v>
      </c>
      <c r="G558" s="206" t="s">
        <v>163</v>
      </c>
      <c r="H558" s="207">
        <v>1133.37</v>
      </c>
      <c r="I558" s="208"/>
      <c r="J558" s="209">
        <f>ROUND(I558*H558,2)</f>
        <v>0</v>
      </c>
      <c r="K558" s="205" t="s">
        <v>5</v>
      </c>
      <c r="L558" s="47"/>
      <c r="M558" s="210" t="s">
        <v>5</v>
      </c>
      <c r="N558" s="211" t="s">
        <v>44</v>
      </c>
      <c r="O558" s="48"/>
      <c r="P558" s="212">
        <f>O558*H558</f>
        <v>0</v>
      </c>
      <c r="Q558" s="212">
        <v>0</v>
      </c>
      <c r="R558" s="212">
        <f>Q558*H558</f>
        <v>0</v>
      </c>
      <c r="S558" s="212">
        <v>0</v>
      </c>
      <c r="T558" s="213">
        <f>S558*H558</f>
        <v>0</v>
      </c>
      <c r="AR558" s="25" t="s">
        <v>88</v>
      </c>
      <c r="AT558" s="25" t="s">
        <v>160</v>
      </c>
      <c r="AU558" s="25" t="s">
        <v>82</v>
      </c>
      <c r="AY558" s="25" t="s">
        <v>158</v>
      </c>
      <c r="BE558" s="214">
        <f>IF(N558="základní",J558,0)</f>
        <v>0</v>
      </c>
      <c r="BF558" s="214">
        <f>IF(N558="snížená",J558,0)</f>
        <v>0</v>
      </c>
      <c r="BG558" s="214">
        <f>IF(N558="zákl. přenesená",J558,0)</f>
        <v>0</v>
      </c>
      <c r="BH558" s="214">
        <f>IF(N558="sníž. přenesená",J558,0)</f>
        <v>0</v>
      </c>
      <c r="BI558" s="214">
        <f>IF(N558="nulová",J558,0)</f>
        <v>0</v>
      </c>
      <c r="BJ558" s="25" t="s">
        <v>78</v>
      </c>
      <c r="BK558" s="214">
        <f>ROUND(I558*H558,2)</f>
        <v>0</v>
      </c>
      <c r="BL558" s="25" t="s">
        <v>88</v>
      </c>
      <c r="BM558" s="25" t="s">
        <v>2626</v>
      </c>
    </row>
    <row r="559" spans="2:51" s="12" customFormat="1" ht="13.5">
      <c r="B559" s="223"/>
      <c r="D559" s="216" t="s">
        <v>166</v>
      </c>
      <c r="E559" s="224" t="s">
        <v>5</v>
      </c>
      <c r="F559" s="225" t="s">
        <v>2466</v>
      </c>
      <c r="H559" s="226">
        <v>385.7</v>
      </c>
      <c r="I559" s="227"/>
      <c r="L559" s="223"/>
      <c r="M559" s="228"/>
      <c r="N559" s="229"/>
      <c r="O559" s="229"/>
      <c r="P559" s="229"/>
      <c r="Q559" s="229"/>
      <c r="R559" s="229"/>
      <c r="S559" s="229"/>
      <c r="T559" s="230"/>
      <c r="AT559" s="224" t="s">
        <v>166</v>
      </c>
      <c r="AU559" s="224" t="s">
        <v>82</v>
      </c>
      <c r="AV559" s="12" t="s">
        <v>82</v>
      </c>
      <c r="AW559" s="12" t="s">
        <v>36</v>
      </c>
      <c r="AX559" s="12" t="s">
        <v>73</v>
      </c>
      <c r="AY559" s="224" t="s">
        <v>158</v>
      </c>
    </row>
    <row r="560" spans="2:51" s="12" customFormat="1" ht="13.5">
      <c r="B560" s="223"/>
      <c r="D560" s="216" t="s">
        <v>166</v>
      </c>
      <c r="E560" s="224" t="s">
        <v>5</v>
      </c>
      <c r="F560" s="225" t="s">
        <v>2467</v>
      </c>
      <c r="H560" s="226">
        <v>6.93</v>
      </c>
      <c r="I560" s="227"/>
      <c r="L560" s="223"/>
      <c r="M560" s="228"/>
      <c r="N560" s="229"/>
      <c r="O560" s="229"/>
      <c r="P560" s="229"/>
      <c r="Q560" s="229"/>
      <c r="R560" s="229"/>
      <c r="S560" s="229"/>
      <c r="T560" s="230"/>
      <c r="AT560" s="224" t="s">
        <v>166</v>
      </c>
      <c r="AU560" s="224" t="s">
        <v>82</v>
      </c>
      <c r="AV560" s="12" t="s">
        <v>82</v>
      </c>
      <c r="AW560" s="12" t="s">
        <v>36</v>
      </c>
      <c r="AX560" s="12" t="s">
        <v>73</v>
      </c>
      <c r="AY560" s="224" t="s">
        <v>158</v>
      </c>
    </row>
    <row r="561" spans="2:51" s="12" customFormat="1" ht="13.5">
      <c r="B561" s="223"/>
      <c r="D561" s="216" t="s">
        <v>166</v>
      </c>
      <c r="E561" s="224" t="s">
        <v>5</v>
      </c>
      <c r="F561" s="225" t="s">
        <v>2468</v>
      </c>
      <c r="H561" s="226">
        <v>43.2</v>
      </c>
      <c r="I561" s="227"/>
      <c r="L561" s="223"/>
      <c r="M561" s="228"/>
      <c r="N561" s="229"/>
      <c r="O561" s="229"/>
      <c r="P561" s="229"/>
      <c r="Q561" s="229"/>
      <c r="R561" s="229"/>
      <c r="S561" s="229"/>
      <c r="T561" s="230"/>
      <c r="AT561" s="224" t="s">
        <v>166</v>
      </c>
      <c r="AU561" s="224" t="s">
        <v>82</v>
      </c>
      <c r="AV561" s="12" t="s">
        <v>82</v>
      </c>
      <c r="AW561" s="12" t="s">
        <v>36</v>
      </c>
      <c r="AX561" s="12" t="s">
        <v>73</v>
      </c>
      <c r="AY561" s="224" t="s">
        <v>158</v>
      </c>
    </row>
    <row r="562" spans="2:51" s="12" customFormat="1" ht="13.5">
      <c r="B562" s="223"/>
      <c r="D562" s="216" t="s">
        <v>166</v>
      </c>
      <c r="E562" s="224" t="s">
        <v>5</v>
      </c>
      <c r="F562" s="225" t="s">
        <v>2469</v>
      </c>
      <c r="H562" s="226">
        <v>0.72</v>
      </c>
      <c r="I562" s="227"/>
      <c r="L562" s="223"/>
      <c r="M562" s="228"/>
      <c r="N562" s="229"/>
      <c r="O562" s="229"/>
      <c r="P562" s="229"/>
      <c r="Q562" s="229"/>
      <c r="R562" s="229"/>
      <c r="S562" s="229"/>
      <c r="T562" s="230"/>
      <c r="AT562" s="224" t="s">
        <v>166</v>
      </c>
      <c r="AU562" s="224" t="s">
        <v>82</v>
      </c>
      <c r="AV562" s="12" t="s">
        <v>82</v>
      </c>
      <c r="AW562" s="12" t="s">
        <v>36</v>
      </c>
      <c r="AX562" s="12" t="s">
        <v>73</v>
      </c>
      <c r="AY562" s="224" t="s">
        <v>158</v>
      </c>
    </row>
    <row r="563" spans="2:51" s="12" customFormat="1" ht="13.5">
      <c r="B563" s="223"/>
      <c r="D563" s="216" t="s">
        <v>166</v>
      </c>
      <c r="E563" s="224" t="s">
        <v>5</v>
      </c>
      <c r="F563" s="225" t="s">
        <v>2470</v>
      </c>
      <c r="H563" s="226">
        <v>0.36</v>
      </c>
      <c r="I563" s="227"/>
      <c r="L563" s="223"/>
      <c r="M563" s="228"/>
      <c r="N563" s="229"/>
      <c r="O563" s="229"/>
      <c r="P563" s="229"/>
      <c r="Q563" s="229"/>
      <c r="R563" s="229"/>
      <c r="S563" s="229"/>
      <c r="T563" s="230"/>
      <c r="AT563" s="224" t="s">
        <v>166</v>
      </c>
      <c r="AU563" s="224" t="s">
        <v>82</v>
      </c>
      <c r="AV563" s="12" t="s">
        <v>82</v>
      </c>
      <c r="AW563" s="12" t="s">
        <v>36</v>
      </c>
      <c r="AX563" s="12" t="s">
        <v>73</v>
      </c>
      <c r="AY563" s="224" t="s">
        <v>158</v>
      </c>
    </row>
    <row r="564" spans="2:51" s="12" customFormat="1" ht="13.5">
      <c r="B564" s="223"/>
      <c r="D564" s="216" t="s">
        <v>166</v>
      </c>
      <c r="E564" s="224" t="s">
        <v>5</v>
      </c>
      <c r="F564" s="225" t="s">
        <v>2471</v>
      </c>
      <c r="H564" s="226">
        <v>39.36</v>
      </c>
      <c r="I564" s="227"/>
      <c r="L564" s="223"/>
      <c r="M564" s="228"/>
      <c r="N564" s="229"/>
      <c r="O564" s="229"/>
      <c r="P564" s="229"/>
      <c r="Q564" s="229"/>
      <c r="R564" s="229"/>
      <c r="S564" s="229"/>
      <c r="T564" s="230"/>
      <c r="AT564" s="224" t="s">
        <v>166</v>
      </c>
      <c r="AU564" s="224" t="s">
        <v>82</v>
      </c>
      <c r="AV564" s="12" t="s">
        <v>82</v>
      </c>
      <c r="AW564" s="12" t="s">
        <v>36</v>
      </c>
      <c r="AX564" s="12" t="s">
        <v>73</v>
      </c>
      <c r="AY564" s="224" t="s">
        <v>158</v>
      </c>
    </row>
    <row r="565" spans="2:51" s="12" customFormat="1" ht="13.5">
      <c r="B565" s="223"/>
      <c r="D565" s="216" t="s">
        <v>166</v>
      </c>
      <c r="E565" s="224" t="s">
        <v>5</v>
      </c>
      <c r="F565" s="225" t="s">
        <v>2472</v>
      </c>
      <c r="H565" s="226">
        <v>17.8</v>
      </c>
      <c r="I565" s="227"/>
      <c r="L565" s="223"/>
      <c r="M565" s="228"/>
      <c r="N565" s="229"/>
      <c r="O565" s="229"/>
      <c r="P565" s="229"/>
      <c r="Q565" s="229"/>
      <c r="R565" s="229"/>
      <c r="S565" s="229"/>
      <c r="T565" s="230"/>
      <c r="AT565" s="224" t="s">
        <v>166</v>
      </c>
      <c r="AU565" s="224" t="s">
        <v>82</v>
      </c>
      <c r="AV565" s="12" t="s">
        <v>82</v>
      </c>
      <c r="AW565" s="12" t="s">
        <v>36</v>
      </c>
      <c r="AX565" s="12" t="s">
        <v>73</v>
      </c>
      <c r="AY565" s="224" t="s">
        <v>158</v>
      </c>
    </row>
    <row r="566" spans="2:51" s="12" customFormat="1" ht="13.5">
      <c r="B566" s="223"/>
      <c r="D566" s="216" t="s">
        <v>166</v>
      </c>
      <c r="E566" s="224" t="s">
        <v>5</v>
      </c>
      <c r="F566" s="225" t="s">
        <v>2473</v>
      </c>
      <c r="H566" s="226">
        <v>24.2</v>
      </c>
      <c r="I566" s="227"/>
      <c r="L566" s="223"/>
      <c r="M566" s="228"/>
      <c r="N566" s="229"/>
      <c r="O566" s="229"/>
      <c r="P566" s="229"/>
      <c r="Q566" s="229"/>
      <c r="R566" s="229"/>
      <c r="S566" s="229"/>
      <c r="T566" s="230"/>
      <c r="AT566" s="224" t="s">
        <v>166</v>
      </c>
      <c r="AU566" s="224" t="s">
        <v>82</v>
      </c>
      <c r="AV566" s="12" t="s">
        <v>82</v>
      </c>
      <c r="AW566" s="12" t="s">
        <v>36</v>
      </c>
      <c r="AX566" s="12" t="s">
        <v>73</v>
      </c>
      <c r="AY566" s="224" t="s">
        <v>158</v>
      </c>
    </row>
    <row r="567" spans="2:51" s="12" customFormat="1" ht="13.5">
      <c r="B567" s="223"/>
      <c r="D567" s="216" t="s">
        <v>166</v>
      </c>
      <c r="E567" s="224" t="s">
        <v>5</v>
      </c>
      <c r="F567" s="225" t="s">
        <v>2474</v>
      </c>
      <c r="H567" s="226">
        <v>23.7</v>
      </c>
      <c r="I567" s="227"/>
      <c r="L567" s="223"/>
      <c r="M567" s="228"/>
      <c r="N567" s="229"/>
      <c r="O567" s="229"/>
      <c r="P567" s="229"/>
      <c r="Q567" s="229"/>
      <c r="R567" s="229"/>
      <c r="S567" s="229"/>
      <c r="T567" s="230"/>
      <c r="AT567" s="224" t="s">
        <v>166</v>
      </c>
      <c r="AU567" s="224" t="s">
        <v>82</v>
      </c>
      <c r="AV567" s="12" t="s">
        <v>82</v>
      </c>
      <c r="AW567" s="12" t="s">
        <v>36</v>
      </c>
      <c r="AX567" s="12" t="s">
        <v>73</v>
      </c>
      <c r="AY567" s="224" t="s">
        <v>158</v>
      </c>
    </row>
    <row r="568" spans="2:51" s="12" customFormat="1" ht="13.5">
      <c r="B568" s="223"/>
      <c r="D568" s="216" t="s">
        <v>166</v>
      </c>
      <c r="E568" s="224" t="s">
        <v>5</v>
      </c>
      <c r="F568" s="225" t="s">
        <v>2475</v>
      </c>
      <c r="H568" s="226">
        <v>3.8</v>
      </c>
      <c r="I568" s="227"/>
      <c r="L568" s="223"/>
      <c r="M568" s="228"/>
      <c r="N568" s="229"/>
      <c r="O568" s="229"/>
      <c r="P568" s="229"/>
      <c r="Q568" s="229"/>
      <c r="R568" s="229"/>
      <c r="S568" s="229"/>
      <c r="T568" s="230"/>
      <c r="AT568" s="224" t="s">
        <v>166</v>
      </c>
      <c r="AU568" s="224" t="s">
        <v>82</v>
      </c>
      <c r="AV568" s="12" t="s">
        <v>82</v>
      </c>
      <c r="AW568" s="12" t="s">
        <v>36</v>
      </c>
      <c r="AX568" s="12" t="s">
        <v>73</v>
      </c>
      <c r="AY568" s="224" t="s">
        <v>158</v>
      </c>
    </row>
    <row r="569" spans="2:51" s="12" customFormat="1" ht="13.5">
      <c r="B569" s="223"/>
      <c r="D569" s="216" t="s">
        <v>166</v>
      </c>
      <c r="E569" s="224" t="s">
        <v>5</v>
      </c>
      <c r="F569" s="225" t="s">
        <v>2476</v>
      </c>
      <c r="H569" s="226">
        <v>8.9</v>
      </c>
      <c r="I569" s="227"/>
      <c r="L569" s="223"/>
      <c r="M569" s="228"/>
      <c r="N569" s="229"/>
      <c r="O569" s="229"/>
      <c r="P569" s="229"/>
      <c r="Q569" s="229"/>
      <c r="R569" s="229"/>
      <c r="S569" s="229"/>
      <c r="T569" s="230"/>
      <c r="AT569" s="224" t="s">
        <v>166</v>
      </c>
      <c r="AU569" s="224" t="s">
        <v>82</v>
      </c>
      <c r="AV569" s="12" t="s">
        <v>82</v>
      </c>
      <c r="AW569" s="12" t="s">
        <v>36</v>
      </c>
      <c r="AX569" s="12" t="s">
        <v>73</v>
      </c>
      <c r="AY569" s="224" t="s">
        <v>158</v>
      </c>
    </row>
    <row r="570" spans="2:51" s="12" customFormat="1" ht="13.5">
      <c r="B570" s="223"/>
      <c r="D570" s="216" t="s">
        <v>166</v>
      </c>
      <c r="E570" s="224" t="s">
        <v>5</v>
      </c>
      <c r="F570" s="225" t="s">
        <v>2477</v>
      </c>
      <c r="H570" s="226">
        <v>10.92</v>
      </c>
      <c r="I570" s="227"/>
      <c r="L570" s="223"/>
      <c r="M570" s="228"/>
      <c r="N570" s="229"/>
      <c r="O570" s="229"/>
      <c r="P570" s="229"/>
      <c r="Q570" s="229"/>
      <c r="R570" s="229"/>
      <c r="S570" s="229"/>
      <c r="T570" s="230"/>
      <c r="AT570" s="224" t="s">
        <v>166</v>
      </c>
      <c r="AU570" s="224" t="s">
        <v>82</v>
      </c>
      <c r="AV570" s="12" t="s">
        <v>82</v>
      </c>
      <c r="AW570" s="12" t="s">
        <v>36</v>
      </c>
      <c r="AX570" s="12" t="s">
        <v>73</v>
      </c>
      <c r="AY570" s="224" t="s">
        <v>158</v>
      </c>
    </row>
    <row r="571" spans="2:51" s="12" customFormat="1" ht="13.5">
      <c r="B571" s="223"/>
      <c r="D571" s="216" t="s">
        <v>166</v>
      </c>
      <c r="E571" s="224" t="s">
        <v>5</v>
      </c>
      <c r="F571" s="225" t="s">
        <v>2478</v>
      </c>
      <c r="H571" s="226">
        <v>1.63</v>
      </c>
      <c r="I571" s="227"/>
      <c r="L571" s="223"/>
      <c r="M571" s="228"/>
      <c r="N571" s="229"/>
      <c r="O571" s="229"/>
      <c r="P571" s="229"/>
      <c r="Q571" s="229"/>
      <c r="R571" s="229"/>
      <c r="S571" s="229"/>
      <c r="T571" s="230"/>
      <c r="AT571" s="224" t="s">
        <v>166</v>
      </c>
      <c r="AU571" s="224" t="s">
        <v>82</v>
      </c>
      <c r="AV571" s="12" t="s">
        <v>82</v>
      </c>
      <c r="AW571" s="12" t="s">
        <v>36</v>
      </c>
      <c r="AX571" s="12" t="s">
        <v>73</v>
      </c>
      <c r="AY571" s="224" t="s">
        <v>158</v>
      </c>
    </row>
    <row r="572" spans="2:51" s="12" customFormat="1" ht="13.5">
      <c r="B572" s="223"/>
      <c r="D572" s="216" t="s">
        <v>166</v>
      </c>
      <c r="E572" s="224" t="s">
        <v>5</v>
      </c>
      <c r="F572" s="225" t="s">
        <v>2479</v>
      </c>
      <c r="H572" s="226">
        <v>24.9</v>
      </c>
      <c r="I572" s="227"/>
      <c r="L572" s="223"/>
      <c r="M572" s="228"/>
      <c r="N572" s="229"/>
      <c r="O572" s="229"/>
      <c r="P572" s="229"/>
      <c r="Q572" s="229"/>
      <c r="R572" s="229"/>
      <c r="S572" s="229"/>
      <c r="T572" s="230"/>
      <c r="AT572" s="224" t="s">
        <v>166</v>
      </c>
      <c r="AU572" s="224" t="s">
        <v>82</v>
      </c>
      <c r="AV572" s="12" t="s">
        <v>82</v>
      </c>
      <c r="AW572" s="12" t="s">
        <v>36</v>
      </c>
      <c r="AX572" s="12" t="s">
        <v>73</v>
      </c>
      <c r="AY572" s="224" t="s">
        <v>158</v>
      </c>
    </row>
    <row r="573" spans="2:51" s="12" customFormat="1" ht="13.5">
      <c r="B573" s="223"/>
      <c r="D573" s="216" t="s">
        <v>166</v>
      </c>
      <c r="E573" s="224" t="s">
        <v>5</v>
      </c>
      <c r="F573" s="225" t="s">
        <v>2480</v>
      </c>
      <c r="H573" s="226">
        <v>22.5</v>
      </c>
      <c r="I573" s="227"/>
      <c r="L573" s="223"/>
      <c r="M573" s="228"/>
      <c r="N573" s="229"/>
      <c r="O573" s="229"/>
      <c r="P573" s="229"/>
      <c r="Q573" s="229"/>
      <c r="R573" s="229"/>
      <c r="S573" s="229"/>
      <c r="T573" s="230"/>
      <c r="AT573" s="224" t="s">
        <v>166</v>
      </c>
      <c r="AU573" s="224" t="s">
        <v>82</v>
      </c>
      <c r="AV573" s="12" t="s">
        <v>82</v>
      </c>
      <c r="AW573" s="12" t="s">
        <v>36</v>
      </c>
      <c r="AX573" s="12" t="s">
        <v>73</v>
      </c>
      <c r="AY573" s="224" t="s">
        <v>158</v>
      </c>
    </row>
    <row r="574" spans="2:51" s="12" customFormat="1" ht="13.5">
      <c r="B574" s="223"/>
      <c r="D574" s="216" t="s">
        <v>166</v>
      </c>
      <c r="E574" s="224" t="s">
        <v>5</v>
      </c>
      <c r="F574" s="225" t="s">
        <v>2481</v>
      </c>
      <c r="H574" s="226">
        <v>436.8</v>
      </c>
      <c r="I574" s="227"/>
      <c r="L574" s="223"/>
      <c r="M574" s="228"/>
      <c r="N574" s="229"/>
      <c r="O574" s="229"/>
      <c r="P574" s="229"/>
      <c r="Q574" s="229"/>
      <c r="R574" s="229"/>
      <c r="S574" s="229"/>
      <c r="T574" s="230"/>
      <c r="AT574" s="224" t="s">
        <v>166</v>
      </c>
      <c r="AU574" s="224" t="s">
        <v>82</v>
      </c>
      <c r="AV574" s="12" t="s">
        <v>82</v>
      </c>
      <c r="AW574" s="12" t="s">
        <v>36</v>
      </c>
      <c r="AX574" s="12" t="s">
        <v>73</v>
      </c>
      <c r="AY574" s="224" t="s">
        <v>158</v>
      </c>
    </row>
    <row r="575" spans="2:51" s="12" customFormat="1" ht="13.5">
      <c r="B575" s="223"/>
      <c r="D575" s="216" t="s">
        <v>166</v>
      </c>
      <c r="E575" s="224" t="s">
        <v>5</v>
      </c>
      <c r="F575" s="225" t="s">
        <v>2482</v>
      </c>
      <c r="H575" s="226">
        <v>24.4</v>
      </c>
      <c r="I575" s="227"/>
      <c r="L575" s="223"/>
      <c r="M575" s="228"/>
      <c r="N575" s="229"/>
      <c r="O575" s="229"/>
      <c r="P575" s="229"/>
      <c r="Q575" s="229"/>
      <c r="R575" s="229"/>
      <c r="S575" s="229"/>
      <c r="T575" s="230"/>
      <c r="AT575" s="224" t="s">
        <v>166</v>
      </c>
      <c r="AU575" s="224" t="s">
        <v>82</v>
      </c>
      <c r="AV575" s="12" t="s">
        <v>82</v>
      </c>
      <c r="AW575" s="12" t="s">
        <v>36</v>
      </c>
      <c r="AX575" s="12" t="s">
        <v>73</v>
      </c>
      <c r="AY575" s="224" t="s">
        <v>158</v>
      </c>
    </row>
    <row r="576" spans="2:51" s="12" customFormat="1" ht="13.5">
      <c r="B576" s="223"/>
      <c r="D576" s="216" t="s">
        <v>166</v>
      </c>
      <c r="E576" s="224" t="s">
        <v>5</v>
      </c>
      <c r="F576" s="225" t="s">
        <v>2483</v>
      </c>
      <c r="H576" s="226">
        <v>42</v>
      </c>
      <c r="I576" s="227"/>
      <c r="L576" s="223"/>
      <c r="M576" s="228"/>
      <c r="N576" s="229"/>
      <c r="O576" s="229"/>
      <c r="P576" s="229"/>
      <c r="Q576" s="229"/>
      <c r="R576" s="229"/>
      <c r="S576" s="229"/>
      <c r="T576" s="230"/>
      <c r="AT576" s="224" t="s">
        <v>166</v>
      </c>
      <c r="AU576" s="224" t="s">
        <v>82</v>
      </c>
      <c r="AV576" s="12" t="s">
        <v>82</v>
      </c>
      <c r="AW576" s="12" t="s">
        <v>36</v>
      </c>
      <c r="AX576" s="12" t="s">
        <v>73</v>
      </c>
      <c r="AY576" s="224" t="s">
        <v>158</v>
      </c>
    </row>
    <row r="577" spans="2:51" s="12" customFormat="1" ht="13.5">
      <c r="B577" s="223"/>
      <c r="D577" s="216" t="s">
        <v>166</v>
      </c>
      <c r="E577" s="224" t="s">
        <v>5</v>
      </c>
      <c r="F577" s="225" t="s">
        <v>2484</v>
      </c>
      <c r="H577" s="226">
        <v>4.2</v>
      </c>
      <c r="I577" s="227"/>
      <c r="L577" s="223"/>
      <c r="M577" s="228"/>
      <c r="N577" s="229"/>
      <c r="O577" s="229"/>
      <c r="P577" s="229"/>
      <c r="Q577" s="229"/>
      <c r="R577" s="229"/>
      <c r="S577" s="229"/>
      <c r="T577" s="230"/>
      <c r="AT577" s="224" t="s">
        <v>166</v>
      </c>
      <c r="AU577" s="224" t="s">
        <v>82</v>
      </c>
      <c r="AV577" s="12" t="s">
        <v>82</v>
      </c>
      <c r="AW577" s="12" t="s">
        <v>36</v>
      </c>
      <c r="AX577" s="12" t="s">
        <v>73</v>
      </c>
      <c r="AY577" s="224" t="s">
        <v>158</v>
      </c>
    </row>
    <row r="578" spans="2:51" s="12" customFormat="1" ht="13.5">
      <c r="B578" s="223"/>
      <c r="D578" s="216" t="s">
        <v>166</v>
      </c>
      <c r="E578" s="224" t="s">
        <v>5</v>
      </c>
      <c r="F578" s="225" t="s">
        <v>2485</v>
      </c>
      <c r="H578" s="226">
        <v>3.2</v>
      </c>
      <c r="I578" s="227"/>
      <c r="L578" s="223"/>
      <c r="M578" s="228"/>
      <c r="N578" s="229"/>
      <c r="O578" s="229"/>
      <c r="P578" s="229"/>
      <c r="Q578" s="229"/>
      <c r="R578" s="229"/>
      <c r="S578" s="229"/>
      <c r="T578" s="230"/>
      <c r="AT578" s="224" t="s">
        <v>166</v>
      </c>
      <c r="AU578" s="224" t="s">
        <v>82</v>
      </c>
      <c r="AV578" s="12" t="s">
        <v>82</v>
      </c>
      <c r="AW578" s="12" t="s">
        <v>36</v>
      </c>
      <c r="AX578" s="12" t="s">
        <v>73</v>
      </c>
      <c r="AY578" s="224" t="s">
        <v>158</v>
      </c>
    </row>
    <row r="579" spans="2:51" s="12" customFormat="1" ht="13.5">
      <c r="B579" s="223"/>
      <c r="D579" s="216" t="s">
        <v>166</v>
      </c>
      <c r="E579" s="224" t="s">
        <v>5</v>
      </c>
      <c r="F579" s="225" t="s">
        <v>2486</v>
      </c>
      <c r="H579" s="226">
        <v>5.2</v>
      </c>
      <c r="I579" s="227"/>
      <c r="L579" s="223"/>
      <c r="M579" s="228"/>
      <c r="N579" s="229"/>
      <c r="O579" s="229"/>
      <c r="P579" s="229"/>
      <c r="Q579" s="229"/>
      <c r="R579" s="229"/>
      <c r="S579" s="229"/>
      <c r="T579" s="230"/>
      <c r="AT579" s="224" t="s">
        <v>166</v>
      </c>
      <c r="AU579" s="224" t="s">
        <v>82</v>
      </c>
      <c r="AV579" s="12" t="s">
        <v>82</v>
      </c>
      <c r="AW579" s="12" t="s">
        <v>36</v>
      </c>
      <c r="AX579" s="12" t="s">
        <v>73</v>
      </c>
      <c r="AY579" s="224" t="s">
        <v>158</v>
      </c>
    </row>
    <row r="580" spans="2:51" s="12" customFormat="1" ht="13.5">
      <c r="B580" s="223"/>
      <c r="D580" s="216" t="s">
        <v>166</v>
      </c>
      <c r="E580" s="224" t="s">
        <v>5</v>
      </c>
      <c r="F580" s="225" t="s">
        <v>2487</v>
      </c>
      <c r="H580" s="226">
        <v>2.95</v>
      </c>
      <c r="I580" s="227"/>
      <c r="L580" s="223"/>
      <c r="M580" s="228"/>
      <c r="N580" s="229"/>
      <c r="O580" s="229"/>
      <c r="P580" s="229"/>
      <c r="Q580" s="229"/>
      <c r="R580" s="229"/>
      <c r="S580" s="229"/>
      <c r="T580" s="230"/>
      <c r="AT580" s="224" t="s">
        <v>166</v>
      </c>
      <c r="AU580" s="224" t="s">
        <v>82</v>
      </c>
      <c r="AV580" s="12" t="s">
        <v>82</v>
      </c>
      <c r="AW580" s="12" t="s">
        <v>36</v>
      </c>
      <c r="AX580" s="12" t="s">
        <v>73</v>
      </c>
      <c r="AY580" s="224" t="s">
        <v>158</v>
      </c>
    </row>
    <row r="581" spans="2:51" s="13" customFormat="1" ht="13.5">
      <c r="B581" s="231"/>
      <c r="D581" s="216" t="s">
        <v>166</v>
      </c>
      <c r="E581" s="232" t="s">
        <v>5</v>
      </c>
      <c r="F581" s="233" t="s">
        <v>169</v>
      </c>
      <c r="H581" s="234">
        <v>1133.37</v>
      </c>
      <c r="I581" s="235"/>
      <c r="L581" s="231"/>
      <c r="M581" s="236"/>
      <c r="N581" s="237"/>
      <c r="O581" s="237"/>
      <c r="P581" s="237"/>
      <c r="Q581" s="237"/>
      <c r="R581" s="237"/>
      <c r="S581" s="237"/>
      <c r="T581" s="238"/>
      <c r="AT581" s="232" t="s">
        <v>166</v>
      </c>
      <c r="AU581" s="232" t="s">
        <v>82</v>
      </c>
      <c r="AV581" s="13" t="s">
        <v>88</v>
      </c>
      <c r="AW581" s="13" t="s">
        <v>36</v>
      </c>
      <c r="AX581" s="13" t="s">
        <v>78</v>
      </c>
      <c r="AY581" s="232" t="s">
        <v>158</v>
      </c>
    </row>
    <row r="582" spans="2:65" s="1" customFormat="1" ht="16.5" customHeight="1">
      <c r="B582" s="202"/>
      <c r="C582" s="203" t="s">
        <v>744</v>
      </c>
      <c r="D582" s="203" t="s">
        <v>160</v>
      </c>
      <c r="E582" s="204" t="s">
        <v>760</v>
      </c>
      <c r="F582" s="205" t="s">
        <v>761</v>
      </c>
      <c r="G582" s="206" t="s">
        <v>163</v>
      </c>
      <c r="H582" s="207">
        <v>1979.07</v>
      </c>
      <c r="I582" s="208"/>
      <c r="J582" s="209">
        <f>ROUND(I582*H582,2)</f>
        <v>0</v>
      </c>
      <c r="K582" s="205" t="s">
        <v>164</v>
      </c>
      <c r="L582" s="47"/>
      <c r="M582" s="210" t="s">
        <v>5</v>
      </c>
      <c r="N582" s="211" t="s">
        <v>44</v>
      </c>
      <c r="O582" s="48"/>
      <c r="P582" s="212">
        <f>O582*H582</f>
        <v>0</v>
      </c>
      <c r="Q582" s="212">
        <v>0</v>
      </c>
      <c r="R582" s="212">
        <f>Q582*H582</f>
        <v>0</v>
      </c>
      <c r="S582" s="212">
        <v>0</v>
      </c>
      <c r="T582" s="213">
        <f>S582*H582</f>
        <v>0</v>
      </c>
      <c r="AR582" s="25" t="s">
        <v>88</v>
      </c>
      <c r="AT582" s="25" t="s">
        <v>160</v>
      </c>
      <c r="AU582" s="25" t="s">
        <v>82</v>
      </c>
      <c r="AY582" s="25" t="s">
        <v>158</v>
      </c>
      <c r="BE582" s="214">
        <f>IF(N582="základní",J582,0)</f>
        <v>0</v>
      </c>
      <c r="BF582" s="214">
        <f>IF(N582="snížená",J582,0)</f>
        <v>0</v>
      </c>
      <c r="BG582" s="214">
        <f>IF(N582="zákl. přenesená",J582,0)</f>
        <v>0</v>
      </c>
      <c r="BH582" s="214">
        <f>IF(N582="sníž. přenesená",J582,0)</f>
        <v>0</v>
      </c>
      <c r="BI582" s="214">
        <f>IF(N582="nulová",J582,0)</f>
        <v>0</v>
      </c>
      <c r="BJ582" s="25" t="s">
        <v>78</v>
      </c>
      <c r="BK582" s="214">
        <f>ROUND(I582*H582,2)</f>
        <v>0</v>
      </c>
      <c r="BL582" s="25" t="s">
        <v>88</v>
      </c>
      <c r="BM582" s="25" t="s">
        <v>2627</v>
      </c>
    </row>
    <row r="583" spans="2:51" s="11" customFormat="1" ht="13.5">
      <c r="B583" s="215"/>
      <c r="D583" s="216" t="s">
        <v>166</v>
      </c>
      <c r="E583" s="217" t="s">
        <v>5</v>
      </c>
      <c r="F583" s="218" t="s">
        <v>763</v>
      </c>
      <c r="H583" s="217" t="s">
        <v>5</v>
      </c>
      <c r="I583" s="219"/>
      <c r="L583" s="215"/>
      <c r="M583" s="220"/>
      <c r="N583" s="221"/>
      <c r="O583" s="221"/>
      <c r="P583" s="221"/>
      <c r="Q583" s="221"/>
      <c r="R583" s="221"/>
      <c r="S583" s="221"/>
      <c r="T583" s="222"/>
      <c r="AT583" s="217" t="s">
        <v>166</v>
      </c>
      <c r="AU583" s="217" t="s">
        <v>82</v>
      </c>
      <c r="AV583" s="11" t="s">
        <v>78</v>
      </c>
      <c r="AW583" s="11" t="s">
        <v>36</v>
      </c>
      <c r="AX583" s="11" t="s">
        <v>73</v>
      </c>
      <c r="AY583" s="217" t="s">
        <v>158</v>
      </c>
    </row>
    <row r="584" spans="2:51" s="12" customFormat="1" ht="13.5">
      <c r="B584" s="223"/>
      <c r="D584" s="216" t="s">
        <v>166</v>
      </c>
      <c r="E584" s="224" t="s">
        <v>5</v>
      </c>
      <c r="F584" s="225" t="s">
        <v>2628</v>
      </c>
      <c r="H584" s="226">
        <v>1839.55</v>
      </c>
      <c r="I584" s="227"/>
      <c r="L584" s="223"/>
      <c r="M584" s="228"/>
      <c r="N584" s="229"/>
      <c r="O584" s="229"/>
      <c r="P584" s="229"/>
      <c r="Q584" s="229"/>
      <c r="R584" s="229"/>
      <c r="S584" s="229"/>
      <c r="T584" s="230"/>
      <c r="AT584" s="224" t="s">
        <v>166</v>
      </c>
      <c r="AU584" s="224" t="s">
        <v>82</v>
      </c>
      <c r="AV584" s="12" t="s">
        <v>82</v>
      </c>
      <c r="AW584" s="12" t="s">
        <v>36</v>
      </c>
      <c r="AX584" s="12" t="s">
        <v>73</v>
      </c>
      <c r="AY584" s="224" t="s">
        <v>158</v>
      </c>
    </row>
    <row r="585" spans="2:51" s="11" customFormat="1" ht="13.5">
      <c r="B585" s="215"/>
      <c r="D585" s="216" t="s">
        <v>166</v>
      </c>
      <c r="E585" s="217" t="s">
        <v>5</v>
      </c>
      <c r="F585" s="218" t="s">
        <v>765</v>
      </c>
      <c r="H585" s="217" t="s">
        <v>5</v>
      </c>
      <c r="I585" s="219"/>
      <c r="L585" s="215"/>
      <c r="M585" s="220"/>
      <c r="N585" s="221"/>
      <c r="O585" s="221"/>
      <c r="P585" s="221"/>
      <c r="Q585" s="221"/>
      <c r="R585" s="221"/>
      <c r="S585" s="221"/>
      <c r="T585" s="222"/>
      <c r="AT585" s="217" t="s">
        <v>166</v>
      </c>
      <c r="AU585" s="217" t="s">
        <v>82</v>
      </c>
      <c r="AV585" s="11" t="s">
        <v>78</v>
      </c>
      <c r="AW585" s="11" t="s">
        <v>36</v>
      </c>
      <c r="AX585" s="11" t="s">
        <v>73</v>
      </c>
      <c r="AY585" s="217" t="s">
        <v>158</v>
      </c>
    </row>
    <row r="586" spans="2:51" s="12" customFormat="1" ht="13.5">
      <c r="B586" s="223"/>
      <c r="D586" s="216" t="s">
        <v>166</v>
      </c>
      <c r="E586" s="224" t="s">
        <v>5</v>
      </c>
      <c r="F586" s="225" t="s">
        <v>2629</v>
      </c>
      <c r="H586" s="226">
        <v>139.52</v>
      </c>
      <c r="I586" s="227"/>
      <c r="L586" s="223"/>
      <c r="M586" s="228"/>
      <c r="N586" s="229"/>
      <c r="O586" s="229"/>
      <c r="P586" s="229"/>
      <c r="Q586" s="229"/>
      <c r="R586" s="229"/>
      <c r="S586" s="229"/>
      <c r="T586" s="230"/>
      <c r="AT586" s="224" t="s">
        <v>166</v>
      </c>
      <c r="AU586" s="224" t="s">
        <v>82</v>
      </c>
      <c r="AV586" s="12" t="s">
        <v>82</v>
      </c>
      <c r="AW586" s="12" t="s">
        <v>36</v>
      </c>
      <c r="AX586" s="12" t="s">
        <v>73</v>
      </c>
      <c r="AY586" s="224" t="s">
        <v>158</v>
      </c>
    </row>
    <row r="587" spans="2:51" s="13" customFormat="1" ht="13.5">
      <c r="B587" s="231"/>
      <c r="D587" s="216" t="s">
        <v>166</v>
      </c>
      <c r="E587" s="232" t="s">
        <v>5</v>
      </c>
      <c r="F587" s="233" t="s">
        <v>169</v>
      </c>
      <c r="H587" s="234">
        <v>1979.07</v>
      </c>
      <c r="I587" s="235"/>
      <c r="L587" s="231"/>
      <c r="M587" s="236"/>
      <c r="N587" s="237"/>
      <c r="O587" s="237"/>
      <c r="P587" s="237"/>
      <c r="Q587" s="237"/>
      <c r="R587" s="237"/>
      <c r="S587" s="237"/>
      <c r="T587" s="238"/>
      <c r="AT587" s="232" t="s">
        <v>166</v>
      </c>
      <c r="AU587" s="232" t="s">
        <v>82</v>
      </c>
      <c r="AV587" s="13" t="s">
        <v>88</v>
      </c>
      <c r="AW587" s="13" t="s">
        <v>36</v>
      </c>
      <c r="AX587" s="13" t="s">
        <v>78</v>
      </c>
      <c r="AY587" s="232" t="s">
        <v>158</v>
      </c>
    </row>
    <row r="588" spans="2:65" s="1" customFormat="1" ht="25.5" customHeight="1">
      <c r="B588" s="202"/>
      <c r="C588" s="203" t="s">
        <v>747</v>
      </c>
      <c r="D588" s="203" t="s">
        <v>160</v>
      </c>
      <c r="E588" s="204" t="s">
        <v>768</v>
      </c>
      <c r="F588" s="205" t="s">
        <v>2630</v>
      </c>
      <c r="G588" s="206" t="s">
        <v>163</v>
      </c>
      <c r="H588" s="207">
        <v>188.802</v>
      </c>
      <c r="I588" s="208"/>
      <c r="J588" s="209">
        <f>ROUND(I588*H588,2)</f>
        <v>0</v>
      </c>
      <c r="K588" s="205" t="s">
        <v>5</v>
      </c>
      <c r="L588" s="47"/>
      <c r="M588" s="210" t="s">
        <v>5</v>
      </c>
      <c r="N588" s="211" t="s">
        <v>44</v>
      </c>
      <c r="O588" s="48"/>
      <c r="P588" s="212">
        <f>O588*H588</f>
        <v>0</v>
      </c>
      <c r="Q588" s="212">
        <v>0</v>
      </c>
      <c r="R588" s="212">
        <f>Q588*H588</f>
        <v>0</v>
      </c>
      <c r="S588" s="212">
        <v>0</v>
      </c>
      <c r="T588" s="213">
        <f>S588*H588</f>
        <v>0</v>
      </c>
      <c r="AR588" s="25" t="s">
        <v>88</v>
      </c>
      <c r="AT588" s="25" t="s">
        <v>160</v>
      </c>
      <c r="AU588" s="25" t="s">
        <v>82</v>
      </c>
      <c r="AY588" s="25" t="s">
        <v>158</v>
      </c>
      <c r="BE588" s="214">
        <f>IF(N588="základní",J588,0)</f>
        <v>0</v>
      </c>
      <c r="BF588" s="214">
        <f>IF(N588="snížená",J588,0)</f>
        <v>0</v>
      </c>
      <c r="BG588" s="214">
        <f>IF(N588="zákl. přenesená",J588,0)</f>
        <v>0</v>
      </c>
      <c r="BH588" s="214">
        <f>IF(N588="sníž. přenesená",J588,0)</f>
        <v>0</v>
      </c>
      <c r="BI588" s="214">
        <f>IF(N588="nulová",J588,0)</f>
        <v>0</v>
      </c>
      <c r="BJ588" s="25" t="s">
        <v>78</v>
      </c>
      <c r="BK588" s="214">
        <f>ROUND(I588*H588,2)</f>
        <v>0</v>
      </c>
      <c r="BL588" s="25" t="s">
        <v>88</v>
      </c>
      <c r="BM588" s="25" t="s">
        <v>2631</v>
      </c>
    </row>
    <row r="589" spans="2:65" s="1" customFormat="1" ht="38.25" customHeight="1">
      <c r="B589" s="202"/>
      <c r="C589" s="203" t="s">
        <v>751</v>
      </c>
      <c r="D589" s="203" t="s">
        <v>160</v>
      </c>
      <c r="E589" s="204" t="s">
        <v>772</v>
      </c>
      <c r="F589" s="205" t="s">
        <v>773</v>
      </c>
      <c r="G589" s="206" t="s">
        <v>163</v>
      </c>
      <c r="H589" s="207">
        <v>1839.55</v>
      </c>
      <c r="I589" s="208"/>
      <c r="J589" s="209">
        <f>ROUND(I589*H589,2)</f>
        <v>0</v>
      </c>
      <c r="K589" s="205" t="s">
        <v>5</v>
      </c>
      <c r="L589" s="47"/>
      <c r="M589" s="210" t="s">
        <v>5</v>
      </c>
      <c r="N589" s="211" t="s">
        <v>44</v>
      </c>
      <c r="O589" s="48"/>
      <c r="P589" s="212">
        <f>O589*H589</f>
        <v>0</v>
      </c>
      <c r="Q589" s="212">
        <v>0</v>
      </c>
      <c r="R589" s="212">
        <f>Q589*H589</f>
        <v>0</v>
      </c>
      <c r="S589" s="212">
        <v>0</v>
      </c>
      <c r="T589" s="213">
        <f>S589*H589</f>
        <v>0</v>
      </c>
      <c r="AR589" s="25" t="s">
        <v>88</v>
      </c>
      <c r="AT589" s="25" t="s">
        <v>160</v>
      </c>
      <c r="AU589" s="25" t="s">
        <v>82</v>
      </c>
      <c r="AY589" s="25" t="s">
        <v>158</v>
      </c>
      <c r="BE589" s="214">
        <f>IF(N589="základní",J589,0)</f>
        <v>0</v>
      </c>
      <c r="BF589" s="214">
        <f>IF(N589="snížená",J589,0)</f>
        <v>0</v>
      </c>
      <c r="BG589" s="214">
        <f>IF(N589="zákl. přenesená",J589,0)</f>
        <v>0</v>
      </c>
      <c r="BH589" s="214">
        <f>IF(N589="sníž. přenesená",J589,0)</f>
        <v>0</v>
      </c>
      <c r="BI589" s="214">
        <f>IF(N589="nulová",J589,0)</f>
        <v>0</v>
      </c>
      <c r="BJ589" s="25" t="s">
        <v>78</v>
      </c>
      <c r="BK589" s="214">
        <f>ROUND(I589*H589,2)</f>
        <v>0</v>
      </c>
      <c r="BL589" s="25" t="s">
        <v>88</v>
      </c>
      <c r="BM589" s="25" t="s">
        <v>2632</v>
      </c>
    </row>
    <row r="590" spans="2:51" s="11" customFormat="1" ht="13.5">
      <c r="B590" s="215"/>
      <c r="D590" s="216" t="s">
        <v>166</v>
      </c>
      <c r="E590" s="217" t="s">
        <v>5</v>
      </c>
      <c r="F590" s="218" t="s">
        <v>775</v>
      </c>
      <c r="H590" s="217" t="s">
        <v>5</v>
      </c>
      <c r="I590" s="219"/>
      <c r="L590" s="215"/>
      <c r="M590" s="220"/>
      <c r="N590" s="221"/>
      <c r="O590" s="221"/>
      <c r="P590" s="221"/>
      <c r="Q590" s="221"/>
      <c r="R590" s="221"/>
      <c r="S590" s="221"/>
      <c r="T590" s="222"/>
      <c r="AT590" s="217" t="s">
        <v>166</v>
      </c>
      <c r="AU590" s="217" t="s">
        <v>82</v>
      </c>
      <c r="AV590" s="11" t="s">
        <v>78</v>
      </c>
      <c r="AW590" s="11" t="s">
        <v>36</v>
      </c>
      <c r="AX590" s="11" t="s">
        <v>73</v>
      </c>
      <c r="AY590" s="217" t="s">
        <v>158</v>
      </c>
    </row>
    <row r="591" spans="2:51" s="12" customFormat="1" ht="13.5">
      <c r="B591" s="223"/>
      <c r="D591" s="216" t="s">
        <v>166</v>
      </c>
      <c r="E591" s="224" t="s">
        <v>5</v>
      </c>
      <c r="F591" s="225" t="s">
        <v>2633</v>
      </c>
      <c r="H591" s="226">
        <v>90.3</v>
      </c>
      <c r="I591" s="227"/>
      <c r="L591" s="223"/>
      <c r="M591" s="228"/>
      <c r="N591" s="229"/>
      <c r="O591" s="229"/>
      <c r="P591" s="229"/>
      <c r="Q591" s="229"/>
      <c r="R591" s="229"/>
      <c r="S591" s="229"/>
      <c r="T591" s="230"/>
      <c r="AT591" s="224" t="s">
        <v>166</v>
      </c>
      <c r="AU591" s="224" t="s">
        <v>82</v>
      </c>
      <c r="AV591" s="12" t="s">
        <v>82</v>
      </c>
      <c r="AW591" s="12" t="s">
        <v>36</v>
      </c>
      <c r="AX591" s="12" t="s">
        <v>73</v>
      </c>
      <c r="AY591" s="224" t="s">
        <v>158</v>
      </c>
    </row>
    <row r="592" spans="2:51" s="11" customFormat="1" ht="13.5">
      <c r="B592" s="215"/>
      <c r="D592" s="216" t="s">
        <v>166</v>
      </c>
      <c r="E592" s="217" t="s">
        <v>5</v>
      </c>
      <c r="F592" s="218" t="s">
        <v>492</v>
      </c>
      <c r="H592" s="217" t="s">
        <v>5</v>
      </c>
      <c r="I592" s="219"/>
      <c r="L592" s="215"/>
      <c r="M592" s="220"/>
      <c r="N592" s="221"/>
      <c r="O592" s="221"/>
      <c r="P592" s="221"/>
      <c r="Q592" s="221"/>
      <c r="R592" s="221"/>
      <c r="S592" s="221"/>
      <c r="T592" s="222"/>
      <c r="AT592" s="217" t="s">
        <v>166</v>
      </c>
      <c r="AU592" s="217" t="s">
        <v>82</v>
      </c>
      <c r="AV592" s="11" t="s">
        <v>78</v>
      </c>
      <c r="AW592" s="11" t="s">
        <v>36</v>
      </c>
      <c r="AX592" s="11" t="s">
        <v>73</v>
      </c>
      <c r="AY592" s="217" t="s">
        <v>158</v>
      </c>
    </row>
    <row r="593" spans="2:51" s="12" customFormat="1" ht="13.5">
      <c r="B593" s="223"/>
      <c r="D593" s="216" t="s">
        <v>166</v>
      </c>
      <c r="E593" s="224" t="s">
        <v>5</v>
      </c>
      <c r="F593" s="225" t="s">
        <v>2620</v>
      </c>
      <c r="H593" s="226">
        <v>1579.71</v>
      </c>
      <c r="I593" s="227"/>
      <c r="L593" s="223"/>
      <c r="M593" s="228"/>
      <c r="N593" s="229"/>
      <c r="O593" s="229"/>
      <c r="P593" s="229"/>
      <c r="Q593" s="229"/>
      <c r="R593" s="229"/>
      <c r="S593" s="229"/>
      <c r="T593" s="230"/>
      <c r="AT593" s="224" t="s">
        <v>166</v>
      </c>
      <c r="AU593" s="224" t="s">
        <v>82</v>
      </c>
      <c r="AV593" s="12" t="s">
        <v>82</v>
      </c>
      <c r="AW593" s="12" t="s">
        <v>36</v>
      </c>
      <c r="AX593" s="12" t="s">
        <v>73</v>
      </c>
      <c r="AY593" s="224" t="s">
        <v>158</v>
      </c>
    </row>
    <row r="594" spans="2:51" s="11" customFormat="1" ht="13.5">
      <c r="B594" s="215"/>
      <c r="D594" s="216" t="s">
        <v>166</v>
      </c>
      <c r="E594" s="217" t="s">
        <v>5</v>
      </c>
      <c r="F594" s="218" t="s">
        <v>494</v>
      </c>
      <c r="H594" s="217" t="s">
        <v>5</v>
      </c>
      <c r="I594" s="219"/>
      <c r="L594" s="215"/>
      <c r="M594" s="220"/>
      <c r="N594" s="221"/>
      <c r="O594" s="221"/>
      <c r="P594" s="221"/>
      <c r="Q594" s="221"/>
      <c r="R594" s="221"/>
      <c r="S594" s="221"/>
      <c r="T594" s="222"/>
      <c r="AT594" s="217" t="s">
        <v>166</v>
      </c>
      <c r="AU594" s="217" t="s">
        <v>82</v>
      </c>
      <c r="AV594" s="11" t="s">
        <v>78</v>
      </c>
      <c r="AW594" s="11" t="s">
        <v>36</v>
      </c>
      <c r="AX594" s="11" t="s">
        <v>73</v>
      </c>
      <c r="AY594" s="217" t="s">
        <v>158</v>
      </c>
    </row>
    <row r="595" spans="2:51" s="12" customFormat="1" ht="13.5">
      <c r="B595" s="223"/>
      <c r="D595" s="216" t="s">
        <v>166</v>
      </c>
      <c r="E595" s="224" t="s">
        <v>5</v>
      </c>
      <c r="F595" s="225" t="s">
        <v>2589</v>
      </c>
      <c r="H595" s="226">
        <v>169.54</v>
      </c>
      <c r="I595" s="227"/>
      <c r="L595" s="223"/>
      <c r="M595" s="228"/>
      <c r="N595" s="229"/>
      <c r="O595" s="229"/>
      <c r="P595" s="229"/>
      <c r="Q595" s="229"/>
      <c r="R595" s="229"/>
      <c r="S595" s="229"/>
      <c r="T595" s="230"/>
      <c r="AT595" s="224" t="s">
        <v>166</v>
      </c>
      <c r="AU595" s="224" t="s">
        <v>82</v>
      </c>
      <c r="AV595" s="12" t="s">
        <v>82</v>
      </c>
      <c r="AW595" s="12" t="s">
        <v>36</v>
      </c>
      <c r="AX595" s="12" t="s">
        <v>73</v>
      </c>
      <c r="AY595" s="224" t="s">
        <v>158</v>
      </c>
    </row>
    <row r="596" spans="2:51" s="13" customFormat="1" ht="13.5">
      <c r="B596" s="231"/>
      <c r="D596" s="216" t="s">
        <v>166</v>
      </c>
      <c r="E596" s="232" t="s">
        <v>5</v>
      </c>
      <c r="F596" s="233" t="s">
        <v>169</v>
      </c>
      <c r="H596" s="234">
        <v>1839.55</v>
      </c>
      <c r="I596" s="235"/>
      <c r="L596" s="231"/>
      <c r="M596" s="236"/>
      <c r="N596" s="237"/>
      <c r="O596" s="237"/>
      <c r="P596" s="237"/>
      <c r="Q596" s="237"/>
      <c r="R596" s="237"/>
      <c r="S596" s="237"/>
      <c r="T596" s="238"/>
      <c r="AT596" s="232" t="s">
        <v>166</v>
      </c>
      <c r="AU596" s="232" t="s">
        <v>82</v>
      </c>
      <c r="AV596" s="13" t="s">
        <v>88</v>
      </c>
      <c r="AW596" s="13" t="s">
        <v>36</v>
      </c>
      <c r="AX596" s="13" t="s">
        <v>78</v>
      </c>
      <c r="AY596" s="232" t="s">
        <v>158</v>
      </c>
    </row>
    <row r="597" spans="2:65" s="1" customFormat="1" ht="16.5" customHeight="1">
      <c r="B597" s="202"/>
      <c r="C597" s="203" t="s">
        <v>756</v>
      </c>
      <c r="D597" s="203" t="s">
        <v>160</v>
      </c>
      <c r="E597" s="204" t="s">
        <v>782</v>
      </c>
      <c r="F597" s="205" t="s">
        <v>783</v>
      </c>
      <c r="G597" s="206" t="s">
        <v>163</v>
      </c>
      <c r="H597" s="207">
        <v>1839.55</v>
      </c>
      <c r="I597" s="208"/>
      <c r="J597" s="209">
        <f>ROUND(I597*H597,2)</f>
        <v>0</v>
      </c>
      <c r="K597" s="205" t="s">
        <v>5</v>
      </c>
      <c r="L597" s="47"/>
      <c r="M597" s="210" t="s">
        <v>5</v>
      </c>
      <c r="N597" s="211" t="s">
        <v>44</v>
      </c>
      <c r="O597" s="48"/>
      <c r="P597" s="212">
        <f>O597*H597</f>
        <v>0</v>
      </c>
      <c r="Q597" s="212">
        <v>0</v>
      </c>
      <c r="R597" s="212">
        <f>Q597*H597</f>
        <v>0</v>
      </c>
      <c r="S597" s="212">
        <v>0</v>
      </c>
      <c r="T597" s="213">
        <f>S597*H597</f>
        <v>0</v>
      </c>
      <c r="AR597" s="25" t="s">
        <v>88</v>
      </c>
      <c r="AT597" s="25" t="s">
        <v>160</v>
      </c>
      <c r="AU597" s="25" t="s">
        <v>82</v>
      </c>
      <c r="AY597" s="25" t="s">
        <v>158</v>
      </c>
      <c r="BE597" s="214">
        <f>IF(N597="základní",J597,0)</f>
        <v>0</v>
      </c>
      <c r="BF597" s="214">
        <f>IF(N597="snížená",J597,0)</f>
        <v>0</v>
      </c>
      <c r="BG597" s="214">
        <f>IF(N597="zákl. přenesená",J597,0)</f>
        <v>0</v>
      </c>
      <c r="BH597" s="214">
        <f>IF(N597="sníž. přenesená",J597,0)</f>
        <v>0</v>
      </c>
      <c r="BI597" s="214">
        <f>IF(N597="nulová",J597,0)</f>
        <v>0</v>
      </c>
      <c r="BJ597" s="25" t="s">
        <v>78</v>
      </c>
      <c r="BK597" s="214">
        <f>ROUND(I597*H597,2)</f>
        <v>0</v>
      </c>
      <c r="BL597" s="25" t="s">
        <v>88</v>
      </c>
      <c r="BM597" s="25" t="s">
        <v>2634</v>
      </c>
    </row>
    <row r="598" spans="2:65" s="1" customFormat="1" ht="16.5" customHeight="1">
      <c r="B598" s="202"/>
      <c r="C598" s="203" t="s">
        <v>759</v>
      </c>
      <c r="D598" s="203" t="s">
        <v>160</v>
      </c>
      <c r="E598" s="204" t="s">
        <v>786</v>
      </c>
      <c r="F598" s="205" t="s">
        <v>787</v>
      </c>
      <c r="G598" s="206" t="s">
        <v>163</v>
      </c>
      <c r="H598" s="207">
        <v>1839.55</v>
      </c>
      <c r="I598" s="208"/>
      <c r="J598" s="209">
        <f>ROUND(I598*H598,2)</f>
        <v>0</v>
      </c>
      <c r="K598" s="205" t="s">
        <v>5</v>
      </c>
      <c r="L598" s="47"/>
      <c r="M598" s="210" t="s">
        <v>5</v>
      </c>
      <c r="N598" s="211" t="s">
        <v>44</v>
      </c>
      <c r="O598" s="48"/>
      <c r="P598" s="212">
        <f>O598*H598</f>
        <v>0</v>
      </c>
      <c r="Q598" s="212">
        <v>0</v>
      </c>
      <c r="R598" s="212">
        <f>Q598*H598</f>
        <v>0</v>
      </c>
      <c r="S598" s="212">
        <v>0</v>
      </c>
      <c r="T598" s="213">
        <f>S598*H598</f>
        <v>0</v>
      </c>
      <c r="AR598" s="25" t="s">
        <v>88</v>
      </c>
      <c r="AT598" s="25" t="s">
        <v>160</v>
      </c>
      <c r="AU598" s="25" t="s">
        <v>82</v>
      </c>
      <c r="AY598" s="25" t="s">
        <v>158</v>
      </c>
      <c r="BE598" s="214">
        <f>IF(N598="základní",J598,0)</f>
        <v>0</v>
      </c>
      <c r="BF598" s="214">
        <f>IF(N598="snížená",J598,0)</f>
        <v>0</v>
      </c>
      <c r="BG598" s="214">
        <f>IF(N598="zákl. přenesená",J598,0)</f>
        <v>0</v>
      </c>
      <c r="BH598" s="214">
        <f>IF(N598="sníž. přenesená",J598,0)</f>
        <v>0</v>
      </c>
      <c r="BI598" s="214">
        <f>IF(N598="nulová",J598,0)</f>
        <v>0</v>
      </c>
      <c r="BJ598" s="25" t="s">
        <v>78</v>
      </c>
      <c r="BK598" s="214">
        <f>ROUND(I598*H598,2)</f>
        <v>0</v>
      </c>
      <c r="BL598" s="25" t="s">
        <v>88</v>
      </c>
      <c r="BM598" s="25" t="s">
        <v>2635</v>
      </c>
    </row>
    <row r="599" spans="2:63" s="10" customFormat="1" ht="29.85" customHeight="1">
      <c r="B599" s="189"/>
      <c r="D599" s="190" t="s">
        <v>72</v>
      </c>
      <c r="E599" s="200" t="s">
        <v>620</v>
      </c>
      <c r="F599" s="200" t="s">
        <v>789</v>
      </c>
      <c r="I599" s="192"/>
      <c r="J599" s="201">
        <f>BK599</f>
        <v>0</v>
      </c>
      <c r="L599" s="189"/>
      <c r="M599" s="194"/>
      <c r="N599" s="195"/>
      <c r="O599" s="195"/>
      <c r="P599" s="196">
        <f>SUM(P600:P629)</f>
        <v>0</v>
      </c>
      <c r="Q599" s="195"/>
      <c r="R599" s="196">
        <f>SUM(R600:R629)</f>
        <v>0</v>
      </c>
      <c r="S599" s="195"/>
      <c r="T599" s="197">
        <f>SUM(T600:T629)</f>
        <v>0</v>
      </c>
      <c r="AR599" s="190" t="s">
        <v>78</v>
      </c>
      <c r="AT599" s="198" t="s">
        <v>72</v>
      </c>
      <c r="AU599" s="198" t="s">
        <v>78</v>
      </c>
      <c r="AY599" s="190" t="s">
        <v>158</v>
      </c>
      <c r="BK599" s="199">
        <f>SUM(BK600:BK629)</f>
        <v>0</v>
      </c>
    </row>
    <row r="600" spans="2:65" s="1" customFormat="1" ht="25.5" customHeight="1">
      <c r="B600" s="202"/>
      <c r="C600" s="203" t="s">
        <v>767</v>
      </c>
      <c r="D600" s="203" t="s">
        <v>160</v>
      </c>
      <c r="E600" s="204" t="s">
        <v>805</v>
      </c>
      <c r="F600" s="205" t="s">
        <v>806</v>
      </c>
      <c r="G600" s="206" t="s">
        <v>182</v>
      </c>
      <c r="H600" s="207">
        <v>20.24</v>
      </c>
      <c r="I600" s="208"/>
      <c r="J600" s="209">
        <f>ROUND(I600*H600,2)</f>
        <v>0</v>
      </c>
      <c r="K600" s="205" t="s">
        <v>164</v>
      </c>
      <c r="L600" s="47"/>
      <c r="M600" s="210" t="s">
        <v>5</v>
      </c>
      <c r="N600" s="211" t="s">
        <v>44</v>
      </c>
      <c r="O600" s="48"/>
      <c r="P600" s="212">
        <f>O600*H600</f>
        <v>0</v>
      </c>
      <c r="Q600" s="212">
        <v>0</v>
      </c>
      <c r="R600" s="212">
        <f>Q600*H600</f>
        <v>0</v>
      </c>
      <c r="S600" s="212">
        <v>0</v>
      </c>
      <c r="T600" s="213">
        <f>S600*H600</f>
        <v>0</v>
      </c>
      <c r="AR600" s="25" t="s">
        <v>88</v>
      </c>
      <c r="AT600" s="25" t="s">
        <v>160</v>
      </c>
      <c r="AU600" s="25" t="s">
        <v>82</v>
      </c>
      <c r="AY600" s="25" t="s">
        <v>158</v>
      </c>
      <c r="BE600" s="214">
        <f>IF(N600="základní",J600,0)</f>
        <v>0</v>
      </c>
      <c r="BF600" s="214">
        <f>IF(N600="snížená",J600,0)</f>
        <v>0</v>
      </c>
      <c r="BG600" s="214">
        <f>IF(N600="zákl. přenesená",J600,0)</f>
        <v>0</v>
      </c>
      <c r="BH600" s="214">
        <f>IF(N600="sníž. přenesená",J600,0)</f>
        <v>0</v>
      </c>
      <c r="BI600" s="214">
        <f>IF(N600="nulová",J600,0)</f>
        <v>0</v>
      </c>
      <c r="BJ600" s="25" t="s">
        <v>78</v>
      </c>
      <c r="BK600" s="214">
        <f>ROUND(I600*H600,2)</f>
        <v>0</v>
      </c>
      <c r="BL600" s="25" t="s">
        <v>88</v>
      </c>
      <c r="BM600" s="25" t="s">
        <v>2636</v>
      </c>
    </row>
    <row r="601" spans="2:51" s="11" customFormat="1" ht="13.5">
      <c r="B601" s="215"/>
      <c r="D601" s="216" t="s">
        <v>166</v>
      </c>
      <c r="E601" s="217" t="s">
        <v>5</v>
      </c>
      <c r="F601" s="218" t="s">
        <v>808</v>
      </c>
      <c r="H601" s="217" t="s">
        <v>5</v>
      </c>
      <c r="I601" s="219"/>
      <c r="L601" s="215"/>
      <c r="M601" s="220"/>
      <c r="N601" s="221"/>
      <c r="O601" s="221"/>
      <c r="P601" s="221"/>
      <c r="Q601" s="221"/>
      <c r="R601" s="221"/>
      <c r="S601" s="221"/>
      <c r="T601" s="222"/>
      <c r="AT601" s="217" t="s">
        <v>166</v>
      </c>
      <c r="AU601" s="217" t="s">
        <v>82</v>
      </c>
      <c r="AV601" s="11" t="s">
        <v>78</v>
      </c>
      <c r="AW601" s="11" t="s">
        <v>36</v>
      </c>
      <c r="AX601" s="11" t="s">
        <v>73</v>
      </c>
      <c r="AY601" s="217" t="s">
        <v>158</v>
      </c>
    </row>
    <row r="602" spans="2:51" s="11" customFormat="1" ht="13.5">
      <c r="B602" s="215"/>
      <c r="D602" s="216" t="s">
        <v>166</v>
      </c>
      <c r="E602" s="217" t="s">
        <v>5</v>
      </c>
      <c r="F602" s="218" t="s">
        <v>795</v>
      </c>
      <c r="H602" s="217" t="s">
        <v>5</v>
      </c>
      <c r="I602" s="219"/>
      <c r="L602" s="215"/>
      <c r="M602" s="220"/>
      <c r="N602" s="221"/>
      <c r="O602" s="221"/>
      <c r="P602" s="221"/>
      <c r="Q602" s="221"/>
      <c r="R602" s="221"/>
      <c r="S602" s="221"/>
      <c r="T602" s="222"/>
      <c r="AT602" s="217" t="s">
        <v>166</v>
      </c>
      <c r="AU602" s="217" t="s">
        <v>82</v>
      </c>
      <c r="AV602" s="11" t="s">
        <v>78</v>
      </c>
      <c r="AW602" s="11" t="s">
        <v>36</v>
      </c>
      <c r="AX602" s="11" t="s">
        <v>73</v>
      </c>
      <c r="AY602" s="217" t="s">
        <v>158</v>
      </c>
    </row>
    <row r="603" spans="2:51" s="12" customFormat="1" ht="13.5">
      <c r="B603" s="223"/>
      <c r="D603" s="216" t="s">
        <v>166</v>
      </c>
      <c r="E603" s="224" t="s">
        <v>5</v>
      </c>
      <c r="F603" s="225" t="s">
        <v>809</v>
      </c>
      <c r="H603" s="226">
        <v>4.96</v>
      </c>
      <c r="I603" s="227"/>
      <c r="L603" s="223"/>
      <c r="M603" s="228"/>
      <c r="N603" s="229"/>
      <c r="O603" s="229"/>
      <c r="P603" s="229"/>
      <c r="Q603" s="229"/>
      <c r="R603" s="229"/>
      <c r="S603" s="229"/>
      <c r="T603" s="230"/>
      <c r="AT603" s="224" t="s">
        <v>166</v>
      </c>
      <c r="AU603" s="224" t="s">
        <v>82</v>
      </c>
      <c r="AV603" s="12" t="s">
        <v>82</v>
      </c>
      <c r="AW603" s="12" t="s">
        <v>36</v>
      </c>
      <c r="AX603" s="12" t="s">
        <v>73</v>
      </c>
      <c r="AY603" s="224" t="s">
        <v>158</v>
      </c>
    </row>
    <row r="604" spans="2:51" s="11" customFormat="1" ht="13.5">
      <c r="B604" s="215"/>
      <c r="D604" s="216" t="s">
        <v>166</v>
      </c>
      <c r="E604" s="217" t="s">
        <v>5</v>
      </c>
      <c r="F604" s="218" t="s">
        <v>274</v>
      </c>
      <c r="H604" s="217" t="s">
        <v>5</v>
      </c>
      <c r="I604" s="219"/>
      <c r="L604" s="215"/>
      <c r="M604" s="220"/>
      <c r="N604" s="221"/>
      <c r="O604" s="221"/>
      <c r="P604" s="221"/>
      <c r="Q604" s="221"/>
      <c r="R604" s="221"/>
      <c r="S604" s="221"/>
      <c r="T604" s="222"/>
      <c r="AT604" s="217" t="s">
        <v>166</v>
      </c>
      <c r="AU604" s="217" t="s">
        <v>82</v>
      </c>
      <c r="AV604" s="11" t="s">
        <v>78</v>
      </c>
      <c r="AW604" s="11" t="s">
        <v>36</v>
      </c>
      <c r="AX604" s="11" t="s">
        <v>73</v>
      </c>
      <c r="AY604" s="217" t="s">
        <v>158</v>
      </c>
    </row>
    <row r="605" spans="2:51" s="12" customFormat="1" ht="13.5">
      <c r="B605" s="223"/>
      <c r="D605" s="216" t="s">
        <v>166</v>
      </c>
      <c r="E605" s="224" t="s">
        <v>5</v>
      </c>
      <c r="F605" s="225" t="s">
        <v>810</v>
      </c>
      <c r="H605" s="226">
        <v>10.24</v>
      </c>
      <c r="I605" s="227"/>
      <c r="L605" s="223"/>
      <c r="M605" s="228"/>
      <c r="N605" s="229"/>
      <c r="O605" s="229"/>
      <c r="P605" s="229"/>
      <c r="Q605" s="229"/>
      <c r="R605" s="229"/>
      <c r="S605" s="229"/>
      <c r="T605" s="230"/>
      <c r="AT605" s="224" t="s">
        <v>166</v>
      </c>
      <c r="AU605" s="224" t="s">
        <v>82</v>
      </c>
      <c r="AV605" s="12" t="s">
        <v>82</v>
      </c>
      <c r="AW605" s="12" t="s">
        <v>36</v>
      </c>
      <c r="AX605" s="12" t="s">
        <v>73</v>
      </c>
      <c r="AY605" s="224" t="s">
        <v>158</v>
      </c>
    </row>
    <row r="606" spans="2:51" s="11" customFormat="1" ht="13.5">
      <c r="B606" s="215"/>
      <c r="D606" s="216" t="s">
        <v>166</v>
      </c>
      <c r="E606" s="217" t="s">
        <v>5</v>
      </c>
      <c r="F606" s="218" t="s">
        <v>269</v>
      </c>
      <c r="H606" s="217" t="s">
        <v>5</v>
      </c>
      <c r="I606" s="219"/>
      <c r="L606" s="215"/>
      <c r="M606" s="220"/>
      <c r="N606" s="221"/>
      <c r="O606" s="221"/>
      <c r="P606" s="221"/>
      <c r="Q606" s="221"/>
      <c r="R606" s="221"/>
      <c r="S606" s="221"/>
      <c r="T606" s="222"/>
      <c r="AT606" s="217" t="s">
        <v>166</v>
      </c>
      <c r="AU606" s="217" t="s">
        <v>82</v>
      </c>
      <c r="AV606" s="11" t="s">
        <v>78</v>
      </c>
      <c r="AW606" s="11" t="s">
        <v>36</v>
      </c>
      <c r="AX606" s="11" t="s">
        <v>73</v>
      </c>
      <c r="AY606" s="217" t="s">
        <v>158</v>
      </c>
    </row>
    <row r="607" spans="2:51" s="12" customFormat="1" ht="13.5">
      <c r="B607" s="223"/>
      <c r="D607" s="216" t="s">
        <v>166</v>
      </c>
      <c r="E607" s="224" t="s">
        <v>5</v>
      </c>
      <c r="F607" s="225" t="s">
        <v>811</v>
      </c>
      <c r="H607" s="226">
        <v>5.04</v>
      </c>
      <c r="I607" s="227"/>
      <c r="L607" s="223"/>
      <c r="M607" s="228"/>
      <c r="N607" s="229"/>
      <c r="O607" s="229"/>
      <c r="P607" s="229"/>
      <c r="Q607" s="229"/>
      <c r="R607" s="229"/>
      <c r="S607" s="229"/>
      <c r="T607" s="230"/>
      <c r="AT607" s="224" t="s">
        <v>166</v>
      </c>
      <c r="AU607" s="224" t="s">
        <v>82</v>
      </c>
      <c r="AV607" s="12" t="s">
        <v>82</v>
      </c>
      <c r="AW607" s="12" t="s">
        <v>36</v>
      </c>
      <c r="AX607" s="12" t="s">
        <v>73</v>
      </c>
      <c r="AY607" s="224" t="s">
        <v>158</v>
      </c>
    </row>
    <row r="608" spans="2:51" s="13" customFormat="1" ht="13.5">
      <c r="B608" s="231"/>
      <c r="D608" s="216" t="s">
        <v>166</v>
      </c>
      <c r="E608" s="232" t="s">
        <v>5</v>
      </c>
      <c r="F608" s="233" t="s">
        <v>169</v>
      </c>
      <c r="H608" s="234">
        <v>20.24</v>
      </c>
      <c r="I608" s="235"/>
      <c r="L608" s="231"/>
      <c r="M608" s="236"/>
      <c r="N608" s="237"/>
      <c r="O608" s="237"/>
      <c r="P608" s="237"/>
      <c r="Q608" s="237"/>
      <c r="R608" s="237"/>
      <c r="S608" s="237"/>
      <c r="T608" s="238"/>
      <c r="AT608" s="232" t="s">
        <v>166</v>
      </c>
      <c r="AU608" s="232" t="s">
        <v>82</v>
      </c>
      <c r="AV608" s="13" t="s">
        <v>88</v>
      </c>
      <c r="AW608" s="13" t="s">
        <v>36</v>
      </c>
      <c r="AX608" s="13" t="s">
        <v>78</v>
      </c>
      <c r="AY608" s="232" t="s">
        <v>158</v>
      </c>
    </row>
    <row r="609" spans="2:65" s="1" customFormat="1" ht="16.5" customHeight="1">
      <c r="B609" s="202"/>
      <c r="C609" s="203" t="s">
        <v>771</v>
      </c>
      <c r="D609" s="203" t="s">
        <v>160</v>
      </c>
      <c r="E609" s="204" t="s">
        <v>813</v>
      </c>
      <c r="F609" s="205" t="s">
        <v>814</v>
      </c>
      <c r="G609" s="206" t="s">
        <v>279</v>
      </c>
      <c r="H609" s="207">
        <v>0.882</v>
      </c>
      <c r="I609" s="208"/>
      <c r="J609" s="209">
        <f>ROUND(I609*H609,2)</f>
        <v>0</v>
      </c>
      <c r="K609" s="205" t="s">
        <v>164</v>
      </c>
      <c r="L609" s="47"/>
      <c r="M609" s="210" t="s">
        <v>5</v>
      </c>
      <c r="N609" s="211" t="s">
        <v>44</v>
      </c>
      <c r="O609" s="48"/>
      <c r="P609" s="212">
        <f>O609*H609</f>
        <v>0</v>
      </c>
      <c r="Q609" s="212">
        <v>0</v>
      </c>
      <c r="R609" s="212">
        <f>Q609*H609</f>
        <v>0</v>
      </c>
      <c r="S609" s="212">
        <v>0</v>
      </c>
      <c r="T609" s="213">
        <f>S609*H609</f>
        <v>0</v>
      </c>
      <c r="AR609" s="25" t="s">
        <v>88</v>
      </c>
      <c r="AT609" s="25" t="s">
        <v>160</v>
      </c>
      <c r="AU609" s="25" t="s">
        <v>82</v>
      </c>
      <c r="AY609" s="25" t="s">
        <v>158</v>
      </c>
      <c r="BE609" s="214">
        <f>IF(N609="základní",J609,0)</f>
        <v>0</v>
      </c>
      <c r="BF609" s="214">
        <f>IF(N609="snížená",J609,0)</f>
        <v>0</v>
      </c>
      <c r="BG609" s="214">
        <f>IF(N609="zákl. přenesená",J609,0)</f>
        <v>0</v>
      </c>
      <c r="BH609" s="214">
        <f>IF(N609="sníž. přenesená",J609,0)</f>
        <v>0</v>
      </c>
      <c r="BI609" s="214">
        <f>IF(N609="nulová",J609,0)</f>
        <v>0</v>
      </c>
      <c r="BJ609" s="25" t="s">
        <v>78</v>
      </c>
      <c r="BK609" s="214">
        <f>ROUND(I609*H609,2)</f>
        <v>0</v>
      </c>
      <c r="BL609" s="25" t="s">
        <v>88</v>
      </c>
      <c r="BM609" s="25" t="s">
        <v>2637</v>
      </c>
    </row>
    <row r="610" spans="2:51" s="11" customFormat="1" ht="13.5">
      <c r="B610" s="215"/>
      <c r="D610" s="216" t="s">
        <v>166</v>
      </c>
      <c r="E610" s="217" t="s">
        <v>5</v>
      </c>
      <c r="F610" s="218" t="s">
        <v>816</v>
      </c>
      <c r="H610" s="217" t="s">
        <v>5</v>
      </c>
      <c r="I610" s="219"/>
      <c r="L610" s="215"/>
      <c r="M610" s="220"/>
      <c r="N610" s="221"/>
      <c r="O610" s="221"/>
      <c r="P610" s="221"/>
      <c r="Q610" s="221"/>
      <c r="R610" s="221"/>
      <c r="S610" s="221"/>
      <c r="T610" s="222"/>
      <c r="AT610" s="217" t="s">
        <v>166</v>
      </c>
      <c r="AU610" s="217" t="s">
        <v>82</v>
      </c>
      <c r="AV610" s="11" t="s">
        <v>78</v>
      </c>
      <c r="AW610" s="11" t="s">
        <v>36</v>
      </c>
      <c r="AX610" s="11" t="s">
        <v>73</v>
      </c>
      <c r="AY610" s="217" t="s">
        <v>158</v>
      </c>
    </row>
    <row r="611" spans="2:51" s="11" customFormat="1" ht="13.5">
      <c r="B611" s="215"/>
      <c r="D611" s="216" t="s">
        <v>166</v>
      </c>
      <c r="E611" s="217" t="s">
        <v>5</v>
      </c>
      <c r="F611" s="218" t="s">
        <v>795</v>
      </c>
      <c r="H611" s="217" t="s">
        <v>5</v>
      </c>
      <c r="I611" s="219"/>
      <c r="L611" s="215"/>
      <c r="M611" s="220"/>
      <c r="N611" s="221"/>
      <c r="O611" s="221"/>
      <c r="P611" s="221"/>
      <c r="Q611" s="221"/>
      <c r="R611" s="221"/>
      <c r="S611" s="221"/>
      <c r="T611" s="222"/>
      <c r="AT611" s="217" t="s">
        <v>166</v>
      </c>
      <c r="AU611" s="217" t="s">
        <v>82</v>
      </c>
      <c r="AV611" s="11" t="s">
        <v>78</v>
      </c>
      <c r="AW611" s="11" t="s">
        <v>36</v>
      </c>
      <c r="AX611" s="11" t="s">
        <v>73</v>
      </c>
      <c r="AY611" s="217" t="s">
        <v>158</v>
      </c>
    </row>
    <row r="612" spans="2:51" s="12" customFormat="1" ht="13.5">
      <c r="B612" s="223"/>
      <c r="D612" s="216" t="s">
        <v>166</v>
      </c>
      <c r="E612" s="224" t="s">
        <v>5</v>
      </c>
      <c r="F612" s="225" t="s">
        <v>817</v>
      </c>
      <c r="H612" s="226">
        <v>0.216</v>
      </c>
      <c r="I612" s="227"/>
      <c r="L612" s="223"/>
      <c r="M612" s="228"/>
      <c r="N612" s="229"/>
      <c r="O612" s="229"/>
      <c r="P612" s="229"/>
      <c r="Q612" s="229"/>
      <c r="R612" s="229"/>
      <c r="S612" s="229"/>
      <c r="T612" s="230"/>
      <c r="AT612" s="224" t="s">
        <v>166</v>
      </c>
      <c r="AU612" s="224" t="s">
        <v>82</v>
      </c>
      <c r="AV612" s="12" t="s">
        <v>82</v>
      </c>
      <c r="AW612" s="12" t="s">
        <v>36</v>
      </c>
      <c r="AX612" s="12" t="s">
        <v>73</v>
      </c>
      <c r="AY612" s="224" t="s">
        <v>158</v>
      </c>
    </row>
    <row r="613" spans="2:51" s="11" customFormat="1" ht="13.5">
      <c r="B613" s="215"/>
      <c r="D613" s="216" t="s">
        <v>166</v>
      </c>
      <c r="E613" s="217" t="s">
        <v>5</v>
      </c>
      <c r="F613" s="218" t="s">
        <v>274</v>
      </c>
      <c r="H613" s="217" t="s">
        <v>5</v>
      </c>
      <c r="I613" s="219"/>
      <c r="L613" s="215"/>
      <c r="M613" s="220"/>
      <c r="N613" s="221"/>
      <c r="O613" s="221"/>
      <c r="P613" s="221"/>
      <c r="Q613" s="221"/>
      <c r="R613" s="221"/>
      <c r="S613" s="221"/>
      <c r="T613" s="222"/>
      <c r="AT613" s="217" t="s">
        <v>166</v>
      </c>
      <c r="AU613" s="217" t="s">
        <v>82</v>
      </c>
      <c r="AV613" s="11" t="s">
        <v>78</v>
      </c>
      <c r="AW613" s="11" t="s">
        <v>36</v>
      </c>
      <c r="AX613" s="11" t="s">
        <v>73</v>
      </c>
      <c r="AY613" s="217" t="s">
        <v>158</v>
      </c>
    </row>
    <row r="614" spans="2:51" s="12" customFormat="1" ht="13.5">
      <c r="B614" s="223"/>
      <c r="D614" s="216" t="s">
        <v>166</v>
      </c>
      <c r="E614" s="224" t="s">
        <v>5</v>
      </c>
      <c r="F614" s="225" t="s">
        <v>818</v>
      </c>
      <c r="H614" s="226">
        <v>0.446</v>
      </c>
      <c r="I614" s="227"/>
      <c r="L614" s="223"/>
      <c r="M614" s="228"/>
      <c r="N614" s="229"/>
      <c r="O614" s="229"/>
      <c r="P614" s="229"/>
      <c r="Q614" s="229"/>
      <c r="R614" s="229"/>
      <c r="S614" s="229"/>
      <c r="T614" s="230"/>
      <c r="AT614" s="224" t="s">
        <v>166</v>
      </c>
      <c r="AU614" s="224" t="s">
        <v>82</v>
      </c>
      <c r="AV614" s="12" t="s">
        <v>82</v>
      </c>
      <c r="AW614" s="12" t="s">
        <v>36</v>
      </c>
      <c r="AX614" s="12" t="s">
        <v>73</v>
      </c>
      <c r="AY614" s="224" t="s">
        <v>158</v>
      </c>
    </row>
    <row r="615" spans="2:51" s="11" customFormat="1" ht="13.5">
      <c r="B615" s="215"/>
      <c r="D615" s="216" t="s">
        <v>166</v>
      </c>
      <c r="E615" s="217" t="s">
        <v>5</v>
      </c>
      <c r="F615" s="218" t="s">
        <v>269</v>
      </c>
      <c r="H615" s="217" t="s">
        <v>5</v>
      </c>
      <c r="I615" s="219"/>
      <c r="L615" s="215"/>
      <c r="M615" s="220"/>
      <c r="N615" s="221"/>
      <c r="O615" s="221"/>
      <c r="P615" s="221"/>
      <c r="Q615" s="221"/>
      <c r="R615" s="221"/>
      <c r="S615" s="221"/>
      <c r="T615" s="222"/>
      <c r="AT615" s="217" t="s">
        <v>166</v>
      </c>
      <c r="AU615" s="217" t="s">
        <v>82</v>
      </c>
      <c r="AV615" s="11" t="s">
        <v>78</v>
      </c>
      <c r="AW615" s="11" t="s">
        <v>36</v>
      </c>
      <c r="AX615" s="11" t="s">
        <v>73</v>
      </c>
      <c r="AY615" s="217" t="s">
        <v>158</v>
      </c>
    </row>
    <row r="616" spans="2:51" s="12" customFormat="1" ht="13.5">
      <c r="B616" s="223"/>
      <c r="D616" s="216" t="s">
        <v>166</v>
      </c>
      <c r="E616" s="224" t="s">
        <v>5</v>
      </c>
      <c r="F616" s="225" t="s">
        <v>819</v>
      </c>
      <c r="H616" s="226">
        <v>0.22</v>
      </c>
      <c r="I616" s="227"/>
      <c r="L616" s="223"/>
      <c r="M616" s="228"/>
      <c r="N616" s="229"/>
      <c r="O616" s="229"/>
      <c r="P616" s="229"/>
      <c r="Q616" s="229"/>
      <c r="R616" s="229"/>
      <c r="S616" s="229"/>
      <c r="T616" s="230"/>
      <c r="AT616" s="224" t="s">
        <v>166</v>
      </c>
      <c r="AU616" s="224" t="s">
        <v>82</v>
      </c>
      <c r="AV616" s="12" t="s">
        <v>82</v>
      </c>
      <c r="AW616" s="12" t="s">
        <v>36</v>
      </c>
      <c r="AX616" s="12" t="s">
        <v>73</v>
      </c>
      <c r="AY616" s="224" t="s">
        <v>158</v>
      </c>
    </row>
    <row r="617" spans="2:51" s="13" customFormat="1" ht="13.5">
      <c r="B617" s="231"/>
      <c r="D617" s="216" t="s">
        <v>166</v>
      </c>
      <c r="E617" s="232" t="s">
        <v>5</v>
      </c>
      <c r="F617" s="233" t="s">
        <v>169</v>
      </c>
      <c r="H617" s="234">
        <v>0.882</v>
      </c>
      <c r="I617" s="235"/>
      <c r="L617" s="231"/>
      <c r="M617" s="236"/>
      <c r="N617" s="237"/>
      <c r="O617" s="237"/>
      <c r="P617" s="237"/>
      <c r="Q617" s="237"/>
      <c r="R617" s="237"/>
      <c r="S617" s="237"/>
      <c r="T617" s="238"/>
      <c r="AT617" s="232" t="s">
        <v>166</v>
      </c>
      <c r="AU617" s="232" t="s">
        <v>82</v>
      </c>
      <c r="AV617" s="13" t="s">
        <v>88</v>
      </c>
      <c r="AW617" s="13" t="s">
        <v>36</v>
      </c>
      <c r="AX617" s="13" t="s">
        <v>78</v>
      </c>
      <c r="AY617" s="232" t="s">
        <v>158</v>
      </c>
    </row>
    <row r="618" spans="2:65" s="1" customFormat="1" ht="25.5" customHeight="1">
      <c r="B618" s="202"/>
      <c r="C618" s="203" t="s">
        <v>781</v>
      </c>
      <c r="D618" s="203" t="s">
        <v>160</v>
      </c>
      <c r="E618" s="204" t="s">
        <v>791</v>
      </c>
      <c r="F618" s="205" t="s">
        <v>792</v>
      </c>
      <c r="G618" s="206" t="s">
        <v>163</v>
      </c>
      <c r="H618" s="207">
        <v>253</v>
      </c>
      <c r="I618" s="208"/>
      <c r="J618" s="209">
        <f>ROUND(I618*H618,2)</f>
        <v>0</v>
      </c>
      <c r="K618" s="205" t="s">
        <v>164</v>
      </c>
      <c r="L618" s="47"/>
      <c r="M618" s="210" t="s">
        <v>5</v>
      </c>
      <c r="N618" s="211" t="s">
        <v>44</v>
      </c>
      <c r="O618" s="48"/>
      <c r="P618" s="212">
        <f>O618*H618</f>
        <v>0</v>
      </c>
      <c r="Q618" s="212">
        <v>0</v>
      </c>
      <c r="R618" s="212">
        <f>Q618*H618</f>
        <v>0</v>
      </c>
      <c r="S618" s="212">
        <v>0</v>
      </c>
      <c r="T618" s="213">
        <f>S618*H618</f>
        <v>0</v>
      </c>
      <c r="AR618" s="25" t="s">
        <v>88</v>
      </c>
      <c r="AT618" s="25" t="s">
        <v>160</v>
      </c>
      <c r="AU618" s="25" t="s">
        <v>82</v>
      </c>
      <c r="AY618" s="25" t="s">
        <v>158</v>
      </c>
      <c r="BE618" s="214">
        <f>IF(N618="základní",J618,0)</f>
        <v>0</v>
      </c>
      <c r="BF618" s="214">
        <f>IF(N618="snížená",J618,0)</f>
        <v>0</v>
      </c>
      <c r="BG618" s="214">
        <f>IF(N618="zákl. přenesená",J618,0)</f>
        <v>0</v>
      </c>
      <c r="BH618" s="214">
        <f>IF(N618="sníž. přenesená",J618,0)</f>
        <v>0</v>
      </c>
      <c r="BI618" s="214">
        <f>IF(N618="nulová",J618,0)</f>
        <v>0</v>
      </c>
      <c r="BJ618" s="25" t="s">
        <v>78</v>
      </c>
      <c r="BK618" s="214">
        <f>ROUND(I618*H618,2)</f>
        <v>0</v>
      </c>
      <c r="BL618" s="25" t="s">
        <v>88</v>
      </c>
      <c r="BM618" s="25" t="s">
        <v>2638</v>
      </c>
    </row>
    <row r="619" spans="2:51" s="11" customFormat="1" ht="13.5">
      <c r="B619" s="215"/>
      <c r="D619" s="216" t="s">
        <v>166</v>
      </c>
      <c r="E619" s="217" t="s">
        <v>5</v>
      </c>
      <c r="F619" s="218" t="s">
        <v>794</v>
      </c>
      <c r="H619" s="217" t="s">
        <v>5</v>
      </c>
      <c r="I619" s="219"/>
      <c r="L619" s="215"/>
      <c r="M619" s="220"/>
      <c r="N619" s="221"/>
      <c r="O619" s="221"/>
      <c r="P619" s="221"/>
      <c r="Q619" s="221"/>
      <c r="R619" s="221"/>
      <c r="S619" s="221"/>
      <c r="T619" s="222"/>
      <c r="AT619" s="217" t="s">
        <v>166</v>
      </c>
      <c r="AU619" s="217" t="s">
        <v>82</v>
      </c>
      <c r="AV619" s="11" t="s">
        <v>78</v>
      </c>
      <c r="AW619" s="11" t="s">
        <v>36</v>
      </c>
      <c r="AX619" s="11" t="s">
        <v>73</v>
      </c>
      <c r="AY619" s="217" t="s">
        <v>158</v>
      </c>
    </row>
    <row r="620" spans="2:51" s="11" customFormat="1" ht="13.5">
      <c r="B620" s="215"/>
      <c r="D620" s="216" t="s">
        <v>166</v>
      </c>
      <c r="E620" s="217" t="s">
        <v>5</v>
      </c>
      <c r="F620" s="218" t="s">
        <v>795</v>
      </c>
      <c r="H620" s="217" t="s">
        <v>5</v>
      </c>
      <c r="I620" s="219"/>
      <c r="L620" s="215"/>
      <c r="M620" s="220"/>
      <c r="N620" s="221"/>
      <c r="O620" s="221"/>
      <c r="P620" s="221"/>
      <c r="Q620" s="221"/>
      <c r="R620" s="221"/>
      <c r="S620" s="221"/>
      <c r="T620" s="222"/>
      <c r="AT620" s="217" t="s">
        <v>166</v>
      </c>
      <c r="AU620" s="217" t="s">
        <v>82</v>
      </c>
      <c r="AV620" s="11" t="s">
        <v>78</v>
      </c>
      <c r="AW620" s="11" t="s">
        <v>36</v>
      </c>
      <c r="AX620" s="11" t="s">
        <v>73</v>
      </c>
      <c r="AY620" s="217" t="s">
        <v>158</v>
      </c>
    </row>
    <row r="621" spans="2:51" s="12" customFormat="1" ht="13.5">
      <c r="B621" s="223"/>
      <c r="D621" s="216" t="s">
        <v>166</v>
      </c>
      <c r="E621" s="224" t="s">
        <v>5</v>
      </c>
      <c r="F621" s="225" t="s">
        <v>796</v>
      </c>
      <c r="H621" s="226">
        <v>62</v>
      </c>
      <c r="I621" s="227"/>
      <c r="L621" s="223"/>
      <c r="M621" s="228"/>
      <c r="N621" s="229"/>
      <c r="O621" s="229"/>
      <c r="P621" s="229"/>
      <c r="Q621" s="229"/>
      <c r="R621" s="229"/>
      <c r="S621" s="229"/>
      <c r="T621" s="230"/>
      <c r="AT621" s="224" t="s">
        <v>166</v>
      </c>
      <c r="AU621" s="224" t="s">
        <v>82</v>
      </c>
      <c r="AV621" s="12" t="s">
        <v>82</v>
      </c>
      <c r="AW621" s="12" t="s">
        <v>36</v>
      </c>
      <c r="AX621" s="12" t="s">
        <v>73</v>
      </c>
      <c r="AY621" s="224" t="s">
        <v>158</v>
      </c>
    </row>
    <row r="622" spans="2:51" s="11" customFormat="1" ht="13.5">
      <c r="B622" s="215"/>
      <c r="D622" s="216" t="s">
        <v>166</v>
      </c>
      <c r="E622" s="217" t="s">
        <v>5</v>
      </c>
      <c r="F622" s="218" t="s">
        <v>274</v>
      </c>
      <c r="H622" s="217" t="s">
        <v>5</v>
      </c>
      <c r="I622" s="219"/>
      <c r="L622" s="215"/>
      <c r="M622" s="220"/>
      <c r="N622" s="221"/>
      <c r="O622" s="221"/>
      <c r="P622" s="221"/>
      <c r="Q622" s="221"/>
      <c r="R622" s="221"/>
      <c r="S622" s="221"/>
      <c r="T622" s="222"/>
      <c r="AT622" s="217" t="s">
        <v>166</v>
      </c>
      <c r="AU622" s="217" t="s">
        <v>82</v>
      </c>
      <c r="AV622" s="11" t="s">
        <v>78</v>
      </c>
      <c r="AW622" s="11" t="s">
        <v>36</v>
      </c>
      <c r="AX622" s="11" t="s">
        <v>73</v>
      </c>
      <c r="AY622" s="217" t="s">
        <v>158</v>
      </c>
    </row>
    <row r="623" spans="2:51" s="12" customFormat="1" ht="13.5">
      <c r="B623" s="223"/>
      <c r="D623" s="216" t="s">
        <v>166</v>
      </c>
      <c r="E623" s="224" t="s">
        <v>5</v>
      </c>
      <c r="F623" s="225" t="s">
        <v>797</v>
      </c>
      <c r="H623" s="226">
        <v>128</v>
      </c>
      <c r="I623" s="227"/>
      <c r="L623" s="223"/>
      <c r="M623" s="228"/>
      <c r="N623" s="229"/>
      <c r="O623" s="229"/>
      <c r="P623" s="229"/>
      <c r="Q623" s="229"/>
      <c r="R623" s="229"/>
      <c r="S623" s="229"/>
      <c r="T623" s="230"/>
      <c r="AT623" s="224" t="s">
        <v>166</v>
      </c>
      <c r="AU623" s="224" t="s">
        <v>82</v>
      </c>
      <c r="AV623" s="12" t="s">
        <v>82</v>
      </c>
      <c r="AW623" s="12" t="s">
        <v>36</v>
      </c>
      <c r="AX623" s="12" t="s">
        <v>73</v>
      </c>
      <c r="AY623" s="224" t="s">
        <v>158</v>
      </c>
    </row>
    <row r="624" spans="2:51" s="11" customFormat="1" ht="13.5">
      <c r="B624" s="215"/>
      <c r="D624" s="216" t="s">
        <v>166</v>
      </c>
      <c r="E624" s="217" t="s">
        <v>5</v>
      </c>
      <c r="F624" s="218" t="s">
        <v>269</v>
      </c>
      <c r="H624" s="217" t="s">
        <v>5</v>
      </c>
      <c r="I624" s="219"/>
      <c r="L624" s="215"/>
      <c r="M624" s="220"/>
      <c r="N624" s="221"/>
      <c r="O624" s="221"/>
      <c r="P624" s="221"/>
      <c r="Q624" s="221"/>
      <c r="R624" s="221"/>
      <c r="S624" s="221"/>
      <c r="T624" s="222"/>
      <c r="AT624" s="217" t="s">
        <v>166</v>
      </c>
      <c r="AU624" s="217" t="s">
        <v>82</v>
      </c>
      <c r="AV624" s="11" t="s">
        <v>78</v>
      </c>
      <c r="AW624" s="11" t="s">
        <v>36</v>
      </c>
      <c r="AX624" s="11" t="s">
        <v>73</v>
      </c>
      <c r="AY624" s="217" t="s">
        <v>158</v>
      </c>
    </row>
    <row r="625" spans="2:51" s="12" customFormat="1" ht="13.5">
      <c r="B625" s="223"/>
      <c r="D625" s="216" t="s">
        <v>166</v>
      </c>
      <c r="E625" s="224" t="s">
        <v>5</v>
      </c>
      <c r="F625" s="225" t="s">
        <v>798</v>
      </c>
      <c r="H625" s="226">
        <v>63</v>
      </c>
      <c r="I625" s="227"/>
      <c r="L625" s="223"/>
      <c r="M625" s="228"/>
      <c r="N625" s="229"/>
      <c r="O625" s="229"/>
      <c r="P625" s="229"/>
      <c r="Q625" s="229"/>
      <c r="R625" s="229"/>
      <c r="S625" s="229"/>
      <c r="T625" s="230"/>
      <c r="AT625" s="224" t="s">
        <v>166</v>
      </c>
      <c r="AU625" s="224" t="s">
        <v>82</v>
      </c>
      <c r="AV625" s="12" t="s">
        <v>82</v>
      </c>
      <c r="AW625" s="12" t="s">
        <v>36</v>
      </c>
      <c r="AX625" s="12" t="s">
        <v>73</v>
      </c>
      <c r="AY625" s="224" t="s">
        <v>158</v>
      </c>
    </row>
    <row r="626" spans="2:51" s="13" customFormat="1" ht="13.5">
      <c r="B626" s="231"/>
      <c r="D626" s="216" t="s">
        <v>166</v>
      </c>
      <c r="E626" s="232" t="s">
        <v>5</v>
      </c>
      <c r="F626" s="233" t="s">
        <v>169</v>
      </c>
      <c r="H626" s="234">
        <v>253</v>
      </c>
      <c r="I626" s="235"/>
      <c r="L626" s="231"/>
      <c r="M626" s="236"/>
      <c r="N626" s="237"/>
      <c r="O626" s="237"/>
      <c r="P626" s="237"/>
      <c r="Q626" s="237"/>
      <c r="R626" s="237"/>
      <c r="S626" s="237"/>
      <c r="T626" s="238"/>
      <c r="AT626" s="232" t="s">
        <v>166</v>
      </c>
      <c r="AU626" s="232" t="s">
        <v>82</v>
      </c>
      <c r="AV626" s="13" t="s">
        <v>88</v>
      </c>
      <c r="AW626" s="13" t="s">
        <v>36</v>
      </c>
      <c r="AX626" s="13" t="s">
        <v>78</v>
      </c>
      <c r="AY626" s="232" t="s">
        <v>158</v>
      </c>
    </row>
    <row r="627" spans="2:65" s="1" customFormat="1" ht="16.5" customHeight="1">
      <c r="B627" s="202"/>
      <c r="C627" s="239" t="s">
        <v>785</v>
      </c>
      <c r="D627" s="239" t="s">
        <v>245</v>
      </c>
      <c r="E627" s="240" t="s">
        <v>800</v>
      </c>
      <c r="F627" s="241" t="s">
        <v>801</v>
      </c>
      <c r="G627" s="242" t="s">
        <v>163</v>
      </c>
      <c r="H627" s="243">
        <v>258.06</v>
      </c>
      <c r="I627" s="244"/>
      <c r="J627" s="245">
        <f>ROUND(I627*H627,2)</f>
        <v>0</v>
      </c>
      <c r="K627" s="241" t="s">
        <v>5</v>
      </c>
      <c r="L627" s="246"/>
      <c r="M627" s="247" t="s">
        <v>5</v>
      </c>
      <c r="N627" s="248" t="s">
        <v>44</v>
      </c>
      <c r="O627" s="48"/>
      <c r="P627" s="212">
        <f>O627*H627</f>
        <v>0</v>
      </c>
      <c r="Q627" s="212">
        <v>0</v>
      </c>
      <c r="R627" s="212">
        <f>Q627*H627</f>
        <v>0</v>
      </c>
      <c r="S627" s="212">
        <v>0</v>
      </c>
      <c r="T627" s="213">
        <f>S627*H627</f>
        <v>0</v>
      </c>
      <c r="AR627" s="25" t="s">
        <v>204</v>
      </c>
      <c r="AT627" s="25" t="s">
        <v>245</v>
      </c>
      <c r="AU627" s="25" t="s">
        <v>82</v>
      </c>
      <c r="AY627" s="25" t="s">
        <v>158</v>
      </c>
      <c r="BE627" s="214">
        <f>IF(N627="základní",J627,0)</f>
        <v>0</v>
      </c>
      <c r="BF627" s="214">
        <f>IF(N627="snížená",J627,0)</f>
        <v>0</v>
      </c>
      <c r="BG627" s="214">
        <f>IF(N627="zákl. přenesená",J627,0)</f>
        <v>0</v>
      </c>
      <c r="BH627" s="214">
        <f>IF(N627="sníž. přenesená",J627,0)</f>
        <v>0</v>
      </c>
      <c r="BI627" s="214">
        <f>IF(N627="nulová",J627,0)</f>
        <v>0</v>
      </c>
      <c r="BJ627" s="25" t="s">
        <v>78</v>
      </c>
      <c r="BK627" s="214">
        <f>ROUND(I627*H627,2)</f>
        <v>0</v>
      </c>
      <c r="BL627" s="25" t="s">
        <v>88</v>
      </c>
      <c r="BM627" s="25" t="s">
        <v>2639</v>
      </c>
    </row>
    <row r="628" spans="2:51" s="12" customFormat="1" ht="13.5">
      <c r="B628" s="223"/>
      <c r="D628" s="216" t="s">
        <v>166</v>
      </c>
      <c r="E628" s="224" t="s">
        <v>5</v>
      </c>
      <c r="F628" s="225" t="s">
        <v>803</v>
      </c>
      <c r="H628" s="226">
        <v>258.06</v>
      </c>
      <c r="I628" s="227"/>
      <c r="L628" s="223"/>
      <c r="M628" s="228"/>
      <c r="N628" s="229"/>
      <c r="O628" s="229"/>
      <c r="P628" s="229"/>
      <c r="Q628" s="229"/>
      <c r="R628" s="229"/>
      <c r="S628" s="229"/>
      <c r="T628" s="230"/>
      <c r="AT628" s="224" t="s">
        <v>166</v>
      </c>
      <c r="AU628" s="224" t="s">
        <v>82</v>
      </c>
      <c r="AV628" s="12" t="s">
        <v>82</v>
      </c>
      <c r="AW628" s="12" t="s">
        <v>36</v>
      </c>
      <c r="AX628" s="12" t="s">
        <v>73</v>
      </c>
      <c r="AY628" s="224" t="s">
        <v>158</v>
      </c>
    </row>
    <row r="629" spans="2:51" s="13" customFormat="1" ht="13.5">
      <c r="B629" s="231"/>
      <c r="D629" s="216" t="s">
        <v>166</v>
      </c>
      <c r="E629" s="232" t="s">
        <v>5</v>
      </c>
      <c r="F629" s="233" t="s">
        <v>169</v>
      </c>
      <c r="H629" s="234">
        <v>258.06</v>
      </c>
      <c r="I629" s="235"/>
      <c r="L629" s="231"/>
      <c r="M629" s="236"/>
      <c r="N629" s="237"/>
      <c r="O629" s="237"/>
      <c r="P629" s="237"/>
      <c r="Q629" s="237"/>
      <c r="R629" s="237"/>
      <c r="S629" s="237"/>
      <c r="T629" s="238"/>
      <c r="AT629" s="232" t="s">
        <v>166</v>
      </c>
      <c r="AU629" s="232" t="s">
        <v>82</v>
      </c>
      <c r="AV629" s="13" t="s">
        <v>88</v>
      </c>
      <c r="AW629" s="13" t="s">
        <v>36</v>
      </c>
      <c r="AX629" s="13" t="s">
        <v>78</v>
      </c>
      <c r="AY629" s="232" t="s">
        <v>158</v>
      </c>
    </row>
    <row r="630" spans="2:63" s="10" customFormat="1" ht="29.85" customHeight="1">
      <c r="B630" s="189"/>
      <c r="D630" s="190" t="s">
        <v>72</v>
      </c>
      <c r="E630" s="200" t="s">
        <v>820</v>
      </c>
      <c r="F630" s="200" t="s">
        <v>821</v>
      </c>
      <c r="I630" s="192"/>
      <c r="J630" s="201">
        <f>BK630</f>
        <v>0</v>
      </c>
      <c r="L630" s="189"/>
      <c r="M630" s="194"/>
      <c r="N630" s="195"/>
      <c r="O630" s="195"/>
      <c r="P630" s="196">
        <f>SUM(P631:P632)</f>
        <v>0</v>
      </c>
      <c r="Q630" s="195"/>
      <c r="R630" s="196">
        <f>SUM(R631:R632)</f>
        <v>0</v>
      </c>
      <c r="S630" s="195"/>
      <c r="T630" s="197">
        <f>SUM(T631:T632)</f>
        <v>0</v>
      </c>
      <c r="AR630" s="190" t="s">
        <v>78</v>
      </c>
      <c r="AT630" s="198" t="s">
        <v>72</v>
      </c>
      <c r="AU630" s="198" t="s">
        <v>78</v>
      </c>
      <c r="AY630" s="190" t="s">
        <v>158</v>
      </c>
      <c r="BK630" s="199">
        <f>SUM(BK631:BK632)</f>
        <v>0</v>
      </c>
    </row>
    <row r="631" spans="2:65" s="1" customFormat="1" ht="16.5" customHeight="1">
      <c r="B631" s="202"/>
      <c r="C631" s="203" t="s">
        <v>790</v>
      </c>
      <c r="D631" s="203" t="s">
        <v>160</v>
      </c>
      <c r="E631" s="204" t="s">
        <v>827</v>
      </c>
      <c r="F631" s="205" t="s">
        <v>828</v>
      </c>
      <c r="G631" s="206" t="s">
        <v>825</v>
      </c>
      <c r="H631" s="207">
        <v>1</v>
      </c>
      <c r="I631" s="208"/>
      <c r="J631" s="209">
        <f>ROUND(I631*H631,2)</f>
        <v>0</v>
      </c>
      <c r="K631" s="205" t="s">
        <v>5</v>
      </c>
      <c r="L631" s="47"/>
      <c r="M631" s="210" t="s">
        <v>5</v>
      </c>
      <c r="N631" s="211" t="s">
        <v>44</v>
      </c>
      <c r="O631" s="48"/>
      <c r="P631" s="212">
        <f>O631*H631</f>
        <v>0</v>
      </c>
      <c r="Q631" s="212">
        <v>0</v>
      </c>
      <c r="R631" s="212">
        <f>Q631*H631</f>
        <v>0</v>
      </c>
      <c r="S631" s="212">
        <v>0</v>
      </c>
      <c r="T631" s="213">
        <f>S631*H631</f>
        <v>0</v>
      </c>
      <c r="AR631" s="25" t="s">
        <v>88</v>
      </c>
      <c r="AT631" s="25" t="s">
        <v>160</v>
      </c>
      <c r="AU631" s="25" t="s">
        <v>82</v>
      </c>
      <c r="AY631" s="25" t="s">
        <v>158</v>
      </c>
      <c r="BE631" s="214">
        <f>IF(N631="základní",J631,0)</f>
        <v>0</v>
      </c>
      <c r="BF631" s="214">
        <f>IF(N631="snížená",J631,0)</f>
        <v>0</v>
      </c>
      <c r="BG631" s="214">
        <f>IF(N631="zákl. přenesená",J631,0)</f>
        <v>0</v>
      </c>
      <c r="BH631" s="214">
        <f>IF(N631="sníž. přenesená",J631,0)</f>
        <v>0</v>
      </c>
      <c r="BI631" s="214">
        <f>IF(N631="nulová",J631,0)</f>
        <v>0</v>
      </c>
      <c r="BJ631" s="25" t="s">
        <v>78</v>
      </c>
      <c r="BK631" s="214">
        <f>ROUND(I631*H631,2)</f>
        <v>0</v>
      </c>
      <c r="BL631" s="25" t="s">
        <v>88</v>
      </c>
      <c r="BM631" s="25" t="s">
        <v>2640</v>
      </c>
    </row>
    <row r="632" spans="2:65" s="1" customFormat="1" ht="102" customHeight="1">
      <c r="B632" s="202"/>
      <c r="C632" s="203" t="s">
        <v>799</v>
      </c>
      <c r="D632" s="203" t="s">
        <v>160</v>
      </c>
      <c r="E632" s="204" t="s">
        <v>823</v>
      </c>
      <c r="F632" s="205" t="s">
        <v>824</v>
      </c>
      <c r="G632" s="206" t="s">
        <v>825</v>
      </c>
      <c r="H632" s="207">
        <v>1</v>
      </c>
      <c r="I632" s="208"/>
      <c r="J632" s="209">
        <f>ROUND(I632*H632,2)</f>
        <v>0</v>
      </c>
      <c r="K632" s="205" t="s">
        <v>5</v>
      </c>
      <c r="L632" s="47"/>
      <c r="M632" s="210" t="s">
        <v>5</v>
      </c>
      <c r="N632" s="211" t="s">
        <v>44</v>
      </c>
      <c r="O632" s="48"/>
      <c r="P632" s="212">
        <f>O632*H632</f>
        <v>0</v>
      </c>
      <c r="Q632" s="212">
        <v>0</v>
      </c>
      <c r="R632" s="212">
        <f>Q632*H632</f>
        <v>0</v>
      </c>
      <c r="S632" s="212">
        <v>0</v>
      </c>
      <c r="T632" s="213">
        <f>S632*H632</f>
        <v>0</v>
      </c>
      <c r="AR632" s="25" t="s">
        <v>88</v>
      </c>
      <c r="AT632" s="25" t="s">
        <v>160</v>
      </c>
      <c r="AU632" s="25" t="s">
        <v>82</v>
      </c>
      <c r="AY632" s="25" t="s">
        <v>158</v>
      </c>
      <c r="BE632" s="214">
        <f>IF(N632="základní",J632,0)</f>
        <v>0</v>
      </c>
      <c r="BF632" s="214">
        <f>IF(N632="snížená",J632,0)</f>
        <v>0</v>
      </c>
      <c r="BG632" s="214">
        <f>IF(N632="zákl. přenesená",J632,0)</f>
        <v>0</v>
      </c>
      <c r="BH632" s="214">
        <f>IF(N632="sníž. přenesená",J632,0)</f>
        <v>0</v>
      </c>
      <c r="BI632" s="214">
        <f>IF(N632="nulová",J632,0)</f>
        <v>0</v>
      </c>
      <c r="BJ632" s="25" t="s">
        <v>78</v>
      </c>
      <c r="BK632" s="214">
        <f>ROUND(I632*H632,2)</f>
        <v>0</v>
      </c>
      <c r="BL632" s="25" t="s">
        <v>88</v>
      </c>
      <c r="BM632" s="25" t="s">
        <v>2641</v>
      </c>
    </row>
    <row r="633" spans="2:63" s="10" customFormat="1" ht="29.85" customHeight="1">
      <c r="B633" s="189"/>
      <c r="D633" s="190" t="s">
        <v>72</v>
      </c>
      <c r="E633" s="200" t="s">
        <v>820</v>
      </c>
      <c r="F633" s="200" t="s">
        <v>821</v>
      </c>
      <c r="I633" s="192"/>
      <c r="J633" s="201">
        <f>BK633</f>
        <v>0</v>
      </c>
      <c r="L633" s="189"/>
      <c r="M633" s="194"/>
      <c r="N633" s="195"/>
      <c r="O633" s="195"/>
      <c r="P633" s="196">
        <f>SUM(P634:P655)</f>
        <v>0</v>
      </c>
      <c r="Q633" s="195"/>
      <c r="R633" s="196">
        <f>SUM(R634:R655)</f>
        <v>0</v>
      </c>
      <c r="S633" s="195"/>
      <c r="T633" s="197">
        <f>SUM(T634:T655)</f>
        <v>0</v>
      </c>
      <c r="AR633" s="190" t="s">
        <v>78</v>
      </c>
      <c r="AT633" s="198" t="s">
        <v>72</v>
      </c>
      <c r="AU633" s="198" t="s">
        <v>78</v>
      </c>
      <c r="AY633" s="190" t="s">
        <v>158</v>
      </c>
      <c r="BK633" s="199">
        <f>SUM(BK634:BK655)</f>
        <v>0</v>
      </c>
    </row>
    <row r="634" spans="2:65" s="1" customFormat="1" ht="25.5" customHeight="1">
      <c r="B634" s="202"/>
      <c r="C634" s="203" t="s">
        <v>804</v>
      </c>
      <c r="D634" s="203" t="s">
        <v>160</v>
      </c>
      <c r="E634" s="204" t="s">
        <v>831</v>
      </c>
      <c r="F634" s="205" t="s">
        <v>832</v>
      </c>
      <c r="G634" s="206" t="s">
        <v>304</v>
      </c>
      <c r="H634" s="207">
        <v>165.063</v>
      </c>
      <c r="I634" s="208"/>
      <c r="J634" s="209">
        <f>ROUND(I634*H634,2)</f>
        <v>0</v>
      </c>
      <c r="K634" s="205" t="s">
        <v>164</v>
      </c>
      <c r="L634" s="47"/>
      <c r="M634" s="210" t="s">
        <v>5</v>
      </c>
      <c r="N634" s="211" t="s">
        <v>44</v>
      </c>
      <c r="O634" s="48"/>
      <c r="P634" s="212">
        <f>O634*H634</f>
        <v>0</v>
      </c>
      <c r="Q634" s="212">
        <v>0</v>
      </c>
      <c r="R634" s="212">
        <f>Q634*H634</f>
        <v>0</v>
      </c>
      <c r="S634" s="212">
        <v>0</v>
      </c>
      <c r="T634" s="213">
        <f>S634*H634</f>
        <v>0</v>
      </c>
      <c r="AR634" s="25" t="s">
        <v>88</v>
      </c>
      <c r="AT634" s="25" t="s">
        <v>160</v>
      </c>
      <c r="AU634" s="25" t="s">
        <v>82</v>
      </c>
      <c r="AY634" s="25" t="s">
        <v>158</v>
      </c>
      <c r="BE634" s="214">
        <f>IF(N634="základní",J634,0)</f>
        <v>0</v>
      </c>
      <c r="BF634" s="214">
        <f>IF(N634="snížená",J634,0)</f>
        <v>0</v>
      </c>
      <c r="BG634" s="214">
        <f>IF(N634="zákl. přenesená",J634,0)</f>
        <v>0</v>
      </c>
      <c r="BH634" s="214">
        <f>IF(N634="sníž. přenesená",J634,0)</f>
        <v>0</v>
      </c>
      <c r="BI634" s="214">
        <f>IF(N634="nulová",J634,0)</f>
        <v>0</v>
      </c>
      <c r="BJ634" s="25" t="s">
        <v>78</v>
      </c>
      <c r="BK634" s="214">
        <f>ROUND(I634*H634,2)</f>
        <v>0</v>
      </c>
      <c r="BL634" s="25" t="s">
        <v>88</v>
      </c>
      <c r="BM634" s="25" t="s">
        <v>2642</v>
      </c>
    </row>
    <row r="635" spans="2:51" s="11" customFormat="1" ht="13.5">
      <c r="B635" s="215"/>
      <c r="D635" s="216" t="s">
        <v>166</v>
      </c>
      <c r="E635" s="217" t="s">
        <v>5</v>
      </c>
      <c r="F635" s="218" t="s">
        <v>834</v>
      </c>
      <c r="H635" s="217" t="s">
        <v>5</v>
      </c>
      <c r="I635" s="219"/>
      <c r="L635" s="215"/>
      <c r="M635" s="220"/>
      <c r="N635" s="221"/>
      <c r="O635" s="221"/>
      <c r="P635" s="221"/>
      <c r="Q635" s="221"/>
      <c r="R635" s="221"/>
      <c r="S635" s="221"/>
      <c r="T635" s="222"/>
      <c r="AT635" s="217" t="s">
        <v>166</v>
      </c>
      <c r="AU635" s="217" t="s">
        <v>82</v>
      </c>
      <c r="AV635" s="11" t="s">
        <v>78</v>
      </c>
      <c r="AW635" s="11" t="s">
        <v>36</v>
      </c>
      <c r="AX635" s="11" t="s">
        <v>73</v>
      </c>
      <c r="AY635" s="217" t="s">
        <v>158</v>
      </c>
    </row>
    <row r="636" spans="2:51" s="11" customFormat="1" ht="13.5">
      <c r="B636" s="215"/>
      <c r="D636" s="216" t="s">
        <v>166</v>
      </c>
      <c r="E636" s="217" t="s">
        <v>5</v>
      </c>
      <c r="F636" s="218" t="s">
        <v>835</v>
      </c>
      <c r="H636" s="217" t="s">
        <v>5</v>
      </c>
      <c r="I636" s="219"/>
      <c r="L636" s="215"/>
      <c r="M636" s="220"/>
      <c r="N636" s="221"/>
      <c r="O636" s="221"/>
      <c r="P636" s="221"/>
      <c r="Q636" s="221"/>
      <c r="R636" s="221"/>
      <c r="S636" s="221"/>
      <c r="T636" s="222"/>
      <c r="AT636" s="217" t="s">
        <v>166</v>
      </c>
      <c r="AU636" s="217" t="s">
        <v>82</v>
      </c>
      <c r="AV636" s="11" t="s">
        <v>78</v>
      </c>
      <c r="AW636" s="11" t="s">
        <v>36</v>
      </c>
      <c r="AX636" s="11" t="s">
        <v>73</v>
      </c>
      <c r="AY636" s="217" t="s">
        <v>158</v>
      </c>
    </row>
    <row r="637" spans="2:51" s="11" customFormat="1" ht="13.5">
      <c r="B637" s="215"/>
      <c r="D637" s="216" t="s">
        <v>166</v>
      </c>
      <c r="E637" s="217" t="s">
        <v>5</v>
      </c>
      <c r="F637" s="218" t="s">
        <v>269</v>
      </c>
      <c r="H637" s="217" t="s">
        <v>5</v>
      </c>
      <c r="I637" s="219"/>
      <c r="L637" s="215"/>
      <c r="M637" s="220"/>
      <c r="N637" s="221"/>
      <c r="O637" s="221"/>
      <c r="P637" s="221"/>
      <c r="Q637" s="221"/>
      <c r="R637" s="221"/>
      <c r="S637" s="221"/>
      <c r="T637" s="222"/>
      <c r="AT637" s="217" t="s">
        <v>166</v>
      </c>
      <c r="AU637" s="217" t="s">
        <v>82</v>
      </c>
      <c r="AV637" s="11" t="s">
        <v>78</v>
      </c>
      <c r="AW637" s="11" t="s">
        <v>36</v>
      </c>
      <c r="AX637" s="11" t="s">
        <v>73</v>
      </c>
      <c r="AY637" s="217" t="s">
        <v>158</v>
      </c>
    </row>
    <row r="638" spans="2:51" s="12" customFormat="1" ht="13.5">
      <c r="B638" s="223"/>
      <c r="D638" s="216" t="s">
        <v>166</v>
      </c>
      <c r="E638" s="224" t="s">
        <v>5</v>
      </c>
      <c r="F638" s="225" t="s">
        <v>2643</v>
      </c>
      <c r="H638" s="226">
        <v>67.25</v>
      </c>
      <c r="I638" s="227"/>
      <c r="L638" s="223"/>
      <c r="M638" s="228"/>
      <c r="N638" s="229"/>
      <c r="O638" s="229"/>
      <c r="P638" s="229"/>
      <c r="Q638" s="229"/>
      <c r="R638" s="229"/>
      <c r="S638" s="229"/>
      <c r="T638" s="230"/>
      <c r="AT638" s="224" t="s">
        <v>166</v>
      </c>
      <c r="AU638" s="224" t="s">
        <v>82</v>
      </c>
      <c r="AV638" s="12" t="s">
        <v>82</v>
      </c>
      <c r="AW638" s="12" t="s">
        <v>36</v>
      </c>
      <c r="AX638" s="12" t="s">
        <v>73</v>
      </c>
      <c r="AY638" s="224" t="s">
        <v>158</v>
      </c>
    </row>
    <row r="639" spans="2:51" s="12" customFormat="1" ht="13.5">
      <c r="B639" s="223"/>
      <c r="D639" s="216" t="s">
        <v>166</v>
      </c>
      <c r="E639" s="224" t="s">
        <v>5</v>
      </c>
      <c r="F639" s="225" t="s">
        <v>2644</v>
      </c>
      <c r="H639" s="226">
        <v>37.5</v>
      </c>
      <c r="I639" s="227"/>
      <c r="L639" s="223"/>
      <c r="M639" s="228"/>
      <c r="N639" s="229"/>
      <c r="O639" s="229"/>
      <c r="P639" s="229"/>
      <c r="Q639" s="229"/>
      <c r="R639" s="229"/>
      <c r="S639" s="229"/>
      <c r="T639" s="230"/>
      <c r="AT639" s="224" t="s">
        <v>166</v>
      </c>
      <c r="AU639" s="224" t="s">
        <v>82</v>
      </c>
      <c r="AV639" s="12" t="s">
        <v>82</v>
      </c>
      <c r="AW639" s="12" t="s">
        <v>36</v>
      </c>
      <c r="AX639" s="12" t="s">
        <v>73</v>
      </c>
      <c r="AY639" s="224" t="s">
        <v>158</v>
      </c>
    </row>
    <row r="640" spans="2:51" s="11" customFormat="1" ht="13.5">
      <c r="B640" s="215"/>
      <c r="D640" s="216" t="s">
        <v>166</v>
      </c>
      <c r="E640" s="217" t="s">
        <v>5</v>
      </c>
      <c r="F640" s="218" t="s">
        <v>272</v>
      </c>
      <c r="H640" s="217" t="s">
        <v>5</v>
      </c>
      <c r="I640" s="219"/>
      <c r="L640" s="215"/>
      <c r="M640" s="220"/>
      <c r="N640" s="221"/>
      <c r="O640" s="221"/>
      <c r="P640" s="221"/>
      <c r="Q640" s="221"/>
      <c r="R640" s="221"/>
      <c r="S640" s="221"/>
      <c r="T640" s="222"/>
      <c r="AT640" s="217" t="s">
        <v>166</v>
      </c>
      <c r="AU640" s="217" t="s">
        <v>82</v>
      </c>
      <c r="AV640" s="11" t="s">
        <v>78</v>
      </c>
      <c r="AW640" s="11" t="s">
        <v>36</v>
      </c>
      <c r="AX640" s="11" t="s">
        <v>73</v>
      </c>
      <c r="AY640" s="217" t="s">
        <v>158</v>
      </c>
    </row>
    <row r="641" spans="2:51" s="12" customFormat="1" ht="13.5">
      <c r="B641" s="223"/>
      <c r="D641" s="216" t="s">
        <v>166</v>
      </c>
      <c r="E641" s="224" t="s">
        <v>5</v>
      </c>
      <c r="F641" s="225" t="s">
        <v>2645</v>
      </c>
      <c r="H641" s="226">
        <v>60.313</v>
      </c>
      <c r="I641" s="227"/>
      <c r="L641" s="223"/>
      <c r="M641" s="228"/>
      <c r="N641" s="229"/>
      <c r="O641" s="229"/>
      <c r="P641" s="229"/>
      <c r="Q641" s="229"/>
      <c r="R641" s="229"/>
      <c r="S641" s="229"/>
      <c r="T641" s="230"/>
      <c r="AT641" s="224" t="s">
        <v>166</v>
      </c>
      <c r="AU641" s="224" t="s">
        <v>82</v>
      </c>
      <c r="AV641" s="12" t="s">
        <v>82</v>
      </c>
      <c r="AW641" s="12" t="s">
        <v>36</v>
      </c>
      <c r="AX641" s="12" t="s">
        <v>73</v>
      </c>
      <c r="AY641" s="224" t="s">
        <v>158</v>
      </c>
    </row>
    <row r="642" spans="2:51" s="13" customFormat="1" ht="13.5">
      <c r="B642" s="231"/>
      <c r="D642" s="216" t="s">
        <v>166</v>
      </c>
      <c r="E642" s="232" t="s">
        <v>5</v>
      </c>
      <c r="F642" s="233" t="s">
        <v>169</v>
      </c>
      <c r="H642" s="234">
        <v>165.063</v>
      </c>
      <c r="I642" s="235"/>
      <c r="L642" s="231"/>
      <c r="M642" s="236"/>
      <c r="N642" s="237"/>
      <c r="O642" s="237"/>
      <c r="P642" s="237"/>
      <c r="Q642" s="237"/>
      <c r="R642" s="237"/>
      <c r="S642" s="237"/>
      <c r="T642" s="238"/>
      <c r="AT642" s="232" t="s">
        <v>166</v>
      </c>
      <c r="AU642" s="232" t="s">
        <v>82</v>
      </c>
      <c r="AV642" s="13" t="s">
        <v>88</v>
      </c>
      <c r="AW642" s="13" t="s">
        <v>36</v>
      </c>
      <c r="AX642" s="13" t="s">
        <v>78</v>
      </c>
      <c r="AY642" s="232" t="s">
        <v>158</v>
      </c>
    </row>
    <row r="643" spans="2:65" s="1" customFormat="1" ht="16.5" customHeight="1">
      <c r="B643" s="202"/>
      <c r="C643" s="239" t="s">
        <v>812</v>
      </c>
      <c r="D643" s="239" t="s">
        <v>245</v>
      </c>
      <c r="E643" s="240" t="s">
        <v>841</v>
      </c>
      <c r="F643" s="241" t="s">
        <v>842</v>
      </c>
      <c r="G643" s="242" t="s">
        <v>279</v>
      </c>
      <c r="H643" s="243">
        <v>0.214</v>
      </c>
      <c r="I643" s="244"/>
      <c r="J643" s="245">
        <f>ROUND(I643*H643,2)</f>
        <v>0</v>
      </c>
      <c r="K643" s="241" t="s">
        <v>164</v>
      </c>
      <c r="L643" s="246"/>
      <c r="M643" s="247" t="s">
        <v>5</v>
      </c>
      <c r="N643" s="248" t="s">
        <v>44</v>
      </c>
      <c r="O643" s="48"/>
      <c r="P643" s="212">
        <f>O643*H643</f>
        <v>0</v>
      </c>
      <c r="Q643" s="212">
        <v>0</v>
      </c>
      <c r="R643" s="212">
        <f>Q643*H643</f>
        <v>0</v>
      </c>
      <c r="S643" s="212">
        <v>0</v>
      </c>
      <c r="T643" s="213">
        <f>S643*H643</f>
        <v>0</v>
      </c>
      <c r="AR643" s="25" t="s">
        <v>204</v>
      </c>
      <c r="AT643" s="25" t="s">
        <v>245</v>
      </c>
      <c r="AU643" s="25" t="s">
        <v>82</v>
      </c>
      <c r="AY643" s="25" t="s">
        <v>158</v>
      </c>
      <c r="BE643" s="214">
        <f>IF(N643="základní",J643,0)</f>
        <v>0</v>
      </c>
      <c r="BF643" s="214">
        <f>IF(N643="snížená",J643,0)</f>
        <v>0</v>
      </c>
      <c r="BG643" s="214">
        <f>IF(N643="zákl. přenesená",J643,0)</f>
        <v>0</v>
      </c>
      <c r="BH643" s="214">
        <f>IF(N643="sníž. přenesená",J643,0)</f>
        <v>0</v>
      </c>
      <c r="BI643" s="214">
        <f>IF(N643="nulová",J643,0)</f>
        <v>0</v>
      </c>
      <c r="BJ643" s="25" t="s">
        <v>78</v>
      </c>
      <c r="BK643" s="214">
        <f>ROUND(I643*H643,2)</f>
        <v>0</v>
      </c>
      <c r="BL643" s="25" t="s">
        <v>88</v>
      </c>
      <c r="BM643" s="25" t="s">
        <v>2646</v>
      </c>
    </row>
    <row r="644" spans="2:51" s="11" customFormat="1" ht="13.5">
      <c r="B644" s="215"/>
      <c r="D644" s="216" t="s">
        <v>166</v>
      </c>
      <c r="E644" s="217" t="s">
        <v>5</v>
      </c>
      <c r="F644" s="218" t="s">
        <v>844</v>
      </c>
      <c r="H644" s="217" t="s">
        <v>5</v>
      </c>
      <c r="I644" s="219"/>
      <c r="L644" s="215"/>
      <c r="M644" s="220"/>
      <c r="N644" s="221"/>
      <c r="O644" s="221"/>
      <c r="P644" s="221"/>
      <c r="Q644" s="221"/>
      <c r="R644" s="221"/>
      <c r="S644" s="221"/>
      <c r="T644" s="222"/>
      <c r="AT644" s="217" t="s">
        <v>166</v>
      </c>
      <c r="AU644" s="217" t="s">
        <v>82</v>
      </c>
      <c r="AV644" s="11" t="s">
        <v>78</v>
      </c>
      <c r="AW644" s="11" t="s">
        <v>36</v>
      </c>
      <c r="AX644" s="11" t="s">
        <v>73</v>
      </c>
      <c r="AY644" s="217" t="s">
        <v>158</v>
      </c>
    </row>
    <row r="645" spans="2:51" s="11" customFormat="1" ht="13.5">
      <c r="B645" s="215"/>
      <c r="D645" s="216" t="s">
        <v>166</v>
      </c>
      <c r="E645" s="217" t="s">
        <v>5</v>
      </c>
      <c r="F645" s="218" t="s">
        <v>269</v>
      </c>
      <c r="H645" s="217" t="s">
        <v>5</v>
      </c>
      <c r="I645" s="219"/>
      <c r="L645" s="215"/>
      <c r="M645" s="220"/>
      <c r="N645" s="221"/>
      <c r="O645" s="221"/>
      <c r="P645" s="221"/>
      <c r="Q645" s="221"/>
      <c r="R645" s="221"/>
      <c r="S645" s="221"/>
      <c r="T645" s="222"/>
      <c r="AT645" s="217" t="s">
        <v>166</v>
      </c>
      <c r="AU645" s="217" t="s">
        <v>82</v>
      </c>
      <c r="AV645" s="11" t="s">
        <v>78</v>
      </c>
      <c r="AW645" s="11" t="s">
        <v>36</v>
      </c>
      <c r="AX645" s="11" t="s">
        <v>73</v>
      </c>
      <c r="AY645" s="217" t="s">
        <v>158</v>
      </c>
    </row>
    <row r="646" spans="2:51" s="12" customFormat="1" ht="13.5">
      <c r="B646" s="223"/>
      <c r="D646" s="216" t="s">
        <v>166</v>
      </c>
      <c r="E646" s="224" t="s">
        <v>5</v>
      </c>
      <c r="F646" s="225" t="s">
        <v>2647</v>
      </c>
      <c r="H646" s="226">
        <v>0.081</v>
      </c>
      <c r="I646" s="227"/>
      <c r="L646" s="223"/>
      <c r="M646" s="228"/>
      <c r="N646" s="229"/>
      <c r="O646" s="229"/>
      <c r="P646" s="229"/>
      <c r="Q646" s="229"/>
      <c r="R646" s="229"/>
      <c r="S646" s="229"/>
      <c r="T646" s="230"/>
      <c r="AT646" s="224" t="s">
        <v>166</v>
      </c>
      <c r="AU646" s="224" t="s">
        <v>82</v>
      </c>
      <c r="AV646" s="12" t="s">
        <v>82</v>
      </c>
      <c r="AW646" s="12" t="s">
        <v>36</v>
      </c>
      <c r="AX646" s="12" t="s">
        <v>73</v>
      </c>
      <c r="AY646" s="224" t="s">
        <v>158</v>
      </c>
    </row>
    <row r="647" spans="2:51" s="12" customFormat="1" ht="13.5">
      <c r="B647" s="223"/>
      <c r="D647" s="216" t="s">
        <v>166</v>
      </c>
      <c r="E647" s="224" t="s">
        <v>5</v>
      </c>
      <c r="F647" s="225" t="s">
        <v>2648</v>
      </c>
      <c r="H647" s="226">
        <v>0.045</v>
      </c>
      <c r="I647" s="227"/>
      <c r="L647" s="223"/>
      <c r="M647" s="228"/>
      <c r="N647" s="229"/>
      <c r="O647" s="229"/>
      <c r="P647" s="229"/>
      <c r="Q647" s="229"/>
      <c r="R647" s="229"/>
      <c r="S647" s="229"/>
      <c r="T647" s="230"/>
      <c r="AT647" s="224" t="s">
        <v>166</v>
      </c>
      <c r="AU647" s="224" t="s">
        <v>82</v>
      </c>
      <c r="AV647" s="12" t="s">
        <v>82</v>
      </c>
      <c r="AW647" s="12" t="s">
        <v>36</v>
      </c>
      <c r="AX647" s="12" t="s">
        <v>73</v>
      </c>
      <c r="AY647" s="224" t="s">
        <v>158</v>
      </c>
    </row>
    <row r="648" spans="2:51" s="11" customFormat="1" ht="13.5">
      <c r="B648" s="215"/>
      <c r="D648" s="216" t="s">
        <v>166</v>
      </c>
      <c r="E648" s="217" t="s">
        <v>5</v>
      </c>
      <c r="F648" s="218" t="s">
        <v>272</v>
      </c>
      <c r="H648" s="217" t="s">
        <v>5</v>
      </c>
      <c r="I648" s="219"/>
      <c r="L648" s="215"/>
      <c r="M648" s="220"/>
      <c r="N648" s="221"/>
      <c r="O648" s="221"/>
      <c r="P648" s="221"/>
      <c r="Q648" s="221"/>
      <c r="R648" s="221"/>
      <c r="S648" s="221"/>
      <c r="T648" s="222"/>
      <c r="AT648" s="217" t="s">
        <v>166</v>
      </c>
      <c r="AU648" s="217" t="s">
        <v>82</v>
      </c>
      <c r="AV648" s="11" t="s">
        <v>78</v>
      </c>
      <c r="AW648" s="11" t="s">
        <v>36</v>
      </c>
      <c r="AX648" s="11" t="s">
        <v>73</v>
      </c>
      <c r="AY648" s="217" t="s">
        <v>158</v>
      </c>
    </row>
    <row r="649" spans="2:51" s="12" customFormat="1" ht="13.5">
      <c r="B649" s="223"/>
      <c r="D649" s="216" t="s">
        <v>166</v>
      </c>
      <c r="E649" s="224" t="s">
        <v>5</v>
      </c>
      <c r="F649" s="225" t="s">
        <v>2649</v>
      </c>
      <c r="H649" s="226">
        <v>0.072</v>
      </c>
      <c r="I649" s="227"/>
      <c r="L649" s="223"/>
      <c r="M649" s="228"/>
      <c r="N649" s="229"/>
      <c r="O649" s="229"/>
      <c r="P649" s="229"/>
      <c r="Q649" s="229"/>
      <c r="R649" s="229"/>
      <c r="S649" s="229"/>
      <c r="T649" s="230"/>
      <c r="AT649" s="224" t="s">
        <v>166</v>
      </c>
      <c r="AU649" s="224" t="s">
        <v>82</v>
      </c>
      <c r="AV649" s="12" t="s">
        <v>82</v>
      </c>
      <c r="AW649" s="12" t="s">
        <v>36</v>
      </c>
      <c r="AX649" s="12" t="s">
        <v>73</v>
      </c>
      <c r="AY649" s="224" t="s">
        <v>158</v>
      </c>
    </row>
    <row r="650" spans="2:51" s="13" customFormat="1" ht="13.5">
      <c r="B650" s="231"/>
      <c r="D650" s="216" t="s">
        <v>166</v>
      </c>
      <c r="E650" s="232" t="s">
        <v>5</v>
      </c>
      <c r="F650" s="233" t="s">
        <v>169</v>
      </c>
      <c r="H650" s="234">
        <v>0.198</v>
      </c>
      <c r="I650" s="235"/>
      <c r="L650" s="231"/>
      <c r="M650" s="236"/>
      <c r="N650" s="237"/>
      <c r="O650" s="237"/>
      <c r="P650" s="237"/>
      <c r="Q650" s="237"/>
      <c r="R650" s="237"/>
      <c r="S650" s="237"/>
      <c r="T650" s="238"/>
      <c r="AT650" s="232" t="s">
        <v>166</v>
      </c>
      <c r="AU650" s="232" t="s">
        <v>82</v>
      </c>
      <c r="AV650" s="13" t="s">
        <v>88</v>
      </c>
      <c r="AW650" s="13" t="s">
        <v>36</v>
      </c>
      <c r="AX650" s="13" t="s">
        <v>73</v>
      </c>
      <c r="AY650" s="232" t="s">
        <v>158</v>
      </c>
    </row>
    <row r="651" spans="2:51" s="12" customFormat="1" ht="13.5">
      <c r="B651" s="223"/>
      <c r="D651" s="216" t="s">
        <v>166</v>
      </c>
      <c r="E651" s="224" t="s">
        <v>5</v>
      </c>
      <c r="F651" s="225" t="s">
        <v>2650</v>
      </c>
      <c r="H651" s="226">
        <v>0.214</v>
      </c>
      <c r="I651" s="227"/>
      <c r="L651" s="223"/>
      <c r="M651" s="228"/>
      <c r="N651" s="229"/>
      <c r="O651" s="229"/>
      <c r="P651" s="229"/>
      <c r="Q651" s="229"/>
      <c r="R651" s="229"/>
      <c r="S651" s="229"/>
      <c r="T651" s="230"/>
      <c r="AT651" s="224" t="s">
        <v>166</v>
      </c>
      <c r="AU651" s="224" t="s">
        <v>82</v>
      </c>
      <c r="AV651" s="12" t="s">
        <v>82</v>
      </c>
      <c r="AW651" s="12" t="s">
        <v>36</v>
      </c>
      <c r="AX651" s="12" t="s">
        <v>73</v>
      </c>
      <c r="AY651" s="224" t="s">
        <v>158</v>
      </c>
    </row>
    <row r="652" spans="2:51" s="13" customFormat="1" ht="13.5">
      <c r="B652" s="231"/>
      <c r="D652" s="216" t="s">
        <v>166</v>
      </c>
      <c r="E652" s="232" t="s">
        <v>5</v>
      </c>
      <c r="F652" s="233" t="s">
        <v>169</v>
      </c>
      <c r="H652" s="234">
        <v>0.214</v>
      </c>
      <c r="I652" s="235"/>
      <c r="L652" s="231"/>
      <c r="M652" s="236"/>
      <c r="N652" s="237"/>
      <c r="O652" s="237"/>
      <c r="P652" s="237"/>
      <c r="Q652" s="237"/>
      <c r="R652" s="237"/>
      <c r="S652" s="237"/>
      <c r="T652" s="238"/>
      <c r="AT652" s="232" t="s">
        <v>166</v>
      </c>
      <c r="AU652" s="232" t="s">
        <v>82</v>
      </c>
      <c r="AV652" s="13" t="s">
        <v>88</v>
      </c>
      <c r="AW652" s="13" t="s">
        <v>36</v>
      </c>
      <c r="AX652" s="13" t="s">
        <v>78</v>
      </c>
      <c r="AY652" s="232" t="s">
        <v>158</v>
      </c>
    </row>
    <row r="653" spans="2:65" s="1" customFormat="1" ht="16.5" customHeight="1">
      <c r="B653" s="202"/>
      <c r="C653" s="203" t="s">
        <v>822</v>
      </c>
      <c r="D653" s="203" t="s">
        <v>160</v>
      </c>
      <c r="E653" s="204" t="s">
        <v>864</v>
      </c>
      <c r="F653" s="205" t="s">
        <v>865</v>
      </c>
      <c r="G653" s="206" t="s">
        <v>853</v>
      </c>
      <c r="H653" s="207">
        <v>3</v>
      </c>
      <c r="I653" s="208"/>
      <c r="J653" s="209">
        <f>ROUND(I653*H653,2)</f>
        <v>0</v>
      </c>
      <c r="K653" s="205" t="s">
        <v>5</v>
      </c>
      <c r="L653" s="47"/>
      <c r="M653" s="210" t="s">
        <v>5</v>
      </c>
      <c r="N653" s="211" t="s">
        <v>44</v>
      </c>
      <c r="O653" s="48"/>
      <c r="P653" s="212">
        <f>O653*H653</f>
        <v>0</v>
      </c>
      <c r="Q653" s="212">
        <v>0</v>
      </c>
      <c r="R653" s="212">
        <f>Q653*H653</f>
        <v>0</v>
      </c>
      <c r="S653" s="212">
        <v>0</v>
      </c>
      <c r="T653" s="213">
        <f>S653*H653</f>
        <v>0</v>
      </c>
      <c r="AR653" s="25" t="s">
        <v>88</v>
      </c>
      <c r="AT653" s="25" t="s">
        <v>160</v>
      </c>
      <c r="AU653" s="25" t="s">
        <v>82</v>
      </c>
      <c r="AY653" s="25" t="s">
        <v>158</v>
      </c>
      <c r="BE653" s="214">
        <f>IF(N653="základní",J653,0)</f>
        <v>0</v>
      </c>
      <c r="BF653" s="214">
        <f>IF(N653="snížená",J653,0)</f>
        <v>0</v>
      </c>
      <c r="BG653" s="214">
        <f>IF(N653="zákl. přenesená",J653,0)</f>
        <v>0</v>
      </c>
      <c r="BH653" s="214">
        <f>IF(N653="sníž. přenesená",J653,0)</f>
        <v>0</v>
      </c>
      <c r="BI653" s="214">
        <f>IF(N653="nulová",J653,0)</f>
        <v>0</v>
      </c>
      <c r="BJ653" s="25" t="s">
        <v>78</v>
      </c>
      <c r="BK653" s="214">
        <f>ROUND(I653*H653,2)</f>
        <v>0</v>
      </c>
      <c r="BL653" s="25" t="s">
        <v>88</v>
      </c>
      <c r="BM653" s="25" t="s">
        <v>2651</v>
      </c>
    </row>
    <row r="654" spans="2:51" s="12" customFormat="1" ht="13.5">
      <c r="B654" s="223"/>
      <c r="D654" s="216" t="s">
        <v>166</v>
      </c>
      <c r="E654" s="224" t="s">
        <v>5</v>
      </c>
      <c r="F654" s="225" t="s">
        <v>85</v>
      </c>
      <c r="H654" s="226">
        <v>3</v>
      </c>
      <c r="I654" s="227"/>
      <c r="L654" s="223"/>
      <c r="M654" s="228"/>
      <c r="N654" s="229"/>
      <c r="O654" s="229"/>
      <c r="P654" s="229"/>
      <c r="Q654" s="229"/>
      <c r="R654" s="229"/>
      <c r="S654" s="229"/>
      <c r="T654" s="230"/>
      <c r="AT654" s="224" t="s">
        <v>166</v>
      </c>
      <c r="AU654" s="224" t="s">
        <v>82</v>
      </c>
      <c r="AV654" s="12" t="s">
        <v>82</v>
      </c>
      <c r="AW654" s="12" t="s">
        <v>36</v>
      </c>
      <c r="AX654" s="12" t="s">
        <v>73</v>
      </c>
      <c r="AY654" s="224" t="s">
        <v>158</v>
      </c>
    </row>
    <row r="655" spans="2:51" s="13" customFormat="1" ht="13.5">
      <c r="B655" s="231"/>
      <c r="D655" s="216" t="s">
        <v>166</v>
      </c>
      <c r="E655" s="232" t="s">
        <v>5</v>
      </c>
      <c r="F655" s="233" t="s">
        <v>169</v>
      </c>
      <c r="H655" s="234">
        <v>3</v>
      </c>
      <c r="I655" s="235"/>
      <c r="L655" s="231"/>
      <c r="M655" s="236"/>
      <c r="N655" s="237"/>
      <c r="O655" s="237"/>
      <c r="P655" s="237"/>
      <c r="Q655" s="237"/>
      <c r="R655" s="237"/>
      <c r="S655" s="237"/>
      <c r="T655" s="238"/>
      <c r="AT655" s="232" t="s">
        <v>166</v>
      </c>
      <c r="AU655" s="232" t="s">
        <v>82</v>
      </c>
      <c r="AV655" s="13" t="s">
        <v>88</v>
      </c>
      <c r="AW655" s="13" t="s">
        <v>36</v>
      </c>
      <c r="AX655" s="13" t="s">
        <v>78</v>
      </c>
      <c r="AY655" s="232" t="s">
        <v>158</v>
      </c>
    </row>
    <row r="656" spans="2:63" s="10" customFormat="1" ht="29.85" customHeight="1">
      <c r="B656" s="189"/>
      <c r="D656" s="190" t="s">
        <v>72</v>
      </c>
      <c r="E656" s="200" t="s">
        <v>850</v>
      </c>
      <c r="F656" s="200" t="s">
        <v>871</v>
      </c>
      <c r="I656" s="192"/>
      <c r="J656" s="201">
        <f>BK656</f>
        <v>0</v>
      </c>
      <c r="L656" s="189"/>
      <c r="M656" s="194"/>
      <c r="N656" s="195"/>
      <c r="O656" s="195"/>
      <c r="P656" s="196">
        <f>SUM(P657:P679)</f>
        <v>0</v>
      </c>
      <c r="Q656" s="195"/>
      <c r="R656" s="196">
        <f>SUM(R657:R679)</f>
        <v>0</v>
      </c>
      <c r="S656" s="195"/>
      <c r="T656" s="197">
        <f>SUM(T657:T679)</f>
        <v>0</v>
      </c>
      <c r="AR656" s="190" t="s">
        <v>78</v>
      </c>
      <c r="AT656" s="198" t="s">
        <v>72</v>
      </c>
      <c r="AU656" s="198" t="s">
        <v>78</v>
      </c>
      <c r="AY656" s="190" t="s">
        <v>158</v>
      </c>
      <c r="BK656" s="199">
        <f>SUM(BK657:BK679)</f>
        <v>0</v>
      </c>
    </row>
    <row r="657" spans="2:65" s="1" customFormat="1" ht="38.25" customHeight="1">
      <c r="B657" s="202"/>
      <c r="C657" s="203" t="s">
        <v>820</v>
      </c>
      <c r="D657" s="203" t="s">
        <v>160</v>
      </c>
      <c r="E657" s="204" t="s">
        <v>873</v>
      </c>
      <c r="F657" s="205" t="s">
        <v>874</v>
      </c>
      <c r="G657" s="206" t="s">
        <v>163</v>
      </c>
      <c r="H657" s="207">
        <v>2583</v>
      </c>
      <c r="I657" s="208"/>
      <c r="J657" s="209">
        <f>ROUND(I657*H657,2)</f>
        <v>0</v>
      </c>
      <c r="K657" s="205" t="s">
        <v>5</v>
      </c>
      <c r="L657" s="47"/>
      <c r="M657" s="210" t="s">
        <v>5</v>
      </c>
      <c r="N657" s="211" t="s">
        <v>44</v>
      </c>
      <c r="O657" s="48"/>
      <c r="P657" s="212">
        <f>O657*H657</f>
        <v>0</v>
      </c>
      <c r="Q657" s="212">
        <v>0</v>
      </c>
      <c r="R657" s="212">
        <f>Q657*H657</f>
        <v>0</v>
      </c>
      <c r="S657" s="212">
        <v>0</v>
      </c>
      <c r="T657" s="213">
        <f>S657*H657</f>
        <v>0</v>
      </c>
      <c r="AR657" s="25" t="s">
        <v>88</v>
      </c>
      <c r="AT657" s="25" t="s">
        <v>160</v>
      </c>
      <c r="AU657" s="25" t="s">
        <v>82</v>
      </c>
      <c r="AY657" s="25" t="s">
        <v>158</v>
      </c>
      <c r="BE657" s="214">
        <f>IF(N657="základní",J657,0)</f>
        <v>0</v>
      </c>
      <c r="BF657" s="214">
        <f>IF(N657="snížená",J657,0)</f>
        <v>0</v>
      </c>
      <c r="BG657" s="214">
        <f>IF(N657="zákl. přenesená",J657,0)</f>
        <v>0</v>
      </c>
      <c r="BH657" s="214">
        <f>IF(N657="sníž. přenesená",J657,0)</f>
        <v>0</v>
      </c>
      <c r="BI657" s="214">
        <f>IF(N657="nulová",J657,0)</f>
        <v>0</v>
      </c>
      <c r="BJ657" s="25" t="s">
        <v>78</v>
      </c>
      <c r="BK657" s="214">
        <f>ROUND(I657*H657,2)</f>
        <v>0</v>
      </c>
      <c r="BL657" s="25" t="s">
        <v>88</v>
      </c>
      <c r="BM657" s="25" t="s">
        <v>2652</v>
      </c>
    </row>
    <row r="658" spans="2:51" s="11" customFormat="1" ht="13.5">
      <c r="B658" s="215"/>
      <c r="D658" s="216" t="s">
        <v>166</v>
      </c>
      <c r="E658" s="217" t="s">
        <v>5</v>
      </c>
      <c r="F658" s="218" t="s">
        <v>287</v>
      </c>
      <c r="H658" s="217" t="s">
        <v>5</v>
      </c>
      <c r="I658" s="219"/>
      <c r="L658" s="215"/>
      <c r="M658" s="220"/>
      <c r="N658" s="221"/>
      <c r="O658" s="221"/>
      <c r="P658" s="221"/>
      <c r="Q658" s="221"/>
      <c r="R658" s="221"/>
      <c r="S658" s="221"/>
      <c r="T658" s="222"/>
      <c r="AT658" s="217" t="s">
        <v>166</v>
      </c>
      <c r="AU658" s="217" t="s">
        <v>82</v>
      </c>
      <c r="AV658" s="11" t="s">
        <v>78</v>
      </c>
      <c r="AW658" s="11" t="s">
        <v>36</v>
      </c>
      <c r="AX658" s="11" t="s">
        <v>73</v>
      </c>
      <c r="AY658" s="217" t="s">
        <v>158</v>
      </c>
    </row>
    <row r="659" spans="2:51" s="12" customFormat="1" ht="13.5">
      <c r="B659" s="223"/>
      <c r="D659" s="216" t="s">
        <v>166</v>
      </c>
      <c r="E659" s="224" t="s">
        <v>5</v>
      </c>
      <c r="F659" s="225" t="s">
        <v>2653</v>
      </c>
      <c r="H659" s="226">
        <v>281</v>
      </c>
      <c r="I659" s="227"/>
      <c r="L659" s="223"/>
      <c r="M659" s="228"/>
      <c r="N659" s="229"/>
      <c r="O659" s="229"/>
      <c r="P659" s="229"/>
      <c r="Q659" s="229"/>
      <c r="R659" s="229"/>
      <c r="S659" s="229"/>
      <c r="T659" s="230"/>
      <c r="AT659" s="224" t="s">
        <v>166</v>
      </c>
      <c r="AU659" s="224" t="s">
        <v>82</v>
      </c>
      <c r="AV659" s="12" t="s">
        <v>82</v>
      </c>
      <c r="AW659" s="12" t="s">
        <v>36</v>
      </c>
      <c r="AX659" s="12" t="s">
        <v>73</v>
      </c>
      <c r="AY659" s="224" t="s">
        <v>158</v>
      </c>
    </row>
    <row r="660" spans="2:51" s="11" customFormat="1" ht="13.5">
      <c r="B660" s="215"/>
      <c r="D660" s="216" t="s">
        <v>166</v>
      </c>
      <c r="E660" s="217" t="s">
        <v>5</v>
      </c>
      <c r="F660" s="218" t="s">
        <v>680</v>
      </c>
      <c r="H660" s="217" t="s">
        <v>5</v>
      </c>
      <c r="I660" s="219"/>
      <c r="L660" s="215"/>
      <c r="M660" s="220"/>
      <c r="N660" s="221"/>
      <c r="O660" s="221"/>
      <c r="P660" s="221"/>
      <c r="Q660" s="221"/>
      <c r="R660" s="221"/>
      <c r="S660" s="221"/>
      <c r="T660" s="222"/>
      <c r="AT660" s="217" t="s">
        <v>166</v>
      </c>
      <c r="AU660" s="217" t="s">
        <v>82</v>
      </c>
      <c r="AV660" s="11" t="s">
        <v>78</v>
      </c>
      <c r="AW660" s="11" t="s">
        <v>36</v>
      </c>
      <c r="AX660" s="11" t="s">
        <v>73</v>
      </c>
      <c r="AY660" s="217" t="s">
        <v>158</v>
      </c>
    </row>
    <row r="661" spans="2:51" s="12" customFormat="1" ht="13.5">
      <c r="B661" s="223"/>
      <c r="D661" s="216" t="s">
        <v>166</v>
      </c>
      <c r="E661" s="224" t="s">
        <v>5</v>
      </c>
      <c r="F661" s="225" t="s">
        <v>2654</v>
      </c>
      <c r="H661" s="226">
        <v>245</v>
      </c>
      <c r="I661" s="227"/>
      <c r="L661" s="223"/>
      <c r="M661" s="228"/>
      <c r="N661" s="229"/>
      <c r="O661" s="229"/>
      <c r="P661" s="229"/>
      <c r="Q661" s="229"/>
      <c r="R661" s="229"/>
      <c r="S661" s="229"/>
      <c r="T661" s="230"/>
      <c r="AT661" s="224" t="s">
        <v>166</v>
      </c>
      <c r="AU661" s="224" t="s">
        <v>82</v>
      </c>
      <c r="AV661" s="12" t="s">
        <v>82</v>
      </c>
      <c r="AW661" s="12" t="s">
        <v>36</v>
      </c>
      <c r="AX661" s="12" t="s">
        <v>73</v>
      </c>
      <c r="AY661" s="224" t="s">
        <v>158</v>
      </c>
    </row>
    <row r="662" spans="2:51" s="11" customFormat="1" ht="13.5">
      <c r="B662" s="215"/>
      <c r="D662" s="216" t="s">
        <v>166</v>
      </c>
      <c r="E662" s="217" t="s">
        <v>5</v>
      </c>
      <c r="F662" s="218" t="s">
        <v>684</v>
      </c>
      <c r="H662" s="217" t="s">
        <v>5</v>
      </c>
      <c r="I662" s="219"/>
      <c r="L662" s="215"/>
      <c r="M662" s="220"/>
      <c r="N662" s="221"/>
      <c r="O662" s="221"/>
      <c r="P662" s="221"/>
      <c r="Q662" s="221"/>
      <c r="R662" s="221"/>
      <c r="S662" s="221"/>
      <c r="T662" s="222"/>
      <c r="AT662" s="217" t="s">
        <v>166</v>
      </c>
      <c r="AU662" s="217" t="s">
        <v>82</v>
      </c>
      <c r="AV662" s="11" t="s">
        <v>78</v>
      </c>
      <c r="AW662" s="11" t="s">
        <v>36</v>
      </c>
      <c r="AX662" s="11" t="s">
        <v>73</v>
      </c>
      <c r="AY662" s="217" t="s">
        <v>158</v>
      </c>
    </row>
    <row r="663" spans="2:51" s="12" customFormat="1" ht="13.5">
      <c r="B663" s="223"/>
      <c r="D663" s="216" t="s">
        <v>166</v>
      </c>
      <c r="E663" s="224" t="s">
        <v>5</v>
      </c>
      <c r="F663" s="225" t="s">
        <v>2655</v>
      </c>
      <c r="H663" s="226">
        <v>1025</v>
      </c>
      <c r="I663" s="227"/>
      <c r="L663" s="223"/>
      <c r="M663" s="228"/>
      <c r="N663" s="229"/>
      <c r="O663" s="229"/>
      <c r="P663" s="229"/>
      <c r="Q663" s="229"/>
      <c r="R663" s="229"/>
      <c r="S663" s="229"/>
      <c r="T663" s="230"/>
      <c r="AT663" s="224" t="s">
        <v>166</v>
      </c>
      <c r="AU663" s="224" t="s">
        <v>82</v>
      </c>
      <c r="AV663" s="12" t="s">
        <v>82</v>
      </c>
      <c r="AW663" s="12" t="s">
        <v>36</v>
      </c>
      <c r="AX663" s="12" t="s">
        <v>73</v>
      </c>
      <c r="AY663" s="224" t="s">
        <v>158</v>
      </c>
    </row>
    <row r="664" spans="2:51" s="11" customFormat="1" ht="13.5">
      <c r="B664" s="215"/>
      <c r="D664" s="216" t="s">
        <v>166</v>
      </c>
      <c r="E664" s="217" t="s">
        <v>5</v>
      </c>
      <c r="F664" s="218" t="s">
        <v>687</v>
      </c>
      <c r="H664" s="217" t="s">
        <v>5</v>
      </c>
      <c r="I664" s="219"/>
      <c r="L664" s="215"/>
      <c r="M664" s="220"/>
      <c r="N664" s="221"/>
      <c r="O664" s="221"/>
      <c r="P664" s="221"/>
      <c r="Q664" s="221"/>
      <c r="R664" s="221"/>
      <c r="S664" s="221"/>
      <c r="T664" s="222"/>
      <c r="AT664" s="217" t="s">
        <v>166</v>
      </c>
      <c r="AU664" s="217" t="s">
        <v>82</v>
      </c>
      <c r="AV664" s="11" t="s">
        <v>78</v>
      </c>
      <c r="AW664" s="11" t="s">
        <v>36</v>
      </c>
      <c r="AX664" s="11" t="s">
        <v>73</v>
      </c>
      <c r="AY664" s="217" t="s">
        <v>158</v>
      </c>
    </row>
    <row r="665" spans="2:51" s="12" customFormat="1" ht="13.5">
      <c r="B665" s="223"/>
      <c r="D665" s="216" t="s">
        <v>166</v>
      </c>
      <c r="E665" s="224" t="s">
        <v>5</v>
      </c>
      <c r="F665" s="225" t="s">
        <v>2656</v>
      </c>
      <c r="H665" s="226">
        <v>1032</v>
      </c>
      <c r="I665" s="227"/>
      <c r="L665" s="223"/>
      <c r="M665" s="228"/>
      <c r="N665" s="229"/>
      <c r="O665" s="229"/>
      <c r="P665" s="229"/>
      <c r="Q665" s="229"/>
      <c r="R665" s="229"/>
      <c r="S665" s="229"/>
      <c r="T665" s="230"/>
      <c r="AT665" s="224" t="s">
        <v>166</v>
      </c>
      <c r="AU665" s="224" t="s">
        <v>82</v>
      </c>
      <c r="AV665" s="12" t="s">
        <v>82</v>
      </c>
      <c r="AW665" s="12" t="s">
        <v>36</v>
      </c>
      <c r="AX665" s="12" t="s">
        <v>73</v>
      </c>
      <c r="AY665" s="224" t="s">
        <v>158</v>
      </c>
    </row>
    <row r="666" spans="2:51" s="13" customFormat="1" ht="13.5">
      <c r="B666" s="231"/>
      <c r="D666" s="216" t="s">
        <v>166</v>
      </c>
      <c r="E666" s="232" t="s">
        <v>5</v>
      </c>
      <c r="F666" s="233" t="s">
        <v>169</v>
      </c>
      <c r="H666" s="234">
        <v>2583</v>
      </c>
      <c r="I666" s="235"/>
      <c r="L666" s="231"/>
      <c r="M666" s="236"/>
      <c r="N666" s="237"/>
      <c r="O666" s="237"/>
      <c r="P666" s="237"/>
      <c r="Q666" s="237"/>
      <c r="R666" s="237"/>
      <c r="S666" s="237"/>
      <c r="T666" s="238"/>
      <c r="AT666" s="232" t="s">
        <v>166</v>
      </c>
      <c r="AU666" s="232" t="s">
        <v>82</v>
      </c>
      <c r="AV666" s="13" t="s">
        <v>88</v>
      </c>
      <c r="AW666" s="13" t="s">
        <v>36</v>
      </c>
      <c r="AX666" s="13" t="s">
        <v>78</v>
      </c>
      <c r="AY666" s="232" t="s">
        <v>158</v>
      </c>
    </row>
    <row r="667" spans="2:65" s="1" customFormat="1" ht="38.25" customHeight="1">
      <c r="B667" s="202"/>
      <c r="C667" s="203" t="s">
        <v>830</v>
      </c>
      <c r="D667" s="203" t="s">
        <v>160</v>
      </c>
      <c r="E667" s="204" t="s">
        <v>881</v>
      </c>
      <c r="F667" s="205" t="s">
        <v>882</v>
      </c>
      <c r="G667" s="206" t="s">
        <v>163</v>
      </c>
      <c r="H667" s="207">
        <v>480438</v>
      </c>
      <c r="I667" s="208"/>
      <c r="J667" s="209">
        <f>ROUND(I667*H667,2)</f>
        <v>0</v>
      </c>
      <c r="K667" s="205" t="s">
        <v>5</v>
      </c>
      <c r="L667" s="47"/>
      <c r="M667" s="210" t="s">
        <v>5</v>
      </c>
      <c r="N667" s="211" t="s">
        <v>44</v>
      </c>
      <c r="O667" s="48"/>
      <c r="P667" s="212">
        <f>O667*H667</f>
        <v>0</v>
      </c>
      <c r="Q667" s="212">
        <v>0</v>
      </c>
      <c r="R667" s="212">
        <f>Q667*H667</f>
        <v>0</v>
      </c>
      <c r="S667" s="212">
        <v>0</v>
      </c>
      <c r="T667" s="213">
        <f>S667*H667</f>
        <v>0</v>
      </c>
      <c r="AR667" s="25" t="s">
        <v>88</v>
      </c>
      <c r="AT667" s="25" t="s">
        <v>160</v>
      </c>
      <c r="AU667" s="25" t="s">
        <v>82</v>
      </c>
      <c r="AY667" s="25" t="s">
        <v>158</v>
      </c>
      <c r="BE667" s="214">
        <f>IF(N667="základní",J667,0)</f>
        <v>0</v>
      </c>
      <c r="BF667" s="214">
        <f>IF(N667="snížená",J667,0)</f>
        <v>0</v>
      </c>
      <c r="BG667" s="214">
        <f>IF(N667="zákl. přenesená",J667,0)</f>
        <v>0</v>
      </c>
      <c r="BH667" s="214">
        <f>IF(N667="sníž. přenesená",J667,0)</f>
        <v>0</v>
      </c>
      <c r="BI667" s="214">
        <f>IF(N667="nulová",J667,0)</f>
        <v>0</v>
      </c>
      <c r="BJ667" s="25" t="s">
        <v>78</v>
      </c>
      <c r="BK667" s="214">
        <f>ROUND(I667*H667,2)</f>
        <v>0</v>
      </c>
      <c r="BL667" s="25" t="s">
        <v>88</v>
      </c>
      <c r="BM667" s="25" t="s">
        <v>2657</v>
      </c>
    </row>
    <row r="668" spans="2:51" s="11" customFormat="1" ht="13.5">
      <c r="B668" s="215"/>
      <c r="D668" s="216" t="s">
        <v>166</v>
      </c>
      <c r="E668" s="217" t="s">
        <v>5</v>
      </c>
      <c r="F668" s="218" t="s">
        <v>884</v>
      </c>
      <c r="H668" s="217" t="s">
        <v>5</v>
      </c>
      <c r="I668" s="219"/>
      <c r="L668" s="215"/>
      <c r="M668" s="220"/>
      <c r="N668" s="221"/>
      <c r="O668" s="221"/>
      <c r="P668" s="221"/>
      <c r="Q668" s="221"/>
      <c r="R668" s="221"/>
      <c r="S668" s="221"/>
      <c r="T668" s="222"/>
      <c r="AT668" s="217" t="s">
        <v>166</v>
      </c>
      <c r="AU668" s="217" t="s">
        <v>82</v>
      </c>
      <c r="AV668" s="11" t="s">
        <v>78</v>
      </c>
      <c r="AW668" s="11" t="s">
        <v>36</v>
      </c>
      <c r="AX668" s="11" t="s">
        <v>73</v>
      </c>
      <c r="AY668" s="217" t="s">
        <v>158</v>
      </c>
    </row>
    <row r="669" spans="2:51" s="12" customFormat="1" ht="13.5">
      <c r="B669" s="223"/>
      <c r="D669" s="216" t="s">
        <v>166</v>
      </c>
      <c r="E669" s="224" t="s">
        <v>5</v>
      </c>
      <c r="F669" s="225" t="s">
        <v>2658</v>
      </c>
      <c r="H669" s="226">
        <v>480438</v>
      </c>
      <c r="I669" s="227"/>
      <c r="L669" s="223"/>
      <c r="M669" s="228"/>
      <c r="N669" s="229"/>
      <c r="O669" s="229"/>
      <c r="P669" s="229"/>
      <c r="Q669" s="229"/>
      <c r="R669" s="229"/>
      <c r="S669" s="229"/>
      <c r="T669" s="230"/>
      <c r="AT669" s="224" t="s">
        <v>166</v>
      </c>
      <c r="AU669" s="224" t="s">
        <v>82</v>
      </c>
      <c r="AV669" s="12" t="s">
        <v>82</v>
      </c>
      <c r="AW669" s="12" t="s">
        <v>36</v>
      </c>
      <c r="AX669" s="12" t="s">
        <v>73</v>
      </c>
      <c r="AY669" s="224" t="s">
        <v>158</v>
      </c>
    </row>
    <row r="670" spans="2:51" s="13" customFormat="1" ht="13.5">
      <c r="B670" s="231"/>
      <c r="D670" s="216" t="s">
        <v>166</v>
      </c>
      <c r="E670" s="232" t="s">
        <v>5</v>
      </c>
      <c r="F670" s="233" t="s">
        <v>169</v>
      </c>
      <c r="H670" s="234">
        <v>480438</v>
      </c>
      <c r="I670" s="235"/>
      <c r="L670" s="231"/>
      <c r="M670" s="236"/>
      <c r="N670" s="237"/>
      <c r="O670" s="237"/>
      <c r="P670" s="237"/>
      <c r="Q670" s="237"/>
      <c r="R670" s="237"/>
      <c r="S670" s="237"/>
      <c r="T670" s="238"/>
      <c r="AT670" s="232" t="s">
        <v>166</v>
      </c>
      <c r="AU670" s="232" t="s">
        <v>82</v>
      </c>
      <c r="AV670" s="13" t="s">
        <v>88</v>
      </c>
      <c r="AW670" s="13" t="s">
        <v>36</v>
      </c>
      <c r="AX670" s="13" t="s">
        <v>78</v>
      </c>
      <c r="AY670" s="232" t="s">
        <v>158</v>
      </c>
    </row>
    <row r="671" spans="2:65" s="1" customFormat="1" ht="38.25" customHeight="1">
      <c r="B671" s="202"/>
      <c r="C671" s="203" t="s">
        <v>840</v>
      </c>
      <c r="D671" s="203" t="s">
        <v>160</v>
      </c>
      <c r="E671" s="204" t="s">
        <v>887</v>
      </c>
      <c r="F671" s="205" t="s">
        <v>888</v>
      </c>
      <c r="G671" s="206" t="s">
        <v>163</v>
      </c>
      <c r="H671" s="207">
        <v>2583</v>
      </c>
      <c r="I671" s="208"/>
      <c r="J671" s="209">
        <f>ROUND(I671*H671,2)</f>
        <v>0</v>
      </c>
      <c r="K671" s="205" t="s">
        <v>5</v>
      </c>
      <c r="L671" s="47"/>
      <c r="M671" s="210" t="s">
        <v>5</v>
      </c>
      <c r="N671" s="211" t="s">
        <v>44</v>
      </c>
      <c r="O671" s="48"/>
      <c r="P671" s="212">
        <f>O671*H671</f>
        <v>0</v>
      </c>
      <c r="Q671" s="212">
        <v>0</v>
      </c>
      <c r="R671" s="212">
        <f>Q671*H671</f>
        <v>0</v>
      </c>
      <c r="S671" s="212">
        <v>0</v>
      </c>
      <c r="T671" s="213">
        <f>S671*H671</f>
        <v>0</v>
      </c>
      <c r="AR671" s="25" t="s">
        <v>88</v>
      </c>
      <c r="AT671" s="25" t="s">
        <v>160</v>
      </c>
      <c r="AU671" s="25" t="s">
        <v>82</v>
      </c>
      <c r="AY671" s="25" t="s">
        <v>158</v>
      </c>
      <c r="BE671" s="214">
        <f>IF(N671="základní",J671,0)</f>
        <v>0</v>
      </c>
      <c r="BF671" s="214">
        <f>IF(N671="snížená",J671,0)</f>
        <v>0</v>
      </c>
      <c r="BG671" s="214">
        <f>IF(N671="zákl. přenesená",J671,0)</f>
        <v>0</v>
      </c>
      <c r="BH671" s="214">
        <f>IF(N671="sníž. přenesená",J671,0)</f>
        <v>0</v>
      </c>
      <c r="BI671" s="214">
        <f>IF(N671="nulová",J671,0)</f>
        <v>0</v>
      </c>
      <c r="BJ671" s="25" t="s">
        <v>78</v>
      </c>
      <c r="BK671" s="214">
        <f>ROUND(I671*H671,2)</f>
        <v>0</v>
      </c>
      <c r="BL671" s="25" t="s">
        <v>88</v>
      </c>
      <c r="BM671" s="25" t="s">
        <v>2659</v>
      </c>
    </row>
    <row r="672" spans="2:65" s="1" customFormat="1" ht="25.5" customHeight="1">
      <c r="B672" s="202"/>
      <c r="C672" s="203" t="s">
        <v>850</v>
      </c>
      <c r="D672" s="203" t="s">
        <v>160</v>
      </c>
      <c r="E672" s="204" t="s">
        <v>891</v>
      </c>
      <c r="F672" s="205" t="s">
        <v>892</v>
      </c>
      <c r="G672" s="206" t="s">
        <v>163</v>
      </c>
      <c r="H672" s="207">
        <v>2583</v>
      </c>
      <c r="I672" s="208"/>
      <c r="J672" s="209">
        <f>ROUND(I672*H672,2)</f>
        <v>0</v>
      </c>
      <c r="K672" s="205" t="s">
        <v>5</v>
      </c>
      <c r="L672" s="47"/>
      <c r="M672" s="210" t="s">
        <v>5</v>
      </c>
      <c r="N672" s="211" t="s">
        <v>44</v>
      </c>
      <c r="O672" s="48"/>
      <c r="P672" s="212">
        <f>O672*H672</f>
        <v>0</v>
      </c>
      <c r="Q672" s="212">
        <v>0</v>
      </c>
      <c r="R672" s="212">
        <f>Q672*H672</f>
        <v>0</v>
      </c>
      <c r="S672" s="212">
        <v>0</v>
      </c>
      <c r="T672" s="213">
        <f>S672*H672</f>
        <v>0</v>
      </c>
      <c r="AR672" s="25" t="s">
        <v>88</v>
      </c>
      <c r="AT672" s="25" t="s">
        <v>160</v>
      </c>
      <c r="AU672" s="25" t="s">
        <v>82</v>
      </c>
      <c r="AY672" s="25" t="s">
        <v>158</v>
      </c>
      <c r="BE672" s="214">
        <f>IF(N672="základní",J672,0)</f>
        <v>0</v>
      </c>
      <c r="BF672" s="214">
        <f>IF(N672="snížená",J672,0)</f>
        <v>0</v>
      </c>
      <c r="BG672" s="214">
        <f>IF(N672="zákl. přenesená",J672,0)</f>
        <v>0</v>
      </c>
      <c r="BH672" s="214">
        <f>IF(N672="sníž. přenesená",J672,0)</f>
        <v>0</v>
      </c>
      <c r="BI672" s="214">
        <f>IF(N672="nulová",J672,0)</f>
        <v>0</v>
      </c>
      <c r="BJ672" s="25" t="s">
        <v>78</v>
      </c>
      <c r="BK672" s="214">
        <f>ROUND(I672*H672,2)</f>
        <v>0</v>
      </c>
      <c r="BL672" s="25" t="s">
        <v>88</v>
      </c>
      <c r="BM672" s="25" t="s">
        <v>2660</v>
      </c>
    </row>
    <row r="673" spans="2:65" s="1" customFormat="1" ht="25.5" customHeight="1">
      <c r="B673" s="202"/>
      <c r="C673" s="203" t="s">
        <v>857</v>
      </c>
      <c r="D673" s="203" t="s">
        <v>160</v>
      </c>
      <c r="E673" s="204" t="s">
        <v>895</v>
      </c>
      <c r="F673" s="205" t="s">
        <v>896</v>
      </c>
      <c r="G673" s="206" t="s">
        <v>163</v>
      </c>
      <c r="H673" s="207">
        <v>480438</v>
      </c>
      <c r="I673" s="208"/>
      <c r="J673" s="209">
        <f>ROUND(I673*H673,2)</f>
        <v>0</v>
      </c>
      <c r="K673" s="205" t="s">
        <v>5</v>
      </c>
      <c r="L673" s="47"/>
      <c r="M673" s="210" t="s">
        <v>5</v>
      </c>
      <c r="N673" s="211" t="s">
        <v>44</v>
      </c>
      <c r="O673" s="48"/>
      <c r="P673" s="212">
        <f>O673*H673</f>
        <v>0</v>
      </c>
      <c r="Q673" s="212">
        <v>0</v>
      </c>
      <c r="R673" s="212">
        <f>Q673*H673</f>
        <v>0</v>
      </c>
      <c r="S673" s="212">
        <v>0</v>
      </c>
      <c r="T673" s="213">
        <f>S673*H673</f>
        <v>0</v>
      </c>
      <c r="AR673" s="25" t="s">
        <v>88</v>
      </c>
      <c r="AT673" s="25" t="s">
        <v>160</v>
      </c>
      <c r="AU673" s="25" t="s">
        <v>82</v>
      </c>
      <c r="AY673" s="25" t="s">
        <v>158</v>
      </c>
      <c r="BE673" s="214">
        <f>IF(N673="základní",J673,0)</f>
        <v>0</v>
      </c>
      <c r="BF673" s="214">
        <f>IF(N673="snížená",J673,0)</f>
        <v>0</v>
      </c>
      <c r="BG673" s="214">
        <f>IF(N673="zákl. přenesená",J673,0)</f>
        <v>0</v>
      </c>
      <c r="BH673" s="214">
        <f>IF(N673="sníž. přenesená",J673,0)</f>
        <v>0</v>
      </c>
      <c r="BI673" s="214">
        <f>IF(N673="nulová",J673,0)</f>
        <v>0</v>
      </c>
      <c r="BJ673" s="25" t="s">
        <v>78</v>
      </c>
      <c r="BK673" s="214">
        <f>ROUND(I673*H673,2)</f>
        <v>0</v>
      </c>
      <c r="BL673" s="25" t="s">
        <v>88</v>
      </c>
      <c r="BM673" s="25" t="s">
        <v>2661</v>
      </c>
    </row>
    <row r="674" spans="2:65" s="1" customFormat="1" ht="25.5" customHeight="1">
      <c r="B674" s="202"/>
      <c r="C674" s="203" t="s">
        <v>863</v>
      </c>
      <c r="D674" s="203" t="s">
        <v>160</v>
      </c>
      <c r="E674" s="204" t="s">
        <v>899</v>
      </c>
      <c r="F674" s="205" t="s">
        <v>900</v>
      </c>
      <c r="G674" s="206" t="s">
        <v>163</v>
      </c>
      <c r="H674" s="207">
        <v>2583</v>
      </c>
      <c r="I674" s="208"/>
      <c r="J674" s="209">
        <f>ROUND(I674*H674,2)</f>
        <v>0</v>
      </c>
      <c r="K674" s="205" t="s">
        <v>5</v>
      </c>
      <c r="L674" s="47"/>
      <c r="M674" s="210" t="s">
        <v>5</v>
      </c>
      <c r="N674" s="211" t="s">
        <v>44</v>
      </c>
      <c r="O674" s="48"/>
      <c r="P674" s="212">
        <f>O674*H674</f>
        <v>0</v>
      </c>
      <c r="Q674" s="212">
        <v>0</v>
      </c>
      <c r="R674" s="212">
        <f>Q674*H674</f>
        <v>0</v>
      </c>
      <c r="S674" s="212">
        <v>0</v>
      </c>
      <c r="T674" s="213">
        <f>S674*H674</f>
        <v>0</v>
      </c>
      <c r="AR674" s="25" t="s">
        <v>88</v>
      </c>
      <c r="AT674" s="25" t="s">
        <v>160</v>
      </c>
      <c r="AU674" s="25" t="s">
        <v>82</v>
      </c>
      <c r="AY674" s="25" t="s">
        <v>158</v>
      </c>
      <c r="BE674" s="214">
        <f>IF(N674="základní",J674,0)</f>
        <v>0</v>
      </c>
      <c r="BF674" s="214">
        <f>IF(N674="snížená",J674,0)</f>
        <v>0</v>
      </c>
      <c r="BG674" s="214">
        <f>IF(N674="zákl. přenesená",J674,0)</f>
        <v>0</v>
      </c>
      <c r="BH674" s="214">
        <f>IF(N674="sníž. přenesená",J674,0)</f>
        <v>0</v>
      </c>
      <c r="BI674" s="214">
        <f>IF(N674="nulová",J674,0)</f>
        <v>0</v>
      </c>
      <c r="BJ674" s="25" t="s">
        <v>78</v>
      </c>
      <c r="BK674" s="214">
        <f>ROUND(I674*H674,2)</f>
        <v>0</v>
      </c>
      <c r="BL674" s="25" t="s">
        <v>88</v>
      </c>
      <c r="BM674" s="25" t="s">
        <v>2662</v>
      </c>
    </row>
    <row r="675" spans="2:65" s="1" customFormat="1" ht="25.5" customHeight="1">
      <c r="B675" s="202"/>
      <c r="C675" s="203" t="s">
        <v>867</v>
      </c>
      <c r="D675" s="203" t="s">
        <v>160</v>
      </c>
      <c r="E675" s="204" t="s">
        <v>903</v>
      </c>
      <c r="F675" s="205" t="s">
        <v>904</v>
      </c>
      <c r="G675" s="206" t="s">
        <v>163</v>
      </c>
      <c r="H675" s="207">
        <v>500</v>
      </c>
      <c r="I675" s="208"/>
      <c r="J675" s="209">
        <f>ROUND(I675*H675,2)</f>
        <v>0</v>
      </c>
      <c r="K675" s="205" t="s">
        <v>5</v>
      </c>
      <c r="L675" s="47"/>
      <c r="M675" s="210" t="s">
        <v>5</v>
      </c>
      <c r="N675" s="211" t="s">
        <v>44</v>
      </c>
      <c r="O675" s="48"/>
      <c r="P675" s="212">
        <f>O675*H675</f>
        <v>0</v>
      </c>
      <c r="Q675" s="212">
        <v>0</v>
      </c>
      <c r="R675" s="212">
        <f>Q675*H675</f>
        <v>0</v>
      </c>
      <c r="S675" s="212">
        <v>0</v>
      </c>
      <c r="T675" s="213">
        <f>S675*H675</f>
        <v>0</v>
      </c>
      <c r="AR675" s="25" t="s">
        <v>88</v>
      </c>
      <c r="AT675" s="25" t="s">
        <v>160</v>
      </c>
      <c r="AU675" s="25" t="s">
        <v>82</v>
      </c>
      <c r="AY675" s="25" t="s">
        <v>158</v>
      </c>
      <c r="BE675" s="214">
        <f>IF(N675="základní",J675,0)</f>
        <v>0</v>
      </c>
      <c r="BF675" s="214">
        <f>IF(N675="snížená",J675,0)</f>
        <v>0</v>
      </c>
      <c r="BG675" s="214">
        <f>IF(N675="zákl. přenesená",J675,0)</f>
        <v>0</v>
      </c>
      <c r="BH675" s="214">
        <f>IF(N675="sníž. přenesená",J675,0)</f>
        <v>0</v>
      </c>
      <c r="BI675" s="214">
        <f>IF(N675="nulová",J675,0)</f>
        <v>0</v>
      </c>
      <c r="BJ675" s="25" t="s">
        <v>78</v>
      </c>
      <c r="BK675" s="214">
        <f>ROUND(I675*H675,2)</f>
        <v>0</v>
      </c>
      <c r="BL675" s="25" t="s">
        <v>88</v>
      </c>
      <c r="BM675" s="25" t="s">
        <v>2663</v>
      </c>
    </row>
    <row r="676" spans="2:51" s="11" customFormat="1" ht="13.5">
      <c r="B676" s="215"/>
      <c r="D676" s="216" t="s">
        <v>166</v>
      </c>
      <c r="E676" s="217" t="s">
        <v>5</v>
      </c>
      <c r="F676" s="218" t="s">
        <v>906</v>
      </c>
      <c r="H676" s="217" t="s">
        <v>5</v>
      </c>
      <c r="I676" s="219"/>
      <c r="L676" s="215"/>
      <c r="M676" s="220"/>
      <c r="N676" s="221"/>
      <c r="O676" s="221"/>
      <c r="P676" s="221"/>
      <c r="Q676" s="221"/>
      <c r="R676" s="221"/>
      <c r="S676" s="221"/>
      <c r="T676" s="222"/>
      <c r="AT676" s="217" t="s">
        <v>166</v>
      </c>
      <c r="AU676" s="217" t="s">
        <v>82</v>
      </c>
      <c r="AV676" s="11" t="s">
        <v>78</v>
      </c>
      <c r="AW676" s="11" t="s">
        <v>36</v>
      </c>
      <c r="AX676" s="11" t="s">
        <v>73</v>
      </c>
      <c r="AY676" s="217" t="s">
        <v>158</v>
      </c>
    </row>
    <row r="677" spans="2:51" s="11" customFormat="1" ht="13.5">
      <c r="B677" s="215"/>
      <c r="D677" s="216" t="s">
        <v>166</v>
      </c>
      <c r="E677" s="217" t="s">
        <v>5</v>
      </c>
      <c r="F677" s="218" t="s">
        <v>509</v>
      </c>
      <c r="H677" s="217" t="s">
        <v>5</v>
      </c>
      <c r="I677" s="219"/>
      <c r="L677" s="215"/>
      <c r="M677" s="220"/>
      <c r="N677" s="221"/>
      <c r="O677" s="221"/>
      <c r="P677" s="221"/>
      <c r="Q677" s="221"/>
      <c r="R677" s="221"/>
      <c r="S677" s="221"/>
      <c r="T677" s="222"/>
      <c r="AT677" s="217" t="s">
        <v>166</v>
      </c>
      <c r="AU677" s="217" t="s">
        <v>82</v>
      </c>
      <c r="AV677" s="11" t="s">
        <v>78</v>
      </c>
      <c r="AW677" s="11" t="s">
        <v>36</v>
      </c>
      <c r="AX677" s="11" t="s">
        <v>73</v>
      </c>
      <c r="AY677" s="217" t="s">
        <v>158</v>
      </c>
    </row>
    <row r="678" spans="2:51" s="12" customFormat="1" ht="13.5">
      <c r="B678" s="223"/>
      <c r="D678" s="216" t="s">
        <v>166</v>
      </c>
      <c r="E678" s="224" t="s">
        <v>5</v>
      </c>
      <c r="F678" s="225" t="s">
        <v>2664</v>
      </c>
      <c r="H678" s="226">
        <v>500</v>
      </c>
      <c r="I678" s="227"/>
      <c r="L678" s="223"/>
      <c r="M678" s="228"/>
      <c r="N678" s="229"/>
      <c r="O678" s="229"/>
      <c r="P678" s="229"/>
      <c r="Q678" s="229"/>
      <c r="R678" s="229"/>
      <c r="S678" s="229"/>
      <c r="T678" s="230"/>
      <c r="AT678" s="224" t="s">
        <v>166</v>
      </c>
      <c r="AU678" s="224" t="s">
        <v>82</v>
      </c>
      <c r="AV678" s="12" t="s">
        <v>82</v>
      </c>
      <c r="AW678" s="12" t="s">
        <v>36</v>
      </c>
      <c r="AX678" s="12" t="s">
        <v>73</v>
      </c>
      <c r="AY678" s="224" t="s">
        <v>158</v>
      </c>
    </row>
    <row r="679" spans="2:51" s="13" customFormat="1" ht="13.5">
      <c r="B679" s="231"/>
      <c r="D679" s="216" t="s">
        <v>166</v>
      </c>
      <c r="E679" s="232" t="s">
        <v>5</v>
      </c>
      <c r="F679" s="233" t="s">
        <v>169</v>
      </c>
      <c r="H679" s="234">
        <v>500</v>
      </c>
      <c r="I679" s="235"/>
      <c r="L679" s="231"/>
      <c r="M679" s="236"/>
      <c r="N679" s="237"/>
      <c r="O679" s="237"/>
      <c r="P679" s="237"/>
      <c r="Q679" s="237"/>
      <c r="R679" s="237"/>
      <c r="S679" s="237"/>
      <c r="T679" s="238"/>
      <c r="AT679" s="232" t="s">
        <v>166</v>
      </c>
      <c r="AU679" s="232" t="s">
        <v>82</v>
      </c>
      <c r="AV679" s="13" t="s">
        <v>88</v>
      </c>
      <c r="AW679" s="13" t="s">
        <v>36</v>
      </c>
      <c r="AX679" s="13" t="s">
        <v>78</v>
      </c>
      <c r="AY679" s="232" t="s">
        <v>158</v>
      </c>
    </row>
    <row r="680" spans="2:63" s="10" customFormat="1" ht="29.85" customHeight="1">
      <c r="B680" s="189"/>
      <c r="D680" s="190" t="s">
        <v>72</v>
      </c>
      <c r="E680" s="200" t="s">
        <v>863</v>
      </c>
      <c r="F680" s="200" t="s">
        <v>908</v>
      </c>
      <c r="I680" s="192"/>
      <c r="J680" s="201">
        <f>BK680</f>
        <v>0</v>
      </c>
      <c r="L680" s="189"/>
      <c r="M680" s="194"/>
      <c r="N680" s="195"/>
      <c r="O680" s="195"/>
      <c r="P680" s="196">
        <f>SUM(P681:P768)</f>
        <v>0</v>
      </c>
      <c r="Q680" s="195"/>
      <c r="R680" s="196">
        <f>SUM(R681:R768)</f>
        <v>0</v>
      </c>
      <c r="S680" s="195"/>
      <c r="T680" s="197">
        <f>SUM(T681:T768)</f>
        <v>0</v>
      </c>
      <c r="AR680" s="190" t="s">
        <v>78</v>
      </c>
      <c r="AT680" s="198" t="s">
        <v>72</v>
      </c>
      <c r="AU680" s="198" t="s">
        <v>78</v>
      </c>
      <c r="AY680" s="190" t="s">
        <v>158</v>
      </c>
      <c r="BK680" s="199">
        <f>SUM(BK681:BK768)</f>
        <v>0</v>
      </c>
    </row>
    <row r="681" spans="2:65" s="1" customFormat="1" ht="25.5" customHeight="1">
      <c r="B681" s="202"/>
      <c r="C681" s="203" t="s">
        <v>872</v>
      </c>
      <c r="D681" s="203" t="s">
        <v>160</v>
      </c>
      <c r="E681" s="204" t="s">
        <v>910</v>
      </c>
      <c r="F681" s="205" t="s">
        <v>911</v>
      </c>
      <c r="G681" s="206" t="s">
        <v>304</v>
      </c>
      <c r="H681" s="207">
        <v>9</v>
      </c>
      <c r="I681" s="208"/>
      <c r="J681" s="209">
        <f>ROUND(I681*H681,2)</f>
        <v>0</v>
      </c>
      <c r="K681" s="205" t="s">
        <v>164</v>
      </c>
      <c r="L681" s="47"/>
      <c r="M681" s="210" t="s">
        <v>5</v>
      </c>
      <c r="N681" s="211" t="s">
        <v>44</v>
      </c>
      <c r="O681" s="48"/>
      <c r="P681" s="212">
        <f>O681*H681</f>
        <v>0</v>
      </c>
      <c r="Q681" s="212">
        <v>0</v>
      </c>
      <c r="R681" s="212">
        <f>Q681*H681</f>
        <v>0</v>
      </c>
      <c r="S681" s="212">
        <v>0</v>
      </c>
      <c r="T681" s="213">
        <f>S681*H681</f>
        <v>0</v>
      </c>
      <c r="AR681" s="25" t="s">
        <v>88</v>
      </c>
      <c r="AT681" s="25" t="s">
        <v>160</v>
      </c>
      <c r="AU681" s="25" t="s">
        <v>82</v>
      </c>
      <c r="AY681" s="25" t="s">
        <v>158</v>
      </c>
      <c r="BE681" s="214">
        <f>IF(N681="základní",J681,0)</f>
        <v>0</v>
      </c>
      <c r="BF681" s="214">
        <f>IF(N681="snížená",J681,0)</f>
        <v>0</v>
      </c>
      <c r="BG681" s="214">
        <f>IF(N681="zákl. přenesená",J681,0)</f>
        <v>0</v>
      </c>
      <c r="BH681" s="214">
        <f>IF(N681="sníž. přenesená",J681,0)</f>
        <v>0</v>
      </c>
      <c r="BI681" s="214">
        <f>IF(N681="nulová",J681,0)</f>
        <v>0</v>
      </c>
      <c r="BJ681" s="25" t="s">
        <v>78</v>
      </c>
      <c r="BK681" s="214">
        <f>ROUND(I681*H681,2)</f>
        <v>0</v>
      </c>
      <c r="BL681" s="25" t="s">
        <v>88</v>
      </c>
      <c r="BM681" s="25" t="s">
        <v>2665</v>
      </c>
    </row>
    <row r="682" spans="2:51" s="11" customFormat="1" ht="13.5">
      <c r="B682" s="215"/>
      <c r="D682" s="216" t="s">
        <v>166</v>
      </c>
      <c r="E682" s="217" t="s">
        <v>5</v>
      </c>
      <c r="F682" s="218" t="s">
        <v>2371</v>
      </c>
      <c r="H682" s="217" t="s">
        <v>5</v>
      </c>
      <c r="I682" s="219"/>
      <c r="L682" s="215"/>
      <c r="M682" s="220"/>
      <c r="N682" s="221"/>
      <c r="O682" s="221"/>
      <c r="P682" s="221"/>
      <c r="Q682" s="221"/>
      <c r="R682" s="221"/>
      <c r="S682" s="221"/>
      <c r="T682" s="222"/>
      <c r="AT682" s="217" t="s">
        <v>166</v>
      </c>
      <c r="AU682" s="217" t="s">
        <v>82</v>
      </c>
      <c r="AV682" s="11" t="s">
        <v>78</v>
      </c>
      <c r="AW682" s="11" t="s">
        <v>36</v>
      </c>
      <c r="AX682" s="11" t="s">
        <v>73</v>
      </c>
      <c r="AY682" s="217" t="s">
        <v>158</v>
      </c>
    </row>
    <row r="683" spans="2:51" s="12" customFormat="1" ht="13.5">
      <c r="B683" s="223"/>
      <c r="D683" s="216" t="s">
        <v>166</v>
      </c>
      <c r="E683" s="224" t="s">
        <v>5</v>
      </c>
      <c r="F683" s="225" t="s">
        <v>2666</v>
      </c>
      <c r="H683" s="226">
        <v>9</v>
      </c>
      <c r="I683" s="227"/>
      <c r="L683" s="223"/>
      <c r="M683" s="228"/>
      <c r="N683" s="229"/>
      <c r="O683" s="229"/>
      <c r="P683" s="229"/>
      <c r="Q683" s="229"/>
      <c r="R683" s="229"/>
      <c r="S683" s="229"/>
      <c r="T683" s="230"/>
      <c r="AT683" s="224" t="s">
        <v>166</v>
      </c>
      <c r="AU683" s="224" t="s">
        <v>82</v>
      </c>
      <c r="AV683" s="12" t="s">
        <v>82</v>
      </c>
      <c r="AW683" s="12" t="s">
        <v>36</v>
      </c>
      <c r="AX683" s="12" t="s">
        <v>73</v>
      </c>
      <c r="AY683" s="224" t="s">
        <v>158</v>
      </c>
    </row>
    <row r="684" spans="2:51" s="13" customFormat="1" ht="13.5">
      <c r="B684" s="231"/>
      <c r="D684" s="216" t="s">
        <v>166</v>
      </c>
      <c r="E684" s="232" t="s">
        <v>5</v>
      </c>
      <c r="F684" s="233" t="s">
        <v>169</v>
      </c>
      <c r="H684" s="234">
        <v>9</v>
      </c>
      <c r="I684" s="235"/>
      <c r="L684" s="231"/>
      <c r="M684" s="236"/>
      <c r="N684" s="237"/>
      <c r="O684" s="237"/>
      <c r="P684" s="237"/>
      <c r="Q684" s="237"/>
      <c r="R684" s="237"/>
      <c r="S684" s="237"/>
      <c r="T684" s="238"/>
      <c r="AT684" s="232" t="s">
        <v>166</v>
      </c>
      <c r="AU684" s="232" t="s">
        <v>82</v>
      </c>
      <c r="AV684" s="13" t="s">
        <v>88</v>
      </c>
      <c r="AW684" s="13" t="s">
        <v>36</v>
      </c>
      <c r="AX684" s="13" t="s">
        <v>78</v>
      </c>
      <c r="AY684" s="232" t="s">
        <v>158</v>
      </c>
    </row>
    <row r="685" spans="2:65" s="1" customFormat="1" ht="25.5" customHeight="1">
      <c r="B685" s="202"/>
      <c r="C685" s="203" t="s">
        <v>880</v>
      </c>
      <c r="D685" s="203" t="s">
        <v>160</v>
      </c>
      <c r="E685" s="204" t="s">
        <v>915</v>
      </c>
      <c r="F685" s="205" t="s">
        <v>916</v>
      </c>
      <c r="G685" s="206" t="s">
        <v>182</v>
      </c>
      <c r="H685" s="207">
        <v>20.72</v>
      </c>
      <c r="I685" s="208"/>
      <c r="J685" s="209">
        <f>ROUND(I685*H685,2)</f>
        <v>0</v>
      </c>
      <c r="K685" s="205" t="s">
        <v>164</v>
      </c>
      <c r="L685" s="47"/>
      <c r="M685" s="210" t="s">
        <v>5</v>
      </c>
      <c r="N685" s="211" t="s">
        <v>44</v>
      </c>
      <c r="O685" s="48"/>
      <c r="P685" s="212">
        <f>O685*H685</f>
        <v>0</v>
      </c>
      <c r="Q685" s="212">
        <v>0</v>
      </c>
      <c r="R685" s="212">
        <f>Q685*H685</f>
        <v>0</v>
      </c>
      <c r="S685" s="212">
        <v>0</v>
      </c>
      <c r="T685" s="213">
        <f>S685*H685</f>
        <v>0</v>
      </c>
      <c r="AR685" s="25" t="s">
        <v>88</v>
      </c>
      <c r="AT685" s="25" t="s">
        <v>160</v>
      </c>
      <c r="AU685" s="25" t="s">
        <v>82</v>
      </c>
      <c r="AY685" s="25" t="s">
        <v>158</v>
      </c>
      <c r="BE685" s="214">
        <f>IF(N685="základní",J685,0)</f>
        <v>0</v>
      </c>
      <c r="BF685" s="214">
        <f>IF(N685="snížená",J685,0)</f>
        <v>0</v>
      </c>
      <c r="BG685" s="214">
        <f>IF(N685="zákl. přenesená",J685,0)</f>
        <v>0</v>
      </c>
      <c r="BH685" s="214">
        <f>IF(N685="sníž. přenesená",J685,0)</f>
        <v>0</v>
      </c>
      <c r="BI685" s="214">
        <f>IF(N685="nulová",J685,0)</f>
        <v>0</v>
      </c>
      <c r="BJ685" s="25" t="s">
        <v>78</v>
      </c>
      <c r="BK685" s="214">
        <f>ROUND(I685*H685,2)</f>
        <v>0</v>
      </c>
      <c r="BL685" s="25" t="s">
        <v>88</v>
      </c>
      <c r="BM685" s="25" t="s">
        <v>2667</v>
      </c>
    </row>
    <row r="686" spans="2:51" s="11" customFormat="1" ht="13.5">
      <c r="B686" s="215"/>
      <c r="D686" s="216" t="s">
        <v>166</v>
      </c>
      <c r="E686" s="217" t="s">
        <v>5</v>
      </c>
      <c r="F686" s="218" t="s">
        <v>918</v>
      </c>
      <c r="H686" s="217" t="s">
        <v>5</v>
      </c>
      <c r="I686" s="219"/>
      <c r="L686" s="215"/>
      <c r="M686" s="220"/>
      <c r="N686" s="221"/>
      <c r="O686" s="221"/>
      <c r="P686" s="221"/>
      <c r="Q686" s="221"/>
      <c r="R686" s="221"/>
      <c r="S686" s="221"/>
      <c r="T686" s="222"/>
      <c r="AT686" s="217" t="s">
        <v>166</v>
      </c>
      <c r="AU686" s="217" t="s">
        <v>82</v>
      </c>
      <c r="AV686" s="11" t="s">
        <v>78</v>
      </c>
      <c r="AW686" s="11" t="s">
        <v>36</v>
      </c>
      <c r="AX686" s="11" t="s">
        <v>73</v>
      </c>
      <c r="AY686" s="217" t="s">
        <v>158</v>
      </c>
    </row>
    <row r="687" spans="2:51" s="12" customFormat="1" ht="13.5">
      <c r="B687" s="223"/>
      <c r="D687" s="216" t="s">
        <v>166</v>
      </c>
      <c r="E687" s="224" t="s">
        <v>5</v>
      </c>
      <c r="F687" s="225" t="s">
        <v>2668</v>
      </c>
      <c r="H687" s="226">
        <v>20.72</v>
      </c>
      <c r="I687" s="227"/>
      <c r="L687" s="223"/>
      <c r="M687" s="228"/>
      <c r="N687" s="229"/>
      <c r="O687" s="229"/>
      <c r="P687" s="229"/>
      <c r="Q687" s="229"/>
      <c r="R687" s="229"/>
      <c r="S687" s="229"/>
      <c r="T687" s="230"/>
      <c r="AT687" s="224" t="s">
        <v>166</v>
      </c>
      <c r="AU687" s="224" t="s">
        <v>82</v>
      </c>
      <c r="AV687" s="12" t="s">
        <v>82</v>
      </c>
      <c r="AW687" s="12" t="s">
        <v>36</v>
      </c>
      <c r="AX687" s="12" t="s">
        <v>73</v>
      </c>
      <c r="AY687" s="224" t="s">
        <v>158</v>
      </c>
    </row>
    <row r="688" spans="2:51" s="13" customFormat="1" ht="13.5">
      <c r="B688" s="231"/>
      <c r="D688" s="216" t="s">
        <v>166</v>
      </c>
      <c r="E688" s="232" t="s">
        <v>5</v>
      </c>
      <c r="F688" s="233" t="s">
        <v>169</v>
      </c>
      <c r="H688" s="234">
        <v>20.72</v>
      </c>
      <c r="I688" s="235"/>
      <c r="L688" s="231"/>
      <c r="M688" s="236"/>
      <c r="N688" s="237"/>
      <c r="O688" s="237"/>
      <c r="P688" s="237"/>
      <c r="Q688" s="237"/>
      <c r="R688" s="237"/>
      <c r="S688" s="237"/>
      <c r="T688" s="238"/>
      <c r="AT688" s="232" t="s">
        <v>166</v>
      </c>
      <c r="AU688" s="232" t="s">
        <v>82</v>
      </c>
      <c r="AV688" s="13" t="s">
        <v>88</v>
      </c>
      <c r="AW688" s="13" t="s">
        <v>36</v>
      </c>
      <c r="AX688" s="13" t="s">
        <v>78</v>
      </c>
      <c r="AY688" s="232" t="s">
        <v>158</v>
      </c>
    </row>
    <row r="689" spans="2:65" s="1" customFormat="1" ht="25.5" customHeight="1">
      <c r="B689" s="202"/>
      <c r="C689" s="203" t="s">
        <v>886</v>
      </c>
      <c r="D689" s="203" t="s">
        <v>160</v>
      </c>
      <c r="E689" s="204" t="s">
        <v>921</v>
      </c>
      <c r="F689" s="205" t="s">
        <v>922</v>
      </c>
      <c r="G689" s="206" t="s">
        <v>182</v>
      </c>
      <c r="H689" s="207">
        <v>20.72</v>
      </c>
      <c r="I689" s="208"/>
      <c r="J689" s="209">
        <f>ROUND(I689*H689,2)</f>
        <v>0</v>
      </c>
      <c r="K689" s="205" t="s">
        <v>164</v>
      </c>
      <c r="L689" s="47"/>
      <c r="M689" s="210" t="s">
        <v>5</v>
      </c>
      <c r="N689" s="211" t="s">
        <v>44</v>
      </c>
      <c r="O689" s="48"/>
      <c r="P689" s="212">
        <f>O689*H689</f>
        <v>0</v>
      </c>
      <c r="Q689" s="212">
        <v>0</v>
      </c>
      <c r="R689" s="212">
        <f>Q689*H689</f>
        <v>0</v>
      </c>
      <c r="S689" s="212">
        <v>0</v>
      </c>
      <c r="T689" s="213">
        <f>S689*H689</f>
        <v>0</v>
      </c>
      <c r="AR689" s="25" t="s">
        <v>88</v>
      </c>
      <c r="AT689" s="25" t="s">
        <v>160</v>
      </c>
      <c r="AU689" s="25" t="s">
        <v>82</v>
      </c>
      <c r="AY689" s="25" t="s">
        <v>158</v>
      </c>
      <c r="BE689" s="214">
        <f>IF(N689="základní",J689,0)</f>
        <v>0</v>
      </c>
      <c r="BF689" s="214">
        <f>IF(N689="snížená",J689,0)</f>
        <v>0</v>
      </c>
      <c r="BG689" s="214">
        <f>IF(N689="zákl. přenesená",J689,0)</f>
        <v>0</v>
      </c>
      <c r="BH689" s="214">
        <f>IF(N689="sníž. přenesená",J689,0)</f>
        <v>0</v>
      </c>
      <c r="BI689" s="214">
        <f>IF(N689="nulová",J689,0)</f>
        <v>0</v>
      </c>
      <c r="BJ689" s="25" t="s">
        <v>78</v>
      </c>
      <c r="BK689" s="214">
        <f>ROUND(I689*H689,2)</f>
        <v>0</v>
      </c>
      <c r="BL689" s="25" t="s">
        <v>88</v>
      </c>
      <c r="BM689" s="25" t="s">
        <v>2669</v>
      </c>
    </row>
    <row r="690" spans="2:51" s="12" customFormat="1" ht="13.5">
      <c r="B690" s="223"/>
      <c r="D690" s="216" t="s">
        <v>166</v>
      </c>
      <c r="E690" s="224" t="s">
        <v>5</v>
      </c>
      <c r="F690" s="225" t="s">
        <v>2670</v>
      </c>
      <c r="H690" s="226">
        <v>20.72</v>
      </c>
      <c r="I690" s="227"/>
      <c r="L690" s="223"/>
      <c r="M690" s="228"/>
      <c r="N690" s="229"/>
      <c r="O690" s="229"/>
      <c r="P690" s="229"/>
      <c r="Q690" s="229"/>
      <c r="R690" s="229"/>
      <c r="S690" s="229"/>
      <c r="T690" s="230"/>
      <c r="AT690" s="224" t="s">
        <v>166</v>
      </c>
      <c r="AU690" s="224" t="s">
        <v>82</v>
      </c>
      <c r="AV690" s="12" t="s">
        <v>82</v>
      </c>
      <c r="AW690" s="12" t="s">
        <v>36</v>
      </c>
      <c r="AX690" s="12" t="s">
        <v>73</v>
      </c>
      <c r="AY690" s="224" t="s">
        <v>158</v>
      </c>
    </row>
    <row r="691" spans="2:51" s="13" customFormat="1" ht="13.5">
      <c r="B691" s="231"/>
      <c r="D691" s="216" t="s">
        <v>166</v>
      </c>
      <c r="E691" s="232" t="s">
        <v>5</v>
      </c>
      <c r="F691" s="233" t="s">
        <v>169</v>
      </c>
      <c r="H691" s="234">
        <v>20.72</v>
      </c>
      <c r="I691" s="235"/>
      <c r="L691" s="231"/>
      <c r="M691" s="236"/>
      <c r="N691" s="237"/>
      <c r="O691" s="237"/>
      <c r="P691" s="237"/>
      <c r="Q691" s="237"/>
      <c r="R691" s="237"/>
      <c r="S691" s="237"/>
      <c r="T691" s="238"/>
      <c r="AT691" s="232" t="s">
        <v>166</v>
      </c>
      <c r="AU691" s="232" t="s">
        <v>82</v>
      </c>
      <c r="AV691" s="13" t="s">
        <v>88</v>
      </c>
      <c r="AW691" s="13" t="s">
        <v>36</v>
      </c>
      <c r="AX691" s="13" t="s">
        <v>78</v>
      </c>
      <c r="AY691" s="232" t="s">
        <v>158</v>
      </c>
    </row>
    <row r="692" spans="2:65" s="1" customFormat="1" ht="38.25" customHeight="1">
      <c r="B692" s="202"/>
      <c r="C692" s="203" t="s">
        <v>890</v>
      </c>
      <c r="D692" s="203" t="s">
        <v>160</v>
      </c>
      <c r="E692" s="204" t="s">
        <v>926</v>
      </c>
      <c r="F692" s="205" t="s">
        <v>927</v>
      </c>
      <c r="G692" s="206" t="s">
        <v>163</v>
      </c>
      <c r="H692" s="207">
        <v>259</v>
      </c>
      <c r="I692" s="208"/>
      <c r="J692" s="209">
        <f>ROUND(I692*H692,2)</f>
        <v>0</v>
      </c>
      <c r="K692" s="205" t="s">
        <v>164</v>
      </c>
      <c r="L692" s="47"/>
      <c r="M692" s="210" t="s">
        <v>5</v>
      </c>
      <c r="N692" s="211" t="s">
        <v>44</v>
      </c>
      <c r="O692" s="48"/>
      <c r="P692" s="212">
        <f>O692*H692</f>
        <v>0</v>
      </c>
      <c r="Q692" s="212">
        <v>0</v>
      </c>
      <c r="R692" s="212">
        <f>Q692*H692</f>
        <v>0</v>
      </c>
      <c r="S692" s="212">
        <v>0</v>
      </c>
      <c r="T692" s="213">
        <f>S692*H692</f>
        <v>0</v>
      </c>
      <c r="AR692" s="25" t="s">
        <v>88</v>
      </c>
      <c r="AT692" s="25" t="s">
        <v>160</v>
      </c>
      <c r="AU692" s="25" t="s">
        <v>82</v>
      </c>
      <c r="AY692" s="25" t="s">
        <v>158</v>
      </c>
      <c r="BE692" s="214">
        <f>IF(N692="základní",J692,0)</f>
        <v>0</v>
      </c>
      <c r="BF692" s="214">
        <f>IF(N692="snížená",J692,0)</f>
        <v>0</v>
      </c>
      <c r="BG692" s="214">
        <f>IF(N692="zákl. přenesená",J692,0)</f>
        <v>0</v>
      </c>
      <c r="BH692" s="214">
        <f>IF(N692="sníž. přenesená",J692,0)</f>
        <v>0</v>
      </c>
      <c r="BI692" s="214">
        <f>IF(N692="nulová",J692,0)</f>
        <v>0</v>
      </c>
      <c r="BJ692" s="25" t="s">
        <v>78</v>
      </c>
      <c r="BK692" s="214">
        <f>ROUND(I692*H692,2)</f>
        <v>0</v>
      </c>
      <c r="BL692" s="25" t="s">
        <v>88</v>
      </c>
      <c r="BM692" s="25" t="s">
        <v>2671</v>
      </c>
    </row>
    <row r="693" spans="2:51" s="11" customFormat="1" ht="13.5">
      <c r="B693" s="215"/>
      <c r="D693" s="216" t="s">
        <v>166</v>
      </c>
      <c r="E693" s="217" t="s">
        <v>5</v>
      </c>
      <c r="F693" s="218" t="s">
        <v>929</v>
      </c>
      <c r="H693" s="217" t="s">
        <v>5</v>
      </c>
      <c r="I693" s="219"/>
      <c r="L693" s="215"/>
      <c r="M693" s="220"/>
      <c r="N693" s="221"/>
      <c r="O693" s="221"/>
      <c r="P693" s="221"/>
      <c r="Q693" s="221"/>
      <c r="R693" s="221"/>
      <c r="S693" s="221"/>
      <c r="T693" s="222"/>
      <c r="AT693" s="217" t="s">
        <v>166</v>
      </c>
      <c r="AU693" s="217" t="s">
        <v>82</v>
      </c>
      <c r="AV693" s="11" t="s">
        <v>78</v>
      </c>
      <c r="AW693" s="11" t="s">
        <v>36</v>
      </c>
      <c r="AX693" s="11" t="s">
        <v>73</v>
      </c>
      <c r="AY693" s="217" t="s">
        <v>158</v>
      </c>
    </row>
    <row r="694" spans="2:51" s="12" customFormat="1" ht="13.5">
      <c r="B694" s="223"/>
      <c r="D694" s="216" t="s">
        <v>166</v>
      </c>
      <c r="E694" s="224" t="s">
        <v>5</v>
      </c>
      <c r="F694" s="225" t="s">
        <v>2672</v>
      </c>
      <c r="H694" s="226">
        <v>259</v>
      </c>
      <c r="I694" s="227"/>
      <c r="L694" s="223"/>
      <c r="M694" s="228"/>
      <c r="N694" s="229"/>
      <c r="O694" s="229"/>
      <c r="P694" s="229"/>
      <c r="Q694" s="229"/>
      <c r="R694" s="229"/>
      <c r="S694" s="229"/>
      <c r="T694" s="230"/>
      <c r="AT694" s="224" t="s">
        <v>166</v>
      </c>
      <c r="AU694" s="224" t="s">
        <v>82</v>
      </c>
      <c r="AV694" s="12" t="s">
        <v>82</v>
      </c>
      <c r="AW694" s="12" t="s">
        <v>36</v>
      </c>
      <c r="AX694" s="12" t="s">
        <v>73</v>
      </c>
      <c r="AY694" s="224" t="s">
        <v>158</v>
      </c>
    </row>
    <row r="695" spans="2:51" s="13" customFormat="1" ht="13.5">
      <c r="B695" s="231"/>
      <c r="D695" s="216" t="s">
        <v>166</v>
      </c>
      <c r="E695" s="232" t="s">
        <v>5</v>
      </c>
      <c r="F695" s="233" t="s">
        <v>169</v>
      </c>
      <c r="H695" s="234">
        <v>259</v>
      </c>
      <c r="I695" s="235"/>
      <c r="L695" s="231"/>
      <c r="M695" s="236"/>
      <c r="N695" s="237"/>
      <c r="O695" s="237"/>
      <c r="P695" s="237"/>
      <c r="Q695" s="237"/>
      <c r="R695" s="237"/>
      <c r="S695" s="237"/>
      <c r="T695" s="238"/>
      <c r="AT695" s="232" t="s">
        <v>166</v>
      </c>
      <c r="AU695" s="232" t="s">
        <v>82</v>
      </c>
      <c r="AV695" s="13" t="s">
        <v>88</v>
      </c>
      <c r="AW695" s="13" t="s">
        <v>36</v>
      </c>
      <c r="AX695" s="13" t="s">
        <v>78</v>
      </c>
      <c r="AY695" s="232" t="s">
        <v>158</v>
      </c>
    </row>
    <row r="696" spans="2:65" s="1" customFormat="1" ht="16.5" customHeight="1">
      <c r="B696" s="202"/>
      <c r="C696" s="203" t="s">
        <v>894</v>
      </c>
      <c r="D696" s="203" t="s">
        <v>160</v>
      </c>
      <c r="E696" s="204" t="s">
        <v>997</v>
      </c>
      <c r="F696" s="205" t="s">
        <v>998</v>
      </c>
      <c r="G696" s="206" t="s">
        <v>182</v>
      </c>
      <c r="H696" s="207">
        <v>38.85</v>
      </c>
      <c r="I696" s="208"/>
      <c r="J696" s="209">
        <f>ROUND(I696*H696,2)</f>
        <v>0</v>
      </c>
      <c r="K696" s="205" t="s">
        <v>5</v>
      </c>
      <c r="L696" s="47"/>
      <c r="M696" s="210" t="s">
        <v>5</v>
      </c>
      <c r="N696" s="211" t="s">
        <v>44</v>
      </c>
      <c r="O696" s="48"/>
      <c r="P696" s="212">
        <f>O696*H696</f>
        <v>0</v>
      </c>
      <c r="Q696" s="212">
        <v>0</v>
      </c>
      <c r="R696" s="212">
        <f>Q696*H696</f>
        <v>0</v>
      </c>
      <c r="S696" s="212">
        <v>0</v>
      </c>
      <c r="T696" s="213">
        <f>S696*H696</f>
        <v>0</v>
      </c>
      <c r="AR696" s="25" t="s">
        <v>88</v>
      </c>
      <c r="AT696" s="25" t="s">
        <v>160</v>
      </c>
      <c r="AU696" s="25" t="s">
        <v>82</v>
      </c>
      <c r="AY696" s="25" t="s">
        <v>158</v>
      </c>
      <c r="BE696" s="214">
        <f>IF(N696="základní",J696,0)</f>
        <v>0</v>
      </c>
      <c r="BF696" s="214">
        <f>IF(N696="snížená",J696,0)</f>
        <v>0</v>
      </c>
      <c r="BG696" s="214">
        <f>IF(N696="zákl. přenesená",J696,0)</f>
        <v>0</v>
      </c>
      <c r="BH696" s="214">
        <f>IF(N696="sníž. přenesená",J696,0)</f>
        <v>0</v>
      </c>
      <c r="BI696" s="214">
        <f>IF(N696="nulová",J696,0)</f>
        <v>0</v>
      </c>
      <c r="BJ696" s="25" t="s">
        <v>78</v>
      </c>
      <c r="BK696" s="214">
        <f>ROUND(I696*H696,2)</f>
        <v>0</v>
      </c>
      <c r="BL696" s="25" t="s">
        <v>88</v>
      </c>
      <c r="BM696" s="25" t="s">
        <v>2673</v>
      </c>
    </row>
    <row r="697" spans="2:51" s="11" customFormat="1" ht="13.5">
      <c r="B697" s="215"/>
      <c r="D697" s="216" t="s">
        <v>166</v>
      </c>
      <c r="E697" s="217" t="s">
        <v>5</v>
      </c>
      <c r="F697" s="218" t="s">
        <v>918</v>
      </c>
      <c r="H697" s="217" t="s">
        <v>5</v>
      </c>
      <c r="I697" s="219"/>
      <c r="L697" s="215"/>
      <c r="M697" s="220"/>
      <c r="N697" s="221"/>
      <c r="O697" s="221"/>
      <c r="P697" s="221"/>
      <c r="Q697" s="221"/>
      <c r="R697" s="221"/>
      <c r="S697" s="221"/>
      <c r="T697" s="222"/>
      <c r="AT697" s="217" t="s">
        <v>166</v>
      </c>
      <c r="AU697" s="217" t="s">
        <v>82</v>
      </c>
      <c r="AV697" s="11" t="s">
        <v>78</v>
      </c>
      <c r="AW697" s="11" t="s">
        <v>36</v>
      </c>
      <c r="AX697" s="11" t="s">
        <v>73</v>
      </c>
      <c r="AY697" s="217" t="s">
        <v>158</v>
      </c>
    </row>
    <row r="698" spans="2:51" s="11" customFormat="1" ht="13.5">
      <c r="B698" s="215"/>
      <c r="D698" s="216" t="s">
        <v>166</v>
      </c>
      <c r="E698" s="217" t="s">
        <v>5</v>
      </c>
      <c r="F698" s="218" t="s">
        <v>918</v>
      </c>
      <c r="H698" s="217" t="s">
        <v>5</v>
      </c>
      <c r="I698" s="219"/>
      <c r="L698" s="215"/>
      <c r="M698" s="220"/>
      <c r="N698" s="221"/>
      <c r="O698" s="221"/>
      <c r="P698" s="221"/>
      <c r="Q698" s="221"/>
      <c r="R698" s="221"/>
      <c r="S698" s="221"/>
      <c r="T698" s="222"/>
      <c r="AT698" s="217" t="s">
        <v>166</v>
      </c>
      <c r="AU698" s="217" t="s">
        <v>82</v>
      </c>
      <c r="AV698" s="11" t="s">
        <v>78</v>
      </c>
      <c r="AW698" s="11" t="s">
        <v>36</v>
      </c>
      <c r="AX698" s="11" t="s">
        <v>73</v>
      </c>
      <c r="AY698" s="217" t="s">
        <v>158</v>
      </c>
    </row>
    <row r="699" spans="2:51" s="12" customFormat="1" ht="13.5">
      <c r="B699" s="223"/>
      <c r="D699" s="216" t="s">
        <v>166</v>
      </c>
      <c r="E699" s="224" t="s">
        <v>5</v>
      </c>
      <c r="F699" s="225" t="s">
        <v>2674</v>
      </c>
      <c r="H699" s="226">
        <v>38.85</v>
      </c>
      <c r="I699" s="227"/>
      <c r="L699" s="223"/>
      <c r="M699" s="228"/>
      <c r="N699" s="229"/>
      <c r="O699" s="229"/>
      <c r="P699" s="229"/>
      <c r="Q699" s="229"/>
      <c r="R699" s="229"/>
      <c r="S699" s="229"/>
      <c r="T699" s="230"/>
      <c r="AT699" s="224" t="s">
        <v>166</v>
      </c>
      <c r="AU699" s="224" t="s">
        <v>82</v>
      </c>
      <c r="AV699" s="12" t="s">
        <v>82</v>
      </c>
      <c r="AW699" s="12" t="s">
        <v>36</v>
      </c>
      <c r="AX699" s="12" t="s">
        <v>73</v>
      </c>
      <c r="AY699" s="224" t="s">
        <v>158</v>
      </c>
    </row>
    <row r="700" spans="2:51" s="13" customFormat="1" ht="13.5">
      <c r="B700" s="231"/>
      <c r="D700" s="216" t="s">
        <v>166</v>
      </c>
      <c r="E700" s="232" t="s">
        <v>5</v>
      </c>
      <c r="F700" s="233" t="s">
        <v>169</v>
      </c>
      <c r="H700" s="234">
        <v>38.85</v>
      </c>
      <c r="I700" s="235"/>
      <c r="L700" s="231"/>
      <c r="M700" s="236"/>
      <c r="N700" s="237"/>
      <c r="O700" s="237"/>
      <c r="P700" s="237"/>
      <c r="Q700" s="237"/>
      <c r="R700" s="237"/>
      <c r="S700" s="237"/>
      <c r="T700" s="238"/>
      <c r="AT700" s="232" t="s">
        <v>166</v>
      </c>
      <c r="AU700" s="232" t="s">
        <v>82</v>
      </c>
      <c r="AV700" s="13" t="s">
        <v>88</v>
      </c>
      <c r="AW700" s="13" t="s">
        <v>36</v>
      </c>
      <c r="AX700" s="13" t="s">
        <v>78</v>
      </c>
      <c r="AY700" s="232" t="s">
        <v>158</v>
      </c>
    </row>
    <row r="701" spans="2:65" s="1" customFormat="1" ht="25.5" customHeight="1">
      <c r="B701" s="202"/>
      <c r="C701" s="203" t="s">
        <v>898</v>
      </c>
      <c r="D701" s="203" t="s">
        <v>160</v>
      </c>
      <c r="E701" s="204" t="s">
        <v>2069</v>
      </c>
      <c r="F701" s="205" t="s">
        <v>2070</v>
      </c>
      <c r="G701" s="206" t="s">
        <v>163</v>
      </c>
      <c r="H701" s="207">
        <v>6.6</v>
      </c>
      <c r="I701" s="208"/>
      <c r="J701" s="209">
        <f>ROUND(I701*H701,2)</f>
        <v>0</v>
      </c>
      <c r="K701" s="205" t="s">
        <v>164</v>
      </c>
      <c r="L701" s="47"/>
      <c r="M701" s="210" t="s">
        <v>5</v>
      </c>
      <c r="N701" s="211" t="s">
        <v>44</v>
      </c>
      <c r="O701" s="48"/>
      <c r="P701" s="212">
        <f>O701*H701</f>
        <v>0</v>
      </c>
      <c r="Q701" s="212">
        <v>0</v>
      </c>
      <c r="R701" s="212">
        <f>Q701*H701</f>
        <v>0</v>
      </c>
      <c r="S701" s="212">
        <v>0</v>
      </c>
      <c r="T701" s="213">
        <f>S701*H701</f>
        <v>0</v>
      </c>
      <c r="AR701" s="25" t="s">
        <v>88</v>
      </c>
      <c r="AT701" s="25" t="s">
        <v>160</v>
      </c>
      <c r="AU701" s="25" t="s">
        <v>82</v>
      </c>
      <c r="AY701" s="25" t="s">
        <v>158</v>
      </c>
      <c r="BE701" s="214">
        <f>IF(N701="základní",J701,0)</f>
        <v>0</v>
      </c>
      <c r="BF701" s="214">
        <f>IF(N701="snížená",J701,0)</f>
        <v>0</v>
      </c>
      <c r="BG701" s="214">
        <f>IF(N701="zákl. přenesená",J701,0)</f>
        <v>0</v>
      </c>
      <c r="BH701" s="214">
        <f>IF(N701="sníž. přenesená",J701,0)</f>
        <v>0</v>
      </c>
      <c r="BI701" s="214">
        <f>IF(N701="nulová",J701,0)</f>
        <v>0</v>
      </c>
      <c r="BJ701" s="25" t="s">
        <v>78</v>
      </c>
      <c r="BK701" s="214">
        <f>ROUND(I701*H701,2)</f>
        <v>0</v>
      </c>
      <c r="BL701" s="25" t="s">
        <v>88</v>
      </c>
      <c r="BM701" s="25" t="s">
        <v>2675</v>
      </c>
    </row>
    <row r="702" spans="2:51" s="11" customFormat="1" ht="13.5">
      <c r="B702" s="215"/>
      <c r="D702" s="216" t="s">
        <v>166</v>
      </c>
      <c r="E702" s="217" t="s">
        <v>5</v>
      </c>
      <c r="F702" s="218" t="s">
        <v>684</v>
      </c>
      <c r="H702" s="217" t="s">
        <v>5</v>
      </c>
      <c r="I702" s="219"/>
      <c r="L702" s="215"/>
      <c r="M702" s="220"/>
      <c r="N702" s="221"/>
      <c r="O702" s="221"/>
      <c r="P702" s="221"/>
      <c r="Q702" s="221"/>
      <c r="R702" s="221"/>
      <c r="S702" s="221"/>
      <c r="T702" s="222"/>
      <c r="AT702" s="217" t="s">
        <v>166</v>
      </c>
      <c r="AU702" s="217" t="s">
        <v>82</v>
      </c>
      <c r="AV702" s="11" t="s">
        <v>78</v>
      </c>
      <c r="AW702" s="11" t="s">
        <v>36</v>
      </c>
      <c r="AX702" s="11" t="s">
        <v>73</v>
      </c>
      <c r="AY702" s="217" t="s">
        <v>158</v>
      </c>
    </row>
    <row r="703" spans="2:51" s="12" customFormat="1" ht="13.5">
      <c r="B703" s="223"/>
      <c r="D703" s="216" t="s">
        <v>166</v>
      </c>
      <c r="E703" s="224" t="s">
        <v>5</v>
      </c>
      <c r="F703" s="225" t="s">
        <v>2676</v>
      </c>
      <c r="H703" s="226">
        <v>6.6</v>
      </c>
      <c r="I703" s="227"/>
      <c r="L703" s="223"/>
      <c r="M703" s="228"/>
      <c r="N703" s="229"/>
      <c r="O703" s="229"/>
      <c r="P703" s="229"/>
      <c r="Q703" s="229"/>
      <c r="R703" s="229"/>
      <c r="S703" s="229"/>
      <c r="T703" s="230"/>
      <c r="AT703" s="224" t="s">
        <v>166</v>
      </c>
      <c r="AU703" s="224" t="s">
        <v>82</v>
      </c>
      <c r="AV703" s="12" t="s">
        <v>82</v>
      </c>
      <c r="AW703" s="12" t="s">
        <v>36</v>
      </c>
      <c r="AX703" s="12" t="s">
        <v>73</v>
      </c>
      <c r="AY703" s="224" t="s">
        <v>158</v>
      </c>
    </row>
    <row r="704" spans="2:51" s="13" customFormat="1" ht="13.5">
      <c r="B704" s="231"/>
      <c r="D704" s="216" t="s">
        <v>166</v>
      </c>
      <c r="E704" s="232" t="s">
        <v>5</v>
      </c>
      <c r="F704" s="233" t="s">
        <v>169</v>
      </c>
      <c r="H704" s="234">
        <v>6.6</v>
      </c>
      <c r="I704" s="235"/>
      <c r="L704" s="231"/>
      <c r="M704" s="236"/>
      <c r="N704" s="237"/>
      <c r="O704" s="237"/>
      <c r="P704" s="237"/>
      <c r="Q704" s="237"/>
      <c r="R704" s="237"/>
      <c r="S704" s="237"/>
      <c r="T704" s="238"/>
      <c r="AT704" s="232" t="s">
        <v>166</v>
      </c>
      <c r="AU704" s="232" t="s">
        <v>82</v>
      </c>
      <c r="AV704" s="13" t="s">
        <v>88</v>
      </c>
      <c r="AW704" s="13" t="s">
        <v>36</v>
      </c>
      <c r="AX704" s="13" t="s">
        <v>78</v>
      </c>
      <c r="AY704" s="232" t="s">
        <v>158</v>
      </c>
    </row>
    <row r="705" spans="2:65" s="1" customFormat="1" ht="25.5" customHeight="1">
      <c r="B705" s="202"/>
      <c r="C705" s="203" t="s">
        <v>902</v>
      </c>
      <c r="D705" s="203" t="s">
        <v>160</v>
      </c>
      <c r="E705" s="204" t="s">
        <v>932</v>
      </c>
      <c r="F705" s="205" t="s">
        <v>933</v>
      </c>
      <c r="G705" s="206" t="s">
        <v>163</v>
      </c>
      <c r="H705" s="207">
        <v>0.72</v>
      </c>
      <c r="I705" s="208"/>
      <c r="J705" s="209">
        <f>ROUND(I705*H705,2)</f>
        <v>0</v>
      </c>
      <c r="K705" s="205" t="s">
        <v>164</v>
      </c>
      <c r="L705" s="47"/>
      <c r="M705" s="210" t="s">
        <v>5</v>
      </c>
      <c r="N705" s="211" t="s">
        <v>44</v>
      </c>
      <c r="O705" s="48"/>
      <c r="P705" s="212">
        <f>O705*H705</f>
        <v>0</v>
      </c>
      <c r="Q705" s="212">
        <v>0</v>
      </c>
      <c r="R705" s="212">
        <f>Q705*H705</f>
        <v>0</v>
      </c>
      <c r="S705" s="212">
        <v>0</v>
      </c>
      <c r="T705" s="213">
        <f>S705*H705</f>
        <v>0</v>
      </c>
      <c r="AR705" s="25" t="s">
        <v>88</v>
      </c>
      <c r="AT705" s="25" t="s">
        <v>160</v>
      </c>
      <c r="AU705" s="25" t="s">
        <v>82</v>
      </c>
      <c r="AY705" s="25" t="s">
        <v>158</v>
      </c>
      <c r="BE705" s="214">
        <f>IF(N705="základní",J705,0)</f>
        <v>0</v>
      </c>
      <c r="BF705" s="214">
        <f>IF(N705="snížená",J705,0)</f>
        <v>0</v>
      </c>
      <c r="BG705" s="214">
        <f>IF(N705="zákl. přenesená",J705,0)</f>
        <v>0</v>
      </c>
      <c r="BH705" s="214">
        <f>IF(N705="sníž. přenesená",J705,0)</f>
        <v>0</v>
      </c>
      <c r="BI705" s="214">
        <f>IF(N705="nulová",J705,0)</f>
        <v>0</v>
      </c>
      <c r="BJ705" s="25" t="s">
        <v>78</v>
      </c>
      <c r="BK705" s="214">
        <f>ROUND(I705*H705,2)</f>
        <v>0</v>
      </c>
      <c r="BL705" s="25" t="s">
        <v>88</v>
      </c>
      <c r="BM705" s="25" t="s">
        <v>2677</v>
      </c>
    </row>
    <row r="706" spans="2:51" s="11" customFormat="1" ht="13.5">
      <c r="B706" s="215"/>
      <c r="D706" s="216" t="s">
        <v>166</v>
      </c>
      <c r="E706" s="217" t="s">
        <v>5</v>
      </c>
      <c r="F706" s="218" t="s">
        <v>287</v>
      </c>
      <c r="H706" s="217" t="s">
        <v>5</v>
      </c>
      <c r="I706" s="219"/>
      <c r="L706" s="215"/>
      <c r="M706" s="220"/>
      <c r="N706" s="221"/>
      <c r="O706" s="221"/>
      <c r="P706" s="221"/>
      <c r="Q706" s="221"/>
      <c r="R706" s="221"/>
      <c r="S706" s="221"/>
      <c r="T706" s="222"/>
      <c r="AT706" s="217" t="s">
        <v>166</v>
      </c>
      <c r="AU706" s="217" t="s">
        <v>82</v>
      </c>
      <c r="AV706" s="11" t="s">
        <v>78</v>
      </c>
      <c r="AW706" s="11" t="s">
        <v>36</v>
      </c>
      <c r="AX706" s="11" t="s">
        <v>73</v>
      </c>
      <c r="AY706" s="217" t="s">
        <v>158</v>
      </c>
    </row>
    <row r="707" spans="2:51" s="12" customFormat="1" ht="13.5">
      <c r="B707" s="223"/>
      <c r="D707" s="216" t="s">
        <v>166</v>
      </c>
      <c r="E707" s="224" t="s">
        <v>5</v>
      </c>
      <c r="F707" s="225" t="s">
        <v>2678</v>
      </c>
      <c r="H707" s="226">
        <v>0.72</v>
      </c>
      <c r="I707" s="227"/>
      <c r="L707" s="223"/>
      <c r="M707" s="228"/>
      <c r="N707" s="229"/>
      <c r="O707" s="229"/>
      <c r="P707" s="229"/>
      <c r="Q707" s="229"/>
      <c r="R707" s="229"/>
      <c r="S707" s="229"/>
      <c r="T707" s="230"/>
      <c r="AT707" s="224" t="s">
        <v>166</v>
      </c>
      <c r="AU707" s="224" t="s">
        <v>82</v>
      </c>
      <c r="AV707" s="12" t="s">
        <v>82</v>
      </c>
      <c r="AW707" s="12" t="s">
        <v>36</v>
      </c>
      <c r="AX707" s="12" t="s">
        <v>73</v>
      </c>
      <c r="AY707" s="224" t="s">
        <v>158</v>
      </c>
    </row>
    <row r="708" spans="2:51" s="13" customFormat="1" ht="13.5">
      <c r="B708" s="231"/>
      <c r="D708" s="216" t="s">
        <v>166</v>
      </c>
      <c r="E708" s="232" t="s">
        <v>5</v>
      </c>
      <c r="F708" s="233" t="s">
        <v>169</v>
      </c>
      <c r="H708" s="234">
        <v>0.72</v>
      </c>
      <c r="I708" s="235"/>
      <c r="L708" s="231"/>
      <c r="M708" s="236"/>
      <c r="N708" s="237"/>
      <c r="O708" s="237"/>
      <c r="P708" s="237"/>
      <c r="Q708" s="237"/>
      <c r="R708" s="237"/>
      <c r="S708" s="237"/>
      <c r="T708" s="238"/>
      <c r="AT708" s="232" t="s">
        <v>166</v>
      </c>
      <c r="AU708" s="232" t="s">
        <v>82</v>
      </c>
      <c r="AV708" s="13" t="s">
        <v>88</v>
      </c>
      <c r="AW708" s="13" t="s">
        <v>36</v>
      </c>
      <c r="AX708" s="13" t="s">
        <v>78</v>
      </c>
      <c r="AY708" s="232" t="s">
        <v>158</v>
      </c>
    </row>
    <row r="709" spans="2:65" s="1" customFormat="1" ht="25.5" customHeight="1">
      <c r="B709" s="202"/>
      <c r="C709" s="203" t="s">
        <v>909</v>
      </c>
      <c r="D709" s="203" t="s">
        <v>160</v>
      </c>
      <c r="E709" s="204" t="s">
        <v>2679</v>
      </c>
      <c r="F709" s="205" t="s">
        <v>2680</v>
      </c>
      <c r="G709" s="206" t="s">
        <v>163</v>
      </c>
      <c r="H709" s="207">
        <v>1.7</v>
      </c>
      <c r="I709" s="208"/>
      <c r="J709" s="209">
        <f>ROUND(I709*H709,2)</f>
        <v>0</v>
      </c>
      <c r="K709" s="205" t="s">
        <v>164</v>
      </c>
      <c r="L709" s="47"/>
      <c r="M709" s="210" t="s">
        <v>5</v>
      </c>
      <c r="N709" s="211" t="s">
        <v>44</v>
      </c>
      <c r="O709" s="48"/>
      <c r="P709" s="212">
        <f>O709*H709</f>
        <v>0</v>
      </c>
      <c r="Q709" s="212">
        <v>0</v>
      </c>
      <c r="R709" s="212">
        <f>Q709*H709</f>
        <v>0</v>
      </c>
      <c r="S709" s="212">
        <v>0</v>
      </c>
      <c r="T709" s="213">
        <f>S709*H709</f>
        <v>0</v>
      </c>
      <c r="AR709" s="25" t="s">
        <v>88</v>
      </c>
      <c r="AT709" s="25" t="s">
        <v>160</v>
      </c>
      <c r="AU709" s="25" t="s">
        <v>82</v>
      </c>
      <c r="AY709" s="25" t="s">
        <v>158</v>
      </c>
      <c r="BE709" s="214">
        <f>IF(N709="základní",J709,0)</f>
        <v>0</v>
      </c>
      <c r="BF709" s="214">
        <f>IF(N709="snížená",J709,0)</f>
        <v>0</v>
      </c>
      <c r="BG709" s="214">
        <f>IF(N709="zákl. přenesená",J709,0)</f>
        <v>0</v>
      </c>
      <c r="BH709" s="214">
        <f>IF(N709="sníž. přenesená",J709,0)</f>
        <v>0</v>
      </c>
      <c r="BI709" s="214">
        <f>IF(N709="nulová",J709,0)</f>
        <v>0</v>
      </c>
      <c r="BJ709" s="25" t="s">
        <v>78</v>
      </c>
      <c r="BK709" s="214">
        <f>ROUND(I709*H709,2)</f>
        <v>0</v>
      </c>
      <c r="BL709" s="25" t="s">
        <v>88</v>
      </c>
      <c r="BM709" s="25" t="s">
        <v>2681</v>
      </c>
    </row>
    <row r="710" spans="2:51" s="11" customFormat="1" ht="13.5">
      <c r="B710" s="215"/>
      <c r="D710" s="216" t="s">
        <v>166</v>
      </c>
      <c r="E710" s="217" t="s">
        <v>5</v>
      </c>
      <c r="F710" s="218" t="s">
        <v>680</v>
      </c>
      <c r="H710" s="217" t="s">
        <v>5</v>
      </c>
      <c r="I710" s="219"/>
      <c r="L710" s="215"/>
      <c r="M710" s="220"/>
      <c r="N710" s="221"/>
      <c r="O710" s="221"/>
      <c r="P710" s="221"/>
      <c r="Q710" s="221"/>
      <c r="R710" s="221"/>
      <c r="S710" s="221"/>
      <c r="T710" s="222"/>
      <c r="AT710" s="217" t="s">
        <v>166</v>
      </c>
      <c r="AU710" s="217" t="s">
        <v>82</v>
      </c>
      <c r="AV710" s="11" t="s">
        <v>78</v>
      </c>
      <c r="AW710" s="11" t="s">
        <v>36</v>
      </c>
      <c r="AX710" s="11" t="s">
        <v>73</v>
      </c>
      <c r="AY710" s="217" t="s">
        <v>158</v>
      </c>
    </row>
    <row r="711" spans="2:51" s="12" customFormat="1" ht="13.5">
      <c r="B711" s="223"/>
      <c r="D711" s="216" t="s">
        <v>166</v>
      </c>
      <c r="E711" s="224" t="s">
        <v>5</v>
      </c>
      <c r="F711" s="225" t="s">
        <v>2682</v>
      </c>
      <c r="H711" s="226">
        <v>1.7</v>
      </c>
      <c r="I711" s="227"/>
      <c r="L711" s="223"/>
      <c r="M711" s="228"/>
      <c r="N711" s="229"/>
      <c r="O711" s="229"/>
      <c r="P711" s="229"/>
      <c r="Q711" s="229"/>
      <c r="R711" s="229"/>
      <c r="S711" s="229"/>
      <c r="T711" s="230"/>
      <c r="AT711" s="224" t="s">
        <v>166</v>
      </c>
      <c r="AU711" s="224" t="s">
        <v>82</v>
      </c>
      <c r="AV711" s="12" t="s">
        <v>82</v>
      </c>
      <c r="AW711" s="12" t="s">
        <v>36</v>
      </c>
      <c r="AX711" s="12" t="s">
        <v>73</v>
      </c>
      <c r="AY711" s="224" t="s">
        <v>158</v>
      </c>
    </row>
    <row r="712" spans="2:51" s="13" customFormat="1" ht="13.5">
      <c r="B712" s="231"/>
      <c r="D712" s="216" t="s">
        <v>166</v>
      </c>
      <c r="E712" s="232" t="s">
        <v>5</v>
      </c>
      <c r="F712" s="233" t="s">
        <v>169</v>
      </c>
      <c r="H712" s="234">
        <v>1.7</v>
      </c>
      <c r="I712" s="235"/>
      <c r="L712" s="231"/>
      <c r="M712" s="236"/>
      <c r="N712" s="237"/>
      <c r="O712" s="237"/>
      <c r="P712" s="237"/>
      <c r="Q712" s="237"/>
      <c r="R712" s="237"/>
      <c r="S712" s="237"/>
      <c r="T712" s="238"/>
      <c r="AT712" s="232" t="s">
        <v>166</v>
      </c>
      <c r="AU712" s="232" t="s">
        <v>82</v>
      </c>
      <c r="AV712" s="13" t="s">
        <v>88</v>
      </c>
      <c r="AW712" s="13" t="s">
        <v>36</v>
      </c>
      <c r="AX712" s="13" t="s">
        <v>78</v>
      </c>
      <c r="AY712" s="232" t="s">
        <v>158</v>
      </c>
    </row>
    <row r="713" spans="2:65" s="1" customFormat="1" ht="25.5" customHeight="1">
      <c r="B713" s="202"/>
      <c r="C713" s="203" t="s">
        <v>914</v>
      </c>
      <c r="D713" s="203" t="s">
        <v>160</v>
      </c>
      <c r="E713" s="204" t="s">
        <v>939</v>
      </c>
      <c r="F713" s="205" t="s">
        <v>940</v>
      </c>
      <c r="G713" s="206" t="s">
        <v>163</v>
      </c>
      <c r="H713" s="207">
        <v>1193.6</v>
      </c>
      <c r="I713" s="208"/>
      <c r="J713" s="209">
        <f>ROUND(I713*H713,2)</f>
        <v>0</v>
      </c>
      <c r="K713" s="205" t="s">
        <v>164</v>
      </c>
      <c r="L713" s="47"/>
      <c r="M713" s="210" t="s">
        <v>5</v>
      </c>
      <c r="N713" s="211" t="s">
        <v>44</v>
      </c>
      <c r="O713" s="48"/>
      <c r="P713" s="212">
        <f>O713*H713</f>
        <v>0</v>
      </c>
      <c r="Q713" s="212">
        <v>0</v>
      </c>
      <c r="R713" s="212">
        <f>Q713*H713</f>
        <v>0</v>
      </c>
      <c r="S713" s="212">
        <v>0</v>
      </c>
      <c r="T713" s="213">
        <f>S713*H713</f>
        <v>0</v>
      </c>
      <c r="AR713" s="25" t="s">
        <v>88</v>
      </c>
      <c r="AT713" s="25" t="s">
        <v>160</v>
      </c>
      <c r="AU713" s="25" t="s">
        <v>82</v>
      </c>
      <c r="AY713" s="25" t="s">
        <v>158</v>
      </c>
      <c r="BE713" s="214">
        <f>IF(N713="základní",J713,0)</f>
        <v>0</v>
      </c>
      <c r="BF713" s="214">
        <f>IF(N713="snížená",J713,0)</f>
        <v>0</v>
      </c>
      <c r="BG713" s="214">
        <f>IF(N713="zákl. přenesená",J713,0)</f>
        <v>0</v>
      </c>
      <c r="BH713" s="214">
        <f>IF(N713="sníž. přenesená",J713,0)</f>
        <v>0</v>
      </c>
      <c r="BI713" s="214">
        <f>IF(N713="nulová",J713,0)</f>
        <v>0</v>
      </c>
      <c r="BJ713" s="25" t="s">
        <v>78</v>
      </c>
      <c r="BK713" s="214">
        <f>ROUND(I713*H713,2)</f>
        <v>0</v>
      </c>
      <c r="BL713" s="25" t="s">
        <v>88</v>
      </c>
      <c r="BM713" s="25" t="s">
        <v>2683</v>
      </c>
    </row>
    <row r="714" spans="2:51" s="11" customFormat="1" ht="13.5">
      <c r="B714" s="215"/>
      <c r="D714" s="216" t="s">
        <v>166</v>
      </c>
      <c r="E714" s="217" t="s">
        <v>5</v>
      </c>
      <c r="F714" s="218" t="s">
        <v>687</v>
      </c>
      <c r="H714" s="217" t="s">
        <v>5</v>
      </c>
      <c r="I714" s="219"/>
      <c r="L714" s="215"/>
      <c r="M714" s="220"/>
      <c r="N714" s="221"/>
      <c r="O714" s="221"/>
      <c r="P714" s="221"/>
      <c r="Q714" s="221"/>
      <c r="R714" s="221"/>
      <c r="S714" s="221"/>
      <c r="T714" s="222"/>
      <c r="AT714" s="217" t="s">
        <v>166</v>
      </c>
      <c r="AU714" s="217" t="s">
        <v>82</v>
      </c>
      <c r="AV714" s="11" t="s">
        <v>78</v>
      </c>
      <c r="AW714" s="11" t="s">
        <v>36</v>
      </c>
      <c r="AX714" s="11" t="s">
        <v>73</v>
      </c>
      <c r="AY714" s="217" t="s">
        <v>158</v>
      </c>
    </row>
    <row r="715" spans="2:51" s="12" customFormat="1" ht="13.5">
      <c r="B715" s="223"/>
      <c r="D715" s="216" t="s">
        <v>166</v>
      </c>
      <c r="E715" s="224" t="s">
        <v>5</v>
      </c>
      <c r="F715" s="225" t="s">
        <v>2684</v>
      </c>
      <c r="H715" s="226">
        <v>128</v>
      </c>
      <c r="I715" s="227"/>
      <c r="L715" s="223"/>
      <c r="M715" s="228"/>
      <c r="N715" s="229"/>
      <c r="O715" s="229"/>
      <c r="P715" s="229"/>
      <c r="Q715" s="229"/>
      <c r="R715" s="229"/>
      <c r="S715" s="229"/>
      <c r="T715" s="230"/>
      <c r="AT715" s="224" t="s">
        <v>166</v>
      </c>
      <c r="AU715" s="224" t="s">
        <v>82</v>
      </c>
      <c r="AV715" s="12" t="s">
        <v>82</v>
      </c>
      <c r="AW715" s="12" t="s">
        <v>36</v>
      </c>
      <c r="AX715" s="12" t="s">
        <v>73</v>
      </c>
      <c r="AY715" s="224" t="s">
        <v>158</v>
      </c>
    </row>
    <row r="716" spans="2:51" s="12" customFormat="1" ht="13.5">
      <c r="B716" s="223"/>
      <c r="D716" s="216" t="s">
        <v>166</v>
      </c>
      <c r="E716" s="224" t="s">
        <v>5</v>
      </c>
      <c r="F716" s="225" t="s">
        <v>2685</v>
      </c>
      <c r="H716" s="226">
        <v>131.2</v>
      </c>
      <c r="I716" s="227"/>
      <c r="L716" s="223"/>
      <c r="M716" s="228"/>
      <c r="N716" s="229"/>
      <c r="O716" s="229"/>
      <c r="P716" s="229"/>
      <c r="Q716" s="229"/>
      <c r="R716" s="229"/>
      <c r="S716" s="229"/>
      <c r="T716" s="230"/>
      <c r="AT716" s="224" t="s">
        <v>166</v>
      </c>
      <c r="AU716" s="224" t="s">
        <v>82</v>
      </c>
      <c r="AV716" s="12" t="s">
        <v>82</v>
      </c>
      <c r="AW716" s="12" t="s">
        <v>36</v>
      </c>
      <c r="AX716" s="12" t="s">
        <v>73</v>
      </c>
      <c r="AY716" s="224" t="s">
        <v>158</v>
      </c>
    </row>
    <row r="717" spans="2:51" s="12" customFormat="1" ht="13.5">
      <c r="B717" s="223"/>
      <c r="D717" s="216" t="s">
        <v>166</v>
      </c>
      <c r="E717" s="224" t="s">
        <v>5</v>
      </c>
      <c r="F717" s="225" t="s">
        <v>2686</v>
      </c>
      <c r="H717" s="226">
        <v>144</v>
      </c>
      <c r="I717" s="227"/>
      <c r="L717" s="223"/>
      <c r="M717" s="228"/>
      <c r="N717" s="229"/>
      <c r="O717" s="229"/>
      <c r="P717" s="229"/>
      <c r="Q717" s="229"/>
      <c r="R717" s="229"/>
      <c r="S717" s="229"/>
      <c r="T717" s="230"/>
      <c r="AT717" s="224" t="s">
        <v>166</v>
      </c>
      <c r="AU717" s="224" t="s">
        <v>82</v>
      </c>
      <c r="AV717" s="12" t="s">
        <v>82</v>
      </c>
      <c r="AW717" s="12" t="s">
        <v>36</v>
      </c>
      <c r="AX717" s="12" t="s">
        <v>73</v>
      </c>
      <c r="AY717" s="224" t="s">
        <v>158</v>
      </c>
    </row>
    <row r="718" spans="2:51" s="12" customFormat="1" ht="13.5">
      <c r="B718" s="223"/>
      <c r="D718" s="216" t="s">
        <v>166</v>
      </c>
      <c r="E718" s="224" t="s">
        <v>5</v>
      </c>
      <c r="F718" s="225" t="s">
        <v>2687</v>
      </c>
      <c r="H718" s="226">
        <v>67.2</v>
      </c>
      <c r="I718" s="227"/>
      <c r="L718" s="223"/>
      <c r="M718" s="228"/>
      <c r="N718" s="229"/>
      <c r="O718" s="229"/>
      <c r="P718" s="229"/>
      <c r="Q718" s="229"/>
      <c r="R718" s="229"/>
      <c r="S718" s="229"/>
      <c r="T718" s="230"/>
      <c r="AT718" s="224" t="s">
        <v>166</v>
      </c>
      <c r="AU718" s="224" t="s">
        <v>82</v>
      </c>
      <c r="AV718" s="12" t="s">
        <v>82</v>
      </c>
      <c r="AW718" s="12" t="s">
        <v>36</v>
      </c>
      <c r="AX718" s="12" t="s">
        <v>73</v>
      </c>
      <c r="AY718" s="224" t="s">
        <v>158</v>
      </c>
    </row>
    <row r="719" spans="2:51" s="11" customFormat="1" ht="13.5">
      <c r="B719" s="215"/>
      <c r="D719" s="216" t="s">
        <v>166</v>
      </c>
      <c r="E719" s="217" t="s">
        <v>5</v>
      </c>
      <c r="F719" s="218" t="s">
        <v>684</v>
      </c>
      <c r="H719" s="217" t="s">
        <v>5</v>
      </c>
      <c r="I719" s="219"/>
      <c r="L719" s="215"/>
      <c r="M719" s="220"/>
      <c r="N719" s="221"/>
      <c r="O719" s="221"/>
      <c r="P719" s="221"/>
      <c r="Q719" s="221"/>
      <c r="R719" s="221"/>
      <c r="S719" s="221"/>
      <c r="T719" s="222"/>
      <c r="AT719" s="217" t="s">
        <v>166</v>
      </c>
      <c r="AU719" s="217" t="s">
        <v>82</v>
      </c>
      <c r="AV719" s="11" t="s">
        <v>78</v>
      </c>
      <c r="AW719" s="11" t="s">
        <v>36</v>
      </c>
      <c r="AX719" s="11" t="s">
        <v>73</v>
      </c>
      <c r="AY719" s="217" t="s">
        <v>158</v>
      </c>
    </row>
    <row r="720" spans="2:51" s="12" customFormat="1" ht="13.5">
      <c r="B720" s="223"/>
      <c r="D720" s="216" t="s">
        <v>166</v>
      </c>
      <c r="E720" s="224" t="s">
        <v>5</v>
      </c>
      <c r="F720" s="225" t="s">
        <v>2688</v>
      </c>
      <c r="H720" s="226">
        <v>128</v>
      </c>
      <c r="I720" s="227"/>
      <c r="L720" s="223"/>
      <c r="M720" s="228"/>
      <c r="N720" s="229"/>
      <c r="O720" s="229"/>
      <c r="P720" s="229"/>
      <c r="Q720" s="229"/>
      <c r="R720" s="229"/>
      <c r="S720" s="229"/>
      <c r="T720" s="230"/>
      <c r="AT720" s="224" t="s">
        <v>166</v>
      </c>
      <c r="AU720" s="224" t="s">
        <v>82</v>
      </c>
      <c r="AV720" s="12" t="s">
        <v>82</v>
      </c>
      <c r="AW720" s="12" t="s">
        <v>36</v>
      </c>
      <c r="AX720" s="12" t="s">
        <v>73</v>
      </c>
      <c r="AY720" s="224" t="s">
        <v>158</v>
      </c>
    </row>
    <row r="721" spans="2:51" s="12" customFormat="1" ht="13.5">
      <c r="B721" s="223"/>
      <c r="D721" s="216" t="s">
        <v>166</v>
      </c>
      <c r="E721" s="224" t="s">
        <v>5</v>
      </c>
      <c r="F721" s="225" t="s">
        <v>2689</v>
      </c>
      <c r="H721" s="226">
        <v>153.6</v>
      </c>
      <c r="I721" s="227"/>
      <c r="L721" s="223"/>
      <c r="M721" s="228"/>
      <c r="N721" s="229"/>
      <c r="O721" s="229"/>
      <c r="P721" s="229"/>
      <c r="Q721" s="229"/>
      <c r="R721" s="229"/>
      <c r="S721" s="229"/>
      <c r="T721" s="230"/>
      <c r="AT721" s="224" t="s">
        <v>166</v>
      </c>
      <c r="AU721" s="224" t="s">
        <v>82</v>
      </c>
      <c r="AV721" s="12" t="s">
        <v>82</v>
      </c>
      <c r="AW721" s="12" t="s">
        <v>36</v>
      </c>
      <c r="AX721" s="12" t="s">
        <v>73</v>
      </c>
      <c r="AY721" s="224" t="s">
        <v>158</v>
      </c>
    </row>
    <row r="722" spans="2:51" s="12" customFormat="1" ht="13.5">
      <c r="B722" s="223"/>
      <c r="D722" s="216" t="s">
        <v>166</v>
      </c>
      <c r="E722" s="224" t="s">
        <v>5</v>
      </c>
      <c r="F722" s="225" t="s">
        <v>2690</v>
      </c>
      <c r="H722" s="226">
        <v>166.4</v>
      </c>
      <c r="I722" s="227"/>
      <c r="L722" s="223"/>
      <c r="M722" s="228"/>
      <c r="N722" s="229"/>
      <c r="O722" s="229"/>
      <c r="P722" s="229"/>
      <c r="Q722" s="229"/>
      <c r="R722" s="229"/>
      <c r="S722" s="229"/>
      <c r="T722" s="230"/>
      <c r="AT722" s="224" t="s">
        <v>166</v>
      </c>
      <c r="AU722" s="224" t="s">
        <v>82</v>
      </c>
      <c r="AV722" s="12" t="s">
        <v>82</v>
      </c>
      <c r="AW722" s="12" t="s">
        <v>36</v>
      </c>
      <c r="AX722" s="12" t="s">
        <v>73</v>
      </c>
      <c r="AY722" s="224" t="s">
        <v>158</v>
      </c>
    </row>
    <row r="723" spans="2:51" s="12" customFormat="1" ht="13.5">
      <c r="B723" s="223"/>
      <c r="D723" s="216" t="s">
        <v>166</v>
      </c>
      <c r="E723" s="224" t="s">
        <v>5</v>
      </c>
      <c r="F723" s="225" t="s">
        <v>2691</v>
      </c>
      <c r="H723" s="226">
        <v>80</v>
      </c>
      <c r="I723" s="227"/>
      <c r="L723" s="223"/>
      <c r="M723" s="228"/>
      <c r="N723" s="229"/>
      <c r="O723" s="229"/>
      <c r="P723" s="229"/>
      <c r="Q723" s="229"/>
      <c r="R723" s="229"/>
      <c r="S723" s="229"/>
      <c r="T723" s="230"/>
      <c r="AT723" s="224" t="s">
        <v>166</v>
      </c>
      <c r="AU723" s="224" t="s">
        <v>82</v>
      </c>
      <c r="AV723" s="12" t="s">
        <v>82</v>
      </c>
      <c r="AW723" s="12" t="s">
        <v>36</v>
      </c>
      <c r="AX723" s="12" t="s">
        <v>73</v>
      </c>
      <c r="AY723" s="224" t="s">
        <v>158</v>
      </c>
    </row>
    <row r="724" spans="2:51" s="11" customFormat="1" ht="13.5">
      <c r="B724" s="215"/>
      <c r="D724" s="216" t="s">
        <v>166</v>
      </c>
      <c r="E724" s="217" t="s">
        <v>5</v>
      </c>
      <c r="F724" s="218" t="s">
        <v>680</v>
      </c>
      <c r="H724" s="217" t="s">
        <v>5</v>
      </c>
      <c r="I724" s="219"/>
      <c r="L724" s="215"/>
      <c r="M724" s="220"/>
      <c r="N724" s="221"/>
      <c r="O724" s="221"/>
      <c r="P724" s="221"/>
      <c r="Q724" s="221"/>
      <c r="R724" s="221"/>
      <c r="S724" s="221"/>
      <c r="T724" s="222"/>
      <c r="AT724" s="217" t="s">
        <v>166</v>
      </c>
      <c r="AU724" s="217" t="s">
        <v>82</v>
      </c>
      <c r="AV724" s="11" t="s">
        <v>78</v>
      </c>
      <c r="AW724" s="11" t="s">
        <v>36</v>
      </c>
      <c r="AX724" s="11" t="s">
        <v>73</v>
      </c>
      <c r="AY724" s="217" t="s">
        <v>158</v>
      </c>
    </row>
    <row r="725" spans="2:51" s="12" customFormat="1" ht="13.5">
      <c r="B725" s="223"/>
      <c r="D725" s="216" t="s">
        <v>166</v>
      </c>
      <c r="E725" s="224" t="s">
        <v>5</v>
      </c>
      <c r="F725" s="225" t="s">
        <v>950</v>
      </c>
      <c r="H725" s="226">
        <v>67.2</v>
      </c>
      <c r="I725" s="227"/>
      <c r="L725" s="223"/>
      <c r="M725" s="228"/>
      <c r="N725" s="229"/>
      <c r="O725" s="229"/>
      <c r="P725" s="229"/>
      <c r="Q725" s="229"/>
      <c r="R725" s="229"/>
      <c r="S725" s="229"/>
      <c r="T725" s="230"/>
      <c r="AT725" s="224" t="s">
        <v>166</v>
      </c>
      <c r="AU725" s="224" t="s">
        <v>82</v>
      </c>
      <c r="AV725" s="12" t="s">
        <v>82</v>
      </c>
      <c r="AW725" s="12" t="s">
        <v>36</v>
      </c>
      <c r="AX725" s="12" t="s">
        <v>73</v>
      </c>
      <c r="AY725" s="224" t="s">
        <v>158</v>
      </c>
    </row>
    <row r="726" spans="2:51" s="12" customFormat="1" ht="13.5">
      <c r="B726" s="223"/>
      <c r="D726" s="216" t="s">
        <v>166</v>
      </c>
      <c r="E726" s="224" t="s">
        <v>5</v>
      </c>
      <c r="F726" s="225" t="s">
        <v>2692</v>
      </c>
      <c r="H726" s="226">
        <v>16</v>
      </c>
      <c r="I726" s="227"/>
      <c r="L726" s="223"/>
      <c r="M726" s="228"/>
      <c r="N726" s="229"/>
      <c r="O726" s="229"/>
      <c r="P726" s="229"/>
      <c r="Q726" s="229"/>
      <c r="R726" s="229"/>
      <c r="S726" s="229"/>
      <c r="T726" s="230"/>
      <c r="AT726" s="224" t="s">
        <v>166</v>
      </c>
      <c r="AU726" s="224" t="s">
        <v>82</v>
      </c>
      <c r="AV726" s="12" t="s">
        <v>82</v>
      </c>
      <c r="AW726" s="12" t="s">
        <v>36</v>
      </c>
      <c r="AX726" s="12" t="s">
        <v>73</v>
      </c>
      <c r="AY726" s="224" t="s">
        <v>158</v>
      </c>
    </row>
    <row r="727" spans="2:51" s="12" customFormat="1" ht="13.5">
      <c r="B727" s="223"/>
      <c r="D727" s="216" t="s">
        <v>166</v>
      </c>
      <c r="E727" s="224" t="s">
        <v>5</v>
      </c>
      <c r="F727" s="225" t="s">
        <v>2693</v>
      </c>
      <c r="H727" s="226">
        <v>25.6</v>
      </c>
      <c r="I727" s="227"/>
      <c r="L727" s="223"/>
      <c r="M727" s="228"/>
      <c r="N727" s="229"/>
      <c r="O727" s="229"/>
      <c r="P727" s="229"/>
      <c r="Q727" s="229"/>
      <c r="R727" s="229"/>
      <c r="S727" s="229"/>
      <c r="T727" s="230"/>
      <c r="AT727" s="224" t="s">
        <v>166</v>
      </c>
      <c r="AU727" s="224" t="s">
        <v>82</v>
      </c>
      <c r="AV727" s="12" t="s">
        <v>82</v>
      </c>
      <c r="AW727" s="12" t="s">
        <v>36</v>
      </c>
      <c r="AX727" s="12" t="s">
        <v>73</v>
      </c>
      <c r="AY727" s="224" t="s">
        <v>158</v>
      </c>
    </row>
    <row r="728" spans="2:51" s="11" customFormat="1" ht="13.5">
      <c r="B728" s="215"/>
      <c r="D728" s="216" t="s">
        <v>166</v>
      </c>
      <c r="E728" s="217" t="s">
        <v>5</v>
      </c>
      <c r="F728" s="218" t="s">
        <v>287</v>
      </c>
      <c r="H728" s="217" t="s">
        <v>5</v>
      </c>
      <c r="I728" s="219"/>
      <c r="L728" s="215"/>
      <c r="M728" s="220"/>
      <c r="N728" s="221"/>
      <c r="O728" s="221"/>
      <c r="P728" s="221"/>
      <c r="Q728" s="221"/>
      <c r="R728" s="221"/>
      <c r="S728" s="221"/>
      <c r="T728" s="222"/>
      <c r="AT728" s="217" t="s">
        <v>166</v>
      </c>
      <c r="AU728" s="217" t="s">
        <v>82</v>
      </c>
      <c r="AV728" s="11" t="s">
        <v>78</v>
      </c>
      <c r="AW728" s="11" t="s">
        <v>36</v>
      </c>
      <c r="AX728" s="11" t="s">
        <v>73</v>
      </c>
      <c r="AY728" s="217" t="s">
        <v>158</v>
      </c>
    </row>
    <row r="729" spans="2:51" s="12" customFormat="1" ht="13.5">
      <c r="B729" s="223"/>
      <c r="D729" s="216" t="s">
        <v>166</v>
      </c>
      <c r="E729" s="224" t="s">
        <v>5</v>
      </c>
      <c r="F729" s="225" t="s">
        <v>2694</v>
      </c>
      <c r="H729" s="226">
        <v>48</v>
      </c>
      <c r="I729" s="227"/>
      <c r="L729" s="223"/>
      <c r="M729" s="228"/>
      <c r="N729" s="229"/>
      <c r="O729" s="229"/>
      <c r="P729" s="229"/>
      <c r="Q729" s="229"/>
      <c r="R729" s="229"/>
      <c r="S729" s="229"/>
      <c r="T729" s="230"/>
      <c r="AT729" s="224" t="s">
        <v>166</v>
      </c>
      <c r="AU729" s="224" t="s">
        <v>82</v>
      </c>
      <c r="AV729" s="12" t="s">
        <v>82</v>
      </c>
      <c r="AW729" s="12" t="s">
        <v>36</v>
      </c>
      <c r="AX729" s="12" t="s">
        <v>73</v>
      </c>
      <c r="AY729" s="224" t="s">
        <v>158</v>
      </c>
    </row>
    <row r="730" spans="2:51" s="12" customFormat="1" ht="13.5">
      <c r="B730" s="223"/>
      <c r="D730" s="216" t="s">
        <v>166</v>
      </c>
      <c r="E730" s="224" t="s">
        <v>5</v>
      </c>
      <c r="F730" s="225" t="s">
        <v>2695</v>
      </c>
      <c r="H730" s="226">
        <v>12.8</v>
      </c>
      <c r="I730" s="227"/>
      <c r="L730" s="223"/>
      <c r="M730" s="228"/>
      <c r="N730" s="229"/>
      <c r="O730" s="229"/>
      <c r="P730" s="229"/>
      <c r="Q730" s="229"/>
      <c r="R730" s="229"/>
      <c r="S730" s="229"/>
      <c r="T730" s="230"/>
      <c r="AT730" s="224" t="s">
        <v>166</v>
      </c>
      <c r="AU730" s="224" t="s">
        <v>82</v>
      </c>
      <c r="AV730" s="12" t="s">
        <v>82</v>
      </c>
      <c r="AW730" s="12" t="s">
        <v>36</v>
      </c>
      <c r="AX730" s="12" t="s">
        <v>73</v>
      </c>
      <c r="AY730" s="224" t="s">
        <v>158</v>
      </c>
    </row>
    <row r="731" spans="2:51" s="12" customFormat="1" ht="13.5">
      <c r="B731" s="223"/>
      <c r="D731" s="216" t="s">
        <v>166</v>
      </c>
      <c r="E731" s="224" t="s">
        <v>5</v>
      </c>
      <c r="F731" s="225" t="s">
        <v>2693</v>
      </c>
      <c r="H731" s="226">
        <v>25.6</v>
      </c>
      <c r="I731" s="227"/>
      <c r="L731" s="223"/>
      <c r="M731" s="228"/>
      <c r="N731" s="229"/>
      <c r="O731" s="229"/>
      <c r="P731" s="229"/>
      <c r="Q731" s="229"/>
      <c r="R731" s="229"/>
      <c r="S731" s="229"/>
      <c r="T731" s="230"/>
      <c r="AT731" s="224" t="s">
        <v>166</v>
      </c>
      <c r="AU731" s="224" t="s">
        <v>82</v>
      </c>
      <c r="AV731" s="12" t="s">
        <v>82</v>
      </c>
      <c r="AW731" s="12" t="s">
        <v>36</v>
      </c>
      <c r="AX731" s="12" t="s">
        <v>73</v>
      </c>
      <c r="AY731" s="224" t="s">
        <v>158</v>
      </c>
    </row>
    <row r="732" spans="2:51" s="13" customFormat="1" ht="13.5">
      <c r="B732" s="231"/>
      <c r="D732" s="216" t="s">
        <v>166</v>
      </c>
      <c r="E732" s="232" t="s">
        <v>5</v>
      </c>
      <c r="F732" s="233" t="s">
        <v>169</v>
      </c>
      <c r="H732" s="234">
        <v>1193.6</v>
      </c>
      <c r="I732" s="235"/>
      <c r="L732" s="231"/>
      <c r="M732" s="236"/>
      <c r="N732" s="237"/>
      <c r="O732" s="237"/>
      <c r="P732" s="237"/>
      <c r="Q732" s="237"/>
      <c r="R732" s="237"/>
      <c r="S732" s="237"/>
      <c r="T732" s="238"/>
      <c r="AT732" s="232" t="s">
        <v>166</v>
      </c>
      <c r="AU732" s="232" t="s">
        <v>82</v>
      </c>
      <c r="AV732" s="13" t="s">
        <v>88</v>
      </c>
      <c r="AW732" s="13" t="s">
        <v>36</v>
      </c>
      <c r="AX732" s="13" t="s">
        <v>78</v>
      </c>
      <c r="AY732" s="232" t="s">
        <v>158</v>
      </c>
    </row>
    <row r="733" spans="2:65" s="1" customFormat="1" ht="25.5" customHeight="1">
      <c r="B733" s="202"/>
      <c r="C733" s="203" t="s">
        <v>920</v>
      </c>
      <c r="D733" s="203" t="s">
        <v>160</v>
      </c>
      <c r="E733" s="204" t="s">
        <v>953</v>
      </c>
      <c r="F733" s="205" t="s">
        <v>954</v>
      </c>
      <c r="G733" s="206" t="s">
        <v>163</v>
      </c>
      <c r="H733" s="207">
        <v>78.69</v>
      </c>
      <c r="I733" s="208"/>
      <c r="J733" s="209">
        <f>ROUND(I733*H733,2)</f>
        <v>0</v>
      </c>
      <c r="K733" s="205" t="s">
        <v>164</v>
      </c>
      <c r="L733" s="47"/>
      <c r="M733" s="210" t="s">
        <v>5</v>
      </c>
      <c r="N733" s="211" t="s">
        <v>44</v>
      </c>
      <c r="O733" s="48"/>
      <c r="P733" s="212">
        <f>O733*H733</f>
        <v>0</v>
      </c>
      <c r="Q733" s="212">
        <v>0</v>
      </c>
      <c r="R733" s="212">
        <f>Q733*H733</f>
        <v>0</v>
      </c>
      <c r="S733" s="212">
        <v>0</v>
      </c>
      <c r="T733" s="213">
        <f>S733*H733</f>
        <v>0</v>
      </c>
      <c r="AR733" s="25" t="s">
        <v>88</v>
      </c>
      <c r="AT733" s="25" t="s">
        <v>160</v>
      </c>
      <c r="AU733" s="25" t="s">
        <v>82</v>
      </c>
      <c r="AY733" s="25" t="s">
        <v>158</v>
      </c>
      <c r="BE733" s="214">
        <f>IF(N733="základní",J733,0)</f>
        <v>0</v>
      </c>
      <c r="BF733" s="214">
        <f>IF(N733="snížená",J733,0)</f>
        <v>0</v>
      </c>
      <c r="BG733" s="214">
        <f>IF(N733="zákl. přenesená",J733,0)</f>
        <v>0</v>
      </c>
      <c r="BH733" s="214">
        <f>IF(N733="sníž. přenesená",J733,0)</f>
        <v>0</v>
      </c>
      <c r="BI733" s="214">
        <f>IF(N733="nulová",J733,0)</f>
        <v>0</v>
      </c>
      <c r="BJ733" s="25" t="s">
        <v>78</v>
      </c>
      <c r="BK733" s="214">
        <f>ROUND(I733*H733,2)</f>
        <v>0</v>
      </c>
      <c r="BL733" s="25" t="s">
        <v>88</v>
      </c>
      <c r="BM733" s="25" t="s">
        <v>2696</v>
      </c>
    </row>
    <row r="734" spans="2:51" s="11" customFormat="1" ht="13.5">
      <c r="B734" s="215"/>
      <c r="D734" s="216" t="s">
        <v>166</v>
      </c>
      <c r="E734" s="217" t="s">
        <v>5</v>
      </c>
      <c r="F734" s="218" t="s">
        <v>687</v>
      </c>
      <c r="H734" s="217" t="s">
        <v>5</v>
      </c>
      <c r="I734" s="219"/>
      <c r="L734" s="215"/>
      <c r="M734" s="220"/>
      <c r="N734" s="221"/>
      <c r="O734" s="221"/>
      <c r="P734" s="221"/>
      <c r="Q734" s="221"/>
      <c r="R734" s="221"/>
      <c r="S734" s="221"/>
      <c r="T734" s="222"/>
      <c r="AT734" s="217" t="s">
        <v>166</v>
      </c>
      <c r="AU734" s="217" t="s">
        <v>82</v>
      </c>
      <c r="AV734" s="11" t="s">
        <v>78</v>
      </c>
      <c r="AW734" s="11" t="s">
        <v>36</v>
      </c>
      <c r="AX734" s="11" t="s">
        <v>73</v>
      </c>
      <c r="AY734" s="217" t="s">
        <v>158</v>
      </c>
    </row>
    <row r="735" spans="2:51" s="12" customFormat="1" ht="13.5">
      <c r="B735" s="223"/>
      <c r="D735" s="216" t="s">
        <v>166</v>
      </c>
      <c r="E735" s="224" t="s">
        <v>5</v>
      </c>
      <c r="F735" s="225" t="s">
        <v>2697</v>
      </c>
      <c r="H735" s="226">
        <v>8.4</v>
      </c>
      <c r="I735" s="227"/>
      <c r="L735" s="223"/>
      <c r="M735" s="228"/>
      <c r="N735" s="229"/>
      <c r="O735" s="229"/>
      <c r="P735" s="229"/>
      <c r="Q735" s="229"/>
      <c r="R735" s="229"/>
      <c r="S735" s="229"/>
      <c r="T735" s="230"/>
      <c r="AT735" s="224" t="s">
        <v>166</v>
      </c>
      <c r="AU735" s="224" t="s">
        <v>82</v>
      </c>
      <c r="AV735" s="12" t="s">
        <v>82</v>
      </c>
      <c r="AW735" s="12" t="s">
        <v>36</v>
      </c>
      <c r="AX735" s="12" t="s">
        <v>73</v>
      </c>
      <c r="AY735" s="224" t="s">
        <v>158</v>
      </c>
    </row>
    <row r="736" spans="2:51" s="12" customFormat="1" ht="13.5">
      <c r="B736" s="223"/>
      <c r="D736" s="216" t="s">
        <v>166</v>
      </c>
      <c r="E736" s="224" t="s">
        <v>5</v>
      </c>
      <c r="F736" s="225" t="s">
        <v>2698</v>
      </c>
      <c r="H736" s="226">
        <v>46.8</v>
      </c>
      <c r="I736" s="227"/>
      <c r="L736" s="223"/>
      <c r="M736" s="228"/>
      <c r="N736" s="229"/>
      <c r="O736" s="229"/>
      <c r="P736" s="229"/>
      <c r="Q736" s="229"/>
      <c r="R736" s="229"/>
      <c r="S736" s="229"/>
      <c r="T736" s="230"/>
      <c r="AT736" s="224" t="s">
        <v>166</v>
      </c>
      <c r="AU736" s="224" t="s">
        <v>82</v>
      </c>
      <c r="AV736" s="12" t="s">
        <v>82</v>
      </c>
      <c r="AW736" s="12" t="s">
        <v>36</v>
      </c>
      <c r="AX736" s="12" t="s">
        <v>73</v>
      </c>
      <c r="AY736" s="224" t="s">
        <v>158</v>
      </c>
    </row>
    <row r="737" spans="2:51" s="11" customFormat="1" ht="13.5">
      <c r="B737" s="215"/>
      <c r="D737" s="216" t="s">
        <v>166</v>
      </c>
      <c r="E737" s="217" t="s">
        <v>5</v>
      </c>
      <c r="F737" s="218" t="s">
        <v>287</v>
      </c>
      <c r="H737" s="217" t="s">
        <v>5</v>
      </c>
      <c r="I737" s="219"/>
      <c r="L737" s="215"/>
      <c r="M737" s="220"/>
      <c r="N737" s="221"/>
      <c r="O737" s="221"/>
      <c r="P737" s="221"/>
      <c r="Q737" s="221"/>
      <c r="R737" s="221"/>
      <c r="S737" s="221"/>
      <c r="T737" s="222"/>
      <c r="AT737" s="217" t="s">
        <v>166</v>
      </c>
      <c r="AU737" s="217" t="s">
        <v>82</v>
      </c>
      <c r="AV737" s="11" t="s">
        <v>78</v>
      </c>
      <c r="AW737" s="11" t="s">
        <v>36</v>
      </c>
      <c r="AX737" s="11" t="s">
        <v>73</v>
      </c>
      <c r="AY737" s="217" t="s">
        <v>158</v>
      </c>
    </row>
    <row r="738" spans="2:51" s="12" customFormat="1" ht="13.5">
      <c r="B738" s="223"/>
      <c r="D738" s="216" t="s">
        <v>166</v>
      </c>
      <c r="E738" s="224" t="s">
        <v>5</v>
      </c>
      <c r="F738" s="225" t="s">
        <v>2699</v>
      </c>
      <c r="H738" s="226">
        <v>23.49</v>
      </c>
      <c r="I738" s="227"/>
      <c r="L738" s="223"/>
      <c r="M738" s="228"/>
      <c r="N738" s="229"/>
      <c r="O738" s="229"/>
      <c r="P738" s="229"/>
      <c r="Q738" s="229"/>
      <c r="R738" s="229"/>
      <c r="S738" s="229"/>
      <c r="T738" s="230"/>
      <c r="AT738" s="224" t="s">
        <v>166</v>
      </c>
      <c r="AU738" s="224" t="s">
        <v>82</v>
      </c>
      <c r="AV738" s="12" t="s">
        <v>82</v>
      </c>
      <c r="AW738" s="12" t="s">
        <v>36</v>
      </c>
      <c r="AX738" s="12" t="s">
        <v>73</v>
      </c>
      <c r="AY738" s="224" t="s">
        <v>158</v>
      </c>
    </row>
    <row r="739" spans="2:51" s="13" customFormat="1" ht="13.5">
      <c r="B739" s="231"/>
      <c r="D739" s="216" t="s">
        <v>166</v>
      </c>
      <c r="E739" s="232" t="s">
        <v>5</v>
      </c>
      <c r="F739" s="233" t="s">
        <v>169</v>
      </c>
      <c r="H739" s="234">
        <v>78.69</v>
      </c>
      <c r="I739" s="235"/>
      <c r="L739" s="231"/>
      <c r="M739" s="236"/>
      <c r="N739" s="237"/>
      <c r="O739" s="237"/>
      <c r="P739" s="237"/>
      <c r="Q739" s="237"/>
      <c r="R739" s="237"/>
      <c r="S739" s="237"/>
      <c r="T739" s="238"/>
      <c r="AT739" s="232" t="s">
        <v>166</v>
      </c>
      <c r="AU739" s="232" t="s">
        <v>82</v>
      </c>
      <c r="AV739" s="13" t="s">
        <v>88</v>
      </c>
      <c r="AW739" s="13" t="s">
        <v>36</v>
      </c>
      <c r="AX739" s="13" t="s">
        <v>78</v>
      </c>
      <c r="AY739" s="232" t="s">
        <v>158</v>
      </c>
    </row>
    <row r="740" spans="2:65" s="1" customFormat="1" ht="25.5" customHeight="1">
      <c r="B740" s="202"/>
      <c r="C740" s="203" t="s">
        <v>925</v>
      </c>
      <c r="D740" s="203" t="s">
        <v>160</v>
      </c>
      <c r="E740" s="204" t="s">
        <v>967</v>
      </c>
      <c r="F740" s="205" t="s">
        <v>968</v>
      </c>
      <c r="G740" s="206" t="s">
        <v>163</v>
      </c>
      <c r="H740" s="207">
        <v>47.8</v>
      </c>
      <c r="I740" s="208"/>
      <c r="J740" s="209">
        <f>ROUND(I740*H740,2)</f>
        <v>0</v>
      </c>
      <c r="K740" s="205" t="s">
        <v>164</v>
      </c>
      <c r="L740" s="47"/>
      <c r="M740" s="210" t="s">
        <v>5</v>
      </c>
      <c r="N740" s="211" t="s">
        <v>44</v>
      </c>
      <c r="O740" s="48"/>
      <c r="P740" s="212">
        <f>O740*H740</f>
        <v>0</v>
      </c>
      <c r="Q740" s="212">
        <v>0</v>
      </c>
      <c r="R740" s="212">
        <f>Q740*H740</f>
        <v>0</v>
      </c>
      <c r="S740" s="212">
        <v>0</v>
      </c>
      <c r="T740" s="213">
        <f>S740*H740</f>
        <v>0</v>
      </c>
      <c r="AR740" s="25" t="s">
        <v>88</v>
      </c>
      <c r="AT740" s="25" t="s">
        <v>160</v>
      </c>
      <c r="AU740" s="25" t="s">
        <v>82</v>
      </c>
      <c r="AY740" s="25" t="s">
        <v>158</v>
      </c>
      <c r="BE740" s="214">
        <f>IF(N740="základní",J740,0)</f>
        <v>0</v>
      </c>
      <c r="BF740" s="214">
        <f>IF(N740="snížená",J740,0)</f>
        <v>0</v>
      </c>
      <c r="BG740" s="214">
        <f>IF(N740="zákl. přenesená",J740,0)</f>
        <v>0</v>
      </c>
      <c r="BH740" s="214">
        <f>IF(N740="sníž. přenesená",J740,0)</f>
        <v>0</v>
      </c>
      <c r="BI740" s="214">
        <f>IF(N740="nulová",J740,0)</f>
        <v>0</v>
      </c>
      <c r="BJ740" s="25" t="s">
        <v>78</v>
      </c>
      <c r="BK740" s="214">
        <f>ROUND(I740*H740,2)</f>
        <v>0</v>
      </c>
      <c r="BL740" s="25" t="s">
        <v>88</v>
      </c>
      <c r="BM740" s="25" t="s">
        <v>2700</v>
      </c>
    </row>
    <row r="741" spans="2:51" s="11" customFormat="1" ht="13.5">
      <c r="B741" s="215"/>
      <c r="D741" s="216" t="s">
        <v>166</v>
      </c>
      <c r="E741" s="217" t="s">
        <v>5</v>
      </c>
      <c r="F741" s="218" t="s">
        <v>687</v>
      </c>
      <c r="H741" s="217" t="s">
        <v>5</v>
      </c>
      <c r="I741" s="219"/>
      <c r="L741" s="215"/>
      <c r="M741" s="220"/>
      <c r="N741" s="221"/>
      <c r="O741" s="221"/>
      <c r="P741" s="221"/>
      <c r="Q741" s="221"/>
      <c r="R741" s="221"/>
      <c r="S741" s="221"/>
      <c r="T741" s="222"/>
      <c r="AT741" s="217" t="s">
        <v>166</v>
      </c>
      <c r="AU741" s="217" t="s">
        <v>82</v>
      </c>
      <c r="AV741" s="11" t="s">
        <v>78</v>
      </c>
      <c r="AW741" s="11" t="s">
        <v>36</v>
      </c>
      <c r="AX741" s="11" t="s">
        <v>73</v>
      </c>
      <c r="AY741" s="217" t="s">
        <v>158</v>
      </c>
    </row>
    <row r="742" spans="2:51" s="12" customFormat="1" ht="13.5">
      <c r="B742" s="223"/>
      <c r="D742" s="216" t="s">
        <v>166</v>
      </c>
      <c r="E742" s="224" t="s">
        <v>5</v>
      </c>
      <c r="F742" s="225" t="s">
        <v>2701</v>
      </c>
      <c r="H742" s="226">
        <v>36</v>
      </c>
      <c r="I742" s="227"/>
      <c r="L742" s="223"/>
      <c r="M742" s="228"/>
      <c r="N742" s="229"/>
      <c r="O742" s="229"/>
      <c r="P742" s="229"/>
      <c r="Q742" s="229"/>
      <c r="R742" s="229"/>
      <c r="S742" s="229"/>
      <c r="T742" s="230"/>
      <c r="AT742" s="224" t="s">
        <v>166</v>
      </c>
      <c r="AU742" s="224" t="s">
        <v>82</v>
      </c>
      <c r="AV742" s="12" t="s">
        <v>82</v>
      </c>
      <c r="AW742" s="12" t="s">
        <v>36</v>
      </c>
      <c r="AX742" s="12" t="s">
        <v>73</v>
      </c>
      <c r="AY742" s="224" t="s">
        <v>158</v>
      </c>
    </row>
    <row r="743" spans="2:51" s="12" customFormat="1" ht="13.5">
      <c r="B743" s="223"/>
      <c r="D743" s="216" t="s">
        <v>166</v>
      </c>
      <c r="E743" s="224" t="s">
        <v>5</v>
      </c>
      <c r="F743" s="225" t="s">
        <v>2702</v>
      </c>
      <c r="H743" s="226">
        <v>11.8</v>
      </c>
      <c r="I743" s="227"/>
      <c r="L743" s="223"/>
      <c r="M743" s="228"/>
      <c r="N743" s="229"/>
      <c r="O743" s="229"/>
      <c r="P743" s="229"/>
      <c r="Q743" s="229"/>
      <c r="R743" s="229"/>
      <c r="S743" s="229"/>
      <c r="T743" s="230"/>
      <c r="AT743" s="224" t="s">
        <v>166</v>
      </c>
      <c r="AU743" s="224" t="s">
        <v>82</v>
      </c>
      <c r="AV743" s="12" t="s">
        <v>82</v>
      </c>
      <c r="AW743" s="12" t="s">
        <v>36</v>
      </c>
      <c r="AX743" s="12" t="s">
        <v>73</v>
      </c>
      <c r="AY743" s="224" t="s">
        <v>158</v>
      </c>
    </row>
    <row r="744" spans="2:51" s="13" customFormat="1" ht="13.5">
      <c r="B744" s="231"/>
      <c r="D744" s="216" t="s">
        <v>166</v>
      </c>
      <c r="E744" s="232" t="s">
        <v>5</v>
      </c>
      <c r="F744" s="233" t="s">
        <v>169</v>
      </c>
      <c r="H744" s="234">
        <v>47.8</v>
      </c>
      <c r="I744" s="235"/>
      <c r="L744" s="231"/>
      <c r="M744" s="236"/>
      <c r="N744" s="237"/>
      <c r="O744" s="237"/>
      <c r="P744" s="237"/>
      <c r="Q744" s="237"/>
      <c r="R744" s="237"/>
      <c r="S744" s="237"/>
      <c r="T744" s="238"/>
      <c r="AT744" s="232" t="s">
        <v>166</v>
      </c>
      <c r="AU744" s="232" t="s">
        <v>82</v>
      </c>
      <c r="AV744" s="13" t="s">
        <v>88</v>
      </c>
      <c r="AW744" s="13" t="s">
        <v>36</v>
      </c>
      <c r="AX744" s="13" t="s">
        <v>78</v>
      </c>
      <c r="AY744" s="232" t="s">
        <v>158</v>
      </c>
    </row>
    <row r="745" spans="2:65" s="1" customFormat="1" ht="25.5" customHeight="1">
      <c r="B745" s="202"/>
      <c r="C745" s="203" t="s">
        <v>931</v>
      </c>
      <c r="D745" s="203" t="s">
        <v>160</v>
      </c>
      <c r="E745" s="204" t="s">
        <v>975</v>
      </c>
      <c r="F745" s="205" t="s">
        <v>976</v>
      </c>
      <c r="G745" s="206" t="s">
        <v>163</v>
      </c>
      <c r="H745" s="207">
        <v>713</v>
      </c>
      <c r="I745" s="208"/>
      <c r="J745" s="209">
        <f>ROUND(I745*H745,2)</f>
        <v>0</v>
      </c>
      <c r="K745" s="205" t="s">
        <v>164</v>
      </c>
      <c r="L745" s="47"/>
      <c r="M745" s="210" t="s">
        <v>5</v>
      </c>
      <c r="N745" s="211" t="s">
        <v>44</v>
      </c>
      <c r="O745" s="48"/>
      <c r="P745" s="212">
        <f>O745*H745</f>
        <v>0</v>
      </c>
      <c r="Q745" s="212">
        <v>0</v>
      </c>
      <c r="R745" s="212">
        <f>Q745*H745</f>
        <v>0</v>
      </c>
      <c r="S745" s="212">
        <v>0</v>
      </c>
      <c r="T745" s="213">
        <f>S745*H745</f>
        <v>0</v>
      </c>
      <c r="AR745" s="25" t="s">
        <v>88</v>
      </c>
      <c r="AT745" s="25" t="s">
        <v>160</v>
      </c>
      <c r="AU745" s="25" t="s">
        <v>82</v>
      </c>
      <c r="AY745" s="25" t="s">
        <v>158</v>
      </c>
      <c r="BE745" s="214">
        <f>IF(N745="základní",J745,0)</f>
        <v>0</v>
      </c>
      <c r="BF745" s="214">
        <f>IF(N745="snížená",J745,0)</f>
        <v>0</v>
      </c>
      <c r="BG745" s="214">
        <f>IF(N745="zákl. přenesená",J745,0)</f>
        <v>0</v>
      </c>
      <c r="BH745" s="214">
        <f>IF(N745="sníž. přenesená",J745,0)</f>
        <v>0</v>
      </c>
      <c r="BI745" s="214">
        <f>IF(N745="nulová",J745,0)</f>
        <v>0</v>
      </c>
      <c r="BJ745" s="25" t="s">
        <v>78</v>
      </c>
      <c r="BK745" s="214">
        <f>ROUND(I745*H745,2)</f>
        <v>0</v>
      </c>
      <c r="BL745" s="25" t="s">
        <v>88</v>
      </c>
      <c r="BM745" s="25" t="s">
        <v>2703</v>
      </c>
    </row>
    <row r="746" spans="2:51" s="11" customFormat="1" ht="13.5">
      <c r="B746" s="215"/>
      <c r="D746" s="216" t="s">
        <v>166</v>
      </c>
      <c r="E746" s="217" t="s">
        <v>5</v>
      </c>
      <c r="F746" s="218" t="s">
        <v>687</v>
      </c>
      <c r="H746" s="217" t="s">
        <v>5</v>
      </c>
      <c r="I746" s="219"/>
      <c r="L746" s="215"/>
      <c r="M746" s="220"/>
      <c r="N746" s="221"/>
      <c r="O746" s="221"/>
      <c r="P746" s="221"/>
      <c r="Q746" s="221"/>
      <c r="R746" s="221"/>
      <c r="S746" s="221"/>
      <c r="T746" s="222"/>
      <c r="AT746" s="217" t="s">
        <v>166</v>
      </c>
      <c r="AU746" s="217" t="s">
        <v>82</v>
      </c>
      <c r="AV746" s="11" t="s">
        <v>78</v>
      </c>
      <c r="AW746" s="11" t="s">
        <v>36</v>
      </c>
      <c r="AX746" s="11" t="s">
        <v>73</v>
      </c>
      <c r="AY746" s="217" t="s">
        <v>158</v>
      </c>
    </row>
    <row r="747" spans="2:51" s="12" customFormat="1" ht="13.5">
      <c r="B747" s="223"/>
      <c r="D747" s="216" t="s">
        <v>166</v>
      </c>
      <c r="E747" s="224" t="s">
        <v>5</v>
      </c>
      <c r="F747" s="225" t="s">
        <v>2704</v>
      </c>
      <c r="H747" s="226">
        <v>291</v>
      </c>
      <c r="I747" s="227"/>
      <c r="L747" s="223"/>
      <c r="M747" s="228"/>
      <c r="N747" s="229"/>
      <c r="O747" s="229"/>
      <c r="P747" s="229"/>
      <c r="Q747" s="229"/>
      <c r="R747" s="229"/>
      <c r="S747" s="229"/>
      <c r="T747" s="230"/>
      <c r="AT747" s="224" t="s">
        <v>166</v>
      </c>
      <c r="AU747" s="224" t="s">
        <v>82</v>
      </c>
      <c r="AV747" s="12" t="s">
        <v>82</v>
      </c>
      <c r="AW747" s="12" t="s">
        <v>36</v>
      </c>
      <c r="AX747" s="12" t="s">
        <v>73</v>
      </c>
      <c r="AY747" s="224" t="s">
        <v>158</v>
      </c>
    </row>
    <row r="748" spans="2:51" s="11" customFormat="1" ht="13.5">
      <c r="B748" s="215"/>
      <c r="D748" s="216" t="s">
        <v>166</v>
      </c>
      <c r="E748" s="217" t="s">
        <v>5</v>
      </c>
      <c r="F748" s="218" t="s">
        <v>684</v>
      </c>
      <c r="H748" s="217" t="s">
        <v>5</v>
      </c>
      <c r="I748" s="219"/>
      <c r="L748" s="215"/>
      <c r="M748" s="220"/>
      <c r="N748" s="221"/>
      <c r="O748" s="221"/>
      <c r="P748" s="221"/>
      <c r="Q748" s="221"/>
      <c r="R748" s="221"/>
      <c r="S748" s="221"/>
      <c r="T748" s="222"/>
      <c r="AT748" s="217" t="s">
        <v>166</v>
      </c>
      <c r="AU748" s="217" t="s">
        <v>82</v>
      </c>
      <c r="AV748" s="11" t="s">
        <v>78</v>
      </c>
      <c r="AW748" s="11" t="s">
        <v>36</v>
      </c>
      <c r="AX748" s="11" t="s">
        <v>73</v>
      </c>
      <c r="AY748" s="217" t="s">
        <v>158</v>
      </c>
    </row>
    <row r="749" spans="2:51" s="12" customFormat="1" ht="13.5">
      <c r="B749" s="223"/>
      <c r="D749" s="216" t="s">
        <v>166</v>
      </c>
      <c r="E749" s="224" t="s">
        <v>5</v>
      </c>
      <c r="F749" s="225" t="s">
        <v>2705</v>
      </c>
      <c r="H749" s="226">
        <v>336</v>
      </c>
      <c r="I749" s="227"/>
      <c r="L749" s="223"/>
      <c r="M749" s="228"/>
      <c r="N749" s="229"/>
      <c r="O749" s="229"/>
      <c r="P749" s="229"/>
      <c r="Q749" s="229"/>
      <c r="R749" s="229"/>
      <c r="S749" s="229"/>
      <c r="T749" s="230"/>
      <c r="AT749" s="224" t="s">
        <v>166</v>
      </c>
      <c r="AU749" s="224" t="s">
        <v>82</v>
      </c>
      <c r="AV749" s="12" t="s">
        <v>82</v>
      </c>
      <c r="AW749" s="12" t="s">
        <v>36</v>
      </c>
      <c r="AX749" s="12" t="s">
        <v>73</v>
      </c>
      <c r="AY749" s="224" t="s">
        <v>158</v>
      </c>
    </row>
    <row r="750" spans="2:51" s="11" customFormat="1" ht="13.5">
      <c r="B750" s="215"/>
      <c r="D750" s="216" t="s">
        <v>166</v>
      </c>
      <c r="E750" s="217" t="s">
        <v>5</v>
      </c>
      <c r="F750" s="218" t="s">
        <v>680</v>
      </c>
      <c r="H750" s="217" t="s">
        <v>5</v>
      </c>
      <c r="I750" s="219"/>
      <c r="L750" s="215"/>
      <c r="M750" s="220"/>
      <c r="N750" s="221"/>
      <c r="O750" s="221"/>
      <c r="P750" s="221"/>
      <c r="Q750" s="221"/>
      <c r="R750" s="221"/>
      <c r="S750" s="221"/>
      <c r="T750" s="222"/>
      <c r="AT750" s="217" t="s">
        <v>166</v>
      </c>
      <c r="AU750" s="217" t="s">
        <v>82</v>
      </c>
      <c r="AV750" s="11" t="s">
        <v>78</v>
      </c>
      <c r="AW750" s="11" t="s">
        <v>36</v>
      </c>
      <c r="AX750" s="11" t="s">
        <v>73</v>
      </c>
      <c r="AY750" s="217" t="s">
        <v>158</v>
      </c>
    </row>
    <row r="751" spans="2:51" s="12" customFormat="1" ht="13.5">
      <c r="B751" s="223"/>
      <c r="D751" s="216" t="s">
        <v>166</v>
      </c>
      <c r="E751" s="224" t="s">
        <v>5</v>
      </c>
      <c r="F751" s="225" t="s">
        <v>2706</v>
      </c>
      <c r="H751" s="226">
        <v>34</v>
      </c>
      <c r="I751" s="227"/>
      <c r="L751" s="223"/>
      <c r="M751" s="228"/>
      <c r="N751" s="229"/>
      <c r="O751" s="229"/>
      <c r="P751" s="229"/>
      <c r="Q751" s="229"/>
      <c r="R751" s="229"/>
      <c r="S751" s="229"/>
      <c r="T751" s="230"/>
      <c r="AT751" s="224" t="s">
        <v>166</v>
      </c>
      <c r="AU751" s="224" t="s">
        <v>82</v>
      </c>
      <c r="AV751" s="12" t="s">
        <v>82</v>
      </c>
      <c r="AW751" s="12" t="s">
        <v>36</v>
      </c>
      <c r="AX751" s="12" t="s">
        <v>73</v>
      </c>
      <c r="AY751" s="224" t="s">
        <v>158</v>
      </c>
    </row>
    <row r="752" spans="2:51" s="11" customFormat="1" ht="13.5">
      <c r="B752" s="215"/>
      <c r="D752" s="216" t="s">
        <v>166</v>
      </c>
      <c r="E752" s="217" t="s">
        <v>5</v>
      </c>
      <c r="F752" s="218" t="s">
        <v>287</v>
      </c>
      <c r="H752" s="217" t="s">
        <v>5</v>
      </c>
      <c r="I752" s="219"/>
      <c r="L752" s="215"/>
      <c r="M752" s="220"/>
      <c r="N752" s="221"/>
      <c r="O752" s="221"/>
      <c r="P752" s="221"/>
      <c r="Q752" s="221"/>
      <c r="R752" s="221"/>
      <c r="S752" s="221"/>
      <c r="T752" s="222"/>
      <c r="AT752" s="217" t="s">
        <v>166</v>
      </c>
      <c r="AU752" s="217" t="s">
        <v>82</v>
      </c>
      <c r="AV752" s="11" t="s">
        <v>78</v>
      </c>
      <c r="AW752" s="11" t="s">
        <v>36</v>
      </c>
      <c r="AX752" s="11" t="s">
        <v>73</v>
      </c>
      <c r="AY752" s="217" t="s">
        <v>158</v>
      </c>
    </row>
    <row r="753" spans="2:51" s="12" customFormat="1" ht="13.5">
      <c r="B753" s="223"/>
      <c r="D753" s="216" t="s">
        <v>166</v>
      </c>
      <c r="E753" s="224" t="s">
        <v>5</v>
      </c>
      <c r="F753" s="225" t="s">
        <v>2707</v>
      </c>
      <c r="H753" s="226">
        <v>52</v>
      </c>
      <c r="I753" s="227"/>
      <c r="L753" s="223"/>
      <c r="M753" s="228"/>
      <c r="N753" s="229"/>
      <c r="O753" s="229"/>
      <c r="P753" s="229"/>
      <c r="Q753" s="229"/>
      <c r="R753" s="229"/>
      <c r="S753" s="229"/>
      <c r="T753" s="230"/>
      <c r="AT753" s="224" t="s">
        <v>166</v>
      </c>
      <c r="AU753" s="224" t="s">
        <v>82</v>
      </c>
      <c r="AV753" s="12" t="s">
        <v>82</v>
      </c>
      <c r="AW753" s="12" t="s">
        <v>36</v>
      </c>
      <c r="AX753" s="12" t="s">
        <v>73</v>
      </c>
      <c r="AY753" s="224" t="s">
        <v>158</v>
      </c>
    </row>
    <row r="754" spans="2:51" s="13" customFormat="1" ht="13.5">
      <c r="B754" s="231"/>
      <c r="D754" s="216" t="s">
        <v>166</v>
      </c>
      <c r="E754" s="232" t="s">
        <v>5</v>
      </c>
      <c r="F754" s="233" t="s">
        <v>169</v>
      </c>
      <c r="H754" s="234">
        <v>713</v>
      </c>
      <c r="I754" s="235"/>
      <c r="L754" s="231"/>
      <c r="M754" s="236"/>
      <c r="N754" s="237"/>
      <c r="O754" s="237"/>
      <c r="P754" s="237"/>
      <c r="Q754" s="237"/>
      <c r="R754" s="237"/>
      <c r="S754" s="237"/>
      <c r="T754" s="238"/>
      <c r="AT754" s="232" t="s">
        <v>166</v>
      </c>
      <c r="AU754" s="232" t="s">
        <v>82</v>
      </c>
      <c r="AV754" s="13" t="s">
        <v>88</v>
      </c>
      <c r="AW754" s="13" t="s">
        <v>36</v>
      </c>
      <c r="AX754" s="13" t="s">
        <v>78</v>
      </c>
      <c r="AY754" s="232" t="s">
        <v>158</v>
      </c>
    </row>
    <row r="755" spans="2:65" s="1" customFormat="1" ht="25.5" customHeight="1">
      <c r="B755" s="202"/>
      <c r="C755" s="203" t="s">
        <v>938</v>
      </c>
      <c r="D755" s="203" t="s">
        <v>160</v>
      </c>
      <c r="E755" s="204" t="s">
        <v>988</v>
      </c>
      <c r="F755" s="205" t="s">
        <v>989</v>
      </c>
      <c r="G755" s="206" t="s">
        <v>163</v>
      </c>
      <c r="H755" s="207">
        <v>18.5</v>
      </c>
      <c r="I755" s="208"/>
      <c r="J755" s="209">
        <f>ROUND(I755*H755,2)</f>
        <v>0</v>
      </c>
      <c r="K755" s="205" t="s">
        <v>164</v>
      </c>
      <c r="L755" s="47"/>
      <c r="M755" s="210" t="s">
        <v>5</v>
      </c>
      <c r="N755" s="211" t="s">
        <v>44</v>
      </c>
      <c r="O755" s="48"/>
      <c r="P755" s="212">
        <f>O755*H755</f>
        <v>0</v>
      </c>
      <c r="Q755" s="212">
        <v>0</v>
      </c>
      <c r="R755" s="212">
        <f>Q755*H755</f>
        <v>0</v>
      </c>
      <c r="S755" s="212">
        <v>0</v>
      </c>
      <c r="T755" s="213">
        <f>S755*H755</f>
        <v>0</v>
      </c>
      <c r="AR755" s="25" t="s">
        <v>88</v>
      </c>
      <c r="AT755" s="25" t="s">
        <v>160</v>
      </c>
      <c r="AU755" s="25" t="s">
        <v>82</v>
      </c>
      <c r="AY755" s="25" t="s">
        <v>158</v>
      </c>
      <c r="BE755" s="214">
        <f>IF(N755="základní",J755,0)</f>
        <v>0</v>
      </c>
      <c r="BF755" s="214">
        <f>IF(N755="snížená",J755,0)</f>
        <v>0</v>
      </c>
      <c r="BG755" s="214">
        <f>IF(N755="zákl. přenesená",J755,0)</f>
        <v>0</v>
      </c>
      <c r="BH755" s="214">
        <f>IF(N755="sníž. přenesená",J755,0)</f>
        <v>0</v>
      </c>
      <c r="BI755" s="214">
        <f>IF(N755="nulová",J755,0)</f>
        <v>0</v>
      </c>
      <c r="BJ755" s="25" t="s">
        <v>78</v>
      </c>
      <c r="BK755" s="214">
        <f>ROUND(I755*H755,2)</f>
        <v>0</v>
      </c>
      <c r="BL755" s="25" t="s">
        <v>88</v>
      </c>
      <c r="BM755" s="25" t="s">
        <v>2708</v>
      </c>
    </row>
    <row r="756" spans="2:51" s="11" customFormat="1" ht="13.5">
      <c r="B756" s="215"/>
      <c r="D756" s="216" t="s">
        <v>166</v>
      </c>
      <c r="E756" s="217" t="s">
        <v>5</v>
      </c>
      <c r="F756" s="218" t="s">
        <v>991</v>
      </c>
      <c r="H756" s="217" t="s">
        <v>5</v>
      </c>
      <c r="I756" s="219"/>
      <c r="L756" s="215"/>
      <c r="M756" s="220"/>
      <c r="N756" s="221"/>
      <c r="O756" s="221"/>
      <c r="P756" s="221"/>
      <c r="Q756" s="221"/>
      <c r="R756" s="221"/>
      <c r="S756" s="221"/>
      <c r="T756" s="222"/>
      <c r="AT756" s="217" t="s">
        <v>166</v>
      </c>
      <c r="AU756" s="217" t="s">
        <v>82</v>
      </c>
      <c r="AV756" s="11" t="s">
        <v>78</v>
      </c>
      <c r="AW756" s="11" t="s">
        <v>36</v>
      </c>
      <c r="AX756" s="11" t="s">
        <v>73</v>
      </c>
      <c r="AY756" s="217" t="s">
        <v>158</v>
      </c>
    </row>
    <row r="757" spans="2:51" s="11" customFormat="1" ht="13.5">
      <c r="B757" s="215"/>
      <c r="D757" s="216" t="s">
        <v>166</v>
      </c>
      <c r="E757" s="217" t="s">
        <v>5</v>
      </c>
      <c r="F757" s="218" t="s">
        <v>687</v>
      </c>
      <c r="H757" s="217" t="s">
        <v>5</v>
      </c>
      <c r="I757" s="219"/>
      <c r="L757" s="215"/>
      <c r="M757" s="220"/>
      <c r="N757" s="221"/>
      <c r="O757" s="221"/>
      <c r="P757" s="221"/>
      <c r="Q757" s="221"/>
      <c r="R757" s="221"/>
      <c r="S757" s="221"/>
      <c r="T757" s="222"/>
      <c r="AT757" s="217" t="s">
        <v>166</v>
      </c>
      <c r="AU757" s="217" t="s">
        <v>82</v>
      </c>
      <c r="AV757" s="11" t="s">
        <v>78</v>
      </c>
      <c r="AW757" s="11" t="s">
        <v>36</v>
      </c>
      <c r="AX757" s="11" t="s">
        <v>73</v>
      </c>
      <c r="AY757" s="217" t="s">
        <v>158</v>
      </c>
    </row>
    <row r="758" spans="2:51" s="12" customFormat="1" ht="13.5">
      <c r="B758" s="223"/>
      <c r="D758" s="216" t="s">
        <v>166</v>
      </c>
      <c r="E758" s="224" t="s">
        <v>5</v>
      </c>
      <c r="F758" s="225" t="s">
        <v>2402</v>
      </c>
      <c r="H758" s="226">
        <v>1.5</v>
      </c>
      <c r="I758" s="227"/>
      <c r="L758" s="223"/>
      <c r="M758" s="228"/>
      <c r="N758" s="229"/>
      <c r="O758" s="229"/>
      <c r="P758" s="229"/>
      <c r="Q758" s="229"/>
      <c r="R758" s="229"/>
      <c r="S758" s="229"/>
      <c r="T758" s="230"/>
      <c r="AT758" s="224" t="s">
        <v>166</v>
      </c>
      <c r="AU758" s="224" t="s">
        <v>82</v>
      </c>
      <c r="AV758" s="12" t="s">
        <v>82</v>
      </c>
      <c r="AW758" s="12" t="s">
        <v>36</v>
      </c>
      <c r="AX758" s="12" t="s">
        <v>73</v>
      </c>
      <c r="AY758" s="224" t="s">
        <v>158</v>
      </c>
    </row>
    <row r="759" spans="2:51" s="11" customFormat="1" ht="13.5">
      <c r="B759" s="215"/>
      <c r="D759" s="216" t="s">
        <v>166</v>
      </c>
      <c r="E759" s="217" t="s">
        <v>5</v>
      </c>
      <c r="F759" s="218" t="s">
        <v>684</v>
      </c>
      <c r="H759" s="217" t="s">
        <v>5</v>
      </c>
      <c r="I759" s="219"/>
      <c r="L759" s="215"/>
      <c r="M759" s="220"/>
      <c r="N759" s="221"/>
      <c r="O759" s="221"/>
      <c r="P759" s="221"/>
      <c r="Q759" s="221"/>
      <c r="R759" s="221"/>
      <c r="S759" s="221"/>
      <c r="T759" s="222"/>
      <c r="AT759" s="217" t="s">
        <v>166</v>
      </c>
      <c r="AU759" s="217" t="s">
        <v>82</v>
      </c>
      <c r="AV759" s="11" t="s">
        <v>78</v>
      </c>
      <c r="AW759" s="11" t="s">
        <v>36</v>
      </c>
      <c r="AX759" s="11" t="s">
        <v>73</v>
      </c>
      <c r="AY759" s="217" t="s">
        <v>158</v>
      </c>
    </row>
    <row r="760" spans="2:51" s="12" customFormat="1" ht="13.5">
      <c r="B760" s="223"/>
      <c r="D760" s="216" t="s">
        <v>166</v>
      </c>
      <c r="E760" s="224" t="s">
        <v>5</v>
      </c>
      <c r="F760" s="225" t="s">
        <v>2709</v>
      </c>
      <c r="H760" s="226">
        <v>7</v>
      </c>
      <c r="I760" s="227"/>
      <c r="L760" s="223"/>
      <c r="M760" s="228"/>
      <c r="N760" s="229"/>
      <c r="O760" s="229"/>
      <c r="P760" s="229"/>
      <c r="Q760" s="229"/>
      <c r="R760" s="229"/>
      <c r="S760" s="229"/>
      <c r="T760" s="230"/>
      <c r="AT760" s="224" t="s">
        <v>166</v>
      </c>
      <c r="AU760" s="224" t="s">
        <v>82</v>
      </c>
      <c r="AV760" s="12" t="s">
        <v>82</v>
      </c>
      <c r="AW760" s="12" t="s">
        <v>36</v>
      </c>
      <c r="AX760" s="12" t="s">
        <v>73</v>
      </c>
      <c r="AY760" s="224" t="s">
        <v>158</v>
      </c>
    </row>
    <row r="761" spans="2:51" s="11" customFormat="1" ht="13.5">
      <c r="B761" s="215"/>
      <c r="D761" s="216" t="s">
        <v>166</v>
      </c>
      <c r="E761" s="217" t="s">
        <v>5</v>
      </c>
      <c r="F761" s="218" t="s">
        <v>680</v>
      </c>
      <c r="H761" s="217" t="s">
        <v>5</v>
      </c>
      <c r="I761" s="219"/>
      <c r="L761" s="215"/>
      <c r="M761" s="220"/>
      <c r="N761" s="221"/>
      <c r="O761" s="221"/>
      <c r="P761" s="221"/>
      <c r="Q761" s="221"/>
      <c r="R761" s="221"/>
      <c r="S761" s="221"/>
      <c r="T761" s="222"/>
      <c r="AT761" s="217" t="s">
        <v>166</v>
      </c>
      <c r="AU761" s="217" t="s">
        <v>82</v>
      </c>
      <c r="AV761" s="11" t="s">
        <v>78</v>
      </c>
      <c r="AW761" s="11" t="s">
        <v>36</v>
      </c>
      <c r="AX761" s="11" t="s">
        <v>73</v>
      </c>
      <c r="AY761" s="217" t="s">
        <v>158</v>
      </c>
    </row>
    <row r="762" spans="2:51" s="12" customFormat="1" ht="13.5">
      <c r="B762" s="223"/>
      <c r="D762" s="216" t="s">
        <v>166</v>
      </c>
      <c r="E762" s="224" t="s">
        <v>5</v>
      </c>
      <c r="F762" s="225" t="s">
        <v>993</v>
      </c>
      <c r="H762" s="226">
        <v>5</v>
      </c>
      <c r="I762" s="227"/>
      <c r="L762" s="223"/>
      <c r="M762" s="228"/>
      <c r="N762" s="229"/>
      <c r="O762" s="229"/>
      <c r="P762" s="229"/>
      <c r="Q762" s="229"/>
      <c r="R762" s="229"/>
      <c r="S762" s="229"/>
      <c r="T762" s="230"/>
      <c r="AT762" s="224" t="s">
        <v>166</v>
      </c>
      <c r="AU762" s="224" t="s">
        <v>82</v>
      </c>
      <c r="AV762" s="12" t="s">
        <v>82</v>
      </c>
      <c r="AW762" s="12" t="s">
        <v>36</v>
      </c>
      <c r="AX762" s="12" t="s">
        <v>73</v>
      </c>
      <c r="AY762" s="224" t="s">
        <v>158</v>
      </c>
    </row>
    <row r="763" spans="2:51" s="11" customFormat="1" ht="13.5">
      <c r="B763" s="215"/>
      <c r="D763" s="216" t="s">
        <v>166</v>
      </c>
      <c r="E763" s="217" t="s">
        <v>5</v>
      </c>
      <c r="F763" s="218" t="s">
        <v>287</v>
      </c>
      <c r="H763" s="217" t="s">
        <v>5</v>
      </c>
      <c r="I763" s="219"/>
      <c r="L763" s="215"/>
      <c r="M763" s="220"/>
      <c r="N763" s="221"/>
      <c r="O763" s="221"/>
      <c r="P763" s="221"/>
      <c r="Q763" s="221"/>
      <c r="R763" s="221"/>
      <c r="S763" s="221"/>
      <c r="T763" s="222"/>
      <c r="AT763" s="217" t="s">
        <v>166</v>
      </c>
      <c r="AU763" s="217" t="s">
        <v>82</v>
      </c>
      <c r="AV763" s="11" t="s">
        <v>78</v>
      </c>
      <c r="AW763" s="11" t="s">
        <v>36</v>
      </c>
      <c r="AX763" s="11" t="s">
        <v>73</v>
      </c>
      <c r="AY763" s="217" t="s">
        <v>158</v>
      </c>
    </row>
    <row r="764" spans="2:51" s="12" customFormat="1" ht="13.5">
      <c r="B764" s="223"/>
      <c r="D764" s="216" t="s">
        <v>166</v>
      </c>
      <c r="E764" s="224" t="s">
        <v>5</v>
      </c>
      <c r="F764" s="225" t="s">
        <v>993</v>
      </c>
      <c r="H764" s="226">
        <v>5</v>
      </c>
      <c r="I764" s="227"/>
      <c r="L764" s="223"/>
      <c r="M764" s="228"/>
      <c r="N764" s="229"/>
      <c r="O764" s="229"/>
      <c r="P764" s="229"/>
      <c r="Q764" s="229"/>
      <c r="R764" s="229"/>
      <c r="S764" s="229"/>
      <c r="T764" s="230"/>
      <c r="AT764" s="224" t="s">
        <v>166</v>
      </c>
      <c r="AU764" s="224" t="s">
        <v>82</v>
      </c>
      <c r="AV764" s="12" t="s">
        <v>82</v>
      </c>
      <c r="AW764" s="12" t="s">
        <v>36</v>
      </c>
      <c r="AX764" s="12" t="s">
        <v>73</v>
      </c>
      <c r="AY764" s="224" t="s">
        <v>158</v>
      </c>
    </row>
    <row r="765" spans="2:51" s="13" customFormat="1" ht="13.5">
      <c r="B765" s="231"/>
      <c r="D765" s="216" t="s">
        <v>166</v>
      </c>
      <c r="E765" s="232" t="s">
        <v>5</v>
      </c>
      <c r="F765" s="233" t="s">
        <v>169</v>
      </c>
      <c r="H765" s="234">
        <v>18.5</v>
      </c>
      <c r="I765" s="235"/>
      <c r="L765" s="231"/>
      <c r="M765" s="236"/>
      <c r="N765" s="237"/>
      <c r="O765" s="237"/>
      <c r="P765" s="237"/>
      <c r="Q765" s="237"/>
      <c r="R765" s="237"/>
      <c r="S765" s="237"/>
      <c r="T765" s="238"/>
      <c r="AT765" s="232" t="s">
        <v>166</v>
      </c>
      <c r="AU765" s="232" t="s">
        <v>82</v>
      </c>
      <c r="AV765" s="13" t="s">
        <v>88</v>
      </c>
      <c r="AW765" s="13" t="s">
        <v>36</v>
      </c>
      <c r="AX765" s="13" t="s">
        <v>78</v>
      </c>
      <c r="AY765" s="232" t="s">
        <v>158</v>
      </c>
    </row>
    <row r="766" spans="2:65" s="1" customFormat="1" ht="25.5" customHeight="1">
      <c r="B766" s="202"/>
      <c r="C766" s="203" t="s">
        <v>952</v>
      </c>
      <c r="D766" s="203" t="s">
        <v>160</v>
      </c>
      <c r="E766" s="204" t="s">
        <v>851</v>
      </c>
      <c r="F766" s="205" t="s">
        <v>1147</v>
      </c>
      <c r="G766" s="206" t="s">
        <v>853</v>
      </c>
      <c r="H766" s="207">
        <v>1</v>
      </c>
      <c r="I766" s="208"/>
      <c r="J766" s="209">
        <f>ROUND(I766*H766,2)</f>
        <v>0</v>
      </c>
      <c r="K766" s="205" t="s">
        <v>5</v>
      </c>
      <c r="L766" s="47"/>
      <c r="M766" s="210" t="s">
        <v>5</v>
      </c>
      <c r="N766" s="211" t="s">
        <v>44</v>
      </c>
      <c r="O766" s="48"/>
      <c r="P766" s="212">
        <f>O766*H766</f>
        <v>0</v>
      </c>
      <c r="Q766" s="212">
        <v>0</v>
      </c>
      <c r="R766" s="212">
        <f>Q766*H766</f>
        <v>0</v>
      </c>
      <c r="S766" s="212">
        <v>0</v>
      </c>
      <c r="T766" s="213">
        <f>S766*H766</f>
        <v>0</v>
      </c>
      <c r="AR766" s="25" t="s">
        <v>88</v>
      </c>
      <c r="AT766" s="25" t="s">
        <v>160</v>
      </c>
      <c r="AU766" s="25" t="s">
        <v>82</v>
      </c>
      <c r="AY766" s="25" t="s">
        <v>158</v>
      </c>
      <c r="BE766" s="214">
        <f>IF(N766="základní",J766,0)</f>
        <v>0</v>
      </c>
      <c r="BF766" s="214">
        <f>IF(N766="snížená",J766,0)</f>
        <v>0</v>
      </c>
      <c r="BG766" s="214">
        <f>IF(N766="zákl. přenesená",J766,0)</f>
        <v>0</v>
      </c>
      <c r="BH766" s="214">
        <f>IF(N766="sníž. přenesená",J766,0)</f>
        <v>0</v>
      </c>
      <c r="BI766" s="214">
        <f>IF(N766="nulová",J766,0)</f>
        <v>0</v>
      </c>
      <c r="BJ766" s="25" t="s">
        <v>78</v>
      </c>
      <c r="BK766" s="214">
        <f>ROUND(I766*H766,2)</f>
        <v>0</v>
      </c>
      <c r="BL766" s="25" t="s">
        <v>88</v>
      </c>
      <c r="BM766" s="25" t="s">
        <v>2710</v>
      </c>
    </row>
    <row r="767" spans="2:51" s="12" customFormat="1" ht="13.5">
      <c r="B767" s="223"/>
      <c r="D767" s="216" t="s">
        <v>166</v>
      </c>
      <c r="E767" s="224" t="s">
        <v>5</v>
      </c>
      <c r="F767" s="225" t="s">
        <v>78</v>
      </c>
      <c r="H767" s="226">
        <v>1</v>
      </c>
      <c r="I767" s="227"/>
      <c r="L767" s="223"/>
      <c r="M767" s="228"/>
      <c r="N767" s="229"/>
      <c r="O767" s="229"/>
      <c r="P767" s="229"/>
      <c r="Q767" s="229"/>
      <c r="R767" s="229"/>
      <c r="S767" s="229"/>
      <c r="T767" s="230"/>
      <c r="AT767" s="224" t="s">
        <v>166</v>
      </c>
      <c r="AU767" s="224" t="s">
        <v>82</v>
      </c>
      <c r="AV767" s="12" t="s">
        <v>82</v>
      </c>
      <c r="AW767" s="12" t="s">
        <v>36</v>
      </c>
      <c r="AX767" s="12" t="s">
        <v>73</v>
      </c>
      <c r="AY767" s="224" t="s">
        <v>158</v>
      </c>
    </row>
    <row r="768" spans="2:51" s="13" customFormat="1" ht="13.5">
      <c r="B768" s="231"/>
      <c r="D768" s="216" t="s">
        <v>166</v>
      </c>
      <c r="E768" s="232" t="s">
        <v>5</v>
      </c>
      <c r="F768" s="233" t="s">
        <v>169</v>
      </c>
      <c r="H768" s="234">
        <v>1</v>
      </c>
      <c r="I768" s="235"/>
      <c r="L768" s="231"/>
      <c r="M768" s="236"/>
      <c r="N768" s="237"/>
      <c r="O768" s="237"/>
      <c r="P768" s="237"/>
      <c r="Q768" s="237"/>
      <c r="R768" s="237"/>
      <c r="S768" s="237"/>
      <c r="T768" s="238"/>
      <c r="AT768" s="232" t="s">
        <v>166</v>
      </c>
      <c r="AU768" s="232" t="s">
        <v>82</v>
      </c>
      <c r="AV768" s="13" t="s">
        <v>88</v>
      </c>
      <c r="AW768" s="13" t="s">
        <v>36</v>
      </c>
      <c r="AX768" s="13" t="s">
        <v>78</v>
      </c>
      <c r="AY768" s="232" t="s">
        <v>158</v>
      </c>
    </row>
    <row r="769" spans="2:63" s="10" customFormat="1" ht="29.85" customHeight="1">
      <c r="B769" s="189"/>
      <c r="D769" s="190" t="s">
        <v>72</v>
      </c>
      <c r="E769" s="200" t="s">
        <v>1005</v>
      </c>
      <c r="F769" s="200" t="s">
        <v>1006</v>
      </c>
      <c r="I769" s="192"/>
      <c r="J769" s="201">
        <f>BK769</f>
        <v>0</v>
      </c>
      <c r="L769" s="189"/>
      <c r="M769" s="194"/>
      <c r="N769" s="195"/>
      <c r="O769" s="195"/>
      <c r="P769" s="196">
        <f>SUM(P770:P775)</f>
        <v>0</v>
      </c>
      <c r="Q769" s="195"/>
      <c r="R769" s="196">
        <f>SUM(R770:R775)</f>
        <v>0</v>
      </c>
      <c r="S769" s="195"/>
      <c r="T769" s="197">
        <f>SUM(T770:T775)</f>
        <v>0</v>
      </c>
      <c r="AR769" s="190" t="s">
        <v>78</v>
      </c>
      <c r="AT769" s="198" t="s">
        <v>72</v>
      </c>
      <c r="AU769" s="198" t="s">
        <v>78</v>
      </c>
      <c r="AY769" s="190" t="s">
        <v>158</v>
      </c>
      <c r="BK769" s="199">
        <f>SUM(BK770:BK775)</f>
        <v>0</v>
      </c>
    </row>
    <row r="770" spans="2:65" s="1" customFormat="1" ht="38.25" customHeight="1">
      <c r="B770" s="202"/>
      <c r="C770" s="203" t="s">
        <v>961</v>
      </c>
      <c r="D770" s="203" t="s">
        <v>160</v>
      </c>
      <c r="E770" s="204" t="s">
        <v>1008</v>
      </c>
      <c r="F770" s="205" t="s">
        <v>1009</v>
      </c>
      <c r="G770" s="206" t="s">
        <v>279</v>
      </c>
      <c r="H770" s="207">
        <v>274.964</v>
      </c>
      <c r="I770" s="208"/>
      <c r="J770" s="209">
        <f>ROUND(I770*H770,2)</f>
        <v>0</v>
      </c>
      <c r="K770" s="205" t="s">
        <v>164</v>
      </c>
      <c r="L770" s="47"/>
      <c r="M770" s="210" t="s">
        <v>5</v>
      </c>
      <c r="N770" s="211" t="s">
        <v>44</v>
      </c>
      <c r="O770" s="48"/>
      <c r="P770" s="212">
        <f>O770*H770</f>
        <v>0</v>
      </c>
      <c r="Q770" s="212">
        <v>0</v>
      </c>
      <c r="R770" s="212">
        <f>Q770*H770</f>
        <v>0</v>
      </c>
      <c r="S770" s="212">
        <v>0</v>
      </c>
      <c r="T770" s="213">
        <f>S770*H770</f>
        <v>0</v>
      </c>
      <c r="AR770" s="25" t="s">
        <v>88</v>
      </c>
      <c r="AT770" s="25" t="s">
        <v>160</v>
      </c>
      <c r="AU770" s="25" t="s">
        <v>82</v>
      </c>
      <c r="AY770" s="25" t="s">
        <v>158</v>
      </c>
      <c r="BE770" s="214">
        <f>IF(N770="základní",J770,0)</f>
        <v>0</v>
      </c>
      <c r="BF770" s="214">
        <f>IF(N770="snížená",J770,0)</f>
        <v>0</v>
      </c>
      <c r="BG770" s="214">
        <f>IF(N770="zákl. přenesená",J770,0)</f>
        <v>0</v>
      </c>
      <c r="BH770" s="214">
        <f>IF(N770="sníž. přenesená",J770,0)</f>
        <v>0</v>
      </c>
      <c r="BI770" s="214">
        <f>IF(N770="nulová",J770,0)</f>
        <v>0</v>
      </c>
      <c r="BJ770" s="25" t="s">
        <v>78</v>
      </c>
      <c r="BK770" s="214">
        <f>ROUND(I770*H770,2)</f>
        <v>0</v>
      </c>
      <c r="BL770" s="25" t="s">
        <v>88</v>
      </c>
      <c r="BM770" s="25" t="s">
        <v>2711</v>
      </c>
    </row>
    <row r="771" spans="2:65" s="1" customFormat="1" ht="25.5" customHeight="1">
      <c r="B771" s="202"/>
      <c r="C771" s="203" t="s">
        <v>966</v>
      </c>
      <c r="D771" s="203" t="s">
        <v>160</v>
      </c>
      <c r="E771" s="204" t="s">
        <v>1012</v>
      </c>
      <c r="F771" s="205" t="s">
        <v>1013</v>
      </c>
      <c r="G771" s="206" t="s">
        <v>279</v>
      </c>
      <c r="H771" s="207">
        <v>274.964</v>
      </c>
      <c r="I771" s="208"/>
      <c r="J771" s="209">
        <f>ROUND(I771*H771,2)</f>
        <v>0</v>
      </c>
      <c r="K771" s="205" t="s">
        <v>164</v>
      </c>
      <c r="L771" s="47"/>
      <c r="M771" s="210" t="s">
        <v>5</v>
      </c>
      <c r="N771" s="211" t="s">
        <v>44</v>
      </c>
      <c r="O771" s="48"/>
      <c r="P771" s="212">
        <f>O771*H771</f>
        <v>0</v>
      </c>
      <c r="Q771" s="212">
        <v>0</v>
      </c>
      <c r="R771" s="212">
        <f>Q771*H771</f>
        <v>0</v>
      </c>
      <c r="S771" s="212">
        <v>0</v>
      </c>
      <c r="T771" s="213">
        <f>S771*H771</f>
        <v>0</v>
      </c>
      <c r="AR771" s="25" t="s">
        <v>88</v>
      </c>
      <c r="AT771" s="25" t="s">
        <v>160</v>
      </c>
      <c r="AU771" s="25" t="s">
        <v>82</v>
      </c>
      <c r="AY771" s="25" t="s">
        <v>158</v>
      </c>
      <c r="BE771" s="214">
        <f>IF(N771="základní",J771,0)</f>
        <v>0</v>
      </c>
      <c r="BF771" s="214">
        <f>IF(N771="snížená",J771,0)</f>
        <v>0</v>
      </c>
      <c r="BG771" s="214">
        <f>IF(N771="zákl. přenesená",J771,0)</f>
        <v>0</v>
      </c>
      <c r="BH771" s="214">
        <f>IF(N771="sníž. přenesená",J771,0)</f>
        <v>0</v>
      </c>
      <c r="BI771" s="214">
        <f>IF(N771="nulová",J771,0)</f>
        <v>0</v>
      </c>
      <c r="BJ771" s="25" t="s">
        <v>78</v>
      </c>
      <c r="BK771" s="214">
        <f>ROUND(I771*H771,2)</f>
        <v>0</v>
      </c>
      <c r="BL771" s="25" t="s">
        <v>88</v>
      </c>
      <c r="BM771" s="25" t="s">
        <v>2712</v>
      </c>
    </row>
    <row r="772" spans="2:65" s="1" customFormat="1" ht="25.5" customHeight="1">
      <c r="B772" s="202"/>
      <c r="C772" s="203" t="s">
        <v>974</v>
      </c>
      <c r="D772" s="203" t="s">
        <v>160</v>
      </c>
      <c r="E772" s="204" t="s">
        <v>1015</v>
      </c>
      <c r="F772" s="205" t="s">
        <v>1016</v>
      </c>
      <c r="G772" s="206" t="s">
        <v>279</v>
      </c>
      <c r="H772" s="207">
        <v>4124.46</v>
      </c>
      <c r="I772" s="208"/>
      <c r="J772" s="209">
        <f>ROUND(I772*H772,2)</f>
        <v>0</v>
      </c>
      <c r="K772" s="205" t="s">
        <v>164</v>
      </c>
      <c r="L772" s="47"/>
      <c r="M772" s="210" t="s">
        <v>5</v>
      </c>
      <c r="N772" s="211" t="s">
        <v>44</v>
      </c>
      <c r="O772" s="48"/>
      <c r="P772" s="212">
        <f>O772*H772</f>
        <v>0</v>
      </c>
      <c r="Q772" s="212">
        <v>0</v>
      </c>
      <c r="R772" s="212">
        <f>Q772*H772</f>
        <v>0</v>
      </c>
      <c r="S772" s="212">
        <v>0</v>
      </c>
      <c r="T772" s="213">
        <f>S772*H772</f>
        <v>0</v>
      </c>
      <c r="AR772" s="25" t="s">
        <v>88</v>
      </c>
      <c r="AT772" s="25" t="s">
        <v>160</v>
      </c>
      <c r="AU772" s="25" t="s">
        <v>82</v>
      </c>
      <c r="AY772" s="25" t="s">
        <v>158</v>
      </c>
      <c r="BE772" s="214">
        <f>IF(N772="základní",J772,0)</f>
        <v>0</v>
      </c>
      <c r="BF772" s="214">
        <f>IF(N772="snížená",J772,0)</f>
        <v>0</v>
      </c>
      <c r="BG772" s="214">
        <f>IF(N772="zákl. přenesená",J772,0)</f>
        <v>0</v>
      </c>
      <c r="BH772" s="214">
        <f>IF(N772="sníž. přenesená",J772,0)</f>
        <v>0</v>
      </c>
      <c r="BI772" s="214">
        <f>IF(N772="nulová",J772,0)</f>
        <v>0</v>
      </c>
      <c r="BJ772" s="25" t="s">
        <v>78</v>
      </c>
      <c r="BK772" s="214">
        <f>ROUND(I772*H772,2)</f>
        <v>0</v>
      </c>
      <c r="BL772" s="25" t="s">
        <v>88</v>
      </c>
      <c r="BM772" s="25" t="s">
        <v>2713</v>
      </c>
    </row>
    <row r="773" spans="2:51" s="12" customFormat="1" ht="13.5">
      <c r="B773" s="223"/>
      <c r="D773" s="216" t="s">
        <v>166</v>
      </c>
      <c r="E773" s="224" t="s">
        <v>5</v>
      </c>
      <c r="F773" s="225" t="s">
        <v>2714</v>
      </c>
      <c r="H773" s="226">
        <v>4124.46</v>
      </c>
      <c r="I773" s="227"/>
      <c r="L773" s="223"/>
      <c r="M773" s="228"/>
      <c r="N773" s="229"/>
      <c r="O773" s="229"/>
      <c r="P773" s="229"/>
      <c r="Q773" s="229"/>
      <c r="R773" s="229"/>
      <c r="S773" s="229"/>
      <c r="T773" s="230"/>
      <c r="AT773" s="224" t="s">
        <v>166</v>
      </c>
      <c r="AU773" s="224" t="s">
        <v>82</v>
      </c>
      <c r="AV773" s="12" t="s">
        <v>82</v>
      </c>
      <c r="AW773" s="12" t="s">
        <v>36</v>
      </c>
      <c r="AX773" s="12" t="s">
        <v>73</v>
      </c>
      <c r="AY773" s="224" t="s">
        <v>158</v>
      </c>
    </row>
    <row r="774" spans="2:51" s="13" customFormat="1" ht="13.5">
      <c r="B774" s="231"/>
      <c r="D774" s="216" t="s">
        <v>166</v>
      </c>
      <c r="E774" s="232" t="s">
        <v>5</v>
      </c>
      <c r="F774" s="233" t="s">
        <v>169</v>
      </c>
      <c r="H774" s="234">
        <v>4124.46</v>
      </c>
      <c r="I774" s="235"/>
      <c r="L774" s="231"/>
      <c r="M774" s="236"/>
      <c r="N774" s="237"/>
      <c r="O774" s="237"/>
      <c r="P774" s="237"/>
      <c r="Q774" s="237"/>
      <c r="R774" s="237"/>
      <c r="S774" s="237"/>
      <c r="T774" s="238"/>
      <c r="AT774" s="232" t="s">
        <v>166</v>
      </c>
      <c r="AU774" s="232" t="s">
        <v>82</v>
      </c>
      <c r="AV774" s="13" t="s">
        <v>88</v>
      </c>
      <c r="AW774" s="13" t="s">
        <v>36</v>
      </c>
      <c r="AX774" s="13" t="s">
        <v>78</v>
      </c>
      <c r="AY774" s="232" t="s">
        <v>158</v>
      </c>
    </row>
    <row r="775" spans="2:65" s="1" customFormat="1" ht="38.25" customHeight="1">
      <c r="B775" s="202"/>
      <c r="C775" s="203" t="s">
        <v>987</v>
      </c>
      <c r="D775" s="203" t="s">
        <v>160</v>
      </c>
      <c r="E775" s="204" t="s">
        <v>1020</v>
      </c>
      <c r="F775" s="205" t="s">
        <v>1021</v>
      </c>
      <c r="G775" s="206" t="s">
        <v>279</v>
      </c>
      <c r="H775" s="207">
        <v>274.964</v>
      </c>
      <c r="I775" s="208"/>
      <c r="J775" s="209">
        <f>ROUND(I775*H775,2)</f>
        <v>0</v>
      </c>
      <c r="K775" s="205" t="s">
        <v>164</v>
      </c>
      <c r="L775" s="47"/>
      <c r="M775" s="210" t="s">
        <v>5</v>
      </c>
      <c r="N775" s="211" t="s">
        <v>44</v>
      </c>
      <c r="O775" s="48"/>
      <c r="P775" s="212">
        <f>O775*H775</f>
        <v>0</v>
      </c>
      <c r="Q775" s="212">
        <v>0</v>
      </c>
      <c r="R775" s="212">
        <f>Q775*H775</f>
        <v>0</v>
      </c>
      <c r="S775" s="212">
        <v>0</v>
      </c>
      <c r="T775" s="213">
        <f>S775*H775</f>
        <v>0</v>
      </c>
      <c r="AR775" s="25" t="s">
        <v>88</v>
      </c>
      <c r="AT775" s="25" t="s">
        <v>160</v>
      </c>
      <c r="AU775" s="25" t="s">
        <v>82</v>
      </c>
      <c r="AY775" s="25" t="s">
        <v>158</v>
      </c>
      <c r="BE775" s="214">
        <f>IF(N775="základní",J775,0)</f>
        <v>0</v>
      </c>
      <c r="BF775" s="214">
        <f>IF(N775="snížená",J775,0)</f>
        <v>0</v>
      </c>
      <c r="BG775" s="214">
        <f>IF(N775="zákl. přenesená",J775,0)</f>
        <v>0</v>
      </c>
      <c r="BH775" s="214">
        <f>IF(N775="sníž. přenesená",J775,0)</f>
        <v>0</v>
      </c>
      <c r="BI775" s="214">
        <f>IF(N775="nulová",J775,0)</f>
        <v>0</v>
      </c>
      <c r="BJ775" s="25" t="s">
        <v>78</v>
      </c>
      <c r="BK775" s="214">
        <f>ROUND(I775*H775,2)</f>
        <v>0</v>
      </c>
      <c r="BL775" s="25" t="s">
        <v>88</v>
      </c>
      <c r="BM775" s="25" t="s">
        <v>2715</v>
      </c>
    </row>
    <row r="776" spans="2:63" s="10" customFormat="1" ht="29.85" customHeight="1">
      <c r="B776" s="189"/>
      <c r="D776" s="190" t="s">
        <v>72</v>
      </c>
      <c r="E776" s="200" t="s">
        <v>1023</v>
      </c>
      <c r="F776" s="200" t="s">
        <v>1024</v>
      </c>
      <c r="I776" s="192"/>
      <c r="J776" s="201">
        <f>BK776</f>
        <v>0</v>
      </c>
      <c r="L776" s="189"/>
      <c r="M776" s="194"/>
      <c r="N776" s="195"/>
      <c r="O776" s="195"/>
      <c r="P776" s="196">
        <f>P777</f>
        <v>0</v>
      </c>
      <c r="Q776" s="195"/>
      <c r="R776" s="196">
        <f>R777</f>
        <v>0</v>
      </c>
      <c r="S776" s="195"/>
      <c r="T776" s="197">
        <f>T777</f>
        <v>0</v>
      </c>
      <c r="AR776" s="190" t="s">
        <v>78</v>
      </c>
      <c r="AT776" s="198" t="s">
        <v>72</v>
      </c>
      <c r="AU776" s="198" t="s">
        <v>78</v>
      </c>
      <c r="AY776" s="190" t="s">
        <v>158</v>
      </c>
      <c r="BK776" s="199">
        <f>BK777</f>
        <v>0</v>
      </c>
    </row>
    <row r="777" spans="2:65" s="1" customFormat="1" ht="38.25" customHeight="1">
      <c r="B777" s="202"/>
      <c r="C777" s="203" t="s">
        <v>996</v>
      </c>
      <c r="D777" s="203" t="s">
        <v>160</v>
      </c>
      <c r="E777" s="204" t="s">
        <v>1026</v>
      </c>
      <c r="F777" s="205" t="s">
        <v>1027</v>
      </c>
      <c r="G777" s="206" t="s">
        <v>279</v>
      </c>
      <c r="H777" s="207">
        <v>182.061</v>
      </c>
      <c r="I777" s="208"/>
      <c r="J777" s="209">
        <f>ROUND(I777*H777,2)</f>
        <v>0</v>
      </c>
      <c r="K777" s="205" t="s">
        <v>172</v>
      </c>
      <c r="L777" s="47"/>
      <c r="M777" s="210" t="s">
        <v>5</v>
      </c>
      <c r="N777" s="211" t="s">
        <v>44</v>
      </c>
      <c r="O777" s="48"/>
      <c r="P777" s="212">
        <f>O777*H777</f>
        <v>0</v>
      </c>
      <c r="Q777" s="212">
        <v>0</v>
      </c>
      <c r="R777" s="212">
        <f>Q777*H777</f>
        <v>0</v>
      </c>
      <c r="S777" s="212">
        <v>0</v>
      </c>
      <c r="T777" s="213">
        <f>S777*H777</f>
        <v>0</v>
      </c>
      <c r="AR777" s="25" t="s">
        <v>88</v>
      </c>
      <c r="AT777" s="25" t="s">
        <v>160</v>
      </c>
      <c r="AU777" s="25" t="s">
        <v>82</v>
      </c>
      <c r="AY777" s="25" t="s">
        <v>158</v>
      </c>
      <c r="BE777" s="214">
        <f>IF(N777="základní",J777,0)</f>
        <v>0</v>
      </c>
      <c r="BF777" s="214">
        <f>IF(N777="snížená",J777,0)</f>
        <v>0</v>
      </c>
      <c r="BG777" s="214">
        <f>IF(N777="zákl. přenesená",J777,0)</f>
        <v>0</v>
      </c>
      <c r="BH777" s="214">
        <f>IF(N777="sníž. přenesená",J777,0)</f>
        <v>0</v>
      </c>
      <c r="BI777" s="214">
        <f>IF(N777="nulová",J777,0)</f>
        <v>0</v>
      </c>
      <c r="BJ777" s="25" t="s">
        <v>78</v>
      </c>
      <c r="BK777" s="214">
        <f>ROUND(I777*H777,2)</f>
        <v>0</v>
      </c>
      <c r="BL777" s="25" t="s">
        <v>88</v>
      </c>
      <c r="BM777" s="25" t="s">
        <v>2716</v>
      </c>
    </row>
    <row r="778" spans="2:63" s="10" customFormat="1" ht="37.4" customHeight="1">
      <c r="B778" s="189"/>
      <c r="D778" s="190" t="s">
        <v>72</v>
      </c>
      <c r="E778" s="191" t="s">
        <v>1029</v>
      </c>
      <c r="F778" s="191" t="s">
        <v>1030</v>
      </c>
      <c r="I778" s="192"/>
      <c r="J778" s="193">
        <f>BK778</f>
        <v>0</v>
      </c>
      <c r="L778" s="189"/>
      <c r="M778" s="194"/>
      <c r="N778" s="195"/>
      <c r="O778" s="195"/>
      <c r="P778" s="196">
        <f>P779+P811+P913+P1033+P1050+P1054+P1060+P1106+P1117+P1195+P1226+P1236+P1246</f>
        <v>0</v>
      </c>
      <c r="Q778" s="195"/>
      <c r="R778" s="196">
        <f>R779+R811+R913+R1033+R1050+R1054+R1060+R1106+R1117+R1195+R1226+R1236+R1246</f>
        <v>1.495008</v>
      </c>
      <c r="S778" s="195"/>
      <c r="T778" s="197">
        <f>T779+T811+T913+T1033+T1050+T1054+T1060+T1106+T1117+T1195+T1226+T1236+T1246</f>
        <v>0</v>
      </c>
      <c r="AR778" s="190" t="s">
        <v>82</v>
      </c>
      <c r="AT778" s="198" t="s">
        <v>72</v>
      </c>
      <c r="AU778" s="198" t="s">
        <v>73</v>
      </c>
      <c r="AY778" s="190" t="s">
        <v>158</v>
      </c>
      <c r="BK778" s="199">
        <f>BK779+BK811+BK913+BK1033+BK1050+BK1054+BK1060+BK1106+BK1117+BK1195+BK1226+BK1236+BK1246</f>
        <v>0</v>
      </c>
    </row>
    <row r="779" spans="2:63" s="10" customFormat="1" ht="19.9" customHeight="1">
      <c r="B779" s="189"/>
      <c r="D779" s="190" t="s">
        <v>72</v>
      </c>
      <c r="E779" s="200" t="s">
        <v>1031</v>
      </c>
      <c r="F779" s="200" t="s">
        <v>1032</v>
      </c>
      <c r="I779" s="192"/>
      <c r="J779" s="201">
        <f>BK779</f>
        <v>0</v>
      </c>
      <c r="L779" s="189"/>
      <c r="M779" s="194"/>
      <c r="N779" s="195"/>
      <c r="O779" s="195"/>
      <c r="P779" s="196">
        <f>SUM(P780:P810)</f>
        <v>0</v>
      </c>
      <c r="Q779" s="195"/>
      <c r="R779" s="196">
        <f>SUM(R780:R810)</f>
        <v>0</v>
      </c>
      <c r="S779" s="195"/>
      <c r="T779" s="197">
        <f>SUM(T780:T810)</f>
        <v>0</v>
      </c>
      <c r="AR779" s="190" t="s">
        <v>82</v>
      </c>
      <c r="AT779" s="198" t="s">
        <v>72</v>
      </c>
      <c r="AU779" s="198" t="s">
        <v>78</v>
      </c>
      <c r="AY779" s="190" t="s">
        <v>158</v>
      </c>
      <c r="BK779" s="199">
        <f>SUM(BK780:BK810)</f>
        <v>0</v>
      </c>
    </row>
    <row r="780" spans="2:65" s="1" customFormat="1" ht="25.5" customHeight="1">
      <c r="B780" s="202"/>
      <c r="C780" s="203" t="s">
        <v>1001</v>
      </c>
      <c r="D780" s="203" t="s">
        <v>160</v>
      </c>
      <c r="E780" s="204" t="s">
        <v>1034</v>
      </c>
      <c r="F780" s="205" t="s">
        <v>1035</v>
      </c>
      <c r="G780" s="206" t="s">
        <v>163</v>
      </c>
      <c r="H780" s="207">
        <v>191.84</v>
      </c>
      <c r="I780" s="208"/>
      <c r="J780" s="209">
        <f>ROUND(I780*H780,2)</f>
        <v>0</v>
      </c>
      <c r="K780" s="205" t="s">
        <v>164</v>
      </c>
      <c r="L780" s="47"/>
      <c r="M780" s="210" t="s">
        <v>5</v>
      </c>
      <c r="N780" s="211" t="s">
        <v>44</v>
      </c>
      <c r="O780" s="48"/>
      <c r="P780" s="212">
        <f>O780*H780</f>
        <v>0</v>
      </c>
      <c r="Q780" s="212">
        <v>0</v>
      </c>
      <c r="R780" s="212">
        <f>Q780*H780</f>
        <v>0</v>
      </c>
      <c r="S780" s="212">
        <v>0</v>
      </c>
      <c r="T780" s="213">
        <f>S780*H780</f>
        <v>0</v>
      </c>
      <c r="AR780" s="25" t="s">
        <v>255</v>
      </c>
      <c r="AT780" s="25" t="s">
        <v>160</v>
      </c>
      <c r="AU780" s="25" t="s">
        <v>82</v>
      </c>
      <c r="AY780" s="25" t="s">
        <v>158</v>
      </c>
      <c r="BE780" s="214">
        <f>IF(N780="základní",J780,0)</f>
        <v>0</v>
      </c>
      <c r="BF780" s="214">
        <f>IF(N780="snížená",J780,0)</f>
        <v>0</v>
      </c>
      <c r="BG780" s="214">
        <f>IF(N780="zákl. přenesená",J780,0)</f>
        <v>0</v>
      </c>
      <c r="BH780" s="214">
        <f>IF(N780="sníž. přenesená",J780,0)</f>
        <v>0</v>
      </c>
      <c r="BI780" s="214">
        <f>IF(N780="nulová",J780,0)</f>
        <v>0</v>
      </c>
      <c r="BJ780" s="25" t="s">
        <v>78</v>
      </c>
      <c r="BK780" s="214">
        <f>ROUND(I780*H780,2)</f>
        <v>0</v>
      </c>
      <c r="BL780" s="25" t="s">
        <v>255</v>
      </c>
      <c r="BM780" s="25" t="s">
        <v>2717</v>
      </c>
    </row>
    <row r="781" spans="2:51" s="11" customFormat="1" ht="13.5">
      <c r="B781" s="215"/>
      <c r="D781" s="216" t="s">
        <v>166</v>
      </c>
      <c r="E781" s="217" t="s">
        <v>5</v>
      </c>
      <c r="F781" s="218" t="s">
        <v>551</v>
      </c>
      <c r="H781" s="217" t="s">
        <v>5</v>
      </c>
      <c r="I781" s="219"/>
      <c r="L781" s="215"/>
      <c r="M781" s="220"/>
      <c r="N781" s="221"/>
      <c r="O781" s="221"/>
      <c r="P781" s="221"/>
      <c r="Q781" s="221"/>
      <c r="R781" s="221"/>
      <c r="S781" s="221"/>
      <c r="T781" s="222"/>
      <c r="AT781" s="217" t="s">
        <v>166</v>
      </c>
      <c r="AU781" s="217" t="s">
        <v>82</v>
      </c>
      <c r="AV781" s="11" t="s">
        <v>78</v>
      </c>
      <c r="AW781" s="11" t="s">
        <v>36</v>
      </c>
      <c r="AX781" s="11" t="s">
        <v>73</v>
      </c>
      <c r="AY781" s="217" t="s">
        <v>158</v>
      </c>
    </row>
    <row r="782" spans="2:51" s="11" customFormat="1" ht="13.5">
      <c r="B782" s="215"/>
      <c r="D782" s="216" t="s">
        <v>166</v>
      </c>
      <c r="E782" s="217" t="s">
        <v>5</v>
      </c>
      <c r="F782" s="218" t="s">
        <v>552</v>
      </c>
      <c r="H782" s="217" t="s">
        <v>5</v>
      </c>
      <c r="I782" s="219"/>
      <c r="L782" s="215"/>
      <c r="M782" s="220"/>
      <c r="N782" s="221"/>
      <c r="O782" s="221"/>
      <c r="P782" s="221"/>
      <c r="Q782" s="221"/>
      <c r="R782" s="221"/>
      <c r="S782" s="221"/>
      <c r="T782" s="222"/>
      <c r="AT782" s="217" t="s">
        <v>166</v>
      </c>
      <c r="AU782" s="217" t="s">
        <v>82</v>
      </c>
      <c r="AV782" s="11" t="s">
        <v>78</v>
      </c>
      <c r="AW782" s="11" t="s">
        <v>36</v>
      </c>
      <c r="AX782" s="11" t="s">
        <v>73</v>
      </c>
      <c r="AY782" s="217" t="s">
        <v>158</v>
      </c>
    </row>
    <row r="783" spans="2:51" s="12" customFormat="1" ht="13.5">
      <c r="B783" s="223"/>
      <c r="D783" s="216" t="s">
        <v>166</v>
      </c>
      <c r="E783" s="224" t="s">
        <v>5</v>
      </c>
      <c r="F783" s="225" t="s">
        <v>2568</v>
      </c>
      <c r="H783" s="226">
        <v>52.32</v>
      </c>
      <c r="I783" s="227"/>
      <c r="L783" s="223"/>
      <c r="M783" s="228"/>
      <c r="N783" s="229"/>
      <c r="O783" s="229"/>
      <c r="P783" s="229"/>
      <c r="Q783" s="229"/>
      <c r="R783" s="229"/>
      <c r="S783" s="229"/>
      <c r="T783" s="230"/>
      <c r="AT783" s="224" t="s">
        <v>166</v>
      </c>
      <c r="AU783" s="224" t="s">
        <v>82</v>
      </c>
      <c r="AV783" s="12" t="s">
        <v>82</v>
      </c>
      <c r="AW783" s="12" t="s">
        <v>36</v>
      </c>
      <c r="AX783" s="12" t="s">
        <v>73</v>
      </c>
      <c r="AY783" s="224" t="s">
        <v>158</v>
      </c>
    </row>
    <row r="784" spans="2:51" s="11" customFormat="1" ht="13.5">
      <c r="B784" s="215"/>
      <c r="D784" s="216" t="s">
        <v>166</v>
      </c>
      <c r="E784" s="217" t="s">
        <v>5</v>
      </c>
      <c r="F784" s="218" t="s">
        <v>1037</v>
      </c>
      <c r="H784" s="217" t="s">
        <v>5</v>
      </c>
      <c r="I784" s="219"/>
      <c r="L784" s="215"/>
      <c r="M784" s="220"/>
      <c r="N784" s="221"/>
      <c r="O784" s="221"/>
      <c r="P784" s="221"/>
      <c r="Q784" s="221"/>
      <c r="R784" s="221"/>
      <c r="S784" s="221"/>
      <c r="T784" s="222"/>
      <c r="AT784" s="217" t="s">
        <v>166</v>
      </c>
      <c r="AU784" s="217" t="s">
        <v>82</v>
      </c>
      <c r="AV784" s="11" t="s">
        <v>78</v>
      </c>
      <c r="AW784" s="11" t="s">
        <v>36</v>
      </c>
      <c r="AX784" s="11" t="s">
        <v>73</v>
      </c>
      <c r="AY784" s="217" t="s">
        <v>158</v>
      </c>
    </row>
    <row r="785" spans="2:51" s="11" customFormat="1" ht="13.5">
      <c r="B785" s="215"/>
      <c r="D785" s="216" t="s">
        <v>166</v>
      </c>
      <c r="E785" s="217" t="s">
        <v>5</v>
      </c>
      <c r="F785" s="218" t="s">
        <v>1038</v>
      </c>
      <c r="H785" s="217" t="s">
        <v>5</v>
      </c>
      <c r="I785" s="219"/>
      <c r="L785" s="215"/>
      <c r="M785" s="220"/>
      <c r="N785" s="221"/>
      <c r="O785" s="221"/>
      <c r="P785" s="221"/>
      <c r="Q785" s="221"/>
      <c r="R785" s="221"/>
      <c r="S785" s="221"/>
      <c r="T785" s="222"/>
      <c r="AT785" s="217" t="s">
        <v>166</v>
      </c>
      <c r="AU785" s="217" t="s">
        <v>82</v>
      </c>
      <c r="AV785" s="11" t="s">
        <v>78</v>
      </c>
      <c r="AW785" s="11" t="s">
        <v>36</v>
      </c>
      <c r="AX785" s="11" t="s">
        <v>73</v>
      </c>
      <c r="AY785" s="217" t="s">
        <v>158</v>
      </c>
    </row>
    <row r="786" spans="2:51" s="12" customFormat="1" ht="13.5">
      <c r="B786" s="223"/>
      <c r="D786" s="216" t="s">
        <v>166</v>
      </c>
      <c r="E786" s="224" t="s">
        <v>5</v>
      </c>
      <c r="F786" s="225" t="s">
        <v>2718</v>
      </c>
      <c r="H786" s="226">
        <v>139.52</v>
      </c>
      <c r="I786" s="227"/>
      <c r="L786" s="223"/>
      <c r="M786" s="228"/>
      <c r="N786" s="229"/>
      <c r="O786" s="229"/>
      <c r="P786" s="229"/>
      <c r="Q786" s="229"/>
      <c r="R786" s="229"/>
      <c r="S786" s="229"/>
      <c r="T786" s="230"/>
      <c r="AT786" s="224" t="s">
        <v>166</v>
      </c>
      <c r="AU786" s="224" t="s">
        <v>82</v>
      </c>
      <c r="AV786" s="12" t="s">
        <v>82</v>
      </c>
      <c r="AW786" s="12" t="s">
        <v>36</v>
      </c>
      <c r="AX786" s="12" t="s">
        <v>73</v>
      </c>
      <c r="AY786" s="224" t="s">
        <v>158</v>
      </c>
    </row>
    <row r="787" spans="2:51" s="13" customFormat="1" ht="13.5">
      <c r="B787" s="231"/>
      <c r="D787" s="216" t="s">
        <v>166</v>
      </c>
      <c r="E787" s="232" t="s">
        <v>5</v>
      </c>
      <c r="F787" s="233" t="s">
        <v>169</v>
      </c>
      <c r="H787" s="234">
        <v>191.84</v>
      </c>
      <c r="I787" s="235"/>
      <c r="L787" s="231"/>
      <c r="M787" s="236"/>
      <c r="N787" s="237"/>
      <c r="O787" s="237"/>
      <c r="P787" s="237"/>
      <c r="Q787" s="237"/>
      <c r="R787" s="237"/>
      <c r="S787" s="237"/>
      <c r="T787" s="238"/>
      <c r="AT787" s="232" t="s">
        <v>166</v>
      </c>
      <c r="AU787" s="232" t="s">
        <v>82</v>
      </c>
      <c r="AV787" s="13" t="s">
        <v>88</v>
      </c>
      <c r="AW787" s="13" t="s">
        <v>36</v>
      </c>
      <c r="AX787" s="13" t="s">
        <v>78</v>
      </c>
      <c r="AY787" s="232" t="s">
        <v>158</v>
      </c>
    </row>
    <row r="788" spans="2:65" s="1" customFormat="1" ht="16.5" customHeight="1">
      <c r="B788" s="202"/>
      <c r="C788" s="239" t="s">
        <v>1007</v>
      </c>
      <c r="D788" s="239" t="s">
        <v>245</v>
      </c>
      <c r="E788" s="240" t="s">
        <v>1041</v>
      </c>
      <c r="F788" s="241" t="s">
        <v>1042</v>
      </c>
      <c r="G788" s="242" t="s">
        <v>279</v>
      </c>
      <c r="H788" s="243">
        <v>0.067</v>
      </c>
      <c r="I788" s="244"/>
      <c r="J788" s="245">
        <f>ROUND(I788*H788,2)</f>
        <v>0</v>
      </c>
      <c r="K788" s="241" t="s">
        <v>164</v>
      </c>
      <c r="L788" s="246"/>
      <c r="M788" s="247" t="s">
        <v>5</v>
      </c>
      <c r="N788" s="248" t="s">
        <v>44</v>
      </c>
      <c r="O788" s="48"/>
      <c r="P788" s="212">
        <f>O788*H788</f>
        <v>0</v>
      </c>
      <c r="Q788" s="212">
        <v>0</v>
      </c>
      <c r="R788" s="212">
        <f>Q788*H788</f>
        <v>0</v>
      </c>
      <c r="S788" s="212">
        <v>0</v>
      </c>
      <c r="T788" s="213">
        <f>S788*H788</f>
        <v>0</v>
      </c>
      <c r="AR788" s="25" t="s">
        <v>409</v>
      </c>
      <c r="AT788" s="25" t="s">
        <v>245</v>
      </c>
      <c r="AU788" s="25" t="s">
        <v>82</v>
      </c>
      <c r="AY788" s="25" t="s">
        <v>158</v>
      </c>
      <c r="BE788" s="214">
        <f>IF(N788="základní",J788,0)</f>
        <v>0</v>
      </c>
      <c r="BF788" s="214">
        <f>IF(N788="snížená",J788,0)</f>
        <v>0</v>
      </c>
      <c r="BG788" s="214">
        <f>IF(N788="zákl. přenesená",J788,0)</f>
        <v>0</v>
      </c>
      <c r="BH788" s="214">
        <f>IF(N788="sníž. přenesená",J788,0)</f>
        <v>0</v>
      </c>
      <c r="BI788" s="214">
        <f>IF(N788="nulová",J788,0)</f>
        <v>0</v>
      </c>
      <c r="BJ788" s="25" t="s">
        <v>78</v>
      </c>
      <c r="BK788" s="214">
        <f>ROUND(I788*H788,2)</f>
        <v>0</v>
      </c>
      <c r="BL788" s="25" t="s">
        <v>255</v>
      </c>
      <c r="BM788" s="25" t="s">
        <v>2719</v>
      </c>
    </row>
    <row r="789" spans="2:51" s="12" customFormat="1" ht="13.5">
      <c r="B789" s="223"/>
      <c r="D789" s="216" t="s">
        <v>166</v>
      </c>
      <c r="E789" s="224" t="s">
        <v>5</v>
      </c>
      <c r="F789" s="225" t="s">
        <v>2720</v>
      </c>
      <c r="H789" s="226">
        <v>0.067</v>
      </c>
      <c r="I789" s="227"/>
      <c r="L789" s="223"/>
      <c r="M789" s="228"/>
      <c r="N789" s="229"/>
      <c r="O789" s="229"/>
      <c r="P789" s="229"/>
      <c r="Q789" s="229"/>
      <c r="R789" s="229"/>
      <c r="S789" s="229"/>
      <c r="T789" s="230"/>
      <c r="AT789" s="224" t="s">
        <v>166</v>
      </c>
      <c r="AU789" s="224" t="s">
        <v>82</v>
      </c>
      <c r="AV789" s="12" t="s">
        <v>82</v>
      </c>
      <c r="AW789" s="12" t="s">
        <v>36</v>
      </c>
      <c r="AX789" s="12" t="s">
        <v>73</v>
      </c>
      <c r="AY789" s="224" t="s">
        <v>158</v>
      </c>
    </row>
    <row r="790" spans="2:51" s="13" customFormat="1" ht="13.5">
      <c r="B790" s="231"/>
      <c r="D790" s="216" t="s">
        <v>166</v>
      </c>
      <c r="E790" s="232" t="s">
        <v>5</v>
      </c>
      <c r="F790" s="233" t="s">
        <v>169</v>
      </c>
      <c r="H790" s="234">
        <v>0.067</v>
      </c>
      <c r="I790" s="235"/>
      <c r="L790" s="231"/>
      <c r="M790" s="236"/>
      <c r="N790" s="237"/>
      <c r="O790" s="237"/>
      <c r="P790" s="237"/>
      <c r="Q790" s="237"/>
      <c r="R790" s="237"/>
      <c r="S790" s="237"/>
      <c r="T790" s="238"/>
      <c r="AT790" s="232" t="s">
        <v>166</v>
      </c>
      <c r="AU790" s="232" t="s">
        <v>82</v>
      </c>
      <c r="AV790" s="13" t="s">
        <v>88</v>
      </c>
      <c r="AW790" s="13" t="s">
        <v>36</v>
      </c>
      <c r="AX790" s="13" t="s">
        <v>78</v>
      </c>
      <c r="AY790" s="232" t="s">
        <v>158</v>
      </c>
    </row>
    <row r="791" spans="2:65" s="1" customFormat="1" ht="25.5" customHeight="1">
      <c r="B791" s="202"/>
      <c r="C791" s="203" t="s">
        <v>1011</v>
      </c>
      <c r="D791" s="203" t="s">
        <v>160</v>
      </c>
      <c r="E791" s="204" t="s">
        <v>1046</v>
      </c>
      <c r="F791" s="205" t="s">
        <v>1047</v>
      </c>
      <c r="G791" s="206" t="s">
        <v>163</v>
      </c>
      <c r="H791" s="207">
        <v>191.84</v>
      </c>
      <c r="I791" s="208"/>
      <c r="J791" s="209">
        <f>ROUND(I791*H791,2)</f>
        <v>0</v>
      </c>
      <c r="K791" s="205" t="s">
        <v>164</v>
      </c>
      <c r="L791" s="47"/>
      <c r="M791" s="210" t="s">
        <v>5</v>
      </c>
      <c r="N791" s="211" t="s">
        <v>44</v>
      </c>
      <c r="O791" s="48"/>
      <c r="P791" s="212">
        <f>O791*H791</f>
        <v>0</v>
      </c>
      <c r="Q791" s="212">
        <v>0</v>
      </c>
      <c r="R791" s="212">
        <f>Q791*H791</f>
        <v>0</v>
      </c>
      <c r="S791" s="212">
        <v>0</v>
      </c>
      <c r="T791" s="213">
        <f>S791*H791</f>
        <v>0</v>
      </c>
      <c r="AR791" s="25" t="s">
        <v>255</v>
      </c>
      <c r="AT791" s="25" t="s">
        <v>160</v>
      </c>
      <c r="AU791" s="25" t="s">
        <v>82</v>
      </c>
      <c r="AY791" s="25" t="s">
        <v>158</v>
      </c>
      <c r="BE791" s="214">
        <f>IF(N791="základní",J791,0)</f>
        <v>0</v>
      </c>
      <c r="BF791" s="214">
        <f>IF(N791="snížená",J791,0)</f>
        <v>0</v>
      </c>
      <c r="BG791" s="214">
        <f>IF(N791="zákl. přenesená",J791,0)</f>
        <v>0</v>
      </c>
      <c r="BH791" s="214">
        <f>IF(N791="sníž. přenesená",J791,0)</f>
        <v>0</v>
      </c>
      <c r="BI791" s="214">
        <f>IF(N791="nulová",J791,0)</f>
        <v>0</v>
      </c>
      <c r="BJ791" s="25" t="s">
        <v>78</v>
      </c>
      <c r="BK791" s="214">
        <f>ROUND(I791*H791,2)</f>
        <v>0</v>
      </c>
      <c r="BL791" s="25" t="s">
        <v>255</v>
      </c>
      <c r="BM791" s="25" t="s">
        <v>2721</v>
      </c>
    </row>
    <row r="792" spans="2:51" s="11" customFormat="1" ht="13.5">
      <c r="B792" s="215"/>
      <c r="D792" s="216" t="s">
        <v>166</v>
      </c>
      <c r="E792" s="217" t="s">
        <v>5</v>
      </c>
      <c r="F792" s="218" t="s">
        <v>551</v>
      </c>
      <c r="H792" s="217" t="s">
        <v>5</v>
      </c>
      <c r="I792" s="219"/>
      <c r="L792" s="215"/>
      <c r="M792" s="220"/>
      <c r="N792" s="221"/>
      <c r="O792" s="221"/>
      <c r="P792" s="221"/>
      <c r="Q792" s="221"/>
      <c r="R792" s="221"/>
      <c r="S792" s="221"/>
      <c r="T792" s="222"/>
      <c r="AT792" s="217" t="s">
        <v>166</v>
      </c>
      <c r="AU792" s="217" t="s">
        <v>82</v>
      </c>
      <c r="AV792" s="11" t="s">
        <v>78</v>
      </c>
      <c r="AW792" s="11" t="s">
        <v>36</v>
      </c>
      <c r="AX792" s="11" t="s">
        <v>73</v>
      </c>
      <c r="AY792" s="217" t="s">
        <v>158</v>
      </c>
    </row>
    <row r="793" spans="2:51" s="11" customFormat="1" ht="13.5">
      <c r="B793" s="215"/>
      <c r="D793" s="216" t="s">
        <v>166</v>
      </c>
      <c r="E793" s="217" t="s">
        <v>5</v>
      </c>
      <c r="F793" s="218" t="s">
        <v>552</v>
      </c>
      <c r="H793" s="217" t="s">
        <v>5</v>
      </c>
      <c r="I793" s="219"/>
      <c r="L793" s="215"/>
      <c r="M793" s="220"/>
      <c r="N793" s="221"/>
      <c r="O793" s="221"/>
      <c r="P793" s="221"/>
      <c r="Q793" s="221"/>
      <c r="R793" s="221"/>
      <c r="S793" s="221"/>
      <c r="T793" s="222"/>
      <c r="AT793" s="217" t="s">
        <v>166</v>
      </c>
      <c r="AU793" s="217" t="s">
        <v>82</v>
      </c>
      <c r="AV793" s="11" t="s">
        <v>78</v>
      </c>
      <c r="AW793" s="11" t="s">
        <v>36</v>
      </c>
      <c r="AX793" s="11" t="s">
        <v>73</v>
      </c>
      <c r="AY793" s="217" t="s">
        <v>158</v>
      </c>
    </row>
    <row r="794" spans="2:51" s="12" customFormat="1" ht="13.5">
      <c r="B794" s="223"/>
      <c r="D794" s="216" t="s">
        <v>166</v>
      </c>
      <c r="E794" s="224" t="s">
        <v>5</v>
      </c>
      <c r="F794" s="225" t="s">
        <v>2568</v>
      </c>
      <c r="H794" s="226">
        <v>52.32</v>
      </c>
      <c r="I794" s="227"/>
      <c r="L794" s="223"/>
      <c r="M794" s="228"/>
      <c r="N794" s="229"/>
      <c r="O794" s="229"/>
      <c r="P794" s="229"/>
      <c r="Q794" s="229"/>
      <c r="R794" s="229"/>
      <c r="S794" s="229"/>
      <c r="T794" s="230"/>
      <c r="AT794" s="224" t="s">
        <v>166</v>
      </c>
      <c r="AU794" s="224" t="s">
        <v>82</v>
      </c>
      <c r="AV794" s="12" t="s">
        <v>82</v>
      </c>
      <c r="AW794" s="12" t="s">
        <v>36</v>
      </c>
      <c r="AX794" s="12" t="s">
        <v>73</v>
      </c>
      <c r="AY794" s="224" t="s">
        <v>158</v>
      </c>
    </row>
    <row r="795" spans="2:51" s="11" customFormat="1" ht="13.5">
      <c r="B795" s="215"/>
      <c r="D795" s="216" t="s">
        <v>166</v>
      </c>
      <c r="E795" s="217" t="s">
        <v>5</v>
      </c>
      <c r="F795" s="218" t="s">
        <v>1037</v>
      </c>
      <c r="H795" s="217" t="s">
        <v>5</v>
      </c>
      <c r="I795" s="219"/>
      <c r="L795" s="215"/>
      <c r="M795" s="220"/>
      <c r="N795" s="221"/>
      <c r="O795" s="221"/>
      <c r="P795" s="221"/>
      <c r="Q795" s="221"/>
      <c r="R795" s="221"/>
      <c r="S795" s="221"/>
      <c r="T795" s="222"/>
      <c r="AT795" s="217" t="s">
        <v>166</v>
      </c>
      <c r="AU795" s="217" t="s">
        <v>82</v>
      </c>
      <c r="AV795" s="11" t="s">
        <v>78</v>
      </c>
      <c r="AW795" s="11" t="s">
        <v>36</v>
      </c>
      <c r="AX795" s="11" t="s">
        <v>73</v>
      </c>
      <c r="AY795" s="217" t="s">
        <v>158</v>
      </c>
    </row>
    <row r="796" spans="2:51" s="11" customFormat="1" ht="13.5">
      <c r="B796" s="215"/>
      <c r="D796" s="216" t="s">
        <v>166</v>
      </c>
      <c r="E796" s="217" t="s">
        <v>5</v>
      </c>
      <c r="F796" s="218" t="s">
        <v>1038</v>
      </c>
      <c r="H796" s="217" t="s">
        <v>5</v>
      </c>
      <c r="I796" s="219"/>
      <c r="L796" s="215"/>
      <c r="M796" s="220"/>
      <c r="N796" s="221"/>
      <c r="O796" s="221"/>
      <c r="P796" s="221"/>
      <c r="Q796" s="221"/>
      <c r="R796" s="221"/>
      <c r="S796" s="221"/>
      <c r="T796" s="222"/>
      <c r="AT796" s="217" t="s">
        <v>166</v>
      </c>
      <c r="AU796" s="217" t="s">
        <v>82</v>
      </c>
      <c r="AV796" s="11" t="s">
        <v>78</v>
      </c>
      <c r="AW796" s="11" t="s">
        <v>36</v>
      </c>
      <c r="AX796" s="11" t="s">
        <v>73</v>
      </c>
      <c r="AY796" s="217" t="s">
        <v>158</v>
      </c>
    </row>
    <row r="797" spans="2:51" s="12" customFormat="1" ht="13.5">
      <c r="B797" s="223"/>
      <c r="D797" s="216" t="s">
        <v>166</v>
      </c>
      <c r="E797" s="224" t="s">
        <v>5</v>
      </c>
      <c r="F797" s="225" t="s">
        <v>2718</v>
      </c>
      <c r="H797" s="226">
        <v>139.52</v>
      </c>
      <c r="I797" s="227"/>
      <c r="L797" s="223"/>
      <c r="M797" s="228"/>
      <c r="N797" s="229"/>
      <c r="O797" s="229"/>
      <c r="P797" s="229"/>
      <c r="Q797" s="229"/>
      <c r="R797" s="229"/>
      <c r="S797" s="229"/>
      <c r="T797" s="230"/>
      <c r="AT797" s="224" t="s">
        <v>166</v>
      </c>
      <c r="AU797" s="224" t="s">
        <v>82</v>
      </c>
      <c r="AV797" s="12" t="s">
        <v>82</v>
      </c>
      <c r="AW797" s="12" t="s">
        <v>36</v>
      </c>
      <c r="AX797" s="12" t="s">
        <v>73</v>
      </c>
      <c r="AY797" s="224" t="s">
        <v>158</v>
      </c>
    </row>
    <row r="798" spans="2:51" s="13" customFormat="1" ht="13.5">
      <c r="B798" s="231"/>
      <c r="D798" s="216" t="s">
        <v>166</v>
      </c>
      <c r="E798" s="232" t="s">
        <v>5</v>
      </c>
      <c r="F798" s="233" t="s">
        <v>169</v>
      </c>
      <c r="H798" s="234">
        <v>191.84</v>
      </c>
      <c r="I798" s="235"/>
      <c r="L798" s="231"/>
      <c r="M798" s="236"/>
      <c r="N798" s="237"/>
      <c r="O798" s="237"/>
      <c r="P798" s="237"/>
      <c r="Q798" s="237"/>
      <c r="R798" s="237"/>
      <c r="S798" s="237"/>
      <c r="T798" s="238"/>
      <c r="AT798" s="232" t="s">
        <v>166</v>
      </c>
      <c r="AU798" s="232" t="s">
        <v>82</v>
      </c>
      <c r="AV798" s="13" t="s">
        <v>88</v>
      </c>
      <c r="AW798" s="13" t="s">
        <v>36</v>
      </c>
      <c r="AX798" s="13" t="s">
        <v>78</v>
      </c>
      <c r="AY798" s="232" t="s">
        <v>158</v>
      </c>
    </row>
    <row r="799" spans="2:65" s="1" customFormat="1" ht="16.5" customHeight="1">
      <c r="B799" s="202"/>
      <c r="C799" s="239" t="s">
        <v>17</v>
      </c>
      <c r="D799" s="239" t="s">
        <v>245</v>
      </c>
      <c r="E799" s="240" t="s">
        <v>1050</v>
      </c>
      <c r="F799" s="241" t="s">
        <v>1051</v>
      </c>
      <c r="G799" s="242" t="s">
        <v>163</v>
      </c>
      <c r="H799" s="243">
        <v>220.616</v>
      </c>
      <c r="I799" s="244"/>
      <c r="J799" s="245">
        <f>ROUND(I799*H799,2)</f>
        <v>0</v>
      </c>
      <c r="K799" s="241" t="s">
        <v>5</v>
      </c>
      <c r="L799" s="246"/>
      <c r="M799" s="247" t="s">
        <v>5</v>
      </c>
      <c r="N799" s="248" t="s">
        <v>44</v>
      </c>
      <c r="O799" s="48"/>
      <c r="P799" s="212">
        <f>O799*H799</f>
        <v>0</v>
      </c>
      <c r="Q799" s="212">
        <v>0</v>
      </c>
      <c r="R799" s="212">
        <f>Q799*H799</f>
        <v>0</v>
      </c>
      <c r="S799" s="212">
        <v>0</v>
      </c>
      <c r="T799" s="213">
        <f>S799*H799</f>
        <v>0</v>
      </c>
      <c r="AR799" s="25" t="s">
        <v>409</v>
      </c>
      <c r="AT799" s="25" t="s">
        <v>245</v>
      </c>
      <c r="AU799" s="25" t="s">
        <v>82</v>
      </c>
      <c r="AY799" s="25" t="s">
        <v>158</v>
      </c>
      <c r="BE799" s="214">
        <f>IF(N799="základní",J799,0)</f>
        <v>0</v>
      </c>
      <c r="BF799" s="214">
        <f>IF(N799="snížená",J799,0)</f>
        <v>0</v>
      </c>
      <c r="BG799" s="214">
        <f>IF(N799="zákl. přenesená",J799,0)</f>
        <v>0</v>
      </c>
      <c r="BH799" s="214">
        <f>IF(N799="sníž. přenesená",J799,0)</f>
        <v>0</v>
      </c>
      <c r="BI799" s="214">
        <f>IF(N799="nulová",J799,0)</f>
        <v>0</v>
      </c>
      <c r="BJ799" s="25" t="s">
        <v>78</v>
      </c>
      <c r="BK799" s="214">
        <f>ROUND(I799*H799,2)</f>
        <v>0</v>
      </c>
      <c r="BL799" s="25" t="s">
        <v>255</v>
      </c>
      <c r="BM799" s="25" t="s">
        <v>2722</v>
      </c>
    </row>
    <row r="800" spans="2:51" s="12" customFormat="1" ht="13.5">
      <c r="B800" s="223"/>
      <c r="D800" s="216" t="s">
        <v>166</v>
      </c>
      <c r="E800" s="224" t="s">
        <v>5</v>
      </c>
      <c r="F800" s="225" t="s">
        <v>2723</v>
      </c>
      <c r="H800" s="226">
        <v>220.616</v>
      </c>
      <c r="I800" s="227"/>
      <c r="L800" s="223"/>
      <c r="M800" s="228"/>
      <c r="N800" s="229"/>
      <c r="O800" s="229"/>
      <c r="P800" s="229"/>
      <c r="Q800" s="229"/>
      <c r="R800" s="229"/>
      <c r="S800" s="229"/>
      <c r="T800" s="230"/>
      <c r="AT800" s="224" t="s">
        <v>166</v>
      </c>
      <c r="AU800" s="224" t="s">
        <v>82</v>
      </c>
      <c r="AV800" s="12" t="s">
        <v>82</v>
      </c>
      <c r="AW800" s="12" t="s">
        <v>36</v>
      </c>
      <c r="AX800" s="12" t="s">
        <v>73</v>
      </c>
      <c r="AY800" s="224" t="s">
        <v>158</v>
      </c>
    </row>
    <row r="801" spans="2:51" s="13" customFormat="1" ht="13.5">
      <c r="B801" s="231"/>
      <c r="D801" s="216" t="s">
        <v>166</v>
      </c>
      <c r="E801" s="232" t="s">
        <v>5</v>
      </c>
      <c r="F801" s="233" t="s">
        <v>169</v>
      </c>
      <c r="H801" s="234">
        <v>220.616</v>
      </c>
      <c r="I801" s="235"/>
      <c r="L801" s="231"/>
      <c r="M801" s="236"/>
      <c r="N801" s="237"/>
      <c r="O801" s="237"/>
      <c r="P801" s="237"/>
      <c r="Q801" s="237"/>
      <c r="R801" s="237"/>
      <c r="S801" s="237"/>
      <c r="T801" s="238"/>
      <c r="AT801" s="232" t="s">
        <v>166</v>
      </c>
      <c r="AU801" s="232" t="s">
        <v>82</v>
      </c>
      <c r="AV801" s="13" t="s">
        <v>88</v>
      </c>
      <c r="AW801" s="13" t="s">
        <v>36</v>
      </c>
      <c r="AX801" s="13" t="s">
        <v>78</v>
      </c>
      <c r="AY801" s="232" t="s">
        <v>158</v>
      </c>
    </row>
    <row r="802" spans="2:65" s="1" customFormat="1" ht="16.5" customHeight="1">
      <c r="B802" s="202"/>
      <c r="C802" s="203" t="s">
        <v>1019</v>
      </c>
      <c r="D802" s="203" t="s">
        <v>160</v>
      </c>
      <c r="E802" s="204" t="s">
        <v>1055</v>
      </c>
      <c r="F802" s="205" t="s">
        <v>1056</v>
      </c>
      <c r="G802" s="206" t="s">
        <v>304</v>
      </c>
      <c r="H802" s="207">
        <v>174.4</v>
      </c>
      <c r="I802" s="208"/>
      <c r="J802" s="209">
        <f>ROUND(I802*H802,2)</f>
        <v>0</v>
      </c>
      <c r="K802" s="205" t="s">
        <v>5</v>
      </c>
      <c r="L802" s="47"/>
      <c r="M802" s="210" t="s">
        <v>5</v>
      </c>
      <c r="N802" s="211" t="s">
        <v>44</v>
      </c>
      <c r="O802" s="48"/>
      <c r="P802" s="212">
        <f>O802*H802</f>
        <v>0</v>
      </c>
      <c r="Q802" s="212">
        <v>0</v>
      </c>
      <c r="R802" s="212">
        <f>Q802*H802</f>
        <v>0</v>
      </c>
      <c r="S802" s="212">
        <v>0</v>
      </c>
      <c r="T802" s="213">
        <f>S802*H802</f>
        <v>0</v>
      </c>
      <c r="AR802" s="25" t="s">
        <v>255</v>
      </c>
      <c r="AT802" s="25" t="s">
        <v>160</v>
      </c>
      <c r="AU802" s="25" t="s">
        <v>82</v>
      </c>
      <c r="AY802" s="25" t="s">
        <v>158</v>
      </c>
      <c r="BE802" s="214">
        <f>IF(N802="základní",J802,0)</f>
        <v>0</v>
      </c>
      <c r="BF802" s="214">
        <f>IF(N802="snížená",J802,0)</f>
        <v>0</v>
      </c>
      <c r="BG802" s="214">
        <f>IF(N802="zákl. přenesená",J802,0)</f>
        <v>0</v>
      </c>
      <c r="BH802" s="214">
        <f>IF(N802="sníž. přenesená",J802,0)</f>
        <v>0</v>
      </c>
      <c r="BI802" s="214">
        <f>IF(N802="nulová",J802,0)</f>
        <v>0</v>
      </c>
      <c r="BJ802" s="25" t="s">
        <v>78</v>
      </c>
      <c r="BK802" s="214">
        <f>ROUND(I802*H802,2)</f>
        <v>0</v>
      </c>
      <c r="BL802" s="25" t="s">
        <v>255</v>
      </c>
      <c r="BM802" s="25" t="s">
        <v>2724</v>
      </c>
    </row>
    <row r="803" spans="2:51" s="11" customFormat="1" ht="13.5">
      <c r="B803" s="215"/>
      <c r="D803" s="216" t="s">
        <v>166</v>
      </c>
      <c r="E803" s="217" t="s">
        <v>5</v>
      </c>
      <c r="F803" s="218" t="s">
        <v>1037</v>
      </c>
      <c r="H803" s="217" t="s">
        <v>5</v>
      </c>
      <c r="I803" s="219"/>
      <c r="L803" s="215"/>
      <c r="M803" s="220"/>
      <c r="N803" s="221"/>
      <c r="O803" s="221"/>
      <c r="P803" s="221"/>
      <c r="Q803" s="221"/>
      <c r="R803" s="221"/>
      <c r="S803" s="221"/>
      <c r="T803" s="222"/>
      <c r="AT803" s="217" t="s">
        <v>166</v>
      </c>
      <c r="AU803" s="217" t="s">
        <v>82</v>
      </c>
      <c r="AV803" s="11" t="s">
        <v>78</v>
      </c>
      <c r="AW803" s="11" t="s">
        <v>36</v>
      </c>
      <c r="AX803" s="11" t="s">
        <v>73</v>
      </c>
      <c r="AY803" s="217" t="s">
        <v>158</v>
      </c>
    </row>
    <row r="804" spans="2:51" s="12" customFormat="1" ht="13.5">
      <c r="B804" s="223"/>
      <c r="D804" s="216" t="s">
        <v>166</v>
      </c>
      <c r="E804" s="224" t="s">
        <v>5</v>
      </c>
      <c r="F804" s="225" t="s">
        <v>2725</v>
      </c>
      <c r="H804" s="226">
        <v>174.4</v>
      </c>
      <c r="I804" s="227"/>
      <c r="L804" s="223"/>
      <c r="M804" s="228"/>
      <c r="N804" s="229"/>
      <c r="O804" s="229"/>
      <c r="P804" s="229"/>
      <c r="Q804" s="229"/>
      <c r="R804" s="229"/>
      <c r="S804" s="229"/>
      <c r="T804" s="230"/>
      <c r="AT804" s="224" t="s">
        <v>166</v>
      </c>
      <c r="AU804" s="224" t="s">
        <v>82</v>
      </c>
      <c r="AV804" s="12" t="s">
        <v>82</v>
      </c>
      <c r="AW804" s="12" t="s">
        <v>36</v>
      </c>
      <c r="AX804" s="12" t="s">
        <v>73</v>
      </c>
      <c r="AY804" s="224" t="s">
        <v>158</v>
      </c>
    </row>
    <row r="805" spans="2:51" s="13" customFormat="1" ht="13.5">
      <c r="B805" s="231"/>
      <c r="D805" s="216" t="s">
        <v>166</v>
      </c>
      <c r="E805" s="232" t="s">
        <v>5</v>
      </c>
      <c r="F805" s="233" t="s">
        <v>169</v>
      </c>
      <c r="H805" s="234">
        <v>174.4</v>
      </c>
      <c r="I805" s="235"/>
      <c r="L805" s="231"/>
      <c r="M805" s="236"/>
      <c r="N805" s="237"/>
      <c r="O805" s="237"/>
      <c r="P805" s="237"/>
      <c r="Q805" s="237"/>
      <c r="R805" s="237"/>
      <c r="S805" s="237"/>
      <c r="T805" s="238"/>
      <c r="AT805" s="232" t="s">
        <v>166</v>
      </c>
      <c r="AU805" s="232" t="s">
        <v>82</v>
      </c>
      <c r="AV805" s="13" t="s">
        <v>88</v>
      </c>
      <c r="AW805" s="13" t="s">
        <v>36</v>
      </c>
      <c r="AX805" s="13" t="s">
        <v>78</v>
      </c>
      <c r="AY805" s="232" t="s">
        <v>158</v>
      </c>
    </row>
    <row r="806" spans="2:65" s="1" customFormat="1" ht="16.5" customHeight="1">
      <c r="B806" s="202"/>
      <c r="C806" s="203" t="s">
        <v>1025</v>
      </c>
      <c r="D806" s="203" t="s">
        <v>160</v>
      </c>
      <c r="E806" s="204" t="s">
        <v>1060</v>
      </c>
      <c r="F806" s="205" t="s">
        <v>1061</v>
      </c>
      <c r="G806" s="206" t="s">
        <v>163</v>
      </c>
      <c r="H806" s="207">
        <v>174.4</v>
      </c>
      <c r="I806" s="208"/>
      <c r="J806" s="209">
        <f>ROUND(I806*H806,2)</f>
        <v>0</v>
      </c>
      <c r="K806" s="205" t="s">
        <v>5</v>
      </c>
      <c r="L806" s="47"/>
      <c r="M806" s="210" t="s">
        <v>5</v>
      </c>
      <c r="N806" s="211" t="s">
        <v>44</v>
      </c>
      <c r="O806" s="48"/>
      <c r="P806" s="212">
        <f>O806*H806</f>
        <v>0</v>
      </c>
      <c r="Q806" s="212">
        <v>0</v>
      </c>
      <c r="R806" s="212">
        <f>Q806*H806</f>
        <v>0</v>
      </c>
      <c r="S806" s="212">
        <v>0</v>
      </c>
      <c r="T806" s="213">
        <f>S806*H806</f>
        <v>0</v>
      </c>
      <c r="AR806" s="25" t="s">
        <v>255</v>
      </c>
      <c r="AT806" s="25" t="s">
        <v>160</v>
      </c>
      <c r="AU806" s="25" t="s">
        <v>82</v>
      </c>
      <c r="AY806" s="25" t="s">
        <v>158</v>
      </c>
      <c r="BE806" s="214">
        <f>IF(N806="základní",J806,0)</f>
        <v>0</v>
      </c>
      <c r="BF806" s="214">
        <f>IF(N806="snížená",J806,0)</f>
        <v>0</v>
      </c>
      <c r="BG806" s="214">
        <f>IF(N806="zákl. přenesená",J806,0)</f>
        <v>0</v>
      </c>
      <c r="BH806" s="214">
        <f>IF(N806="sníž. přenesená",J806,0)</f>
        <v>0</v>
      </c>
      <c r="BI806" s="214">
        <f>IF(N806="nulová",J806,0)</f>
        <v>0</v>
      </c>
      <c r="BJ806" s="25" t="s">
        <v>78</v>
      </c>
      <c r="BK806" s="214">
        <f>ROUND(I806*H806,2)</f>
        <v>0</v>
      </c>
      <c r="BL806" s="25" t="s">
        <v>255</v>
      </c>
      <c r="BM806" s="25" t="s">
        <v>2726</v>
      </c>
    </row>
    <row r="807" spans="2:51" s="11" customFormat="1" ht="13.5">
      <c r="B807" s="215"/>
      <c r="D807" s="216" t="s">
        <v>166</v>
      </c>
      <c r="E807" s="217" t="s">
        <v>5</v>
      </c>
      <c r="F807" s="218" t="s">
        <v>1037</v>
      </c>
      <c r="H807" s="217" t="s">
        <v>5</v>
      </c>
      <c r="I807" s="219"/>
      <c r="L807" s="215"/>
      <c r="M807" s="220"/>
      <c r="N807" s="221"/>
      <c r="O807" s="221"/>
      <c r="P807" s="221"/>
      <c r="Q807" s="221"/>
      <c r="R807" s="221"/>
      <c r="S807" s="221"/>
      <c r="T807" s="222"/>
      <c r="AT807" s="217" t="s">
        <v>166</v>
      </c>
      <c r="AU807" s="217" t="s">
        <v>82</v>
      </c>
      <c r="AV807" s="11" t="s">
        <v>78</v>
      </c>
      <c r="AW807" s="11" t="s">
        <v>36</v>
      </c>
      <c r="AX807" s="11" t="s">
        <v>73</v>
      </c>
      <c r="AY807" s="217" t="s">
        <v>158</v>
      </c>
    </row>
    <row r="808" spans="2:51" s="12" customFormat="1" ht="13.5">
      <c r="B808" s="223"/>
      <c r="D808" s="216" t="s">
        <v>166</v>
      </c>
      <c r="E808" s="224" t="s">
        <v>5</v>
      </c>
      <c r="F808" s="225" t="s">
        <v>2727</v>
      </c>
      <c r="H808" s="226">
        <v>174.4</v>
      </c>
      <c r="I808" s="227"/>
      <c r="L808" s="223"/>
      <c r="M808" s="228"/>
      <c r="N808" s="229"/>
      <c r="O808" s="229"/>
      <c r="P808" s="229"/>
      <c r="Q808" s="229"/>
      <c r="R808" s="229"/>
      <c r="S808" s="229"/>
      <c r="T808" s="230"/>
      <c r="AT808" s="224" t="s">
        <v>166</v>
      </c>
      <c r="AU808" s="224" t="s">
        <v>82</v>
      </c>
      <c r="AV808" s="12" t="s">
        <v>82</v>
      </c>
      <c r="AW808" s="12" t="s">
        <v>36</v>
      </c>
      <c r="AX808" s="12" t="s">
        <v>73</v>
      </c>
      <c r="AY808" s="224" t="s">
        <v>158</v>
      </c>
    </row>
    <row r="809" spans="2:51" s="13" customFormat="1" ht="13.5">
      <c r="B809" s="231"/>
      <c r="D809" s="216" t="s">
        <v>166</v>
      </c>
      <c r="E809" s="232" t="s">
        <v>5</v>
      </c>
      <c r="F809" s="233" t="s">
        <v>169</v>
      </c>
      <c r="H809" s="234">
        <v>174.4</v>
      </c>
      <c r="I809" s="235"/>
      <c r="L809" s="231"/>
      <c r="M809" s="236"/>
      <c r="N809" s="237"/>
      <c r="O809" s="237"/>
      <c r="P809" s="237"/>
      <c r="Q809" s="237"/>
      <c r="R809" s="237"/>
      <c r="S809" s="237"/>
      <c r="T809" s="238"/>
      <c r="AT809" s="232" t="s">
        <v>166</v>
      </c>
      <c r="AU809" s="232" t="s">
        <v>82</v>
      </c>
      <c r="AV809" s="13" t="s">
        <v>88</v>
      </c>
      <c r="AW809" s="13" t="s">
        <v>36</v>
      </c>
      <c r="AX809" s="13" t="s">
        <v>78</v>
      </c>
      <c r="AY809" s="232" t="s">
        <v>158</v>
      </c>
    </row>
    <row r="810" spans="2:65" s="1" customFormat="1" ht="38.25" customHeight="1">
      <c r="B810" s="202"/>
      <c r="C810" s="203" t="s">
        <v>1033</v>
      </c>
      <c r="D810" s="203" t="s">
        <v>160</v>
      </c>
      <c r="E810" s="204" t="s">
        <v>1065</v>
      </c>
      <c r="F810" s="205" t="s">
        <v>1066</v>
      </c>
      <c r="G810" s="206" t="s">
        <v>279</v>
      </c>
      <c r="H810" s="207">
        <v>1.376</v>
      </c>
      <c r="I810" s="208"/>
      <c r="J810" s="209">
        <f>ROUND(I810*H810,2)</f>
        <v>0</v>
      </c>
      <c r="K810" s="205" t="s">
        <v>164</v>
      </c>
      <c r="L810" s="47"/>
      <c r="M810" s="210" t="s">
        <v>5</v>
      </c>
      <c r="N810" s="211" t="s">
        <v>44</v>
      </c>
      <c r="O810" s="48"/>
      <c r="P810" s="212">
        <f>O810*H810</f>
        <v>0</v>
      </c>
      <c r="Q810" s="212">
        <v>0</v>
      </c>
      <c r="R810" s="212">
        <f>Q810*H810</f>
        <v>0</v>
      </c>
      <c r="S810" s="212">
        <v>0</v>
      </c>
      <c r="T810" s="213">
        <f>S810*H810</f>
        <v>0</v>
      </c>
      <c r="AR810" s="25" t="s">
        <v>255</v>
      </c>
      <c r="AT810" s="25" t="s">
        <v>160</v>
      </c>
      <c r="AU810" s="25" t="s">
        <v>82</v>
      </c>
      <c r="AY810" s="25" t="s">
        <v>158</v>
      </c>
      <c r="BE810" s="214">
        <f>IF(N810="základní",J810,0)</f>
        <v>0</v>
      </c>
      <c r="BF810" s="214">
        <f>IF(N810="snížená",J810,0)</f>
        <v>0</v>
      </c>
      <c r="BG810" s="214">
        <f>IF(N810="zákl. přenesená",J810,0)</f>
        <v>0</v>
      </c>
      <c r="BH810" s="214">
        <f>IF(N810="sníž. přenesená",J810,0)</f>
        <v>0</v>
      </c>
      <c r="BI810" s="214">
        <f>IF(N810="nulová",J810,0)</f>
        <v>0</v>
      </c>
      <c r="BJ810" s="25" t="s">
        <v>78</v>
      </c>
      <c r="BK810" s="214">
        <f>ROUND(I810*H810,2)</f>
        <v>0</v>
      </c>
      <c r="BL810" s="25" t="s">
        <v>255</v>
      </c>
      <c r="BM810" s="25" t="s">
        <v>2728</v>
      </c>
    </row>
    <row r="811" spans="2:63" s="10" customFormat="1" ht="29.85" customHeight="1">
      <c r="B811" s="189"/>
      <c r="D811" s="190" t="s">
        <v>72</v>
      </c>
      <c r="E811" s="200" t="s">
        <v>1068</v>
      </c>
      <c r="F811" s="200" t="s">
        <v>1069</v>
      </c>
      <c r="I811" s="192"/>
      <c r="J811" s="201">
        <f>BK811</f>
        <v>0</v>
      </c>
      <c r="L811" s="189"/>
      <c r="M811" s="194"/>
      <c r="N811" s="195"/>
      <c r="O811" s="195"/>
      <c r="P811" s="196">
        <f>SUM(P812:P912)</f>
        <v>0</v>
      </c>
      <c r="Q811" s="195"/>
      <c r="R811" s="196">
        <f>SUM(R812:R912)</f>
        <v>0</v>
      </c>
      <c r="S811" s="195"/>
      <c r="T811" s="197">
        <f>SUM(T812:T912)</f>
        <v>0</v>
      </c>
      <c r="AR811" s="190" t="s">
        <v>82</v>
      </c>
      <c r="AT811" s="198" t="s">
        <v>72</v>
      </c>
      <c r="AU811" s="198" t="s">
        <v>78</v>
      </c>
      <c r="AY811" s="190" t="s">
        <v>158</v>
      </c>
      <c r="BK811" s="199">
        <f>SUM(BK812:BK912)</f>
        <v>0</v>
      </c>
    </row>
    <row r="812" spans="2:65" s="1" customFormat="1" ht="16.5" customHeight="1">
      <c r="B812" s="202"/>
      <c r="C812" s="203" t="s">
        <v>1040</v>
      </c>
      <c r="D812" s="203" t="s">
        <v>160</v>
      </c>
      <c r="E812" s="204" t="s">
        <v>1071</v>
      </c>
      <c r="F812" s="205" t="s">
        <v>1072</v>
      </c>
      <c r="G812" s="206" t="s">
        <v>163</v>
      </c>
      <c r="H812" s="207">
        <v>341</v>
      </c>
      <c r="I812" s="208"/>
      <c r="J812" s="209">
        <f>ROUND(I812*H812,2)</f>
        <v>0</v>
      </c>
      <c r="K812" s="205" t="s">
        <v>5</v>
      </c>
      <c r="L812" s="47"/>
      <c r="M812" s="210" t="s">
        <v>5</v>
      </c>
      <c r="N812" s="211" t="s">
        <v>44</v>
      </c>
      <c r="O812" s="48"/>
      <c r="P812" s="212">
        <f>O812*H812</f>
        <v>0</v>
      </c>
      <c r="Q812" s="212">
        <v>0</v>
      </c>
      <c r="R812" s="212">
        <f>Q812*H812</f>
        <v>0</v>
      </c>
      <c r="S812" s="212">
        <v>0</v>
      </c>
      <c r="T812" s="213">
        <f>S812*H812</f>
        <v>0</v>
      </c>
      <c r="AR812" s="25" t="s">
        <v>255</v>
      </c>
      <c r="AT812" s="25" t="s">
        <v>160</v>
      </c>
      <c r="AU812" s="25" t="s">
        <v>82</v>
      </c>
      <c r="AY812" s="25" t="s">
        <v>158</v>
      </c>
      <c r="BE812" s="214">
        <f>IF(N812="základní",J812,0)</f>
        <v>0</v>
      </c>
      <c r="BF812" s="214">
        <f>IF(N812="snížená",J812,0)</f>
        <v>0</v>
      </c>
      <c r="BG812" s="214">
        <f>IF(N812="zákl. přenesená",J812,0)</f>
        <v>0</v>
      </c>
      <c r="BH812" s="214">
        <f>IF(N812="sníž. přenesená",J812,0)</f>
        <v>0</v>
      </c>
      <c r="BI812" s="214">
        <f>IF(N812="nulová",J812,0)</f>
        <v>0</v>
      </c>
      <c r="BJ812" s="25" t="s">
        <v>78</v>
      </c>
      <c r="BK812" s="214">
        <f>ROUND(I812*H812,2)</f>
        <v>0</v>
      </c>
      <c r="BL812" s="25" t="s">
        <v>255</v>
      </c>
      <c r="BM812" s="25" t="s">
        <v>2729</v>
      </c>
    </row>
    <row r="813" spans="2:51" s="11" customFormat="1" ht="13.5">
      <c r="B813" s="215"/>
      <c r="D813" s="216" t="s">
        <v>166</v>
      </c>
      <c r="E813" s="217" t="s">
        <v>5</v>
      </c>
      <c r="F813" s="218" t="s">
        <v>1074</v>
      </c>
      <c r="H813" s="217" t="s">
        <v>5</v>
      </c>
      <c r="I813" s="219"/>
      <c r="L813" s="215"/>
      <c r="M813" s="220"/>
      <c r="N813" s="221"/>
      <c r="O813" s="221"/>
      <c r="P813" s="221"/>
      <c r="Q813" s="221"/>
      <c r="R813" s="221"/>
      <c r="S813" s="221"/>
      <c r="T813" s="222"/>
      <c r="AT813" s="217" t="s">
        <v>166</v>
      </c>
      <c r="AU813" s="217" t="s">
        <v>82</v>
      </c>
      <c r="AV813" s="11" t="s">
        <v>78</v>
      </c>
      <c r="AW813" s="11" t="s">
        <v>36</v>
      </c>
      <c r="AX813" s="11" t="s">
        <v>73</v>
      </c>
      <c r="AY813" s="217" t="s">
        <v>158</v>
      </c>
    </row>
    <row r="814" spans="2:51" s="12" customFormat="1" ht="13.5">
      <c r="B814" s="223"/>
      <c r="D814" s="216" t="s">
        <v>166</v>
      </c>
      <c r="E814" s="224" t="s">
        <v>5</v>
      </c>
      <c r="F814" s="225" t="s">
        <v>1075</v>
      </c>
      <c r="H814" s="226">
        <v>284</v>
      </c>
      <c r="I814" s="227"/>
      <c r="L814" s="223"/>
      <c r="M814" s="228"/>
      <c r="N814" s="229"/>
      <c r="O814" s="229"/>
      <c r="P814" s="229"/>
      <c r="Q814" s="229"/>
      <c r="R814" s="229"/>
      <c r="S814" s="229"/>
      <c r="T814" s="230"/>
      <c r="AT814" s="224" t="s">
        <v>166</v>
      </c>
      <c r="AU814" s="224" t="s">
        <v>82</v>
      </c>
      <c r="AV814" s="12" t="s">
        <v>82</v>
      </c>
      <c r="AW814" s="12" t="s">
        <v>36</v>
      </c>
      <c r="AX814" s="12" t="s">
        <v>73</v>
      </c>
      <c r="AY814" s="224" t="s">
        <v>158</v>
      </c>
    </row>
    <row r="815" spans="2:51" s="11" customFormat="1" ht="13.5">
      <c r="B815" s="215"/>
      <c r="D815" s="216" t="s">
        <v>166</v>
      </c>
      <c r="E815" s="217" t="s">
        <v>5</v>
      </c>
      <c r="F815" s="218" t="s">
        <v>1076</v>
      </c>
      <c r="H815" s="217" t="s">
        <v>5</v>
      </c>
      <c r="I815" s="219"/>
      <c r="L815" s="215"/>
      <c r="M815" s="220"/>
      <c r="N815" s="221"/>
      <c r="O815" s="221"/>
      <c r="P815" s="221"/>
      <c r="Q815" s="221"/>
      <c r="R815" s="221"/>
      <c r="S815" s="221"/>
      <c r="T815" s="222"/>
      <c r="AT815" s="217" t="s">
        <v>166</v>
      </c>
      <c r="AU815" s="217" t="s">
        <v>82</v>
      </c>
      <c r="AV815" s="11" t="s">
        <v>78</v>
      </c>
      <c r="AW815" s="11" t="s">
        <v>36</v>
      </c>
      <c r="AX815" s="11" t="s">
        <v>73</v>
      </c>
      <c r="AY815" s="217" t="s">
        <v>158</v>
      </c>
    </row>
    <row r="816" spans="2:51" s="12" customFormat="1" ht="13.5">
      <c r="B816" s="223"/>
      <c r="D816" s="216" t="s">
        <v>166</v>
      </c>
      <c r="E816" s="224" t="s">
        <v>5</v>
      </c>
      <c r="F816" s="225" t="s">
        <v>1077</v>
      </c>
      <c r="H816" s="226">
        <v>57</v>
      </c>
      <c r="I816" s="227"/>
      <c r="L816" s="223"/>
      <c r="M816" s="228"/>
      <c r="N816" s="229"/>
      <c r="O816" s="229"/>
      <c r="P816" s="229"/>
      <c r="Q816" s="229"/>
      <c r="R816" s="229"/>
      <c r="S816" s="229"/>
      <c r="T816" s="230"/>
      <c r="AT816" s="224" t="s">
        <v>166</v>
      </c>
      <c r="AU816" s="224" t="s">
        <v>82</v>
      </c>
      <c r="AV816" s="12" t="s">
        <v>82</v>
      </c>
      <c r="AW816" s="12" t="s">
        <v>36</v>
      </c>
      <c r="AX816" s="12" t="s">
        <v>73</v>
      </c>
      <c r="AY816" s="224" t="s">
        <v>158</v>
      </c>
    </row>
    <row r="817" spans="2:51" s="13" customFormat="1" ht="13.5">
      <c r="B817" s="231"/>
      <c r="D817" s="216" t="s">
        <v>166</v>
      </c>
      <c r="E817" s="232" t="s">
        <v>5</v>
      </c>
      <c r="F817" s="233" t="s">
        <v>169</v>
      </c>
      <c r="H817" s="234">
        <v>341</v>
      </c>
      <c r="I817" s="235"/>
      <c r="L817" s="231"/>
      <c r="M817" s="236"/>
      <c r="N817" s="237"/>
      <c r="O817" s="237"/>
      <c r="P817" s="237"/>
      <c r="Q817" s="237"/>
      <c r="R817" s="237"/>
      <c r="S817" s="237"/>
      <c r="T817" s="238"/>
      <c r="AT817" s="232" t="s">
        <v>166</v>
      </c>
      <c r="AU817" s="232" t="s">
        <v>82</v>
      </c>
      <c r="AV817" s="13" t="s">
        <v>88</v>
      </c>
      <c r="AW817" s="13" t="s">
        <v>36</v>
      </c>
      <c r="AX817" s="13" t="s">
        <v>78</v>
      </c>
      <c r="AY817" s="232" t="s">
        <v>158</v>
      </c>
    </row>
    <row r="818" spans="2:65" s="1" customFormat="1" ht="25.5" customHeight="1">
      <c r="B818" s="202"/>
      <c r="C818" s="203" t="s">
        <v>1045</v>
      </c>
      <c r="D818" s="203" t="s">
        <v>160</v>
      </c>
      <c r="E818" s="204" t="s">
        <v>1079</v>
      </c>
      <c r="F818" s="205" t="s">
        <v>1080</v>
      </c>
      <c r="G818" s="206" t="s">
        <v>163</v>
      </c>
      <c r="H818" s="207">
        <v>474.484</v>
      </c>
      <c r="I818" s="208"/>
      <c r="J818" s="209">
        <f>ROUND(I818*H818,2)</f>
        <v>0</v>
      </c>
      <c r="K818" s="205" t="s">
        <v>5</v>
      </c>
      <c r="L818" s="47"/>
      <c r="M818" s="210" t="s">
        <v>5</v>
      </c>
      <c r="N818" s="211" t="s">
        <v>44</v>
      </c>
      <c r="O818" s="48"/>
      <c r="P818" s="212">
        <f>O818*H818</f>
        <v>0</v>
      </c>
      <c r="Q818" s="212">
        <v>0</v>
      </c>
      <c r="R818" s="212">
        <f>Q818*H818</f>
        <v>0</v>
      </c>
      <c r="S818" s="212">
        <v>0</v>
      </c>
      <c r="T818" s="213">
        <f>S818*H818</f>
        <v>0</v>
      </c>
      <c r="AR818" s="25" t="s">
        <v>255</v>
      </c>
      <c r="AT818" s="25" t="s">
        <v>160</v>
      </c>
      <c r="AU818" s="25" t="s">
        <v>82</v>
      </c>
      <c r="AY818" s="25" t="s">
        <v>158</v>
      </c>
      <c r="BE818" s="214">
        <f>IF(N818="základní",J818,0)</f>
        <v>0</v>
      </c>
      <c r="BF818" s="214">
        <f>IF(N818="snížená",J818,0)</f>
        <v>0</v>
      </c>
      <c r="BG818" s="214">
        <f>IF(N818="zákl. přenesená",J818,0)</f>
        <v>0</v>
      </c>
      <c r="BH818" s="214">
        <f>IF(N818="sníž. přenesená",J818,0)</f>
        <v>0</v>
      </c>
      <c r="BI818" s="214">
        <f>IF(N818="nulová",J818,0)</f>
        <v>0</v>
      </c>
      <c r="BJ818" s="25" t="s">
        <v>78</v>
      </c>
      <c r="BK818" s="214">
        <f>ROUND(I818*H818,2)</f>
        <v>0</v>
      </c>
      <c r="BL818" s="25" t="s">
        <v>255</v>
      </c>
      <c r="BM818" s="25" t="s">
        <v>2730</v>
      </c>
    </row>
    <row r="819" spans="2:51" s="11" customFormat="1" ht="13.5">
      <c r="B819" s="215"/>
      <c r="D819" s="216" t="s">
        <v>166</v>
      </c>
      <c r="E819" s="217" t="s">
        <v>5</v>
      </c>
      <c r="F819" s="218" t="s">
        <v>794</v>
      </c>
      <c r="H819" s="217" t="s">
        <v>5</v>
      </c>
      <c r="I819" s="219"/>
      <c r="L819" s="215"/>
      <c r="M819" s="220"/>
      <c r="N819" s="221"/>
      <c r="O819" s="221"/>
      <c r="P819" s="221"/>
      <c r="Q819" s="221"/>
      <c r="R819" s="221"/>
      <c r="S819" s="221"/>
      <c r="T819" s="222"/>
      <c r="AT819" s="217" t="s">
        <v>166</v>
      </c>
      <c r="AU819" s="217" t="s">
        <v>82</v>
      </c>
      <c r="AV819" s="11" t="s">
        <v>78</v>
      </c>
      <c r="AW819" s="11" t="s">
        <v>36</v>
      </c>
      <c r="AX819" s="11" t="s">
        <v>73</v>
      </c>
      <c r="AY819" s="217" t="s">
        <v>158</v>
      </c>
    </row>
    <row r="820" spans="2:51" s="12" customFormat="1" ht="13.5">
      <c r="B820" s="223"/>
      <c r="D820" s="216" t="s">
        <v>166</v>
      </c>
      <c r="E820" s="224" t="s">
        <v>5</v>
      </c>
      <c r="F820" s="225" t="s">
        <v>930</v>
      </c>
      <c r="H820" s="226">
        <v>260</v>
      </c>
      <c r="I820" s="227"/>
      <c r="L820" s="223"/>
      <c r="M820" s="228"/>
      <c r="N820" s="229"/>
      <c r="O820" s="229"/>
      <c r="P820" s="229"/>
      <c r="Q820" s="229"/>
      <c r="R820" s="229"/>
      <c r="S820" s="229"/>
      <c r="T820" s="230"/>
      <c r="AT820" s="224" t="s">
        <v>166</v>
      </c>
      <c r="AU820" s="224" t="s">
        <v>82</v>
      </c>
      <c r="AV820" s="12" t="s">
        <v>82</v>
      </c>
      <c r="AW820" s="12" t="s">
        <v>36</v>
      </c>
      <c r="AX820" s="12" t="s">
        <v>73</v>
      </c>
      <c r="AY820" s="224" t="s">
        <v>158</v>
      </c>
    </row>
    <row r="821" spans="2:51" s="11" customFormat="1" ht="13.5">
      <c r="B821" s="215"/>
      <c r="D821" s="216" t="s">
        <v>166</v>
      </c>
      <c r="E821" s="217" t="s">
        <v>5</v>
      </c>
      <c r="F821" s="218" t="s">
        <v>1082</v>
      </c>
      <c r="H821" s="217" t="s">
        <v>5</v>
      </c>
      <c r="I821" s="219"/>
      <c r="L821" s="215"/>
      <c r="M821" s="220"/>
      <c r="N821" s="221"/>
      <c r="O821" s="221"/>
      <c r="P821" s="221"/>
      <c r="Q821" s="221"/>
      <c r="R821" s="221"/>
      <c r="S821" s="221"/>
      <c r="T821" s="222"/>
      <c r="AT821" s="217" t="s">
        <v>166</v>
      </c>
      <c r="AU821" s="217" t="s">
        <v>82</v>
      </c>
      <c r="AV821" s="11" t="s">
        <v>78</v>
      </c>
      <c r="AW821" s="11" t="s">
        <v>36</v>
      </c>
      <c r="AX821" s="11" t="s">
        <v>73</v>
      </c>
      <c r="AY821" s="217" t="s">
        <v>158</v>
      </c>
    </row>
    <row r="822" spans="2:51" s="12" customFormat="1" ht="13.5">
      <c r="B822" s="223"/>
      <c r="D822" s="216" t="s">
        <v>166</v>
      </c>
      <c r="E822" s="224" t="s">
        <v>5</v>
      </c>
      <c r="F822" s="225" t="s">
        <v>1083</v>
      </c>
      <c r="H822" s="226">
        <v>55.9</v>
      </c>
      <c r="I822" s="227"/>
      <c r="L822" s="223"/>
      <c r="M822" s="228"/>
      <c r="N822" s="229"/>
      <c r="O822" s="229"/>
      <c r="P822" s="229"/>
      <c r="Q822" s="229"/>
      <c r="R822" s="229"/>
      <c r="S822" s="229"/>
      <c r="T822" s="230"/>
      <c r="AT822" s="224" t="s">
        <v>166</v>
      </c>
      <c r="AU822" s="224" t="s">
        <v>82</v>
      </c>
      <c r="AV822" s="12" t="s">
        <v>82</v>
      </c>
      <c r="AW822" s="12" t="s">
        <v>36</v>
      </c>
      <c r="AX822" s="12" t="s">
        <v>73</v>
      </c>
      <c r="AY822" s="224" t="s">
        <v>158</v>
      </c>
    </row>
    <row r="823" spans="2:51" s="11" customFormat="1" ht="13.5">
      <c r="B823" s="215"/>
      <c r="D823" s="216" t="s">
        <v>166</v>
      </c>
      <c r="E823" s="217" t="s">
        <v>5</v>
      </c>
      <c r="F823" s="218" t="s">
        <v>1084</v>
      </c>
      <c r="H823" s="217" t="s">
        <v>5</v>
      </c>
      <c r="I823" s="219"/>
      <c r="L823" s="215"/>
      <c r="M823" s="220"/>
      <c r="N823" s="221"/>
      <c r="O823" s="221"/>
      <c r="P823" s="221"/>
      <c r="Q823" s="221"/>
      <c r="R823" s="221"/>
      <c r="S823" s="221"/>
      <c r="T823" s="222"/>
      <c r="AT823" s="217" t="s">
        <v>166</v>
      </c>
      <c r="AU823" s="217" t="s">
        <v>82</v>
      </c>
      <c r="AV823" s="11" t="s">
        <v>78</v>
      </c>
      <c r="AW823" s="11" t="s">
        <v>36</v>
      </c>
      <c r="AX823" s="11" t="s">
        <v>73</v>
      </c>
      <c r="AY823" s="217" t="s">
        <v>158</v>
      </c>
    </row>
    <row r="824" spans="2:51" s="11" customFormat="1" ht="13.5">
      <c r="B824" s="215"/>
      <c r="D824" s="216" t="s">
        <v>166</v>
      </c>
      <c r="E824" s="217" t="s">
        <v>5</v>
      </c>
      <c r="F824" s="218" t="s">
        <v>267</v>
      </c>
      <c r="H824" s="217" t="s">
        <v>5</v>
      </c>
      <c r="I824" s="219"/>
      <c r="L824" s="215"/>
      <c r="M824" s="220"/>
      <c r="N824" s="221"/>
      <c r="O824" s="221"/>
      <c r="P824" s="221"/>
      <c r="Q824" s="221"/>
      <c r="R824" s="221"/>
      <c r="S824" s="221"/>
      <c r="T824" s="222"/>
      <c r="AT824" s="217" t="s">
        <v>166</v>
      </c>
      <c r="AU824" s="217" t="s">
        <v>82</v>
      </c>
      <c r="AV824" s="11" t="s">
        <v>78</v>
      </c>
      <c r="AW824" s="11" t="s">
        <v>36</v>
      </c>
      <c r="AX824" s="11" t="s">
        <v>73</v>
      </c>
      <c r="AY824" s="217" t="s">
        <v>158</v>
      </c>
    </row>
    <row r="825" spans="2:51" s="11" customFormat="1" ht="13.5">
      <c r="B825" s="215"/>
      <c r="D825" s="216" t="s">
        <v>166</v>
      </c>
      <c r="E825" s="217" t="s">
        <v>5</v>
      </c>
      <c r="F825" s="218" t="s">
        <v>269</v>
      </c>
      <c r="H825" s="217" t="s">
        <v>5</v>
      </c>
      <c r="I825" s="219"/>
      <c r="L825" s="215"/>
      <c r="M825" s="220"/>
      <c r="N825" s="221"/>
      <c r="O825" s="221"/>
      <c r="P825" s="221"/>
      <c r="Q825" s="221"/>
      <c r="R825" s="221"/>
      <c r="S825" s="221"/>
      <c r="T825" s="222"/>
      <c r="AT825" s="217" t="s">
        <v>166</v>
      </c>
      <c r="AU825" s="217" t="s">
        <v>82</v>
      </c>
      <c r="AV825" s="11" t="s">
        <v>78</v>
      </c>
      <c r="AW825" s="11" t="s">
        <v>36</v>
      </c>
      <c r="AX825" s="11" t="s">
        <v>73</v>
      </c>
      <c r="AY825" s="217" t="s">
        <v>158</v>
      </c>
    </row>
    <row r="826" spans="2:51" s="12" customFormat="1" ht="13.5">
      <c r="B826" s="223"/>
      <c r="D826" s="216" t="s">
        <v>166</v>
      </c>
      <c r="E826" s="224" t="s">
        <v>5</v>
      </c>
      <c r="F826" s="225" t="s">
        <v>2731</v>
      </c>
      <c r="H826" s="226">
        <v>13.776</v>
      </c>
      <c r="I826" s="227"/>
      <c r="L826" s="223"/>
      <c r="M826" s="228"/>
      <c r="N826" s="229"/>
      <c r="O826" s="229"/>
      <c r="P826" s="229"/>
      <c r="Q826" s="229"/>
      <c r="R826" s="229"/>
      <c r="S826" s="229"/>
      <c r="T826" s="230"/>
      <c r="AT826" s="224" t="s">
        <v>166</v>
      </c>
      <c r="AU826" s="224" t="s">
        <v>82</v>
      </c>
      <c r="AV826" s="12" t="s">
        <v>82</v>
      </c>
      <c r="AW826" s="12" t="s">
        <v>36</v>
      </c>
      <c r="AX826" s="12" t="s">
        <v>73</v>
      </c>
      <c r="AY826" s="224" t="s">
        <v>158</v>
      </c>
    </row>
    <row r="827" spans="2:51" s="12" customFormat="1" ht="13.5">
      <c r="B827" s="223"/>
      <c r="D827" s="216" t="s">
        <v>166</v>
      </c>
      <c r="E827" s="224" t="s">
        <v>5</v>
      </c>
      <c r="F827" s="225" t="s">
        <v>2732</v>
      </c>
      <c r="H827" s="226">
        <v>64.106</v>
      </c>
      <c r="I827" s="227"/>
      <c r="L827" s="223"/>
      <c r="M827" s="228"/>
      <c r="N827" s="229"/>
      <c r="O827" s="229"/>
      <c r="P827" s="229"/>
      <c r="Q827" s="229"/>
      <c r="R827" s="229"/>
      <c r="S827" s="229"/>
      <c r="T827" s="230"/>
      <c r="AT827" s="224" t="s">
        <v>166</v>
      </c>
      <c r="AU827" s="224" t="s">
        <v>82</v>
      </c>
      <c r="AV827" s="12" t="s">
        <v>82</v>
      </c>
      <c r="AW827" s="12" t="s">
        <v>36</v>
      </c>
      <c r="AX827" s="12" t="s">
        <v>73</v>
      </c>
      <c r="AY827" s="224" t="s">
        <v>158</v>
      </c>
    </row>
    <row r="828" spans="2:51" s="12" customFormat="1" ht="13.5">
      <c r="B828" s="223"/>
      <c r="D828" s="216" t="s">
        <v>166</v>
      </c>
      <c r="E828" s="224" t="s">
        <v>5</v>
      </c>
      <c r="F828" s="225" t="s">
        <v>2733</v>
      </c>
      <c r="H828" s="226">
        <v>32.452</v>
      </c>
      <c r="I828" s="227"/>
      <c r="L828" s="223"/>
      <c r="M828" s="228"/>
      <c r="N828" s="229"/>
      <c r="O828" s="229"/>
      <c r="P828" s="229"/>
      <c r="Q828" s="229"/>
      <c r="R828" s="229"/>
      <c r="S828" s="229"/>
      <c r="T828" s="230"/>
      <c r="AT828" s="224" t="s">
        <v>166</v>
      </c>
      <c r="AU828" s="224" t="s">
        <v>82</v>
      </c>
      <c r="AV828" s="12" t="s">
        <v>82</v>
      </c>
      <c r="AW828" s="12" t="s">
        <v>36</v>
      </c>
      <c r="AX828" s="12" t="s">
        <v>73</v>
      </c>
      <c r="AY828" s="224" t="s">
        <v>158</v>
      </c>
    </row>
    <row r="829" spans="2:51" s="11" customFormat="1" ht="13.5">
      <c r="B829" s="215"/>
      <c r="D829" s="216" t="s">
        <v>166</v>
      </c>
      <c r="E829" s="217" t="s">
        <v>5</v>
      </c>
      <c r="F829" s="218" t="s">
        <v>272</v>
      </c>
      <c r="H829" s="217" t="s">
        <v>5</v>
      </c>
      <c r="I829" s="219"/>
      <c r="L829" s="215"/>
      <c r="M829" s="220"/>
      <c r="N829" s="221"/>
      <c r="O829" s="221"/>
      <c r="P829" s="221"/>
      <c r="Q829" s="221"/>
      <c r="R829" s="221"/>
      <c r="S829" s="221"/>
      <c r="T829" s="222"/>
      <c r="AT829" s="217" t="s">
        <v>166</v>
      </c>
      <c r="AU829" s="217" t="s">
        <v>82</v>
      </c>
      <c r="AV829" s="11" t="s">
        <v>78</v>
      </c>
      <c r="AW829" s="11" t="s">
        <v>36</v>
      </c>
      <c r="AX829" s="11" t="s">
        <v>73</v>
      </c>
      <c r="AY829" s="217" t="s">
        <v>158</v>
      </c>
    </row>
    <row r="830" spans="2:51" s="12" customFormat="1" ht="13.5">
      <c r="B830" s="223"/>
      <c r="D830" s="216" t="s">
        <v>166</v>
      </c>
      <c r="E830" s="224" t="s">
        <v>5</v>
      </c>
      <c r="F830" s="225" t="s">
        <v>2734</v>
      </c>
      <c r="H830" s="226">
        <v>48.25</v>
      </c>
      <c r="I830" s="227"/>
      <c r="L830" s="223"/>
      <c r="M830" s="228"/>
      <c r="N830" s="229"/>
      <c r="O830" s="229"/>
      <c r="P830" s="229"/>
      <c r="Q830" s="229"/>
      <c r="R830" s="229"/>
      <c r="S830" s="229"/>
      <c r="T830" s="230"/>
      <c r="AT830" s="224" t="s">
        <v>166</v>
      </c>
      <c r="AU830" s="224" t="s">
        <v>82</v>
      </c>
      <c r="AV830" s="12" t="s">
        <v>82</v>
      </c>
      <c r="AW830" s="12" t="s">
        <v>36</v>
      </c>
      <c r="AX830" s="12" t="s">
        <v>73</v>
      </c>
      <c r="AY830" s="224" t="s">
        <v>158</v>
      </c>
    </row>
    <row r="831" spans="2:51" s="13" customFormat="1" ht="13.5">
      <c r="B831" s="231"/>
      <c r="D831" s="216" t="s">
        <v>166</v>
      </c>
      <c r="E831" s="232" t="s">
        <v>5</v>
      </c>
      <c r="F831" s="233" t="s">
        <v>169</v>
      </c>
      <c r="H831" s="234">
        <v>474.484</v>
      </c>
      <c r="I831" s="235"/>
      <c r="L831" s="231"/>
      <c r="M831" s="236"/>
      <c r="N831" s="237"/>
      <c r="O831" s="237"/>
      <c r="P831" s="237"/>
      <c r="Q831" s="237"/>
      <c r="R831" s="237"/>
      <c r="S831" s="237"/>
      <c r="T831" s="238"/>
      <c r="AT831" s="232" t="s">
        <v>166</v>
      </c>
      <c r="AU831" s="232" t="s">
        <v>82</v>
      </c>
      <c r="AV831" s="13" t="s">
        <v>88</v>
      </c>
      <c r="AW831" s="13" t="s">
        <v>36</v>
      </c>
      <c r="AX831" s="13" t="s">
        <v>78</v>
      </c>
      <c r="AY831" s="232" t="s">
        <v>158</v>
      </c>
    </row>
    <row r="832" spans="2:65" s="1" customFormat="1" ht="16.5" customHeight="1">
      <c r="B832" s="202"/>
      <c r="C832" s="239" t="s">
        <v>1049</v>
      </c>
      <c r="D832" s="239" t="s">
        <v>245</v>
      </c>
      <c r="E832" s="240" t="s">
        <v>1041</v>
      </c>
      <c r="F832" s="241" t="s">
        <v>1042</v>
      </c>
      <c r="G832" s="242" t="s">
        <v>279</v>
      </c>
      <c r="H832" s="243">
        <v>0.142</v>
      </c>
      <c r="I832" s="244"/>
      <c r="J832" s="245">
        <f>ROUND(I832*H832,2)</f>
        <v>0</v>
      </c>
      <c r="K832" s="241" t="s">
        <v>164</v>
      </c>
      <c r="L832" s="246"/>
      <c r="M832" s="247" t="s">
        <v>5</v>
      </c>
      <c r="N832" s="248" t="s">
        <v>44</v>
      </c>
      <c r="O832" s="48"/>
      <c r="P832" s="212">
        <f>O832*H832</f>
        <v>0</v>
      </c>
      <c r="Q832" s="212">
        <v>0</v>
      </c>
      <c r="R832" s="212">
        <f>Q832*H832</f>
        <v>0</v>
      </c>
      <c r="S832" s="212">
        <v>0</v>
      </c>
      <c r="T832" s="213">
        <f>S832*H832</f>
        <v>0</v>
      </c>
      <c r="AR832" s="25" t="s">
        <v>409</v>
      </c>
      <c r="AT832" s="25" t="s">
        <v>245</v>
      </c>
      <c r="AU832" s="25" t="s">
        <v>82</v>
      </c>
      <c r="AY832" s="25" t="s">
        <v>158</v>
      </c>
      <c r="BE832" s="214">
        <f>IF(N832="základní",J832,0)</f>
        <v>0</v>
      </c>
      <c r="BF832" s="214">
        <f>IF(N832="snížená",J832,0)</f>
        <v>0</v>
      </c>
      <c r="BG832" s="214">
        <f>IF(N832="zákl. přenesená",J832,0)</f>
        <v>0</v>
      </c>
      <c r="BH832" s="214">
        <f>IF(N832="sníž. přenesená",J832,0)</f>
        <v>0</v>
      </c>
      <c r="BI832" s="214">
        <f>IF(N832="nulová",J832,0)</f>
        <v>0</v>
      </c>
      <c r="BJ832" s="25" t="s">
        <v>78</v>
      </c>
      <c r="BK832" s="214">
        <f>ROUND(I832*H832,2)</f>
        <v>0</v>
      </c>
      <c r="BL832" s="25" t="s">
        <v>255</v>
      </c>
      <c r="BM832" s="25" t="s">
        <v>2735</v>
      </c>
    </row>
    <row r="833" spans="2:51" s="12" customFormat="1" ht="13.5">
      <c r="B833" s="223"/>
      <c r="D833" s="216" t="s">
        <v>166</v>
      </c>
      <c r="E833" s="224" t="s">
        <v>5</v>
      </c>
      <c r="F833" s="225" t="s">
        <v>2736</v>
      </c>
      <c r="H833" s="226">
        <v>0.142</v>
      </c>
      <c r="I833" s="227"/>
      <c r="L833" s="223"/>
      <c r="M833" s="228"/>
      <c r="N833" s="229"/>
      <c r="O833" s="229"/>
      <c r="P833" s="229"/>
      <c r="Q833" s="229"/>
      <c r="R833" s="229"/>
      <c r="S833" s="229"/>
      <c r="T833" s="230"/>
      <c r="AT833" s="224" t="s">
        <v>166</v>
      </c>
      <c r="AU833" s="224" t="s">
        <v>82</v>
      </c>
      <c r="AV833" s="12" t="s">
        <v>82</v>
      </c>
      <c r="AW833" s="12" t="s">
        <v>36</v>
      </c>
      <c r="AX833" s="12" t="s">
        <v>73</v>
      </c>
      <c r="AY833" s="224" t="s">
        <v>158</v>
      </c>
    </row>
    <row r="834" spans="2:51" s="13" customFormat="1" ht="13.5">
      <c r="B834" s="231"/>
      <c r="D834" s="216" t="s">
        <v>166</v>
      </c>
      <c r="E834" s="232" t="s">
        <v>5</v>
      </c>
      <c r="F834" s="233" t="s">
        <v>169</v>
      </c>
      <c r="H834" s="234">
        <v>0.142</v>
      </c>
      <c r="I834" s="235"/>
      <c r="L834" s="231"/>
      <c r="M834" s="236"/>
      <c r="N834" s="237"/>
      <c r="O834" s="237"/>
      <c r="P834" s="237"/>
      <c r="Q834" s="237"/>
      <c r="R834" s="237"/>
      <c r="S834" s="237"/>
      <c r="T834" s="238"/>
      <c r="AT834" s="232" t="s">
        <v>166</v>
      </c>
      <c r="AU834" s="232" t="s">
        <v>82</v>
      </c>
      <c r="AV834" s="13" t="s">
        <v>88</v>
      </c>
      <c r="AW834" s="13" t="s">
        <v>36</v>
      </c>
      <c r="AX834" s="13" t="s">
        <v>78</v>
      </c>
      <c r="AY834" s="232" t="s">
        <v>158</v>
      </c>
    </row>
    <row r="835" spans="2:65" s="1" customFormat="1" ht="25.5" customHeight="1">
      <c r="B835" s="202"/>
      <c r="C835" s="203" t="s">
        <v>1054</v>
      </c>
      <c r="D835" s="203" t="s">
        <v>160</v>
      </c>
      <c r="E835" s="204" t="s">
        <v>1095</v>
      </c>
      <c r="F835" s="205" t="s">
        <v>1096</v>
      </c>
      <c r="G835" s="206" t="s">
        <v>163</v>
      </c>
      <c r="H835" s="207">
        <v>1640.68</v>
      </c>
      <c r="I835" s="208"/>
      <c r="J835" s="209">
        <f>ROUND(I835*H835,2)</f>
        <v>0</v>
      </c>
      <c r="K835" s="205" t="s">
        <v>5</v>
      </c>
      <c r="L835" s="47"/>
      <c r="M835" s="210" t="s">
        <v>5</v>
      </c>
      <c r="N835" s="211" t="s">
        <v>44</v>
      </c>
      <c r="O835" s="48"/>
      <c r="P835" s="212">
        <f>O835*H835</f>
        <v>0</v>
      </c>
      <c r="Q835" s="212">
        <v>0</v>
      </c>
      <c r="R835" s="212">
        <f>Q835*H835</f>
        <v>0</v>
      </c>
      <c r="S835" s="212">
        <v>0</v>
      </c>
      <c r="T835" s="213">
        <f>S835*H835</f>
        <v>0</v>
      </c>
      <c r="AR835" s="25" t="s">
        <v>255</v>
      </c>
      <c r="AT835" s="25" t="s">
        <v>160</v>
      </c>
      <c r="AU835" s="25" t="s">
        <v>82</v>
      </c>
      <c r="AY835" s="25" t="s">
        <v>158</v>
      </c>
      <c r="BE835" s="214">
        <f>IF(N835="základní",J835,0)</f>
        <v>0</v>
      </c>
      <c r="BF835" s="214">
        <f>IF(N835="snížená",J835,0)</f>
        <v>0</v>
      </c>
      <c r="BG835" s="214">
        <f>IF(N835="zákl. přenesená",J835,0)</f>
        <v>0</v>
      </c>
      <c r="BH835" s="214">
        <f>IF(N835="sníž. přenesená",J835,0)</f>
        <v>0</v>
      </c>
      <c r="BI835" s="214">
        <f>IF(N835="nulová",J835,0)</f>
        <v>0</v>
      </c>
      <c r="BJ835" s="25" t="s">
        <v>78</v>
      </c>
      <c r="BK835" s="214">
        <f>ROUND(I835*H835,2)</f>
        <v>0</v>
      </c>
      <c r="BL835" s="25" t="s">
        <v>255</v>
      </c>
      <c r="BM835" s="25" t="s">
        <v>2737</v>
      </c>
    </row>
    <row r="836" spans="2:51" s="11" customFormat="1" ht="13.5">
      <c r="B836" s="215"/>
      <c r="D836" s="216" t="s">
        <v>166</v>
      </c>
      <c r="E836" s="217" t="s">
        <v>5</v>
      </c>
      <c r="F836" s="218" t="s">
        <v>1098</v>
      </c>
      <c r="H836" s="217" t="s">
        <v>5</v>
      </c>
      <c r="I836" s="219"/>
      <c r="L836" s="215"/>
      <c r="M836" s="220"/>
      <c r="N836" s="221"/>
      <c r="O836" s="221"/>
      <c r="P836" s="221"/>
      <c r="Q836" s="221"/>
      <c r="R836" s="221"/>
      <c r="S836" s="221"/>
      <c r="T836" s="222"/>
      <c r="AT836" s="217" t="s">
        <v>166</v>
      </c>
      <c r="AU836" s="217" t="s">
        <v>82</v>
      </c>
      <c r="AV836" s="11" t="s">
        <v>78</v>
      </c>
      <c r="AW836" s="11" t="s">
        <v>36</v>
      </c>
      <c r="AX836" s="11" t="s">
        <v>73</v>
      </c>
      <c r="AY836" s="217" t="s">
        <v>158</v>
      </c>
    </row>
    <row r="837" spans="2:51" s="11" customFormat="1" ht="13.5">
      <c r="B837" s="215"/>
      <c r="D837" s="216" t="s">
        <v>166</v>
      </c>
      <c r="E837" s="217" t="s">
        <v>5</v>
      </c>
      <c r="F837" s="218" t="s">
        <v>588</v>
      </c>
      <c r="H837" s="217" t="s">
        <v>5</v>
      </c>
      <c r="I837" s="219"/>
      <c r="L837" s="215"/>
      <c r="M837" s="220"/>
      <c r="N837" s="221"/>
      <c r="O837" s="221"/>
      <c r="P837" s="221"/>
      <c r="Q837" s="221"/>
      <c r="R837" s="221"/>
      <c r="S837" s="221"/>
      <c r="T837" s="222"/>
      <c r="AT837" s="217" t="s">
        <v>166</v>
      </c>
      <c r="AU837" s="217" t="s">
        <v>82</v>
      </c>
      <c r="AV837" s="11" t="s">
        <v>78</v>
      </c>
      <c r="AW837" s="11" t="s">
        <v>36</v>
      </c>
      <c r="AX837" s="11" t="s">
        <v>73</v>
      </c>
      <c r="AY837" s="217" t="s">
        <v>158</v>
      </c>
    </row>
    <row r="838" spans="2:51" s="12" customFormat="1" ht="13.5">
      <c r="B838" s="223"/>
      <c r="D838" s="216" t="s">
        <v>166</v>
      </c>
      <c r="E838" s="224" t="s">
        <v>5</v>
      </c>
      <c r="F838" s="225" t="s">
        <v>2738</v>
      </c>
      <c r="H838" s="226">
        <v>660</v>
      </c>
      <c r="I838" s="227"/>
      <c r="L838" s="223"/>
      <c r="M838" s="228"/>
      <c r="N838" s="229"/>
      <c r="O838" s="229"/>
      <c r="P838" s="229"/>
      <c r="Q838" s="229"/>
      <c r="R838" s="229"/>
      <c r="S838" s="229"/>
      <c r="T838" s="230"/>
      <c r="AT838" s="224" t="s">
        <v>166</v>
      </c>
      <c r="AU838" s="224" t="s">
        <v>82</v>
      </c>
      <c r="AV838" s="12" t="s">
        <v>82</v>
      </c>
      <c r="AW838" s="12" t="s">
        <v>36</v>
      </c>
      <c r="AX838" s="12" t="s">
        <v>73</v>
      </c>
      <c r="AY838" s="224" t="s">
        <v>158</v>
      </c>
    </row>
    <row r="839" spans="2:51" s="11" customFormat="1" ht="13.5">
      <c r="B839" s="215"/>
      <c r="D839" s="216" t="s">
        <v>166</v>
      </c>
      <c r="E839" s="217" t="s">
        <v>5</v>
      </c>
      <c r="F839" s="218" t="s">
        <v>590</v>
      </c>
      <c r="H839" s="217" t="s">
        <v>5</v>
      </c>
      <c r="I839" s="219"/>
      <c r="L839" s="215"/>
      <c r="M839" s="220"/>
      <c r="N839" s="221"/>
      <c r="O839" s="221"/>
      <c r="P839" s="221"/>
      <c r="Q839" s="221"/>
      <c r="R839" s="221"/>
      <c r="S839" s="221"/>
      <c r="T839" s="222"/>
      <c r="AT839" s="217" t="s">
        <v>166</v>
      </c>
      <c r="AU839" s="217" t="s">
        <v>82</v>
      </c>
      <c r="AV839" s="11" t="s">
        <v>78</v>
      </c>
      <c r="AW839" s="11" t="s">
        <v>36</v>
      </c>
      <c r="AX839" s="11" t="s">
        <v>73</v>
      </c>
      <c r="AY839" s="217" t="s">
        <v>158</v>
      </c>
    </row>
    <row r="840" spans="2:51" s="12" customFormat="1" ht="13.5">
      <c r="B840" s="223"/>
      <c r="D840" s="216" t="s">
        <v>166</v>
      </c>
      <c r="E840" s="224" t="s">
        <v>5</v>
      </c>
      <c r="F840" s="225" t="s">
        <v>2739</v>
      </c>
      <c r="H840" s="226">
        <v>127</v>
      </c>
      <c r="I840" s="227"/>
      <c r="L840" s="223"/>
      <c r="M840" s="228"/>
      <c r="N840" s="229"/>
      <c r="O840" s="229"/>
      <c r="P840" s="229"/>
      <c r="Q840" s="229"/>
      <c r="R840" s="229"/>
      <c r="S840" s="229"/>
      <c r="T840" s="230"/>
      <c r="AT840" s="224" t="s">
        <v>166</v>
      </c>
      <c r="AU840" s="224" t="s">
        <v>82</v>
      </c>
      <c r="AV840" s="12" t="s">
        <v>82</v>
      </c>
      <c r="AW840" s="12" t="s">
        <v>36</v>
      </c>
      <c r="AX840" s="12" t="s">
        <v>73</v>
      </c>
      <c r="AY840" s="224" t="s">
        <v>158</v>
      </c>
    </row>
    <row r="841" spans="2:51" s="11" customFormat="1" ht="13.5">
      <c r="B841" s="215"/>
      <c r="D841" s="216" t="s">
        <v>166</v>
      </c>
      <c r="E841" s="217" t="s">
        <v>5</v>
      </c>
      <c r="F841" s="218" t="s">
        <v>2740</v>
      </c>
      <c r="H841" s="217" t="s">
        <v>5</v>
      </c>
      <c r="I841" s="219"/>
      <c r="L841" s="215"/>
      <c r="M841" s="220"/>
      <c r="N841" s="221"/>
      <c r="O841" s="221"/>
      <c r="P841" s="221"/>
      <c r="Q841" s="221"/>
      <c r="R841" s="221"/>
      <c r="S841" s="221"/>
      <c r="T841" s="222"/>
      <c r="AT841" s="217" t="s">
        <v>166</v>
      </c>
      <c r="AU841" s="217" t="s">
        <v>82</v>
      </c>
      <c r="AV841" s="11" t="s">
        <v>78</v>
      </c>
      <c r="AW841" s="11" t="s">
        <v>36</v>
      </c>
      <c r="AX841" s="11" t="s">
        <v>73</v>
      </c>
      <c r="AY841" s="217" t="s">
        <v>158</v>
      </c>
    </row>
    <row r="842" spans="2:51" s="12" customFormat="1" ht="13.5">
      <c r="B842" s="223"/>
      <c r="D842" s="216" t="s">
        <v>166</v>
      </c>
      <c r="E842" s="224" t="s">
        <v>5</v>
      </c>
      <c r="F842" s="225" t="s">
        <v>2741</v>
      </c>
      <c r="H842" s="226">
        <v>60</v>
      </c>
      <c r="I842" s="227"/>
      <c r="L842" s="223"/>
      <c r="M842" s="228"/>
      <c r="N842" s="229"/>
      <c r="O842" s="229"/>
      <c r="P842" s="229"/>
      <c r="Q842" s="229"/>
      <c r="R842" s="229"/>
      <c r="S842" s="229"/>
      <c r="T842" s="230"/>
      <c r="AT842" s="224" t="s">
        <v>166</v>
      </c>
      <c r="AU842" s="224" t="s">
        <v>82</v>
      </c>
      <c r="AV842" s="12" t="s">
        <v>82</v>
      </c>
      <c r="AW842" s="12" t="s">
        <v>36</v>
      </c>
      <c r="AX842" s="12" t="s">
        <v>73</v>
      </c>
      <c r="AY842" s="224" t="s">
        <v>158</v>
      </c>
    </row>
    <row r="843" spans="2:51" s="11" customFormat="1" ht="13.5">
      <c r="B843" s="215"/>
      <c r="D843" s="216" t="s">
        <v>166</v>
      </c>
      <c r="E843" s="217" t="s">
        <v>5</v>
      </c>
      <c r="F843" s="218" t="s">
        <v>593</v>
      </c>
      <c r="H843" s="217" t="s">
        <v>5</v>
      </c>
      <c r="I843" s="219"/>
      <c r="L843" s="215"/>
      <c r="M843" s="220"/>
      <c r="N843" s="221"/>
      <c r="O843" s="221"/>
      <c r="P843" s="221"/>
      <c r="Q843" s="221"/>
      <c r="R843" s="221"/>
      <c r="S843" s="221"/>
      <c r="T843" s="222"/>
      <c r="AT843" s="217" t="s">
        <v>166</v>
      </c>
      <c r="AU843" s="217" t="s">
        <v>82</v>
      </c>
      <c r="AV843" s="11" t="s">
        <v>78</v>
      </c>
      <c r="AW843" s="11" t="s">
        <v>36</v>
      </c>
      <c r="AX843" s="11" t="s">
        <v>73</v>
      </c>
      <c r="AY843" s="217" t="s">
        <v>158</v>
      </c>
    </row>
    <row r="844" spans="2:51" s="12" customFormat="1" ht="13.5">
      <c r="B844" s="223"/>
      <c r="D844" s="216" t="s">
        <v>166</v>
      </c>
      <c r="E844" s="224" t="s">
        <v>5</v>
      </c>
      <c r="F844" s="225" t="s">
        <v>2742</v>
      </c>
      <c r="H844" s="226">
        <v>481</v>
      </c>
      <c r="I844" s="227"/>
      <c r="L844" s="223"/>
      <c r="M844" s="228"/>
      <c r="N844" s="229"/>
      <c r="O844" s="229"/>
      <c r="P844" s="229"/>
      <c r="Q844" s="229"/>
      <c r="R844" s="229"/>
      <c r="S844" s="229"/>
      <c r="T844" s="230"/>
      <c r="AT844" s="224" t="s">
        <v>166</v>
      </c>
      <c r="AU844" s="224" t="s">
        <v>82</v>
      </c>
      <c r="AV844" s="12" t="s">
        <v>82</v>
      </c>
      <c r="AW844" s="12" t="s">
        <v>36</v>
      </c>
      <c r="AX844" s="12" t="s">
        <v>73</v>
      </c>
      <c r="AY844" s="224" t="s">
        <v>158</v>
      </c>
    </row>
    <row r="845" spans="2:51" s="11" customFormat="1" ht="13.5">
      <c r="B845" s="215"/>
      <c r="D845" s="216" t="s">
        <v>166</v>
      </c>
      <c r="E845" s="217" t="s">
        <v>5</v>
      </c>
      <c r="F845" s="218" t="s">
        <v>2119</v>
      </c>
      <c r="H845" s="217" t="s">
        <v>5</v>
      </c>
      <c r="I845" s="219"/>
      <c r="L845" s="215"/>
      <c r="M845" s="220"/>
      <c r="N845" s="221"/>
      <c r="O845" s="221"/>
      <c r="P845" s="221"/>
      <c r="Q845" s="221"/>
      <c r="R845" s="221"/>
      <c r="S845" s="221"/>
      <c r="T845" s="222"/>
      <c r="AT845" s="217" t="s">
        <v>166</v>
      </c>
      <c r="AU845" s="217" t="s">
        <v>82</v>
      </c>
      <c r="AV845" s="11" t="s">
        <v>78</v>
      </c>
      <c r="AW845" s="11" t="s">
        <v>36</v>
      </c>
      <c r="AX845" s="11" t="s">
        <v>73</v>
      </c>
      <c r="AY845" s="217" t="s">
        <v>158</v>
      </c>
    </row>
    <row r="846" spans="2:51" s="12" customFormat="1" ht="13.5">
      <c r="B846" s="223"/>
      <c r="D846" s="216" t="s">
        <v>166</v>
      </c>
      <c r="E846" s="224" t="s">
        <v>5</v>
      </c>
      <c r="F846" s="225" t="s">
        <v>2743</v>
      </c>
      <c r="H846" s="226">
        <v>-39.2</v>
      </c>
      <c r="I846" s="227"/>
      <c r="L846" s="223"/>
      <c r="M846" s="228"/>
      <c r="N846" s="229"/>
      <c r="O846" s="229"/>
      <c r="P846" s="229"/>
      <c r="Q846" s="229"/>
      <c r="R846" s="229"/>
      <c r="S846" s="229"/>
      <c r="T846" s="230"/>
      <c r="AT846" s="224" t="s">
        <v>166</v>
      </c>
      <c r="AU846" s="224" t="s">
        <v>82</v>
      </c>
      <c r="AV846" s="12" t="s">
        <v>82</v>
      </c>
      <c r="AW846" s="12" t="s">
        <v>36</v>
      </c>
      <c r="AX846" s="12" t="s">
        <v>73</v>
      </c>
      <c r="AY846" s="224" t="s">
        <v>158</v>
      </c>
    </row>
    <row r="847" spans="2:51" s="11" customFormat="1" ht="13.5">
      <c r="B847" s="215"/>
      <c r="D847" s="216" t="s">
        <v>166</v>
      </c>
      <c r="E847" s="217" t="s">
        <v>5</v>
      </c>
      <c r="F847" s="218" t="s">
        <v>1104</v>
      </c>
      <c r="H847" s="217" t="s">
        <v>5</v>
      </c>
      <c r="I847" s="219"/>
      <c r="L847" s="215"/>
      <c r="M847" s="220"/>
      <c r="N847" s="221"/>
      <c r="O847" s="221"/>
      <c r="P847" s="221"/>
      <c r="Q847" s="221"/>
      <c r="R847" s="221"/>
      <c r="S847" s="221"/>
      <c r="T847" s="222"/>
      <c r="AT847" s="217" t="s">
        <v>166</v>
      </c>
      <c r="AU847" s="217" t="s">
        <v>82</v>
      </c>
      <c r="AV847" s="11" t="s">
        <v>78</v>
      </c>
      <c r="AW847" s="11" t="s">
        <v>36</v>
      </c>
      <c r="AX847" s="11" t="s">
        <v>73</v>
      </c>
      <c r="AY847" s="217" t="s">
        <v>158</v>
      </c>
    </row>
    <row r="848" spans="2:51" s="11" customFormat="1" ht="13.5">
      <c r="B848" s="215"/>
      <c r="D848" s="216" t="s">
        <v>166</v>
      </c>
      <c r="E848" s="217" t="s">
        <v>5</v>
      </c>
      <c r="F848" s="218" t="s">
        <v>269</v>
      </c>
      <c r="H848" s="217" t="s">
        <v>5</v>
      </c>
      <c r="I848" s="219"/>
      <c r="L848" s="215"/>
      <c r="M848" s="220"/>
      <c r="N848" s="221"/>
      <c r="O848" s="221"/>
      <c r="P848" s="221"/>
      <c r="Q848" s="221"/>
      <c r="R848" s="221"/>
      <c r="S848" s="221"/>
      <c r="T848" s="222"/>
      <c r="AT848" s="217" t="s">
        <v>166</v>
      </c>
      <c r="AU848" s="217" t="s">
        <v>82</v>
      </c>
      <c r="AV848" s="11" t="s">
        <v>78</v>
      </c>
      <c r="AW848" s="11" t="s">
        <v>36</v>
      </c>
      <c r="AX848" s="11" t="s">
        <v>73</v>
      </c>
      <c r="AY848" s="217" t="s">
        <v>158</v>
      </c>
    </row>
    <row r="849" spans="2:51" s="12" customFormat="1" ht="13.5">
      <c r="B849" s="223"/>
      <c r="D849" s="216" t="s">
        <v>166</v>
      </c>
      <c r="E849" s="224" t="s">
        <v>5</v>
      </c>
      <c r="F849" s="225" t="s">
        <v>2744</v>
      </c>
      <c r="H849" s="226">
        <v>66.2</v>
      </c>
      <c r="I849" s="227"/>
      <c r="L849" s="223"/>
      <c r="M849" s="228"/>
      <c r="N849" s="229"/>
      <c r="O849" s="229"/>
      <c r="P849" s="229"/>
      <c r="Q849" s="229"/>
      <c r="R849" s="229"/>
      <c r="S849" s="229"/>
      <c r="T849" s="230"/>
      <c r="AT849" s="224" t="s">
        <v>166</v>
      </c>
      <c r="AU849" s="224" t="s">
        <v>82</v>
      </c>
      <c r="AV849" s="12" t="s">
        <v>82</v>
      </c>
      <c r="AW849" s="12" t="s">
        <v>36</v>
      </c>
      <c r="AX849" s="12" t="s">
        <v>73</v>
      </c>
      <c r="AY849" s="224" t="s">
        <v>158</v>
      </c>
    </row>
    <row r="850" spans="2:51" s="11" customFormat="1" ht="13.5">
      <c r="B850" s="215"/>
      <c r="D850" s="216" t="s">
        <v>166</v>
      </c>
      <c r="E850" s="217" t="s">
        <v>5</v>
      </c>
      <c r="F850" s="218" t="s">
        <v>272</v>
      </c>
      <c r="H850" s="217" t="s">
        <v>5</v>
      </c>
      <c r="I850" s="219"/>
      <c r="L850" s="215"/>
      <c r="M850" s="220"/>
      <c r="N850" s="221"/>
      <c r="O850" s="221"/>
      <c r="P850" s="221"/>
      <c r="Q850" s="221"/>
      <c r="R850" s="221"/>
      <c r="S850" s="221"/>
      <c r="T850" s="222"/>
      <c r="AT850" s="217" t="s">
        <v>166</v>
      </c>
      <c r="AU850" s="217" t="s">
        <v>82</v>
      </c>
      <c r="AV850" s="11" t="s">
        <v>78</v>
      </c>
      <c r="AW850" s="11" t="s">
        <v>36</v>
      </c>
      <c r="AX850" s="11" t="s">
        <v>73</v>
      </c>
      <c r="AY850" s="217" t="s">
        <v>158</v>
      </c>
    </row>
    <row r="851" spans="2:51" s="12" customFormat="1" ht="13.5">
      <c r="B851" s="223"/>
      <c r="D851" s="216" t="s">
        <v>166</v>
      </c>
      <c r="E851" s="224" t="s">
        <v>5</v>
      </c>
      <c r="F851" s="225" t="s">
        <v>2745</v>
      </c>
      <c r="H851" s="226">
        <v>38.6</v>
      </c>
      <c r="I851" s="227"/>
      <c r="L851" s="223"/>
      <c r="M851" s="228"/>
      <c r="N851" s="229"/>
      <c r="O851" s="229"/>
      <c r="P851" s="229"/>
      <c r="Q851" s="229"/>
      <c r="R851" s="229"/>
      <c r="S851" s="229"/>
      <c r="T851" s="230"/>
      <c r="AT851" s="224" t="s">
        <v>166</v>
      </c>
      <c r="AU851" s="224" t="s">
        <v>82</v>
      </c>
      <c r="AV851" s="12" t="s">
        <v>82</v>
      </c>
      <c r="AW851" s="12" t="s">
        <v>36</v>
      </c>
      <c r="AX851" s="12" t="s">
        <v>73</v>
      </c>
      <c r="AY851" s="224" t="s">
        <v>158</v>
      </c>
    </row>
    <row r="852" spans="2:51" s="11" customFormat="1" ht="13.5">
      <c r="B852" s="215"/>
      <c r="D852" s="216" t="s">
        <v>166</v>
      </c>
      <c r="E852" s="217" t="s">
        <v>5</v>
      </c>
      <c r="F852" s="218" t="s">
        <v>1108</v>
      </c>
      <c r="H852" s="217" t="s">
        <v>5</v>
      </c>
      <c r="I852" s="219"/>
      <c r="L852" s="215"/>
      <c r="M852" s="220"/>
      <c r="N852" s="221"/>
      <c r="O852" s="221"/>
      <c r="P852" s="221"/>
      <c r="Q852" s="221"/>
      <c r="R852" s="221"/>
      <c r="S852" s="221"/>
      <c r="T852" s="222"/>
      <c r="AT852" s="217" t="s">
        <v>166</v>
      </c>
      <c r="AU852" s="217" t="s">
        <v>82</v>
      </c>
      <c r="AV852" s="11" t="s">
        <v>78</v>
      </c>
      <c r="AW852" s="11" t="s">
        <v>36</v>
      </c>
      <c r="AX852" s="11" t="s">
        <v>73</v>
      </c>
      <c r="AY852" s="217" t="s">
        <v>158</v>
      </c>
    </row>
    <row r="853" spans="2:51" s="12" customFormat="1" ht="13.5">
      <c r="B853" s="223"/>
      <c r="D853" s="216" t="s">
        <v>166</v>
      </c>
      <c r="E853" s="224" t="s">
        <v>5</v>
      </c>
      <c r="F853" s="225" t="s">
        <v>2746</v>
      </c>
      <c r="H853" s="226">
        <v>67.08</v>
      </c>
      <c r="I853" s="227"/>
      <c r="L853" s="223"/>
      <c r="M853" s="228"/>
      <c r="N853" s="229"/>
      <c r="O853" s="229"/>
      <c r="P853" s="229"/>
      <c r="Q853" s="229"/>
      <c r="R853" s="229"/>
      <c r="S853" s="229"/>
      <c r="T853" s="230"/>
      <c r="AT853" s="224" t="s">
        <v>166</v>
      </c>
      <c r="AU853" s="224" t="s">
        <v>82</v>
      </c>
      <c r="AV853" s="12" t="s">
        <v>82</v>
      </c>
      <c r="AW853" s="12" t="s">
        <v>36</v>
      </c>
      <c r="AX853" s="12" t="s">
        <v>73</v>
      </c>
      <c r="AY853" s="224" t="s">
        <v>158</v>
      </c>
    </row>
    <row r="854" spans="2:51" s="11" customFormat="1" ht="13.5">
      <c r="B854" s="215"/>
      <c r="D854" s="216" t="s">
        <v>166</v>
      </c>
      <c r="E854" s="217" t="s">
        <v>5</v>
      </c>
      <c r="F854" s="218" t="s">
        <v>1110</v>
      </c>
      <c r="H854" s="217" t="s">
        <v>5</v>
      </c>
      <c r="I854" s="219"/>
      <c r="L854" s="215"/>
      <c r="M854" s="220"/>
      <c r="N854" s="221"/>
      <c r="O854" s="221"/>
      <c r="P854" s="221"/>
      <c r="Q854" s="221"/>
      <c r="R854" s="221"/>
      <c r="S854" s="221"/>
      <c r="T854" s="222"/>
      <c r="AT854" s="217" t="s">
        <v>166</v>
      </c>
      <c r="AU854" s="217" t="s">
        <v>82</v>
      </c>
      <c r="AV854" s="11" t="s">
        <v>78</v>
      </c>
      <c r="AW854" s="11" t="s">
        <v>36</v>
      </c>
      <c r="AX854" s="11" t="s">
        <v>73</v>
      </c>
      <c r="AY854" s="217" t="s">
        <v>158</v>
      </c>
    </row>
    <row r="855" spans="2:51" s="11" customFormat="1" ht="13.5">
      <c r="B855" s="215"/>
      <c r="D855" s="216" t="s">
        <v>166</v>
      </c>
      <c r="E855" s="217" t="s">
        <v>5</v>
      </c>
      <c r="F855" s="218" t="s">
        <v>588</v>
      </c>
      <c r="H855" s="217" t="s">
        <v>5</v>
      </c>
      <c r="I855" s="219"/>
      <c r="L855" s="215"/>
      <c r="M855" s="220"/>
      <c r="N855" s="221"/>
      <c r="O855" s="221"/>
      <c r="P855" s="221"/>
      <c r="Q855" s="221"/>
      <c r="R855" s="221"/>
      <c r="S855" s="221"/>
      <c r="T855" s="222"/>
      <c r="AT855" s="217" t="s">
        <v>166</v>
      </c>
      <c r="AU855" s="217" t="s">
        <v>82</v>
      </c>
      <c r="AV855" s="11" t="s">
        <v>78</v>
      </c>
      <c r="AW855" s="11" t="s">
        <v>36</v>
      </c>
      <c r="AX855" s="11" t="s">
        <v>73</v>
      </c>
      <c r="AY855" s="217" t="s">
        <v>158</v>
      </c>
    </row>
    <row r="856" spans="2:51" s="12" customFormat="1" ht="13.5">
      <c r="B856" s="223"/>
      <c r="D856" s="216" t="s">
        <v>166</v>
      </c>
      <c r="E856" s="224" t="s">
        <v>5</v>
      </c>
      <c r="F856" s="225" t="s">
        <v>2747</v>
      </c>
      <c r="H856" s="226">
        <v>90</v>
      </c>
      <c r="I856" s="227"/>
      <c r="L856" s="223"/>
      <c r="M856" s="228"/>
      <c r="N856" s="229"/>
      <c r="O856" s="229"/>
      <c r="P856" s="229"/>
      <c r="Q856" s="229"/>
      <c r="R856" s="229"/>
      <c r="S856" s="229"/>
      <c r="T856" s="230"/>
      <c r="AT856" s="224" t="s">
        <v>166</v>
      </c>
      <c r="AU856" s="224" t="s">
        <v>82</v>
      </c>
      <c r="AV856" s="12" t="s">
        <v>82</v>
      </c>
      <c r="AW856" s="12" t="s">
        <v>36</v>
      </c>
      <c r="AX856" s="12" t="s">
        <v>73</v>
      </c>
      <c r="AY856" s="224" t="s">
        <v>158</v>
      </c>
    </row>
    <row r="857" spans="2:51" s="11" customFormat="1" ht="13.5">
      <c r="B857" s="215"/>
      <c r="D857" s="216" t="s">
        <v>166</v>
      </c>
      <c r="E857" s="217" t="s">
        <v>5</v>
      </c>
      <c r="F857" s="218" t="s">
        <v>590</v>
      </c>
      <c r="H857" s="217" t="s">
        <v>5</v>
      </c>
      <c r="I857" s="219"/>
      <c r="L857" s="215"/>
      <c r="M857" s="220"/>
      <c r="N857" s="221"/>
      <c r="O857" s="221"/>
      <c r="P857" s="221"/>
      <c r="Q857" s="221"/>
      <c r="R857" s="221"/>
      <c r="S857" s="221"/>
      <c r="T857" s="222"/>
      <c r="AT857" s="217" t="s">
        <v>166</v>
      </c>
      <c r="AU857" s="217" t="s">
        <v>82</v>
      </c>
      <c r="AV857" s="11" t="s">
        <v>78</v>
      </c>
      <c r="AW857" s="11" t="s">
        <v>36</v>
      </c>
      <c r="AX857" s="11" t="s">
        <v>73</v>
      </c>
      <c r="AY857" s="217" t="s">
        <v>158</v>
      </c>
    </row>
    <row r="858" spans="2:51" s="12" customFormat="1" ht="13.5">
      <c r="B858" s="223"/>
      <c r="D858" s="216" t="s">
        <v>166</v>
      </c>
      <c r="E858" s="224" t="s">
        <v>5</v>
      </c>
      <c r="F858" s="225" t="s">
        <v>2748</v>
      </c>
      <c r="H858" s="226">
        <v>22</v>
      </c>
      <c r="I858" s="227"/>
      <c r="L858" s="223"/>
      <c r="M858" s="228"/>
      <c r="N858" s="229"/>
      <c r="O858" s="229"/>
      <c r="P858" s="229"/>
      <c r="Q858" s="229"/>
      <c r="R858" s="229"/>
      <c r="S858" s="229"/>
      <c r="T858" s="230"/>
      <c r="AT858" s="224" t="s">
        <v>166</v>
      </c>
      <c r="AU858" s="224" t="s">
        <v>82</v>
      </c>
      <c r="AV858" s="12" t="s">
        <v>82</v>
      </c>
      <c r="AW858" s="12" t="s">
        <v>36</v>
      </c>
      <c r="AX858" s="12" t="s">
        <v>73</v>
      </c>
      <c r="AY858" s="224" t="s">
        <v>158</v>
      </c>
    </row>
    <row r="859" spans="2:51" s="11" customFormat="1" ht="13.5">
      <c r="B859" s="215"/>
      <c r="D859" s="216" t="s">
        <v>166</v>
      </c>
      <c r="E859" s="217" t="s">
        <v>5</v>
      </c>
      <c r="F859" s="218" t="s">
        <v>2740</v>
      </c>
      <c r="H859" s="217" t="s">
        <v>5</v>
      </c>
      <c r="I859" s="219"/>
      <c r="L859" s="215"/>
      <c r="M859" s="220"/>
      <c r="N859" s="221"/>
      <c r="O859" s="221"/>
      <c r="P859" s="221"/>
      <c r="Q859" s="221"/>
      <c r="R859" s="221"/>
      <c r="S859" s="221"/>
      <c r="T859" s="222"/>
      <c r="AT859" s="217" t="s">
        <v>166</v>
      </c>
      <c r="AU859" s="217" t="s">
        <v>82</v>
      </c>
      <c r="AV859" s="11" t="s">
        <v>78</v>
      </c>
      <c r="AW859" s="11" t="s">
        <v>36</v>
      </c>
      <c r="AX859" s="11" t="s">
        <v>73</v>
      </c>
      <c r="AY859" s="217" t="s">
        <v>158</v>
      </c>
    </row>
    <row r="860" spans="2:51" s="12" customFormat="1" ht="13.5">
      <c r="B860" s="223"/>
      <c r="D860" s="216" t="s">
        <v>166</v>
      </c>
      <c r="E860" s="224" t="s">
        <v>5</v>
      </c>
      <c r="F860" s="225" t="s">
        <v>2749</v>
      </c>
      <c r="H860" s="226">
        <v>12</v>
      </c>
      <c r="I860" s="227"/>
      <c r="L860" s="223"/>
      <c r="M860" s="228"/>
      <c r="N860" s="229"/>
      <c r="O860" s="229"/>
      <c r="P860" s="229"/>
      <c r="Q860" s="229"/>
      <c r="R860" s="229"/>
      <c r="S860" s="229"/>
      <c r="T860" s="230"/>
      <c r="AT860" s="224" t="s">
        <v>166</v>
      </c>
      <c r="AU860" s="224" t="s">
        <v>82</v>
      </c>
      <c r="AV860" s="12" t="s">
        <v>82</v>
      </c>
      <c r="AW860" s="12" t="s">
        <v>36</v>
      </c>
      <c r="AX860" s="12" t="s">
        <v>73</v>
      </c>
      <c r="AY860" s="224" t="s">
        <v>158</v>
      </c>
    </row>
    <row r="861" spans="2:51" s="11" customFormat="1" ht="13.5">
      <c r="B861" s="215"/>
      <c r="D861" s="216" t="s">
        <v>166</v>
      </c>
      <c r="E861" s="217" t="s">
        <v>5</v>
      </c>
      <c r="F861" s="218" t="s">
        <v>593</v>
      </c>
      <c r="H861" s="217" t="s">
        <v>5</v>
      </c>
      <c r="I861" s="219"/>
      <c r="L861" s="215"/>
      <c r="M861" s="220"/>
      <c r="N861" s="221"/>
      <c r="O861" s="221"/>
      <c r="P861" s="221"/>
      <c r="Q861" s="221"/>
      <c r="R861" s="221"/>
      <c r="S861" s="221"/>
      <c r="T861" s="222"/>
      <c r="AT861" s="217" t="s">
        <v>166</v>
      </c>
      <c r="AU861" s="217" t="s">
        <v>82</v>
      </c>
      <c r="AV861" s="11" t="s">
        <v>78</v>
      </c>
      <c r="AW861" s="11" t="s">
        <v>36</v>
      </c>
      <c r="AX861" s="11" t="s">
        <v>73</v>
      </c>
      <c r="AY861" s="217" t="s">
        <v>158</v>
      </c>
    </row>
    <row r="862" spans="2:51" s="12" customFormat="1" ht="13.5">
      <c r="B862" s="223"/>
      <c r="D862" s="216" t="s">
        <v>166</v>
      </c>
      <c r="E862" s="224" t="s">
        <v>5</v>
      </c>
      <c r="F862" s="225" t="s">
        <v>2750</v>
      </c>
      <c r="H862" s="226">
        <v>56</v>
      </c>
      <c r="I862" s="227"/>
      <c r="L862" s="223"/>
      <c r="M862" s="228"/>
      <c r="N862" s="229"/>
      <c r="O862" s="229"/>
      <c r="P862" s="229"/>
      <c r="Q862" s="229"/>
      <c r="R862" s="229"/>
      <c r="S862" s="229"/>
      <c r="T862" s="230"/>
      <c r="AT862" s="224" t="s">
        <v>166</v>
      </c>
      <c r="AU862" s="224" t="s">
        <v>82</v>
      </c>
      <c r="AV862" s="12" t="s">
        <v>82</v>
      </c>
      <c r="AW862" s="12" t="s">
        <v>36</v>
      </c>
      <c r="AX862" s="12" t="s">
        <v>73</v>
      </c>
      <c r="AY862" s="224" t="s">
        <v>158</v>
      </c>
    </row>
    <row r="863" spans="2:51" s="13" customFormat="1" ht="13.5">
      <c r="B863" s="231"/>
      <c r="D863" s="216" t="s">
        <v>166</v>
      </c>
      <c r="E863" s="232" t="s">
        <v>5</v>
      </c>
      <c r="F863" s="233" t="s">
        <v>169</v>
      </c>
      <c r="H863" s="234">
        <v>1640.68</v>
      </c>
      <c r="I863" s="235"/>
      <c r="L863" s="231"/>
      <c r="M863" s="236"/>
      <c r="N863" s="237"/>
      <c r="O863" s="237"/>
      <c r="P863" s="237"/>
      <c r="Q863" s="237"/>
      <c r="R863" s="237"/>
      <c r="S863" s="237"/>
      <c r="T863" s="238"/>
      <c r="AT863" s="232" t="s">
        <v>166</v>
      </c>
      <c r="AU863" s="232" t="s">
        <v>82</v>
      </c>
      <c r="AV863" s="13" t="s">
        <v>88</v>
      </c>
      <c r="AW863" s="13" t="s">
        <v>36</v>
      </c>
      <c r="AX863" s="13" t="s">
        <v>78</v>
      </c>
      <c r="AY863" s="232" t="s">
        <v>158</v>
      </c>
    </row>
    <row r="864" spans="2:65" s="1" customFormat="1" ht="25.5" customHeight="1">
      <c r="B864" s="202"/>
      <c r="C864" s="239" t="s">
        <v>1059</v>
      </c>
      <c r="D864" s="239" t="s">
        <v>245</v>
      </c>
      <c r="E864" s="240" t="s">
        <v>1115</v>
      </c>
      <c r="F864" s="241" t="s">
        <v>1116</v>
      </c>
      <c r="G864" s="242" t="s">
        <v>163</v>
      </c>
      <c r="H864" s="243">
        <v>1886.782</v>
      </c>
      <c r="I864" s="244"/>
      <c r="J864" s="245">
        <f>ROUND(I864*H864,2)</f>
        <v>0</v>
      </c>
      <c r="K864" s="241" t="s">
        <v>5</v>
      </c>
      <c r="L864" s="246"/>
      <c r="M864" s="247" t="s">
        <v>5</v>
      </c>
      <c r="N864" s="248" t="s">
        <v>44</v>
      </c>
      <c r="O864" s="48"/>
      <c r="P864" s="212">
        <f>O864*H864</f>
        <v>0</v>
      </c>
      <c r="Q864" s="212">
        <v>0</v>
      </c>
      <c r="R864" s="212">
        <f>Q864*H864</f>
        <v>0</v>
      </c>
      <c r="S864" s="212">
        <v>0</v>
      </c>
      <c r="T864" s="213">
        <f>S864*H864</f>
        <v>0</v>
      </c>
      <c r="AR864" s="25" t="s">
        <v>409</v>
      </c>
      <c r="AT864" s="25" t="s">
        <v>245</v>
      </c>
      <c r="AU864" s="25" t="s">
        <v>82</v>
      </c>
      <c r="AY864" s="25" t="s">
        <v>158</v>
      </c>
      <c r="BE864" s="214">
        <f>IF(N864="základní",J864,0)</f>
        <v>0</v>
      </c>
      <c r="BF864" s="214">
        <f>IF(N864="snížená",J864,0)</f>
        <v>0</v>
      </c>
      <c r="BG864" s="214">
        <f>IF(N864="zákl. přenesená",J864,0)</f>
        <v>0</v>
      </c>
      <c r="BH864" s="214">
        <f>IF(N864="sníž. přenesená",J864,0)</f>
        <v>0</v>
      </c>
      <c r="BI864" s="214">
        <f>IF(N864="nulová",J864,0)</f>
        <v>0</v>
      </c>
      <c r="BJ864" s="25" t="s">
        <v>78</v>
      </c>
      <c r="BK864" s="214">
        <f>ROUND(I864*H864,2)</f>
        <v>0</v>
      </c>
      <c r="BL864" s="25" t="s">
        <v>255</v>
      </c>
      <c r="BM864" s="25" t="s">
        <v>2751</v>
      </c>
    </row>
    <row r="865" spans="2:51" s="12" customFormat="1" ht="13.5">
      <c r="B865" s="223"/>
      <c r="D865" s="216" t="s">
        <v>166</v>
      </c>
      <c r="E865" s="224" t="s">
        <v>5</v>
      </c>
      <c r="F865" s="225" t="s">
        <v>2752</v>
      </c>
      <c r="H865" s="226">
        <v>1886.782</v>
      </c>
      <c r="I865" s="227"/>
      <c r="L865" s="223"/>
      <c r="M865" s="228"/>
      <c r="N865" s="229"/>
      <c r="O865" s="229"/>
      <c r="P865" s="229"/>
      <c r="Q865" s="229"/>
      <c r="R865" s="229"/>
      <c r="S865" s="229"/>
      <c r="T865" s="230"/>
      <c r="AT865" s="224" t="s">
        <v>166</v>
      </c>
      <c r="AU865" s="224" t="s">
        <v>82</v>
      </c>
      <c r="AV865" s="12" t="s">
        <v>82</v>
      </c>
      <c r="AW865" s="12" t="s">
        <v>36</v>
      </c>
      <c r="AX865" s="12" t="s">
        <v>73</v>
      </c>
      <c r="AY865" s="224" t="s">
        <v>158</v>
      </c>
    </row>
    <row r="866" spans="2:51" s="13" customFormat="1" ht="13.5">
      <c r="B866" s="231"/>
      <c r="D866" s="216" t="s">
        <v>166</v>
      </c>
      <c r="E866" s="232" t="s">
        <v>5</v>
      </c>
      <c r="F866" s="233" t="s">
        <v>169</v>
      </c>
      <c r="H866" s="234">
        <v>1886.782</v>
      </c>
      <c r="I866" s="235"/>
      <c r="L866" s="231"/>
      <c r="M866" s="236"/>
      <c r="N866" s="237"/>
      <c r="O866" s="237"/>
      <c r="P866" s="237"/>
      <c r="Q866" s="237"/>
      <c r="R866" s="237"/>
      <c r="S866" s="237"/>
      <c r="T866" s="238"/>
      <c r="AT866" s="232" t="s">
        <v>166</v>
      </c>
      <c r="AU866" s="232" t="s">
        <v>82</v>
      </c>
      <c r="AV866" s="13" t="s">
        <v>88</v>
      </c>
      <c r="AW866" s="13" t="s">
        <v>36</v>
      </c>
      <c r="AX866" s="13" t="s">
        <v>78</v>
      </c>
      <c r="AY866" s="232" t="s">
        <v>158</v>
      </c>
    </row>
    <row r="867" spans="2:65" s="1" customFormat="1" ht="25.5" customHeight="1">
      <c r="B867" s="202"/>
      <c r="C867" s="203" t="s">
        <v>1064</v>
      </c>
      <c r="D867" s="203" t="s">
        <v>160</v>
      </c>
      <c r="E867" s="204" t="s">
        <v>1120</v>
      </c>
      <c r="F867" s="205" t="s">
        <v>1121</v>
      </c>
      <c r="G867" s="206" t="s">
        <v>163</v>
      </c>
      <c r="H867" s="207">
        <v>1640.68</v>
      </c>
      <c r="I867" s="208"/>
      <c r="J867" s="209">
        <f>ROUND(I867*H867,2)</f>
        <v>0</v>
      </c>
      <c r="K867" s="205" t="s">
        <v>5</v>
      </c>
      <c r="L867" s="47"/>
      <c r="M867" s="210" t="s">
        <v>5</v>
      </c>
      <c r="N867" s="211" t="s">
        <v>44</v>
      </c>
      <c r="O867" s="48"/>
      <c r="P867" s="212">
        <f>O867*H867</f>
        <v>0</v>
      </c>
      <c r="Q867" s="212">
        <v>0</v>
      </c>
      <c r="R867" s="212">
        <f>Q867*H867</f>
        <v>0</v>
      </c>
      <c r="S867" s="212">
        <v>0</v>
      </c>
      <c r="T867" s="213">
        <f>S867*H867</f>
        <v>0</v>
      </c>
      <c r="AR867" s="25" t="s">
        <v>255</v>
      </c>
      <c r="AT867" s="25" t="s">
        <v>160</v>
      </c>
      <c r="AU867" s="25" t="s">
        <v>82</v>
      </c>
      <c r="AY867" s="25" t="s">
        <v>158</v>
      </c>
      <c r="BE867" s="214">
        <f>IF(N867="základní",J867,0)</f>
        <v>0</v>
      </c>
      <c r="BF867" s="214">
        <f>IF(N867="snížená",J867,0)</f>
        <v>0</v>
      </c>
      <c r="BG867" s="214">
        <f>IF(N867="zákl. přenesená",J867,0)</f>
        <v>0</v>
      </c>
      <c r="BH867" s="214">
        <f>IF(N867="sníž. přenesená",J867,0)</f>
        <v>0</v>
      </c>
      <c r="BI867" s="214">
        <f>IF(N867="nulová",J867,0)</f>
        <v>0</v>
      </c>
      <c r="BJ867" s="25" t="s">
        <v>78</v>
      </c>
      <c r="BK867" s="214">
        <f>ROUND(I867*H867,2)</f>
        <v>0</v>
      </c>
      <c r="BL867" s="25" t="s">
        <v>255</v>
      </c>
      <c r="BM867" s="25" t="s">
        <v>2753</v>
      </c>
    </row>
    <row r="868" spans="2:51" s="11" customFormat="1" ht="13.5">
      <c r="B868" s="215"/>
      <c r="D868" s="216" t="s">
        <v>166</v>
      </c>
      <c r="E868" s="217" t="s">
        <v>5</v>
      </c>
      <c r="F868" s="218" t="s">
        <v>1123</v>
      </c>
      <c r="H868" s="217" t="s">
        <v>5</v>
      </c>
      <c r="I868" s="219"/>
      <c r="L868" s="215"/>
      <c r="M868" s="220"/>
      <c r="N868" s="221"/>
      <c r="O868" s="221"/>
      <c r="P868" s="221"/>
      <c r="Q868" s="221"/>
      <c r="R868" s="221"/>
      <c r="S868" s="221"/>
      <c r="T868" s="222"/>
      <c r="AT868" s="217" t="s">
        <v>166</v>
      </c>
      <c r="AU868" s="217" t="s">
        <v>82</v>
      </c>
      <c r="AV868" s="11" t="s">
        <v>78</v>
      </c>
      <c r="AW868" s="11" t="s">
        <v>36</v>
      </c>
      <c r="AX868" s="11" t="s">
        <v>73</v>
      </c>
      <c r="AY868" s="217" t="s">
        <v>158</v>
      </c>
    </row>
    <row r="869" spans="2:51" s="12" customFormat="1" ht="13.5">
      <c r="B869" s="223"/>
      <c r="D869" s="216" t="s">
        <v>166</v>
      </c>
      <c r="E869" s="224" t="s">
        <v>5</v>
      </c>
      <c r="F869" s="225" t="s">
        <v>2754</v>
      </c>
      <c r="H869" s="226">
        <v>1640.68</v>
      </c>
      <c r="I869" s="227"/>
      <c r="L869" s="223"/>
      <c r="M869" s="228"/>
      <c r="N869" s="229"/>
      <c r="O869" s="229"/>
      <c r="P869" s="229"/>
      <c r="Q869" s="229"/>
      <c r="R869" s="229"/>
      <c r="S869" s="229"/>
      <c r="T869" s="230"/>
      <c r="AT869" s="224" t="s">
        <v>166</v>
      </c>
      <c r="AU869" s="224" t="s">
        <v>82</v>
      </c>
      <c r="AV869" s="12" t="s">
        <v>82</v>
      </c>
      <c r="AW869" s="12" t="s">
        <v>36</v>
      </c>
      <c r="AX869" s="12" t="s">
        <v>73</v>
      </c>
      <c r="AY869" s="224" t="s">
        <v>158</v>
      </c>
    </row>
    <row r="870" spans="2:51" s="13" customFormat="1" ht="13.5">
      <c r="B870" s="231"/>
      <c r="D870" s="216" t="s">
        <v>166</v>
      </c>
      <c r="E870" s="232" t="s">
        <v>5</v>
      </c>
      <c r="F870" s="233" t="s">
        <v>169</v>
      </c>
      <c r="H870" s="234">
        <v>1640.68</v>
      </c>
      <c r="I870" s="235"/>
      <c r="L870" s="231"/>
      <c r="M870" s="236"/>
      <c r="N870" s="237"/>
      <c r="O870" s="237"/>
      <c r="P870" s="237"/>
      <c r="Q870" s="237"/>
      <c r="R870" s="237"/>
      <c r="S870" s="237"/>
      <c r="T870" s="238"/>
      <c r="AT870" s="232" t="s">
        <v>166</v>
      </c>
      <c r="AU870" s="232" t="s">
        <v>82</v>
      </c>
      <c r="AV870" s="13" t="s">
        <v>88</v>
      </c>
      <c r="AW870" s="13" t="s">
        <v>36</v>
      </c>
      <c r="AX870" s="13" t="s">
        <v>78</v>
      </c>
      <c r="AY870" s="232" t="s">
        <v>158</v>
      </c>
    </row>
    <row r="871" spans="2:65" s="1" customFormat="1" ht="25.5" customHeight="1">
      <c r="B871" s="202"/>
      <c r="C871" s="239" t="s">
        <v>1070</v>
      </c>
      <c r="D871" s="239" t="s">
        <v>245</v>
      </c>
      <c r="E871" s="240" t="s">
        <v>1126</v>
      </c>
      <c r="F871" s="241" t="s">
        <v>1127</v>
      </c>
      <c r="G871" s="242" t="s">
        <v>163</v>
      </c>
      <c r="H871" s="243">
        <v>1886.782</v>
      </c>
      <c r="I871" s="244"/>
      <c r="J871" s="245">
        <f>ROUND(I871*H871,2)</f>
        <v>0</v>
      </c>
      <c r="K871" s="241" t="s">
        <v>5</v>
      </c>
      <c r="L871" s="246"/>
      <c r="M871" s="247" t="s">
        <v>5</v>
      </c>
      <c r="N871" s="248" t="s">
        <v>44</v>
      </c>
      <c r="O871" s="48"/>
      <c r="P871" s="212">
        <f>O871*H871</f>
        <v>0</v>
      </c>
      <c r="Q871" s="212">
        <v>0</v>
      </c>
      <c r="R871" s="212">
        <f>Q871*H871</f>
        <v>0</v>
      </c>
      <c r="S871" s="212">
        <v>0</v>
      </c>
      <c r="T871" s="213">
        <f>S871*H871</f>
        <v>0</v>
      </c>
      <c r="AR871" s="25" t="s">
        <v>409</v>
      </c>
      <c r="AT871" s="25" t="s">
        <v>245</v>
      </c>
      <c r="AU871" s="25" t="s">
        <v>82</v>
      </c>
      <c r="AY871" s="25" t="s">
        <v>158</v>
      </c>
      <c r="BE871" s="214">
        <f>IF(N871="základní",J871,0)</f>
        <v>0</v>
      </c>
      <c r="BF871" s="214">
        <f>IF(N871="snížená",J871,0)</f>
        <v>0</v>
      </c>
      <c r="BG871" s="214">
        <f>IF(N871="zákl. přenesená",J871,0)</f>
        <v>0</v>
      </c>
      <c r="BH871" s="214">
        <f>IF(N871="sníž. přenesená",J871,0)</f>
        <v>0</v>
      </c>
      <c r="BI871" s="214">
        <f>IF(N871="nulová",J871,0)</f>
        <v>0</v>
      </c>
      <c r="BJ871" s="25" t="s">
        <v>78</v>
      </c>
      <c r="BK871" s="214">
        <f>ROUND(I871*H871,2)</f>
        <v>0</v>
      </c>
      <c r="BL871" s="25" t="s">
        <v>255</v>
      </c>
      <c r="BM871" s="25" t="s">
        <v>2755</v>
      </c>
    </row>
    <row r="872" spans="2:51" s="12" customFormat="1" ht="13.5">
      <c r="B872" s="223"/>
      <c r="D872" s="216" t="s">
        <v>166</v>
      </c>
      <c r="E872" s="224" t="s">
        <v>5</v>
      </c>
      <c r="F872" s="225" t="s">
        <v>2752</v>
      </c>
      <c r="H872" s="226">
        <v>1886.782</v>
      </c>
      <c r="I872" s="227"/>
      <c r="L872" s="223"/>
      <c r="M872" s="228"/>
      <c r="N872" s="229"/>
      <c r="O872" s="229"/>
      <c r="P872" s="229"/>
      <c r="Q872" s="229"/>
      <c r="R872" s="229"/>
      <c r="S872" s="229"/>
      <c r="T872" s="230"/>
      <c r="AT872" s="224" t="s">
        <v>166</v>
      </c>
      <c r="AU872" s="224" t="s">
        <v>82</v>
      </c>
      <c r="AV872" s="12" t="s">
        <v>82</v>
      </c>
      <c r="AW872" s="12" t="s">
        <v>36</v>
      </c>
      <c r="AX872" s="12" t="s">
        <v>73</v>
      </c>
      <c r="AY872" s="224" t="s">
        <v>158</v>
      </c>
    </row>
    <row r="873" spans="2:51" s="13" customFormat="1" ht="13.5">
      <c r="B873" s="231"/>
      <c r="D873" s="216" t="s">
        <v>166</v>
      </c>
      <c r="E873" s="232" t="s">
        <v>5</v>
      </c>
      <c r="F873" s="233" t="s">
        <v>169</v>
      </c>
      <c r="H873" s="234">
        <v>1886.782</v>
      </c>
      <c r="I873" s="235"/>
      <c r="L873" s="231"/>
      <c r="M873" s="236"/>
      <c r="N873" s="237"/>
      <c r="O873" s="237"/>
      <c r="P873" s="237"/>
      <c r="Q873" s="237"/>
      <c r="R873" s="237"/>
      <c r="S873" s="237"/>
      <c r="T873" s="238"/>
      <c r="AT873" s="232" t="s">
        <v>166</v>
      </c>
      <c r="AU873" s="232" t="s">
        <v>82</v>
      </c>
      <c r="AV873" s="13" t="s">
        <v>88</v>
      </c>
      <c r="AW873" s="13" t="s">
        <v>36</v>
      </c>
      <c r="AX873" s="13" t="s">
        <v>78</v>
      </c>
      <c r="AY873" s="232" t="s">
        <v>158</v>
      </c>
    </row>
    <row r="874" spans="2:65" s="1" customFormat="1" ht="25.5" customHeight="1">
      <c r="B874" s="202"/>
      <c r="C874" s="203" t="s">
        <v>1078</v>
      </c>
      <c r="D874" s="203" t="s">
        <v>160</v>
      </c>
      <c r="E874" s="204" t="s">
        <v>1120</v>
      </c>
      <c r="F874" s="205" t="s">
        <v>1121</v>
      </c>
      <c r="G874" s="206" t="s">
        <v>163</v>
      </c>
      <c r="H874" s="207">
        <v>474.484</v>
      </c>
      <c r="I874" s="208"/>
      <c r="J874" s="209">
        <f>ROUND(I874*H874,2)</f>
        <v>0</v>
      </c>
      <c r="K874" s="205" t="s">
        <v>5</v>
      </c>
      <c r="L874" s="47"/>
      <c r="M874" s="210" t="s">
        <v>5</v>
      </c>
      <c r="N874" s="211" t="s">
        <v>44</v>
      </c>
      <c r="O874" s="48"/>
      <c r="P874" s="212">
        <f>O874*H874</f>
        <v>0</v>
      </c>
      <c r="Q874" s="212">
        <v>0</v>
      </c>
      <c r="R874" s="212">
        <f>Q874*H874</f>
        <v>0</v>
      </c>
      <c r="S874" s="212">
        <v>0</v>
      </c>
      <c r="T874" s="213">
        <f>S874*H874</f>
        <v>0</v>
      </c>
      <c r="AR874" s="25" t="s">
        <v>255</v>
      </c>
      <c r="AT874" s="25" t="s">
        <v>160</v>
      </c>
      <c r="AU874" s="25" t="s">
        <v>82</v>
      </c>
      <c r="AY874" s="25" t="s">
        <v>158</v>
      </c>
      <c r="BE874" s="214">
        <f>IF(N874="základní",J874,0)</f>
        <v>0</v>
      </c>
      <c r="BF874" s="214">
        <f>IF(N874="snížená",J874,0)</f>
        <v>0</v>
      </c>
      <c r="BG874" s="214">
        <f>IF(N874="zákl. přenesená",J874,0)</f>
        <v>0</v>
      </c>
      <c r="BH874" s="214">
        <f>IF(N874="sníž. přenesená",J874,0)</f>
        <v>0</v>
      </c>
      <c r="BI874" s="214">
        <f>IF(N874="nulová",J874,0)</f>
        <v>0</v>
      </c>
      <c r="BJ874" s="25" t="s">
        <v>78</v>
      </c>
      <c r="BK874" s="214">
        <f>ROUND(I874*H874,2)</f>
        <v>0</v>
      </c>
      <c r="BL874" s="25" t="s">
        <v>255</v>
      </c>
      <c r="BM874" s="25" t="s">
        <v>2756</v>
      </c>
    </row>
    <row r="875" spans="2:51" s="11" customFormat="1" ht="13.5">
      <c r="B875" s="215"/>
      <c r="D875" s="216" t="s">
        <v>166</v>
      </c>
      <c r="E875" s="217" t="s">
        <v>5</v>
      </c>
      <c r="F875" s="218" t="s">
        <v>2757</v>
      </c>
      <c r="H875" s="217" t="s">
        <v>5</v>
      </c>
      <c r="I875" s="219"/>
      <c r="L875" s="215"/>
      <c r="M875" s="220"/>
      <c r="N875" s="221"/>
      <c r="O875" s="221"/>
      <c r="P875" s="221"/>
      <c r="Q875" s="221"/>
      <c r="R875" s="221"/>
      <c r="S875" s="221"/>
      <c r="T875" s="222"/>
      <c r="AT875" s="217" t="s">
        <v>166</v>
      </c>
      <c r="AU875" s="217" t="s">
        <v>82</v>
      </c>
      <c r="AV875" s="11" t="s">
        <v>78</v>
      </c>
      <c r="AW875" s="11" t="s">
        <v>36</v>
      </c>
      <c r="AX875" s="11" t="s">
        <v>73</v>
      </c>
      <c r="AY875" s="217" t="s">
        <v>158</v>
      </c>
    </row>
    <row r="876" spans="2:51" s="12" customFormat="1" ht="13.5">
      <c r="B876" s="223"/>
      <c r="D876" s="216" t="s">
        <v>166</v>
      </c>
      <c r="E876" s="224" t="s">
        <v>5</v>
      </c>
      <c r="F876" s="225" t="s">
        <v>2758</v>
      </c>
      <c r="H876" s="226">
        <v>474.484</v>
      </c>
      <c r="I876" s="227"/>
      <c r="L876" s="223"/>
      <c r="M876" s="228"/>
      <c r="N876" s="229"/>
      <c r="O876" s="229"/>
      <c r="P876" s="229"/>
      <c r="Q876" s="229"/>
      <c r="R876" s="229"/>
      <c r="S876" s="229"/>
      <c r="T876" s="230"/>
      <c r="AT876" s="224" t="s">
        <v>166</v>
      </c>
      <c r="AU876" s="224" t="s">
        <v>82</v>
      </c>
      <c r="AV876" s="12" t="s">
        <v>82</v>
      </c>
      <c r="AW876" s="12" t="s">
        <v>36</v>
      </c>
      <c r="AX876" s="12" t="s">
        <v>73</v>
      </c>
      <c r="AY876" s="224" t="s">
        <v>158</v>
      </c>
    </row>
    <row r="877" spans="2:51" s="13" customFormat="1" ht="13.5">
      <c r="B877" s="231"/>
      <c r="D877" s="216" t="s">
        <v>166</v>
      </c>
      <c r="E877" s="232" t="s">
        <v>5</v>
      </c>
      <c r="F877" s="233" t="s">
        <v>169</v>
      </c>
      <c r="H877" s="234">
        <v>474.484</v>
      </c>
      <c r="I877" s="235"/>
      <c r="L877" s="231"/>
      <c r="M877" s="236"/>
      <c r="N877" s="237"/>
      <c r="O877" s="237"/>
      <c r="P877" s="237"/>
      <c r="Q877" s="237"/>
      <c r="R877" s="237"/>
      <c r="S877" s="237"/>
      <c r="T877" s="238"/>
      <c r="AT877" s="232" t="s">
        <v>166</v>
      </c>
      <c r="AU877" s="232" t="s">
        <v>82</v>
      </c>
      <c r="AV877" s="13" t="s">
        <v>88</v>
      </c>
      <c r="AW877" s="13" t="s">
        <v>36</v>
      </c>
      <c r="AX877" s="13" t="s">
        <v>78</v>
      </c>
      <c r="AY877" s="232" t="s">
        <v>158</v>
      </c>
    </row>
    <row r="878" spans="2:65" s="1" customFormat="1" ht="16.5" customHeight="1">
      <c r="B878" s="202"/>
      <c r="C878" s="239" t="s">
        <v>1091</v>
      </c>
      <c r="D878" s="239" t="s">
        <v>245</v>
      </c>
      <c r="E878" s="240" t="s">
        <v>1132</v>
      </c>
      <c r="F878" s="241" t="s">
        <v>1133</v>
      </c>
      <c r="G878" s="242" t="s">
        <v>163</v>
      </c>
      <c r="H878" s="243">
        <v>545.657</v>
      </c>
      <c r="I878" s="244"/>
      <c r="J878" s="245">
        <f>ROUND(I878*H878,2)</f>
        <v>0</v>
      </c>
      <c r="K878" s="241" t="s">
        <v>5</v>
      </c>
      <c r="L878" s="246"/>
      <c r="M878" s="247" t="s">
        <v>5</v>
      </c>
      <c r="N878" s="248" t="s">
        <v>44</v>
      </c>
      <c r="O878" s="48"/>
      <c r="P878" s="212">
        <f>O878*H878</f>
        <v>0</v>
      </c>
      <c r="Q878" s="212">
        <v>0</v>
      </c>
      <c r="R878" s="212">
        <f>Q878*H878</f>
        <v>0</v>
      </c>
      <c r="S878" s="212">
        <v>0</v>
      </c>
      <c r="T878" s="213">
        <f>S878*H878</f>
        <v>0</v>
      </c>
      <c r="AR878" s="25" t="s">
        <v>409</v>
      </c>
      <c r="AT878" s="25" t="s">
        <v>245</v>
      </c>
      <c r="AU878" s="25" t="s">
        <v>82</v>
      </c>
      <c r="AY878" s="25" t="s">
        <v>158</v>
      </c>
      <c r="BE878" s="214">
        <f>IF(N878="základní",J878,0)</f>
        <v>0</v>
      </c>
      <c r="BF878" s="214">
        <f>IF(N878="snížená",J878,0)</f>
        <v>0</v>
      </c>
      <c r="BG878" s="214">
        <f>IF(N878="zákl. přenesená",J878,0)</f>
        <v>0</v>
      </c>
      <c r="BH878" s="214">
        <f>IF(N878="sníž. přenesená",J878,0)</f>
        <v>0</v>
      </c>
      <c r="BI878" s="214">
        <f>IF(N878="nulová",J878,0)</f>
        <v>0</v>
      </c>
      <c r="BJ878" s="25" t="s">
        <v>78</v>
      </c>
      <c r="BK878" s="214">
        <f>ROUND(I878*H878,2)</f>
        <v>0</v>
      </c>
      <c r="BL878" s="25" t="s">
        <v>255</v>
      </c>
      <c r="BM878" s="25" t="s">
        <v>2759</v>
      </c>
    </row>
    <row r="879" spans="2:51" s="12" customFormat="1" ht="13.5">
      <c r="B879" s="223"/>
      <c r="D879" s="216" t="s">
        <v>166</v>
      </c>
      <c r="E879" s="224" t="s">
        <v>5</v>
      </c>
      <c r="F879" s="225" t="s">
        <v>2760</v>
      </c>
      <c r="H879" s="226">
        <v>545.657</v>
      </c>
      <c r="I879" s="227"/>
      <c r="L879" s="223"/>
      <c r="M879" s="228"/>
      <c r="N879" s="229"/>
      <c r="O879" s="229"/>
      <c r="P879" s="229"/>
      <c r="Q879" s="229"/>
      <c r="R879" s="229"/>
      <c r="S879" s="229"/>
      <c r="T879" s="230"/>
      <c r="AT879" s="224" t="s">
        <v>166</v>
      </c>
      <c r="AU879" s="224" t="s">
        <v>82</v>
      </c>
      <c r="AV879" s="12" t="s">
        <v>82</v>
      </c>
      <c r="AW879" s="12" t="s">
        <v>36</v>
      </c>
      <c r="AX879" s="12" t="s">
        <v>73</v>
      </c>
      <c r="AY879" s="224" t="s">
        <v>158</v>
      </c>
    </row>
    <row r="880" spans="2:51" s="13" customFormat="1" ht="13.5">
      <c r="B880" s="231"/>
      <c r="D880" s="216" t="s">
        <v>166</v>
      </c>
      <c r="E880" s="232" t="s">
        <v>5</v>
      </c>
      <c r="F880" s="233" t="s">
        <v>169</v>
      </c>
      <c r="H880" s="234">
        <v>545.657</v>
      </c>
      <c r="I880" s="235"/>
      <c r="L880" s="231"/>
      <c r="M880" s="236"/>
      <c r="N880" s="237"/>
      <c r="O880" s="237"/>
      <c r="P880" s="237"/>
      <c r="Q880" s="237"/>
      <c r="R880" s="237"/>
      <c r="S880" s="237"/>
      <c r="T880" s="238"/>
      <c r="AT880" s="232" t="s">
        <v>166</v>
      </c>
      <c r="AU880" s="232" t="s">
        <v>82</v>
      </c>
      <c r="AV880" s="13" t="s">
        <v>88</v>
      </c>
      <c r="AW880" s="13" t="s">
        <v>36</v>
      </c>
      <c r="AX880" s="13" t="s">
        <v>78</v>
      </c>
      <c r="AY880" s="232" t="s">
        <v>158</v>
      </c>
    </row>
    <row r="881" spans="2:65" s="1" customFormat="1" ht="25.5" customHeight="1">
      <c r="B881" s="202"/>
      <c r="C881" s="203" t="s">
        <v>1094</v>
      </c>
      <c r="D881" s="203" t="s">
        <v>160</v>
      </c>
      <c r="E881" s="204" t="s">
        <v>1137</v>
      </c>
      <c r="F881" s="205" t="s">
        <v>1138</v>
      </c>
      <c r="G881" s="206" t="s">
        <v>163</v>
      </c>
      <c r="H881" s="207">
        <v>253</v>
      </c>
      <c r="I881" s="208"/>
      <c r="J881" s="209">
        <f>ROUND(I881*H881,2)</f>
        <v>0</v>
      </c>
      <c r="K881" s="205" t="s">
        <v>164</v>
      </c>
      <c r="L881" s="47"/>
      <c r="M881" s="210" t="s">
        <v>5</v>
      </c>
      <c r="N881" s="211" t="s">
        <v>44</v>
      </c>
      <c r="O881" s="48"/>
      <c r="P881" s="212">
        <f>O881*H881</f>
        <v>0</v>
      </c>
      <c r="Q881" s="212">
        <v>0</v>
      </c>
      <c r="R881" s="212">
        <f>Q881*H881</f>
        <v>0</v>
      </c>
      <c r="S881" s="212">
        <v>0</v>
      </c>
      <c r="T881" s="213">
        <f>S881*H881</f>
        <v>0</v>
      </c>
      <c r="AR881" s="25" t="s">
        <v>255</v>
      </c>
      <c r="AT881" s="25" t="s">
        <v>160</v>
      </c>
      <c r="AU881" s="25" t="s">
        <v>82</v>
      </c>
      <c r="AY881" s="25" t="s">
        <v>158</v>
      </c>
      <c r="BE881" s="214">
        <f>IF(N881="základní",J881,0)</f>
        <v>0</v>
      </c>
      <c r="BF881" s="214">
        <f>IF(N881="snížená",J881,0)</f>
        <v>0</v>
      </c>
      <c r="BG881" s="214">
        <f>IF(N881="zákl. přenesená",J881,0)</f>
        <v>0</v>
      </c>
      <c r="BH881" s="214">
        <f>IF(N881="sníž. přenesená",J881,0)</f>
        <v>0</v>
      </c>
      <c r="BI881" s="214">
        <f>IF(N881="nulová",J881,0)</f>
        <v>0</v>
      </c>
      <c r="BJ881" s="25" t="s">
        <v>78</v>
      </c>
      <c r="BK881" s="214">
        <f>ROUND(I881*H881,2)</f>
        <v>0</v>
      </c>
      <c r="BL881" s="25" t="s">
        <v>255</v>
      </c>
      <c r="BM881" s="25" t="s">
        <v>2761</v>
      </c>
    </row>
    <row r="882" spans="2:51" s="11" customFormat="1" ht="13.5">
      <c r="B882" s="215"/>
      <c r="D882" s="216" t="s">
        <v>166</v>
      </c>
      <c r="E882" s="217" t="s">
        <v>5</v>
      </c>
      <c r="F882" s="218" t="s">
        <v>794</v>
      </c>
      <c r="H882" s="217" t="s">
        <v>5</v>
      </c>
      <c r="I882" s="219"/>
      <c r="L882" s="215"/>
      <c r="M882" s="220"/>
      <c r="N882" s="221"/>
      <c r="O882" s="221"/>
      <c r="P882" s="221"/>
      <c r="Q882" s="221"/>
      <c r="R882" s="221"/>
      <c r="S882" s="221"/>
      <c r="T882" s="222"/>
      <c r="AT882" s="217" t="s">
        <v>166</v>
      </c>
      <c r="AU882" s="217" t="s">
        <v>82</v>
      </c>
      <c r="AV882" s="11" t="s">
        <v>78</v>
      </c>
      <c r="AW882" s="11" t="s">
        <v>36</v>
      </c>
      <c r="AX882" s="11" t="s">
        <v>73</v>
      </c>
      <c r="AY882" s="217" t="s">
        <v>158</v>
      </c>
    </row>
    <row r="883" spans="2:51" s="11" customFormat="1" ht="13.5">
      <c r="B883" s="215"/>
      <c r="D883" s="216" t="s">
        <v>166</v>
      </c>
      <c r="E883" s="217" t="s">
        <v>5</v>
      </c>
      <c r="F883" s="218" t="s">
        <v>795</v>
      </c>
      <c r="H883" s="217" t="s">
        <v>5</v>
      </c>
      <c r="I883" s="219"/>
      <c r="L883" s="215"/>
      <c r="M883" s="220"/>
      <c r="N883" s="221"/>
      <c r="O883" s="221"/>
      <c r="P883" s="221"/>
      <c r="Q883" s="221"/>
      <c r="R883" s="221"/>
      <c r="S883" s="221"/>
      <c r="T883" s="222"/>
      <c r="AT883" s="217" t="s">
        <v>166</v>
      </c>
      <c r="AU883" s="217" t="s">
        <v>82</v>
      </c>
      <c r="AV883" s="11" t="s">
        <v>78</v>
      </c>
      <c r="AW883" s="11" t="s">
        <v>36</v>
      </c>
      <c r="AX883" s="11" t="s">
        <v>73</v>
      </c>
      <c r="AY883" s="217" t="s">
        <v>158</v>
      </c>
    </row>
    <row r="884" spans="2:51" s="12" customFormat="1" ht="13.5">
      <c r="B884" s="223"/>
      <c r="D884" s="216" t="s">
        <v>166</v>
      </c>
      <c r="E884" s="224" t="s">
        <v>5</v>
      </c>
      <c r="F884" s="225" t="s">
        <v>796</v>
      </c>
      <c r="H884" s="226">
        <v>62</v>
      </c>
      <c r="I884" s="227"/>
      <c r="L884" s="223"/>
      <c r="M884" s="228"/>
      <c r="N884" s="229"/>
      <c r="O884" s="229"/>
      <c r="P884" s="229"/>
      <c r="Q884" s="229"/>
      <c r="R884" s="229"/>
      <c r="S884" s="229"/>
      <c r="T884" s="230"/>
      <c r="AT884" s="224" t="s">
        <v>166</v>
      </c>
      <c r="AU884" s="224" t="s">
        <v>82</v>
      </c>
      <c r="AV884" s="12" t="s">
        <v>82</v>
      </c>
      <c r="AW884" s="12" t="s">
        <v>36</v>
      </c>
      <c r="AX884" s="12" t="s">
        <v>73</v>
      </c>
      <c r="AY884" s="224" t="s">
        <v>158</v>
      </c>
    </row>
    <row r="885" spans="2:51" s="11" customFormat="1" ht="13.5">
      <c r="B885" s="215"/>
      <c r="D885" s="216" t="s">
        <v>166</v>
      </c>
      <c r="E885" s="217" t="s">
        <v>5</v>
      </c>
      <c r="F885" s="218" t="s">
        <v>274</v>
      </c>
      <c r="H885" s="217" t="s">
        <v>5</v>
      </c>
      <c r="I885" s="219"/>
      <c r="L885" s="215"/>
      <c r="M885" s="220"/>
      <c r="N885" s="221"/>
      <c r="O885" s="221"/>
      <c r="P885" s="221"/>
      <c r="Q885" s="221"/>
      <c r="R885" s="221"/>
      <c r="S885" s="221"/>
      <c r="T885" s="222"/>
      <c r="AT885" s="217" t="s">
        <v>166</v>
      </c>
      <c r="AU885" s="217" t="s">
        <v>82</v>
      </c>
      <c r="AV885" s="11" t="s">
        <v>78</v>
      </c>
      <c r="AW885" s="11" t="s">
        <v>36</v>
      </c>
      <c r="AX885" s="11" t="s">
        <v>73</v>
      </c>
      <c r="AY885" s="217" t="s">
        <v>158</v>
      </c>
    </row>
    <row r="886" spans="2:51" s="12" customFormat="1" ht="13.5">
      <c r="B886" s="223"/>
      <c r="D886" s="216" t="s">
        <v>166</v>
      </c>
      <c r="E886" s="224" t="s">
        <v>5</v>
      </c>
      <c r="F886" s="225" t="s">
        <v>797</v>
      </c>
      <c r="H886" s="226">
        <v>128</v>
      </c>
      <c r="I886" s="227"/>
      <c r="L886" s="223"/>
      <c r="M886" s="228"/>
      <c r="N886" s="229"/>
      <c r="O886" s="229"/>
      <c r="P886" s="229"/>
      <c r="Q886" s="229"/>
      <c r="R886" s="229"/>
      <c r="S886" s="229"/>
      <c r="T886" s="230"/>
      <c r="AT886" s="224" t="s">
        <v>166</v>
      </c>
      <c r="AU886" s="224" t="s">
        <v>82</v>
      </c>
      <c r="AV886" s="12" t="s">
        <v>82</v>
      </c>
      <c r="AW886" s="12" t="s">
        <v>36</v>
      </c>
      <c r="AX886" s="12" t="s">
        <v>73</v>
      </c>
      <c r="AY886" s="224" t="s">
        <v>158</v>
      </c>
    </row>
    <row r="887" spans="2:51" s="11" customFormat="1" ht="13.5">
      <c r="B887" s="215"/>
      <c r="D887" s="216" t="s">
        <v>166</v>
      </c>
      <c r="E887" s="217" t="s">
        <v>5</v>
      </c>
      <c r="F887" s="218" t="s">
        <v>269</v>
      </c>
      <c r="H887" s="217" t="s">
        <v>5</v>
      </c>
      <c r="I887" s="219"/>
      <c r="L887" s="215"/>
      <c r="M887" s="220"/>
      <c r="N887" s="221"/>
      <c r="O887" s="221"/>
      <c r="P887" s="221"/>
      <c r="Q887" s="221"/>
      <c r="R887" s="221"/>
      <c r="S887" s="221"/>
      <c r="T887" s="222"/>
      <c r="AT887" s="217" t="s">
        <v>166</v>
      </c>
      <c r="AU887" s="217" t="s">
        <v>82</v>
      </c>
      <c r="AV887" s="11" t="s">
        <v>78</v>
      </c>
      <c r="AW887" s="11" t="s">
        <v>36</v>
      </c>
      <c r="AX887" s="11" t="s">
        <v>73</v>
      </c>
      <c r="AY887" s="217" t="s">
        <v>158</v>
      </c>
    </row>
    <row r="888" spans="2:51" s="12" customFormat="1" ht="13.5">
      <c r="B888" s="223"/>
      <c r="D888" s="216" t="s">
        <v>166</v>
      </c>
      <c r="E888" s="224" t="s">
        <v>5</v>
      </c>
      <c r="F888" s="225" t="s">
        <v>798</v>
      </c>
      <c r="H888" s="226">
        <v>63</v>
      </c>
      <c r="I888" s="227"/>
      <c r="L888" s="223"/>
      <c r="M888" s="228"/>
      <c r="N888" s="229"/>
      <c r="O888" s="229"/>
      <c r="P888" s="229"/>
      <c r="Q888" s="229"/>
      <c r="R888" s="229"/>
      <c r="S888" s="229"/>
      <c r="T888" s="230"/>
      <c r="AT888" s="224" t="s">
        <v>166</v>
      </c>
      <c r="AU888" s="224" t="s">
        <v>82</v>
      </c>
      <c r="AV888" s="12" t="s">
        <v>82</v>
      </c>
      <c r="AW888" s="12" t="s">
        <v>36</v>
      </c>
      <c r="AX888" s="12" t="s">
        <v>73</v>
      </c>
      <c r="AY888" s="224" t="s">
        <v>158</v>
      </c>
    </row>
    <row r="889" spans="2:51" s="13" customFormat="1" ht="13.5">
      <c r="B889" s="231"/>
      <c r="D889" s="216" t="s">
        <v>166</v>
      </c>
      <c r="E889" s="232" t="s">
        <v>5</v>
      </c>
      <c r="F889" s="233" t="s">
        <v>169</v>
      </c>
      <c r="H889" s="234">
        <v>253</v>
      </c>
      <c r="I889" s="235"/>
      <c r="L889" s="231"/>
      <c r="M889" s="236"/>
      <c r="N889" s="237"/>
      <c r="O889" s="237"/>
      <c r="P889" s="237"/>
      <c r="Q889" s="237"/>
      <c r="R889" s="237"/>
      <c r="S889" s="237"/>
      <c r="T889" s="238"/>
      <c r="AT889" s="232" t="s">
        <v>166</v>
      </c>
      <c r="AU889" s="232" t="s">
        <v>82</v>
      </c>
      <c r="AV889" s="13" t="s">
        <v>88</v>
      </c>
      <c r="AW889" s="13" t="s">
        <v>36</v>
      </c>
      <c r="AX889" s="13" t="s">
        <v>78</v>
      </c>
      <c r="AY889" s="232" t="s">
        <v>158</v>
      </c>
    </row>
    <row r="890" spans="2:65" s="1" customFormat="1" ht="16.5" customHeight="1">
      <c r="B890" s="202"/>
      <c r="C890" s="239" t="s">
        <v>1114</v>
      </c>
      <c r="D890" s="239" t="s">
        <v>245</v>
      </c>
      <c r="E890" s="240" t="s">
        <v>1141</v>
      </c>
      <c r="F890" s="241" t="s">
        <v>1142</v>
      </c>
      <c r="G890" s="242" t="s">
        <v>163</v>
      </c>
      <c r="H890" s="243">
        <v>278.3</v>
      </c>
      <c r="I890" s="244"/>
      <c r="J890" s="245">
        <f>ROUND(I890*H890,2)</f>
        <v>0</v>
      </c>
      <c r="K890" s="241" t="s">
        <v>5</v>
      </c>
      <c r="L890" s="246"/>
      <c r="M890" s="247" t="s">
        <v>5</v>
      </c>
      <c r="N890" s="248" t="s">
        <v>44</v>
      </c>
      <c r="O890" s="48"/>
      <c r="P890" s="212">
        <f>O890*H890</f>
        <v>0</v>
      </c>
      <c r="Q890" s="212">
        <v>0</v>
      </c>
      <c r="R890" s="212">
        <f>Q890*H890</f>
        <v>0</v>
      </c>
      <c r="S890" s="212">
        <v>0</v>
      </c>
      <c r="T890" s="213">
        <f>S890*H890</f>
        <v>0</v>
      </c>
      <c r="AR890" s="25" t="s">
        <v>409</v>
      </c>
      <c r="AT890" s="25" t="s">
        <v>245</v>
      </c>
      <c r="AU890" s="25" t="s">
        <v>82</v>
      </c>
      <c r="AY890" s="25" t="s">
        <v>158</v>
      </c>
      <c r="BE890" s="214">
        <f>IF(N890="základní",J890,0)</f>
        <v>0</v>
      </c>
      <c r="BF890" s="214">
        <f>IF(N890="snížená",J890,0)</f>
        <v>0</v>
      </c>
      <c r="BG890" s="214">
        <f>IF(N890="zákl. přenesená",J890,0)</f>
        <v>0</v>
      </c>
      <c r="BH890" s="214">
        <f>IF(N890="sníž. přenesená",J890,0)</f>
        <v>0</v>
      </c>
      <c r="BI890" s="214">
        <f>IF(N890="nulová",J890,0)</f>
        <v>0</v>
      </c>
      <c r="BJ890" s="25" t="s">
        <v>78</v>
      </c>
      <c r="BK890" s="214">
        <f>ROUND(I890*H890,2)</f>
        <v>0</v>
      </c>
      <c r="BL890" s="25" t="s">
        <v>255</v>
      </c>
      <c r="BM890" s="25" t="s">
        <v>2762</v>
      </c>
    </row>
    <row r="891" spans="2:51" s="12" customFormat="1" ht="13.5">
      <c r="B891" s="223"/>
      <c r="D891" s="216" t="s">
        <v>166</v>
      </c>
      <c r="E891" s="224" t="s">
        <v>5</v>
      </c>
      <c r="F891" s="225" t="s">
        <v>1144</v>
      </c>
      <c r="H891" s="226">
        <v>278.3</v>
      </c>
      <c r="I891" s="227"/>
      <c r="L891" s="223"/>
      <c r="M891" s="228"/>
      <c r="N891" s="229"/>
      <c r="O891" s="229"/>
      <c r="P891" s="229"/>
      <c r="Q891" s="229"/>
      <c r="R891" s="229"/>
      <c r="S891" s="229"/>
      <c r="T891" s="230"/>
      <c r="AT891" s="224" t="s">
        <v>166</v>
      </c>
      <c r="AU891" s="224" t="s">
        <v>82</v>
      </c>
      <c r="AV891" s="12" t="s">
        <v>82</v>
      </c>
      <c r="AW891" s="12" t="s">
        <v>36</v>
      </c>
      <c r="AX891" s="12" t="s">
        <v>73</v>
      </c>
      <c r="AY891" s="224" t="s">
        <v>158</v>
      </c>
    </row>
    <row r="892" spans="2:51" s="13" customFormat="1" ht="13.5">
      <c r="B892" s="231"/>
      <c r="D892" s="216" t="s">
        <v>166</v>
      </c>
      <c r="E892" s="232" t="s">
        <v>5</v>
      </c>
      <c r="F892" s="233" t="s">
        <v>169</v>
      </c>
      <c r="H892" s="234">
        <v>278.3</v>
      </c>
      <c r="I892" s="235"/>
      <c r="L892" s="231"/>
      <c r="M892" s="236"/>
      <c r="N892" s="237"/>
      <c r="O892" s="237"/>
      <c r="P892" s="237"/>
      <c r="Q892" s="237"/>
      <c r="R892" s="237"/>
      <c r="S892" s="237"/>
      <c r="T892" s="238"/>
      <c r="AT892" s="232" t="s">
        <v>166</v>
      </c>
      <c r="AU892" s="232" t="s">
        <v>82</v>
      </c>
      <c r="AV892" s="13" t="s">
        <v>88</v>
      </c>
      <c r="AW892" s="13" t="s">
        <v>36</v>
      </c>
      <c r="AX892" s="13" t="s">
        <v>78</v>
      </c>
      <c r="AY892" s="232" t="s">
        <v>158</v>
      </c>
    </row>
    <row r="893" spans="2:65" s="1" customFormat="1" ht="38.25" customHeight="1">
      <c r="B893" s="202"/>
      <c r="C893" s="203" t="s">
        <v>1119</v>
      </c>
      <c r="D893" s="203" t="s">
        <v>160</v>
      </c>
      <c r="E893" s="204" t="s">
        <v>1157</v>
      </c>
      <c r="F893" s="205" t="s">
        <v>1158</v>
      </c>
      <c r="G893" s="206" t="s">
        <v>279</v>
      </c>
      <c r="H893" s="207">
        <v>20.288</v>
      </c>
      <c r="I893" s="208"/>
      <c r="J893" s="209">
        <f>ROUND(I893*H893,2)</f>
        <v>0</v>
      </c>
      <c r="K893" s="205" t="s">
        <v>164</v>
      </c>
      <c r="L893" s="47"/>
      <c r="M893" s="210" t="s">
        <v>5</v>
      </c>
      <c r="N893" s="211" t="s">
        <v>44</v>
      </c>
      <c r="O893" s="48"/>
      <c r="P893" s="212">
        <f>O893*H893</f>
        <v>0</v>
      </c>
      <c r="Q893" s="212">
        <v>0</v>
      </c>
      <c r="R893" s="212">
        <f>Q893*H893</f>
        <v>0</v>
      </c>
      <c r="S893" s="212">
        <v>0</v>
      </c>
      <c r="T893" s="213">
        <f>S893*H893</f>
        <v>0</v>
      </c>
      <c r="AR893" s="25" t="s">
        <v>255</v>
      </c>
      <c r="AT893" s="25" t="s">
        <v>160</v>
      </c>
      <c r="AU893" s="25" t="s">
        <v>82</v>
      </c>
      <c r="AY893" s="25" t="s">
        <v>158</v>
      </c>
      <c r="BE893" s="214">
        <f>IF(N893="základní",J893,0)</f>
        <v>0</v>
      </c>
      <c r="BF893" s="214">
        <f>IF(N893="snížená",J893,0)</f>
        <v>0</v>
      </c>
      <c r="BG893" s="214">
        <f>IF(N893="zákl. přenesená",J893,0)</f>
        <v>0</v>
      </c>
      <c r="BH893" s="214">
        <f>IF(N893="sníž. přenesená",J893,0)</f>
        <v>0</v>
      </c>
      <c r="BI893" s="214">
        <f>IF(N893="nulová",J893,0)</f>
        <v>0</v>
      </c>
      <c r="BJ893" s="25" t="s">
        <v>78</v>
      </c>
      <c r="BK893" s="214">
        <f>ROUND(I893*H893,2)</f>
        <v>0</v>
      </c>
      <c r="BL893" s="25" t="s">
        <v>255</v>
      </c>
      <c r="BM893" s="25" t="s">
        <v>2763</v>
      </c>
    </row>
    <row r="894" spans="2:65" s="1" customFormat="1" ht="25.5" customHeight="1">
      <c r="B894" s="202"/>
      <c r="C894" s="203" t="s">
        <v>1125</v>
      </c>
      <c r="D894" s="203" t="s">
        <v>160</v>
      </c>
      <c r="E894" s="204" t="s">
        <v>1146</v>
      </c>
      <c r="F894" s="205" t="s">
        <v>1147</v>
      </c>
      <c r="G894" s="206" t="s">
        <v>163</v>
      </c>
      <c r="H894" s="207">
        <v>1571.35</v>
      </c>
      <c r="I894" s="208"/>
      <c r="J894" s="209">
        <f>ROUND(I894*H894,2)</f>
        <v>0</v>
      </c>
      <c r="K894" s="205" t="s">
        <v>5</v>
      </c>
      <c r="L894" s="47"/>
      <c r="M894" s="210" t="s">
        <v>5</v>
      </c>
      <c r="N894" s="211" t="s">
        <v>44</v>
      </c>
      <c r="O894" s="48"/>
      <c r="P894" s="212">
        <f>O894*H894</f>
        <v>0</v>
      </c>
      <c r="Q894" s="212">
        <v>0</v>
      </c>
      <c r="R894" s="212">
        <f>Q894*H894</f>
        <v>0</v>
      </c>
      <c r="S894" s="212">
        <v>0</v>
      </c>
      <c r="T894" s="213">
        <f>S894*H894</f>
        <v>0</v>
      </c>
      <c r="AR894" s="25" t="s">
        <v>255</v>
      </c>
      <c r="AT894" s="25" t="s">
        <v>160</v>
      </c>
      <c r="AU894" s="25" t="s">
        <v>82</v>
      </c>
      <c r="AY894" s="25" t="s">
        <v>158</v>
      </c>
      <c r="BE894" s="214">
        <f>IF(N894="základní",J894,0)</f>
        <v>0</v>
      </c>
      <c r="BF894" s="214">
        <f>IF(N894="snížená",J894,0)</f>
        <v>0</v>
      </c>
      <c r="BG894" s="214">
        <f>IF(N894="zákl. přenesená",J894,0)</f>
        <v>0</v>
      </c>
      <c r="BH894" s="214">
        <f>IF(N894="sníž. přenesená",J894,0)</f>
        <v>0</v>
      </c>
      <c r="BI894" s="214">
        <f>IF(N894="nulová",J894,0)</f>
        <v>0</v>
      </c>
      <c r="BJ894" s="25" t="s">
        <v>78</v>
      </c>
      <c r="BK894" s="214">
        <f>ROUND(I894*H894,2)</f>
        <v>0</v>
      </c>
      <c r="BL894" s="25" t="s">
        <v>255</v>
      </c>
      <c r="BM894" s="25" t="s">
        <v>2764</v>
      </c>
    </row>
    <row r="895" spans="2:51" s="11" customFormat="1" ht="13.5">
      <c r="B895" s="215"/>
      <c r="D895" s="216" t="s">
        <v>166</v>
      </c>
      <c r="E895" s="217" t="s">
        <v>5</v>
      </c>
      <c r="F895" s="218" t="s">
        <v>588</v>
      </c>
      <c r="H895" s="217" t="s">
        <v>5</v>
      </c>
      <c r="I895" s="219"/>
      <c r="L895" s="215"/>
      <c r="M895" s="220"/>
      <c r="N895" s="221"/>
      <c r="O895" s="221"/>
      <c r="P895" s="221"/>
      <c r="Q895" s="221"/>
      <c r="R895" s="221"/>
      <c r="S895" s="221"/>
      <c r="T895" s="222"/>
      <c r="AT895" s="217" t="s">
        <v>166</v>
      </c>
      <c r="AU895" s="217" t="s">
        <v>82</v>
      </c>
      <c r="AV895" s="11" t="s">
        <v>78</v>
      </c>
      <c r="AW895" s="11" t="s">
        <v>36</v>
      </c>
      <c r="AX895" s="11" t="s">
        <v>73</v>
      </c>
      <c r="AY895" s="217" t="s">
        <v>158</v>
      </c>
    </row>
    <row r="896" spans="2:51" s="12" customFormat="1" ht="13.5">
      <c r="B896" s="223"/>
      <c r="D896" s="216" t="s">
        <v>166</v>
      </c>
      <c r="E896" s="224" t="s">
        <v>5</v>
      </c>
      <c r="F896" s="225" t="s">
        <v>2765</v>
      </c>
      <c r="H896" s="226">
        <v>675</v>
      </c>
      <c r="I896" s="227"/>
      <c r="L896" s="223"/>
      <c r="M896" s="228"/>
      <c r="N896" s="229"/>
      <c r="O896" s="229"/>
      <c r="P896" s="229"/>
      <c r="Q896" s="229"/>
      <c r="R896" s="229"/>
      <c r="S896" s="229"/>
      <c r="T896" s="230"/>
      <c r="AT896" s="224" t="s">
        <v>166</v>
      </c>
      <c r="AU896" s="224" t="s">
        <v>82</v>
      </c>
      <c r="AV896" s="12" t="s">
        <v>82</v>
      </c>
      <c r="AW896" s="12" t="s">
        <v>36</v>
      </c>
      <c r="AX896" s="12" t="s">
        <v>73</v>
      </c>
      <c r="AY896" s="224" t="s">
        <v>158</v>
      </c>
    </row>
    <row r="897" spans="2:51" s="11" customFormat="1" ht="13.5">
      <c r="B897" s="215"/>
      <c r="D897" s="216" t="s">
        <v>166</v>
      </c>
      <c r="E897" s="217" t="s">
        <v>5</v>
      </c>
      <c r="F897" s="218" t="s">
        <v>1151</v>
      </c>
      <c r="H897" s="217" t="s">
        <v>5</v>
      </c>
      <c r="I897" s="219"/>
      <c r="L897" s="215"/>
      <c r="M897" s="220"/>
      <c r="N897" s="221"/>
      <c r="O897" s="221"/>
      <c r="P897" s="221"/>
      <c r="Q897" s="221"/>
      <c r="R897" s="221"/>
      <c r="S897" s="221"/>
      <c r="T897" s="222"/>
      <c r="AT897" s="217" t="s">
        <v>166</v>
      </c>
      <c r="AU897" s="217" t="s">
        <v>82</v>
      </c>
      <c r="AV897" s="11" t="s">
        <v>78</v>
      </c>
      <c r="AW897" s="11" t="s">
        <v>36</v>
      </c>
      <c r="AX897" s="11" t="s">
        <v>73</v>
      </c>
      <c r="AY897" s="217" t="s">
        <v>158</v>
      </c>
    </row>
    <row r="898" spans="2:51" s="12" customFormat="1" ht="13.5">
      <c r="B898" s="223"/>
      <c r="D898" s="216" t="s">
        <v>166</v>
      </c>
      <c r="E898" s="224" t="s">
        <v>5</v>
      </c>
      <c r="F898" s="225" t="s">
        <v>2766</v>
      </c>
      <c r="H898" s="226">
        <v>91.3</v>
      </c>
      <c r="I898" s="227"/>
      <c r="L898" s="223"/>
      <c r="M898" s="228"/>
      <c r="N898" s="229"/>
      <c r="O898" s="229"/>
      <c r="P898" s="229"/>
      <c r="Q898" s="229"/>
      <c r="R898" s="229"/>
      <c r="S898" s="229"/>
      <c r="T898" s="230"/>
      <c r="AT898" s="224" t="s">
        <v>166</v>
      </c>
      <c r="AU898" s="224" t="s">
        <v>82</v>
      </c>
      <c r="AV898" s="12" t="s">
        <v>82</v>
      </c>
      <c r="AW898" s="12" t="s">
        <v>36</v>
      </c>
      <c r="AX898" s="12" t="s">
        <v>73</v>
      </c>
      <c r="AY898" s="224" t="s">
        <v>158</v>
      </c>
    </row>
    <row r="899" spans="2:51" s="11" customFormat="1" ht="13.5">
      <c r="B899" s="215"/>
      <c r="D899" s="216" t="s">
        <v>166</v>
      </c>
      <c r="E899" s="217" t="s">
        <v>5</v>
      </c>
      <c r="F899" s="218" t="s">
        <v>590</v>
      </c>
      <c r="H899" s="217" t="s">
        <v>5</v>
      </c>
      <c r="I899" s="219"/>
      <c r="L899" s="215"/>
      <c r="M899" s="220"/>
      <c r="N899" s="221"/>
      <c r="O899" s="221"/>
      <c r="P899" s="221"/>
      <c r="Q899" s="221"/>
      <c r="R899" s="221"/>
      <c r="S899" s="221"/>
      <c r="T899" s="222"/>
      <c r="AT899" s="217" t="s">
        <v>166</v>
      </c>
      <c r="AU899" s="217" t="s">
        <v>82</v>
      </c>
      <c r="AV899" s="11" t="s">
        <v>78</v>
      </c>
      <c r="AW899" s="11" t="s">
        <v>36</v>
      </c>
      <c r="AX899" s="11" t="s">
        <v>73</v>
      </c>
      <c r="AY899" s="217" t="s">
        <v>158</v>
      </c>
    </row>
    <row r="900" spans="2:51" s="12" customFormat="1" ht="13.5">
      <c r="B900" s="223"/>
      <c r="D900" s="216" t="s">
        <v>166</v>
      </c>
      <c r="E900" s="224" t="s">
        <v>5</v>
      </c>
      <c r="F900" s="225" t="s">
        <v>2767</v>
      </c>
      <c r="H900" s="226">
        <v>133</v>
      </c>
      <c r="I900" s="227"/>
      <c r="L900" s="223"/>
      <c r="M900" s="228"/>
      <c r="N900" s="229"/>
      <c r="O900" s="229"/>
      <c r="P900" s="229"/>
      <c r="Q900" s="229"/>
      <c r="R900" s="229"/>
      <c r="S900" s="229"/>
      <c r="T900" s="230"/>
      <c r="AT900" s="224" t="s">
        <v>166</v>
      </c>
      <c r="AU900" s="224" t="s">
        <v>82</v>
      </c>
      <c r="AV900" s="12" t="s">
        <v>82</v>
      </c>
      <c r="AW900" s="12" t="s">
        <v>36</v>
      </c>
      <c r="AX900" s="12" t="s">
        <v>73</v>
      </c>
      <c r="AY900" s="224" t="s">
        <v>158</v>
      </c>
    </row>
    <row r="901" spans="2:51" s="11" customFormat="1" ht="13.5">
      <c r="B901" s="215"/>
      <c r="D901" s="216" t="s">
        <v>166</v>
      </c>
      <c r="E901" s="217" t="s">
        <v>5</v>
      </c>
      <c r="F901" s="218" t="s">
        <v>1151</v>
      </c>
      <c r="H901" s="217" t="s">
        <v>5</v>
      </c>
      <c r="I901" s="219"/>
      <c r="L901" s="215"/>
      <c r="M901" s="220"/>
      <c r="N901" s="221"/>
      <c r="O901" s="221"/>
      <c r="P901" s="221"/>
      <c r="Q901" s="221"/>
      <c r="R901" s="221"/>
      <c r="S901" s="221"/>
      <c r="T901" s="222"/>
      <c r="AT901" s="217" t="s">
        <v>166</v>
      </c>
      <c r="AU901" s="217" t="s">
        <v>82</v>
      </c>
      <c r="AV901" s="11" t="s">
        <v>78</v>
      </c>
      <c r="AW901" s="11" t="s">
        <v>36</v>
      </c>
      <c r="AX901" s="11" t="s">
        <v>73</v>
      </c>
      <c r="AY901" s="217" t="s">
        <v>158</v>
      </c>
    </row>
    <row r="902" spans="2:51" s="12" customFormat="1" ht="13.5">
      <c r="B902" s="223"/>
      <c r="D902" s="216" t="s">
        <v>166</v>
      </c>
      <c r="E902" s="224" t="s">
        <v>5</v>
      </c>
      <c r="F902" s="225" t="s">
        <v>2768</v>
      </c>
      <c r="H902" s="226">
        <v>25.3</v>
      </c>
      <c r="I902" s="227"/>
      <c r="L902" s="223"/>
      <c r="M902" s="228"/>
      <c r="N902" s="229"/>
      <c r="O902" s="229"/>
      <c r="P902" s="229"/>
      <c r="Q902" s="229"/>
      <c r="R902" s="229"/>
      <c r="S902" s="229"/>
      <c r="T902" s="230"/>
      <c r="AT902" s="224" t="s">
        <v>166</v>
      </c>
      <c r="AU902" s="224" t="s">
        <v>82</v>
      </c>
      <c r="AV902" s="12" t="s">
        <v>82</v>
      </c>
      <c r="AW902" s="12" t="s">
        <v>36</v>
      </c>
      <c r="AX902" s="12" t="s">
        <v>73</v>
      </c>
      <c r="AY902" s="224" t="s">
        <v>158</v>
      </c>
    </row>
    <row r="903" spans="2:51" s="11" customFormat="1" ht="13.5">
      <c r="B903" s="215"/>
      <c r="D903" s="216" t="s">
        <v>166</v>
      </c>
      <c r="E903" s="217" t="s">
        <v>5</v>
      </c>
      <c r="F903" s="218" t="s">
        <v>2740</v>
      </c>
      <c r="H903" s="217" t="s">
        <v>5</v>
      </c>
      <c r="I903" s="219"/>
      <c r="L903" s="215"/>
      <c r="M903" s="220"/>
      <c r="N903" s="221"/>
      <c r="O903" s="221"/>
      <c r="P903" s="221"/>
      <c r="Q903" s="221"/>
      <c r="R903" s="221"/>
      <c r="S903" s="221"/>
      <c r="T903" s="222"/>
      <c r="AT903" s="217" t="s">
        <v>166</v>
      </c>
      <c r="AU903" s="217" t="s">
        <v>82</v>
      </c>
      <c r="AV903" s="11" t="s">
        <v>78</v>
      </c>
      <c r="AW903" s="11" t="s">
        <v>36</v>
      </c>
      <c r="AX903" s="11" t="s">
        <v>73</v>
      </c>
      <c r="AY903" s="217" t="s">
        <v>158</v>
      </c>
    </row>
    <row r="904" spans="2:51" s="12" customFormat="1" ht="13.5">
      <c r="B904" s="223"/>
      <c r="D904" s="216" t="s">
        <v>166</v>
      </c>
      <c r="E904" s="224" t="s">
        <v>5</v>
      </c>
      <c r="F904" s="225" t="s">
        <v>2769</v>
      </c>
      <c r="H904" s="226">
        <v>63</v>
      </c>
      <c r="I904" s="227"/>
      <c r="L904" s="223"/>
      <c r="M904" s="228"/>
      <c r="N904" s="229"/>
      <c r="O904" s="229"/>
      <c r="P904" s="229"/>
      <c r="Q904" s="229"/>
      <c r="R904" s="229"/>
      <c r="S904" s="229"/>
      <c r="T904" s="230"/>
      <c r="AT904" s="224" t="s">
        <v>166</v>
      </c>
      <c r="AU904" s="224" t="s">
        <v>82</v>
      </c>
      <c r="AV904" s="12" t="s">
        <v>82</v>
      </c>
      <c r="AW904" s="12" t="s">
        <v>36</v>
      </c>
      <c r="AX904" s="12" t="s">
        <v>73</v>
      </c>
      <c r="AY904" s="224" t="s">
        <v>158</v>
      </c>
    </row>
    <row r="905" spans="2:51" s="11" customFormat="1" ht="13.5">
      <c r="B905" s="215"/>
      <c r="D905" s="216" t="s">
        <v>166</v>
      </c>
      <c r="E905" s="217" t="s">
        <v>5</v>
      </c>
      <c r="F905" s="218" t="s">
        <v>1151</v>
      </c>
      <c r="H905" s="217" t="s">
        <v>5</v>
      </c>
      <c r="I905" s="219"/>
      <c r="L905" s="215"/>
      <c r="M905" s="220"/>
      <c r="N905" s="221"/>
      <c r="O905" s="221"/>
      <c r="P905" s="221"/>
      <c r="Q905" s="221"/>
      <c r="R905" s="221"/>
      <c r="S905" s="221"/>
      <c r="T905" s="222"/>
      <c r="AT905" s="217" t="s">
        <v>166</v>
      </c>
      <c r="AU905" s="217" t="s">
        <v>82</v>
      </c>
      <c r="AV905" s="11" t="s">
        <v>78</v>
      </c>
      <c r="AW905" s="11" t="s">
        <v>36</v>
      </c>
      <c r="AX905" s="11" t="s">
        <v>73</v>
      </c>
      <c r="AY905" s="217" t="s">
        <v>158</v>
      </c>
    </row>
    <row r="906" spans="2:51" s="12" customFormat="1" ht="13.5">
      <c r="B906" s="223"/>
      <c r="D906" s="216" t="s">
        <v>166</v>
      </c>
      <c r="E906" s="224" t="s">
        <v>5</v>
      </c>
      <c r="F906" s="225" t="s">
        <v>2770</v>
      </c>
      <c r="H906" s="226">
        <v>18.7</v>
      </c>
      <c r="I906" s="227"/>
      <c r="L906" s="223"/>
      <c r="M906" s="228"/>
      <c r="N906" s="229"/>
      <c r="O906" s="229"/>
      <c r="P906" s="229"/>
      <c r="Q906" s="229"/>
      <c r="R906" s="229"/>
      <c r="S906" s="229"/>
      <c r="T906" s="230"/>
      <c r="AT906" s="224" t="s">
        <v>166</v>
      </c>
      <c r="AU906" s="224" t="s">
        <v>82</v>
      </c>
      <c r="AV906" s="12" t="s">
        <v>82</v>
      </c>
      <c r="AW906" s="12" t="s">
        <v>36</v>
      </c>
      <c r="AX906" s="12" t="s">
        <v>73</v>
      </c>
      <c r="AY906" s="224" t="s">
        <v>158</v>
      </c>
    </row>
    <row r="907" spans="2:51" s="11" customFormat="1" ht="13.5">
      <c r="B907" s="215"/>
      <c r="D907" s="216" t="s">
        <v>166</v>
      </c>
      <c r="E907" s="217" t="s">
        <v>5</v>
      </c>
      <c r="F907" s="218" t="s">
        <v>593</v>
      </c>
      <c r="H907" s="217" t="s">
        <v>5</v>
      </c>
      <c r="I907" s="219"/>
      <c r="L907" s="215"/>
      <c r="M907" s="220"/>
      <c r="N907" s="221"/>
      <c r="O907" s="221"/>
      <c r="P907" s="221"/>
      <c r="Q907" s="221"/>
      <c r="R907" s="221"/>
      <c r="S907" s="221"/>
      <c r="T907" s="222"/>
      <c r="AT907" s="217" t="s">
        <v>166</v>
      </c>
      <c r="AU907" s="217" t="s">
        <v>82</v>
      </c>
      <c r="AV907" s="11" t="s">
        <v>78</v>
      </c>
      <c r="AW907" s="11" t="s">
        <v>36</v>
      </c>
      <c r="AX907" s="11" t="s">
        <v>73</v>
      </c>
      <c r="AY907" s="217" t="s">
        <v>158</v>
      </c>
    </row>
    <row r="908" spans="2:51" s="12" customFormat="1" ht="13.5">
      <c r="B908" s="223"/>
      <c r="D908" s="216" t="s">
        <v>166</v>
      </c>
      <c r="E908" s="224" t="s">
        <v>5</v>
      </c>
      <c r="F908" s="225" t="s">
        <v>2771</v>
      </c>
      <c r="H908" s="226">
        <v>493</v>
      </c>
      <c r="I908" s="227"/>
      <c r="L908" s="223"/>
      <c r="M908" s="228"/>
      <c r="N908" s="229"/>
      <c r="O908" s="229"/>
      <c r="P908" s="229"/>
      <c r="Q908" s="229"/>
      <c r="R908" s="229"/>
      <c r="S908" s="229"/>
      <c r="T908" s="230"/>
      <c r="AT908" s="224" t="s">
        <v>166</v>
      </c>
      <c r="AU908" s="224" t="s">
        <v>82</v>
      </c>
      <c r="AV908" s="12" t="s">
        <v>82</v>
      </c>
      <c r="AW908" s="12" t="s">
        <v>36</v>
      </c>
      <c r="AX908" s="12" t="s">
        <v>73</v>
      </c>
      <c r="AY908" s="224" t="s">
        <v>158</v>
      </c>
    </row>
    <row r="909" spans="2:51" s="11" customFormat="1" ht="13.5">
      <c r="B909" s="215"/>
      <c r="D909" s="216" t="s">
        <v>166</v>
      </c>
      <c r="E909" s="217" t="s">
        <v>5</v>
      </c>
      <c r="F909" s="218" t="s">
        <v>1151</v>
      </c>
      <c r="H909" s="217" t="s">
        <v>5</v>
      </c>
      <c r="I909" s="219"/>
      <c r="L909" s="215"/>
      <c r="M909" s="220"/>
      <c r="N909" s="221"/>
      <c r="O909" s="221"/>
      <c r="P909" s="221"/>
      <c r="Q909" s="221"/>
      <c r="R909" s="221"/>
      <c r="S909" s="221"/>
      <c r="T909" s="222"/>
      <c r="AT909" s="217" t="s">
        <v>166</v>
      </c>
      <c r="AU909" s="217" t="s">
        <v>82</v>
      </c>
      <c r="AV909" s="11" t="s">
        <v>78</v>
      </c>
      <c r="AW909" s="11" t="s">
        <v>36</v>
      </c>
      <c r="AX909" s="11" t="s">
        <v>73</v>
      </c>
      <c r="AY909" s="217" t="s">
        <v>158</v>
      </c>
    </row>
    <row r="910" spans="2:51" s="12" customFormat="1" ht="13.5">
      <c r="B910" s="223"/>
      <c r="D910" s="216" t="s">
        <v>166</v>
      </c>
      <c r="E910" s="224" t="s">
        <v>5</v>
      </c>
      <c r="F910" s="225" t="s">
        <v>2770</v>
      </c>
      <c r="H910" s="226">
        <v>18.7</v>
      </c>
      <c r="I910" s="227"/>
      <c r="L910" s="223"/>
      <c r="M910" s="228"/>
      <c r="N910" s="229"/>
      <c r="O910" s="229"/>
      <c r="P910" s="229"/>
      <c r="Q910" s="229"/>
      <c r="R910" s="229"/>
      <c r="S910" s="229"/>
      <c r="T910" s="230"/>
      <c r="AT910" s="224" t="s">
        <v>166</v>
      </c>
      <c r="AU910" s="224" t="s">
        <v>82</v>
      </c>
      <c r="AV910" s="12" t="s">
        <v>82</v>
      </c>
      <c r="AW910" s="12" t="s">
        <v>36</v>
      </c>
      <c r="AX910" s="12" t="s">
        <v>73</v>
      </c>
      <c r="AY910" s="224" t="s">
        <v>158</v>
      </c>
    </row>
    <row r="911" spans="2:51" s="12" customFormat="1" ht="13.5">
      <c r="B911" s="223"/>
      <c r="D911" s="216" t="s">
        <v>166</v>
      </c>
      <c r="E911" s="224" t="s">
        <v>5</v>
      </c>
      <c r="F911" s="225" t="s">
        <v>2772</v>
      </c>
      <c r="H911" s="226">
        <v>53.35</v>
      </c>
      <c r="I911" s="227"/>
      <c r="L911" s="223"/>
      <c r="M911" s="228"/>
      <c r="N911" s="229"/>
      <c r="O911" s="229"/>
      <c r="P911" s="229"/>
      <c r="Q911" s="229"/>
      <c r="R911" s="229"/>
      <c r="S911" s="229"/>
      <c r="T911" s="230"/>
      <c r="AT911" s="224" t="s">
        <v>166</v>
      </c>
      <c r="AU911" s="224" t="s">
        <v>82</v>
      </c>
      <c r="AV911" s="12" t="s">
        <v>82</v>
      </c>
      <c r="AW911" s="12" t="s">
        <v>36</v>
      </c>
      <c r="AX911" s="12" t="s">
        <v>73</v>
      </c>
      <c r="AY911" s="224" t="s">
        <v>158</v>
      </c>
    </row>
    <row r="912" spans="2:51" s="13" customFormat="1" ht="13.5">
      <c r="B912" s="231"/>
      <c r="D912" s="216" t="s">
        <v>166</v>
      </c>
      <c r="E912" s="232" t="s">
        <v>5</v>
      </c>
      <c r="F912" s="233" t="s">
        <v>169</v>
      </c>
      <c r="H912" s="234">
        <v>1571.35</v>
      </c>
      <c r="I912" s="235"/>
      <c r="L912" s="231"/>
      <c r="M912" s="236"/>
      <c r="N912" s="237"/>
      <c r="O912" s="237"/>
      <c r="P912" s="237"/>
      <c r="Q912" s="237"/>
      <c r="R912" s="237"/>
      <c r="S912" s="237"/>
      <c r="T912" s="238"/>
      <c r="AT912" s="232" t="s">
        <v>166</v>
      </c>
      <c r="AU912" s="232" t="s">
        <v>82</v>
      </c>
      <c r="AV912" s="13" t="s">
        <v>88</v>
      </c>
      <c r="AW912" s="13" t="s">
        <v>36</v>
      </c>
      <c r="AX912" s="13" t="s">
        <v>78</v>
      </c>
      <c r="AY912" s="232" t="s">
        <v>158</v>
      </c>
    </row>
    <row r="913" spans="2:63" s="10" customFormat="1" ht="29.85" customHeight="1">
      <c r="B913" s="189"/>
      <c r="D913" s="190" t="s">
        <v>72</v>
      </c>
      <c r="E913" s="200" t="s">
        <v>1160</v>
      </c>
      <c r="F913" s="200" t="s">
        <v>1161</v>
      </c>
      <c r="I913" s="192"/>
      <c r="J913" s="201">
        <f>BK913</f>
        <v>0</v>
      </c>
      <c r="L913" s="189"/>
      <c r="M913" s="194"/>
      <c r="N913" s="195"/>
      <c r="O913" s="195"/>
      <c r="P913" s="196">
        <f>SUM(P914:P1032)</f>
        <v>0</v>
      </c>
      <c r="Q913" s="195"/>
      <c r="R913" s="196">
        <f>SUM(R914:R1032)</f>
        <v>1.495008</v>
      </c>
      <c r="S913" s="195"/>
      <c r="T913" s="197">
        <f>SUM(T914:T1032)</f>
        <v>0</v>
      </c>
      <c r="AR913" s="190" t="s">
        <v>82</v>
      </c>
      <c r="AT913" s="198" t="s">
        <v>72</v>
      </c>
      <c r="AU913" s="198" t="s">
        <v>78</v>
      </c>
      <c r="AY913" s="190" t="s">
        <v>158</v>
      </c>
      <c r="BK913" s="199">
        <f>SUM(BK914:BK1032)</f>
        <v>0</v>
      </c>
    </row>
    <row r="914" spans="2:65" s="1" customFormat="1" ht="25.5" customHeight="1">
      <c r="B914" s="202"/>
      <c r="C914" s="203" t="s">
        <v>1129</v>
      </c>
      <c r="D914" s="203" t="s">
        <v>160</v>
      </c>
      <c r="E914" s="204" t="s">
        <v>1163</v>
      </c>
      <c r="F914" s="205" t="s">
        <v>1164</v>
      </c>
      <c r="G914" s="206" t="s">
        <v>163</v>
      </c>
      <c r="H914" s="207">
        <v>347.62</v>
      </c>
      <c r="I914" s="208"/>
      <c r="J914" s="209">
        <f>ROUND(I914*H914,2)</f>
        <v>0</v>
      </c>
      <c r="K914" s="205" t="s">
        <v>164</v>
      </c>
      <c r="L914" s="47"/>
      <c r="M914" s="210" t="s">
        <v>5</v>
      </c>
      <c r="N914" s="211" t="s">
        <v>44</v>
      </c>
      <c r="O914" s="48"/>
      <c r="P914" s="212">
        <f>O914*H914</f>
        <v>0</v>
      </c>
      <c r="Q914" s="212">
        <v>0</v>
      </c>
      <c r="R914" s="212">
        <f>Q914*H914</f>
        <v>0</v>
      </c>
      <c r="S914" s="212">
        <v>0</v>
      </c>
      <c r="T914" s="213">
        <f>S914*H914</f>
        <v>0</v>
      </c>
      <c r="AR914" s="25" t="s">
        <v>255</v>
      </c>
      <c r="AT914" s="25" t="s">
        <v>160</v>
      </c>
      <c r="AU914" s="25" t="s">
        <v>82</v>
      </c>
      <c r="AY914" s="25" t="s">
        <v>158</v>
      </c>
      <c r="BE914" s="214">
        <f>IF(N914="základní",J914,0)</f>
        <v>0</v>
      </c>
      <c r="BF914" s="214">
        <f>IF(N914="snížená",J914,0)</f>
        <v>0</v>
      </c>
      <c r="BG914" s="214">
        <f>IF(N914="zákl. přenesená",J914,0)</f>
        <v>0</v>
      </c>
      <c r="BH914" s="214">
        <f>IF(N914="sníž. přenesená",J914,0)</f>
        <v>0</v>
      </c>
      <c r="BI914" s="214">
        <f>IF(N914="nulová",J914,0)</f>
        <v>0</v>
      </c>
      <c r="BJ914" s="25" t="s">
        <v>78</v>
      </c>
      <c r="BK914" s="214">
        <f>ROUND(I914*H914,2)</f>
        <v>0</v>
      </c>
      <c r="BL914" s="25" t="s">
        <v>255</v>
      </c>
      <c r="BM914" s="25" t="s">
        <v>2773</v>
      </c>
    </row>
    <row r="915" spans="2:51" s="11" customFormat="1" ht="13.5">
      <c r="B915" s="215"/>
      <c r="D915" s="216" t="s">
        <v>166</v>
      </c>
      <c r="E915" s="217" t="s">
        <v>5</v>
      </c>
      <c r="F915" s="218" t="s">
        <v>1166</v>
      </c>
      <c r="H915" s="217" t="s">
        <v>5</v>
      </c>
      <c r="I915" s="219"/>
      <c r="L915" s="215"/>
      <c r="M915" s="220"/>
      <c r="N915" s="221"/>
      <c r="O915" s="221"/>
      <c r="P915" s="221"/>
      <c r="Q915" s="221"/>
      <c r="R915" s="221"/>
      <c r="S915" s="221"/>
      <c r="T915" s="222"/>
      <c r="AT915" s="217" t="s">
        <v>166</v>
      </c>
      <c r="AU915" s="217" t="s">
        <v>82</v>
      </c>
      <c r="AV915" s="11" t="s">
        <v>78</v>
      </c>
      <c r="AW915" s="11" t="s">
        <v>36</v>
      </c>
      <c r="AX915" s="11" t="s">
        <v>73</v>
      </c>
      <c r="AY915" s="217" t="s">
        <v>158</v>
      </c>
    </row>
    <row r="916" spans="2:51" s="11" customFormat="1" ht="13.5">
      <c r="B916" s="215"/>
      <c r="D916" s="216" t="s">
        <v>166</v>
      </c>
      <c r="E916" s="217" t="s">
        <v>5</v>
      </c>
      <c r="F916" s="218" t="s">
        <v>1167</v>
      </c>
      <c r="H916" s="217" t="s">
        <v>5</v>
      </c>
      <c r="I916" s="219"/>
      <c r="L916" s="215"/>
      <c r="M916" s="220"/>
      <c r="N916" s="221"/>
      <c r="O916" s="221"/>
      <c r="P916" s="221"/>
      <c r="Q916" s="221"/>
      <c r="R916" s="221"/>
      <c r="S916" s="221"/>
      <c r="T916" s="222"/>
      <c r="AT916" s="217" t="s">
        <v>166</v>
      </c>
      <c r="AU916" s="217" t="s">
        <v>82</v>
      </c>
      <c r="AV916" s="11" t="s">
        <v>78</v>
      </c>
      <c r="AW916" s="11" t="s">
        <v>36</v>
      </c>
      <c r="AX916" s="11" t="s">
        <v>73</v>
      </c>
      <c r="AY916" s="217" t="s">
        <v>158</v>
      </c>
    </row>
    <row r="917" spans="2:51" s="11" customFormat="1" ht="13.5">
      <c r="B917" s="215"/>
      <c r="D917" s="216" t="s">
        <v>166</v>
      </c>
      <c r="E917" s="217" t="s">
        <v>5</v>
      </c>
      <c r="F917" s="218" t="s">
        <v>269</v>
      </c>
      <c r="H917" s="217" t="s">
        <v>5</v>
      </c>
      <c r="I917" s="219"/>
      <c r="L917" s="215"/>
      <c r="M917" s="220"/>
      <c r="N917" s="221"/>
      <c r="O917" s="221"/>
      <c r="P917" s="221"/>
      <c r="Q917" s="221"/>
      <c r="R917" s="221"/>
      <c r="S917" s="221"/>
      <c r="T917" s="222"/>
      <c r="AT917" s="217" t="s">
        <v>166</v>
      </c>
      <c r="AU917" s="217" t="s">
        <v>82</v>
      </c>
      <c r="AV917" s="11" t="s">
        <v>78</v>
      </c>
      <c r="AW917" s="11" t="s">
        <v>36</v>
      </c>
      <c r="AX917" s="11" t="s">
        <v>73</v>
      </c>
      <c r="AY917" s="217" t="s">
        <v>158</v>
      </c>
    </row>
    <row r="918" spans="2:51" s="12" customFormat="1" ht="13.5">
      <c r="B918" s="223"/>
      <c r="D918" s="216" t="s">
        <v>166</v>
      </c>
      <c r="E918" s="224" t="s">
        <v>5</v>
      </c>
      <c r="F918" s="225" t="s">
        <v>2774</v>
      </c>
      <c r="H918" s="226">
        <v>107.575</v>
      </c>
      <c r="I918" s="227"/>
      <c r="L918" s="223"/>
      <c r="M918" s="228"/>
      <c r="N918" s="229"/>
      <c r="O918" s="229"/>
      <c r="P918" s="229"/>
      <c r="Q918" s="229"/>
      <c r="R918" s="229"/>
      <c r="S918" s="229"/>
      <c r="T918" s="230"/>
      <c r="AT918" s="224" t="s">
        <v>166</v>
      </c>
      <c r="AU918" s="224" t="s">
        <v>82</v>
      </c>
      <c r="AV918" s="12" t="s">
        <v>82</v>
      </c>
      <c r="AW918" s="12" t="s">
        <v>36</v>
      </c>
      <c r="AX918" s="12" t="s">
        <v>73</v>
      </c>
      <c r="AY918" s="224" t="s">
        <v>158</v>
      </c>
    </row>
    <row r="919" spans="2:51" s="11" customFormat="1" ht="13.5">
      <c r="B919" s="215"/>
      <c r="D919" s="216" t="s">
        <v>166</v>
      </c>
      <c r="E919" s="217" t="s">
        <v>5</v>
      </c>
      <c r="F919" s="218" t="s">
        <v>272</v>
      </c>
      <c r="H919" s="217" t="s">
        <v>5</v>
      </c>
      <c r="I919" s="219"/>
      <c r="L919" s="215"/>
      <c r="M919" s="220"/>
      <c r="N919" s="221"/>
      <c r="O919" s="221"/>
      <c r="P919" s="221"/>
      <c r="Q919" s="221"/>
      <c r="R919" s="221"/>
      <c r="S919" s="221"/>
      <c r="T919" s="222"/>
      <c r="AT919" s="217" t="s">
        <v>166</v>
      </c>
      <c r="AU919" s="217" t="s">
        <v>82</v>
      </c>
      <c r="AV919" s="11" t="s">
        <v>78</v>
      </c>
      <c r="AW919" s="11" t="s">
        <v>36</v>
      </c>
      <c r="AX919" s="11" t="s">
        <v>73</v>
      </c>
      <c r="AY919" s="217" t="s">
        <v>158</v>
      </c>
    </row>
    <row r="920" spans="2:51" s="12" customFormat="1" ht="13.5">
      <c r="B920" s="223"/>
      <c r="D920" s="216" t="s">
        <v>166</v>
      </c>
      <c r="E920" s="224" t="s">
        <v>5</v>
      </c>
      <c r="F920" s="225" t="s">
        <v>2775</v>
      </c>
      <c r="H920" s="226">
        <v>62.725</v>
      </c>
      <c r="I920" s="227"/>
      <c r="L920" s="223"/>
      <c r="M920" s="228"/>
      <c r="N920" s="229"/>
      <c r="O920" s="229"/>
      <c r="P920" s="229"/>
      <c r="Q920" s="229"/>
      <c r="R920" s="229"/>
      <c r="S920" s="229"/>
      <c r="T920" s="230"/>
      <c r="AT920" s="224" t="s">
        <v>166</v>
      </c>
      <c r="AU920" s="224" t="s">
        <v>82</v>
      </c>
      <c r="AV920" s="12" t="s">
        <v>82</v>
      </c>
      <c r="AW920" s="12" t="s">
        <v>36</v>
      </c>
      <c r="AX920" s="12" t="s">
        <v>73</v>
      </c>
      <c r="AY920" s="224" t="s">
        <v>158</v>
      </c>
    </row>
    <row r="921" spans="2:51" s="11" customFormat="1" ht="13.5">
      <c r="B921" s="215"/>
      <c r="D921" s="216" t="s">
        <v>166</v>
      </c>
      <c r="E921" s="217" t="s">
        <v>5</v>
      </c>
      <c r="F921" s="218" t="s">
        <v>1171</v>
      </c>
      <c r="H921" s="217" t="s">
        <v>5</v>
      </c>
      <c r="I921" s="219"/>
      <c r="L921" s="215"/>
      <c r="M921" s="220"/>
      <c r="N921" s="221"/>
      <c r="O921" s="221"/>
      <c r="P921" s="221"/>
      <c r="Q921" s="221"/>
      <c r="R921" s="221"/>
      <c r="S921" s="221"/>
      <c r="T921" s="222"/>
      <c r="AT921" s="217" t="s">
        <v>166</v>
      </c>
      <c r="AU921" s="217" t="s">
        <v>82</v>
      </c>
      <c r="AV921" s="11" t="s">
        <v>78</v>
      </c>
      <c r="AW921" s="11" t="s">
        <v>36</v>
      </c>
      <c r="AX921" s="11" t="s">
        <v>73</v>
      </c>
      <c r="AY921" s="217" t="s">
        <v>158</v>
      </c>
    </row>
    <row r="922" spans="2:51" s="11" customFormat="1" ht="13.5">
      <c r="B922" s="215"/>
      <c r="D922" s="216" t="s">
        <v>166</v>
      </c>
      <c r="E922" s="217" t="s">
        <v>5</v>
      </c>
      <c r="F922" s="218" t="s">
        <v>274</v>
      </c>
      <c r="H922" s="217" t="s">
        <v>5</v>
      </c>
      <c r="I922" s="219"/>
      <c r="L922" s="215"/>
      <c r="M922" s="220"/>
      <c r="N922" s="221"/>
      <c r="O922" s="221"/>
      <c r="P922" s="221"/>
      <c r="Q922" s="221"/>
      <c r="R922" s="221"/>
      <c r="S922" s="221"/>
      <c r="T922" s="222"/>
      <c r="AT922" s="217" t="s">
        <v>166</v>
      </c>
      <c r="AU922" s="217" t="s">
        <v>82</v>
      </c>
      <c r="AV922" s="11" t="s">
        <v>78</v>
      </c>
      <c r="AW922" s="11" t="s">
        <v>36</v>
      </c>
      <c r="AX922" s="11" t="s">
        <v>73</v>
      </c>
      <c r="AY922" s="217" t="s">
        <v>158</v>
      </c>
    </row>
    <row r="923" spans="2:51" s="12" customFormat="1" ht="13.5">
      <c r="B923" s="223"/>
      <c r="D923" s="216" t="s">
        <v>166</v>
      </c>
      <c r="E923" s="224" t="s">
        <v>5</v>
      </c>
      <c r="F923" s="225" t="s">
        <v>2776</v>
      </c>
      <c r="H923" s="226">
        <v>34.5</v>
      </c>
      <c r="I923" s="227"/>
      <c r="L923" s="223"/>
      <c r="M923" s="228"/>
      <c r="N923" s="229"/>
      <c r="O923" s="229"/>
      <c r="P923" s="229"/>
      <c r="Q923" s="229"/>
      <c r="R923" s="229"/>
      <c r="S923" s="229"/>
      <c r="T923" s="230"/>
      <c r="AT923" s="224" t="s">
        <v>166</v>
      </c>
      <c r="AU923" s="224" t="s">
        <v>82</v>
      </c>
      <c r="AV923" s="12" t="s">
        <v>82</v>
      </c>
      <c r="AW923" s="12" t="s">
        <v>36</v>
      </c>
      <c r="AX923" s="12" t="s">
        <v>73</v>
      </c>
      <c r="AY923" s="224" t="s">
        <v>158</v>
      </c>
    </row>
    <row r="924" spans="2:51" s="11" customFormat="1" ht="13.5">
      <c r="B924" s="215"/>
      <c r="D924" s="216" t="s">
        <v>166</v>
      </c>
      <c r="E924" s="217" t="s">
        <v>5</v>
      </c>
      <c r="F924" s="218" t="s">
        <v>795</v>
      </c>
      <c r="H924" s="217" t="s">
        <v>5</v>
      </c>
      <c r="I924" s="219"/>
      <c r="L924" s="215"/>
      <c r="M924" s="220"/>
      <c r="N924" s="221"/>
      <c r="O924" s="221"/>
      <c r="P924" s="221"/>
      <c r="Q924" s="221"/>
      <c r="R924" s="221"/>
      <c r="S924" s="221"/>
      <c r="T924" s="222"/>
      <c r="AT924" s="217" t="s">
        <v>166</v>
      </c>
      <c r="AU924" s="217" t="s">
        <v>82</v>
      </c>
      <c r="AV924" s="11" t="s">
        <v>78</v>
      </c>
      <c r="AW924" s="11" t="s">
        <v>36</v>
      </c>
      <c r="AX924" s="11" t="s">
        <v>73</v>
      </c>
      <c r="AY924" s="217" t="s">
        <v>158</v>
      </c>
    </row>
    <row r="925" spans="2:51" s="12" customFormat="1" ht="13.5">
      <c r="B925" s="223"/>
      <c r="D925" s="216" t="s">
        <v>166</v>
      </c>
      <c r="E925" s="224" t="s">
        <v>5</v>
      </c>
      <c r="F925" s="225" t="s">
        <v>2777</v>
      </c>
      <c r="H925" s="226">
        <v>22.7</v>
      </c>
      <c r="I925" s="227"/>
      <c r="L925" s="223"/>
      <c r="M925" s="228"/>
      <c r="N925" s="229"/>
      <c r="O925" s="229"/>
      <c r="P925" s="229"/>
      <c r="Q925" s="229"/>
      <c r="R925" s="229"/>
      <c r="S925" s="229"/>
      <c r="T925" s="230"/>
      <c r="AT925" s="224" t="s">
        <v>166</v>
      </c>
      <c r="AU925" s="224" t="s">
        <v>82</v>
      </c>
      <c r="AV925" s="12" t="s">
        <v>82</v>
      </c>
      <c r="AW925" s="12" t="s">
        <v>36</v>
      </c>
      <c r="AX925" s="12" t="s">
        <v>73</v>
      </c>
      <c r="AY925" s="224" t="s">
        <v>158</v>
      </c>
    </row>
    <row r="926" spans="2:51" s="11" customFormat="1" ht="13.5">
      <c r="B926" s="215"/>
      <c r="D926" s="216" t="s">
        <v>166</v>
      </c>
      <c r="E926" s="217" t="s">
        <v>5</v>
      </c>
      <c r="F926" s="218" t="s">
        <v>272</v>
      </c>
      <c r="H926" s="217" t="s">
        <v>5</v>
      </c>
      <c r="I926" s="219"/>
      <c r="L926" s="215"/>
      <c r="M926" s="220"/>
      <c r="N926" s="221"/>
      <c r="O926" s="221"/>
      <c r="P926" s="221"/>
      <c r="Q926" s="221"/>
      <c r="R926" s="221"/>
      <c r="S926" s="221"/>
      <c r="T926" s="222"/>
      <c r="AT926" s="217" t="s">
        <v>166</v>
      </c>
      <c r="AU926" s="217" t="s">
        <v>82</v>
      </c>
      <c r="AV926" s="11" t="s">
        <v>78</v>
      </c>
      <c r="AW926" s="11" t="s">
        <v>36</v>
      </c>
      <c r="AX926" s="11" t="s">
        <v>73</v>
      </c>
      <c r="AY926" s="217" t="s">
        <v>158</v>
      </c>
    </row>
    <row r="927" spans="2:51" s="12" customFormat="1" ht="13.5">
      <c r="B927" s="223"/>
      <c r="D927" s="216" t="s">
        <v>166</v>
      </c>
      <c r="E927" s="224" t="s">
        <v>5</v>
      </c>
      <c r="F927" s="225" t="s">
        <v>2777</v>
      </c>
      <c r="H927" s="226">
        <v>22.7</v>
      </c>
      <c r="I927" s="227"/>
      <c r="L927" s="223"/>
      <c r="M927" s="228"/>
      <c r="N927" s="229"/>
      <c r="O927" s="229"/>
      <c r="P927" s="229"/>
      <c r="Q927" s="229"/>
      <c r="R927" s="229"/>
      <c r="S927" s="229"/>
      <c r="T927" s="230"/>
      <c r="AT927" s="224" t="s">
        <v>166</v>
      </c>
      <c r="AU927" s="224" t="s">
        <v>82</v>
      </c>
      <c r="AV927" s="12" t="s">
        <v>82</v>
      </c>
      <c r="AW927" s="12" t="s">
        <v>36</v>
      </c>
      <c r="AX927" s="12" t="s">
        <v>73</v>
      </c>
      <c r="AY927" s="224" t="s">
        <v>158</v>
      </c>
    </row>
    <row r="928" spans="2:51" s="11" customFormat="1" ht="13.5">
      <c r="B928" s="215"/>
      <c r="D928" s="216" t="s">
        <v>166</v>
      </c>
      <c r="E928" s="217" t="s">
        <v>5</v>
      </c>
      <c r="F928" s="218" t="s">
        <v>1173</v>
      </c>
      <c r="H928" s="217" t="s">
        <v>5</v>
      </c>
      <c r="I928" s="219"/>
      <c r="L928" s="215"/>
      <c r="M928" s="220"/>
      <c r="N928" s="221"/>
      <c r="O928" s="221"/>
      <c r="P928" s="221"/>
      <c r="Q928" s="221"/>
      <c r="R928" s="221"/>
      <c r="S928" s="221"/>
      <c r="T928" s="222"/>
      <c r="AT928" s="217" t="s">
        <v>166</v>
      </c>
      <c r="AU928" s="217" t="s">
        <v>82</v>
      </c>
      <c r="AV928" s="11" t="s">
        <v>78</v>
      </c>
      <c r="AW928" s="11" t="s">
        <v>36</v>
      </c>
      <c r="AX928" s="11" t="s">
        <v>73</v>
      </c>
      <c r="AY928" s="217" t="s">
        <v>158</v>
      </c>
    </row>
    <row r="929" spans="2:51" s="11" customFormat="1" ht="13.5">
      <c r="B929" s="215"/>
      <c r="D929" s="216" t="s">
        <v>166</v>
      </c>
      <c r="E929" s="217" t="s">
        <v>5</v>
      </c>
      <c r="F929" s="218" t="s">
        <v>269</v>
      </c>
      <c r="H929" s="217" t="s">
        <v>5</v>
      </c>
      <c r="I929" s="219"/>
      <c r="L929" s="215"/>
      <c r="M929" s="220"/>
      <c r="N929" s="221"/>
      <c r="O929" s="221"/>
      <c r="P929" s="221"/>
      <c r="Q929" s="221"/>
      <c r="R929" s="221"/>
      <c r="S929" s="221"/>
      <c r="T929" s="222"/>
      <c r="AT929" s="217" t="s">
        <v>166</v>
      </c>
      <c r="AU929" s="217" t="s">
        <v>82</v>
      </c>
      <c r="AV929" s="11" t="s">
        <v>78</v>
      </c>
      <c r="AW929" s="11" t="s">
        <v>36</v>
      </c>
      <c r="AX929" s="11" t="s">
        <v>73</v>
      </c>
      <c r="AY929" s="217" t="s">
        <v>158</v>
      </c>
    </row>
    <row r="930" spans="2:51" s="12" customFormat="1" ht="13.5">
      <c r="B930" s="223"/>
      <c r="D930" s="216" t="s">
        <v>166</v>
      </c>
      <c r="E930" s="224" t="s">
        <v>5</v>
      </c>
      <c r="F930" s="225" t="s">
        <v>2778</v>
      </c>
      <c r="H930" s="226">
        <v>28.92</v>
      </c>
      <c r="I930" s="227"/>
      <c r="L930" s="223"/>
      <c r="M930" s="228"/>
      <c r="N930" s="229"/>
      <c r="O930" s="229"/>
      <c r="P930" s="229"/>
      <c r="Q930" s="229"/>
      <c r="R930" s="229"/>
      <c r="S930" s="229"/>
      <c r="T930" s="230"/>
      <c r="AT930" s="224" t="s">
        <v>166</v>
      </c>
      <c r="AU930" s="224" t="s">
        <v>82</v>
      </c>
      <c r="AV930" s="12" t="s">
        <v>82</v>
      </c>
      <c r="AW930" s="12" t="s">
        <v>36</v>
      </c>
      <c r="AX930" s="12" t="s">
        <v>73</v>
      </c>
      <c r="AY930" s="224" t="s">
        <v>158</v>
      </c>
    </row>
    <row r="931" spans="2:51" s="12" customFormat="1" ht="13.5">
      <c r="B931" s="223"/>
      <c r="D931" s="216" t="s">
        <v>166</v>
      </c>
      <c r="E931" s="224" t="s">
        <v>5</v>
      </c>
      <c r="F931" s="225" t="s">
        <v>2779</v>
      </c>
      <c r="H931" s="226">
        <v>14.64</v>
      </c>
      <c r="I931" s="227"/>
      <c r="L931" s="223"/>
      <c r="M931" s="228"/>
      <c r="N931" s="229"/>
      <c r="O931" s="229"/>
      <c r="P931" s="229"/>
      <c r="Q931" s="229"/>
      <c r="R931" s="229"/>
      <c r="S931" s="229"/>
      <c r="T931" s="230"/>
      <c r="AT931" s="224" t="s">
        <v>166</v>
      </c>
      <c r="AU931" s="224" t="s">
        <v>82</v>
      </c>
      <c r="AV931" s="12" t="s">
        <v>82</v>
      </c>
      <c r="AW931" s="12" t="s">
        <v>36</v>
      </c>
      <c r="AX931" s="12" t="s">
        <v>73</v>
      </c>
      <c r="AY931" s="224" t="s">
        <v>158</v>
      </c>
    </row>
    <row r="932" spans="2:51" s="12" customFormat="1" ht="13.5">
      <c r="B932" s="223"/>
      <c r="D932" s="216" t="s">
        <v>166</v>
      </c>
      <c r="E932" s="224" t="s">
        <v>5</v>
      </c>
      <c r="F932" s="225" t="s">
        <v>2780</v>
      </c>
      <c r="H932" s="226">
        <v>6.72</v>
      </c>
      <c r="I932" s="227"/>
      <c r="L932" s="223"/>
      <c r="M932" s="228"/>
      <c r="N932" s="229"/>
      <c r="O932" s="229"/>
      <c r="P932" s="229"/>
      <c r="Q932" s="229"/>
      <c r="R932" s="229"/>
      <c r="S932" s="229"/>
      <c r="T932" s="230"/>
      <c r="AT932" s="224" t="s">
        <v>166</v>
      </c>
      <c r="AU932" s="224" t="s">
        <v>82</v>
      </c>
      <c r="AV932" s="12" t="s">
        <v>82</v>
      </c>
      <c r="AW932" s="12" t="s">
        <v>36</v>
      </c>
      <c r="AX932" s="12" t="s">
        <v>73</v>
      </c>
      <c r="AY932" s="224" t="s">
        <v>158</v>
      </c>
    </row>
    <row r="933" spans="2:51" s="11" customFormat="1" ht="13.5">
      <c r="B933" s="215"/>
      <c r="D933" s="216" t="s">
        <v>166</v>
      </c>
      <c r="E933" s="217" t="s">
        <v>5</v>
      </c>
      <c r="F933" s="218" t="s">
        <v>274</v>
      </c>
      <c r="H933" s="217" t="s">
        <v>5</v>
      </c>
      <c r="I933" s="219"/>
      <c r="L933" s="215"/>
      <c r="M933" s="220"/>
      <c r="N933" s="221"/>
      <c r="O933" s="221"/>
      <c r="P933" s="221"/>
      <c r="Q933" s="221"/>
      <c r="R933" s="221"/>
      <c r="S933" s="221"/>
      <c r="T933" s="222"/>
      <c r="AT933" s="217" t="s">
        <v>166</v>
      </c>
      <c r="AU933" s="217" t="s">
        <v>82</v>
      </c>
      <c r="AV933" s="11" t="s">
        <v>78</v>
      </c>
      <c r="AW933" s="11" t="s">
        <v>36</v>
      </c>
      <c r="AX933" s="11" t="s">
        <v>73</v>
      </c>
      <c r="AY933" s="217" t="s">
        <v>158</v>
      </c>
    </row>
    <row r="934" spans="2:51" s="12" customFormat="1" ht="13.5">
      <c r="B934" s="223"/>
      <c r="D934" s="216" t="s">
        <v>166</v>
      </c>
      <c r="E934" s="224" t="s">
        <v>5</v>
      </c>
      <c r="F934" s="225" t="s">
        <v>2781</v>
      </c>
      <c r="H934" s="226">
        <v>10.62</v>
      </c>
      <c r="I934" s="227"/>
      <c r="L934" s="223"/>
      <c r="M934" s="228"/>
      <c r="N934" s="229"/>
      <c r="O934" s="229"/>
      <c r="P934" s="229"/>
      <c r="Q934" s="229"/>
      <c r="R934" s="229"/>
      <c r="S934" s="229"/>
      <c r="T934" s="230"/>
      <c r="AT934" s="224" t="s">
        <v>166</v>
      </c>
      <c r="AU934" s="224" t="s">
        <v>82</v>
      </c>
      <c r="AV934" s="12" t="s">
        <v>82</v>
      </c>
      <c r="AW934" s="12" t="s">
        <v>36</v>
      </c>
      <c r="AX934" s="12" t="s">
        <v>73</v>
      </c>
      <c r="AY934" s="224" t="s">
        <v>158</v>
      </c>
    </row>
    <row r="935" spans="2:51" s="11" customFormat="1" ht="13.5">
      <c r="B935" s="215"/>
      <c r="D935" s="216" t="s">
        <v>166</v>
      </c>
      <c r="E935" s="217" t="s">
        <v>5</v>
      </c>
      <c r="F935" s="218" t="s">
        <v>795</v>
      </c>
      <c r="H935" s="217" t="s">
        <v>5</v>
      </c>
      <c r="I935" s="219"/>
      <c r="L935" s="215"/>
      <c r="M935" s="220"/>
      <c r="N935" s="221"/>
      <c r="O935" s="221"/>
      <c r="P935" s="221"/>
      <c r="Q935" s="221"/>
      <c r="R935" s="221"/>
      <c r="S935" s="221"/>
      <c r="T935" s="222"/>
      <c r="AT935" s="217" t="s">
        <v>166</v>
      </c>
      <c r="AU935" s="217" t="s">
        <v>82</v>
      </c>
      <c r="AV935" s="11" t="s">
        <v>78</v>
      </c>
      <c r="AW935" s="11" t="s">
        <v>36</v>
      </c>
      <c r="AX935" s="11" t="s">
        <v>73</v>
      </c>
      <c r="AY935" s="217" t="s">
        <v>158</v>
      </c>
    </row>
    <row r="936" spans="2:51" s="12" customFormat="1" ht="13.5">
      <c r="B936" s="223"/>
      <c r="D936" s="216" t="s">
        <v>166</v>
      </c>
      <c r="E936" s="224" t="s">
        <v>5</v>
      </c>
      <c r="F936" s="225" t="s">
        <v>2782</v>
      </c>
      <c r="H936" s="226">
        <v>6.96</v>
      </c>
      <c r="I936" s="227"/>
      <c r="L936" s="223"/>
      <c r="M936" s="228"/>
      <c r="N936" s="229"/>
      <c r="O936" s="229"/>
      <c r="P936" s="229"/>
      <c r="Q936" s="229"/>
      <c r="R936" s="229"/>
      <c r="S936" s="229"/>
      <c r="T936" s="230"/>
      <c r="AT936" s="224" t="s">
        <v>166</v>
      </c>
      <c r="AU936" s="224" t="s">
        <v>82</v>
      </c>
      <c r="AV936" s="12" t="s">
        <v>82</v>
      </c>
      <c r="AW936" s="12" t="s">
        <v>36</v>
      </c>
      <c r="AX936" s="12" t="s">
        <v>73</v>
      </c>
      <c r="AY936" s="224" t="s">
        <v>158</v>
      </c>
    </row>
    <row r="937" spans="2:51" s="11" customFormat="1" ht="13.5">
      <c r="B937" s="215"/>
      <c r="D937" s="216" t="s">
        <v>166</v>
      </c>
      <c r="E937" s="217" t="s">
        <v>5</v>
      </c>
      <c r="F937" s="218" t="s">
        <v>272</v>
      </c>
      <c r="H937" s="217" t="s">
        <v>5</v>
      </c>
      <c r="I937" s="219"/>
      <c r="L937" s="215"/>
      <c r="M937" s="220"/>
      <c r="N937" s="221"/>
      <c r="O937" s="221"/>
      <c r="P937" s="221"/>
      <c r="Q937" s="221"/>
      <c r="R937" s="221"/>
      <c r="S937" s="221"/>
      <c r="T937" s="222"/>
      <c r="AT937" s="217" t="s">
        <v>166</v>
      </c>
      <c r="AU937" s="217" t="s">
        <v>82</v>
      </c>
      <c r="AV937" s="11" t="s">
        <v>78</v>
      </c>
      <c r="AW937" s="11" t="s">
        <v>36</v>
      </c>
      <c r="AX937" s="11" t="s">
        <v>73</v>
      </c>
      <c r="AY937" s="217" t="s">
        <v>158</v>
      </c>
    </row>
    <row r="938" spans="2:51" s="12" customFormat="1" ht="13.5">
      <c r="B938" s="223"/>
      <c r="D938" s="216" t="s">
        <v>166</v>
      </c>
      <c r="E938" s="224" t="s">
        <v>5</v>
      </c>
      <c r="F938" s="225" t="s">
        <v>2783</v>
      </c>
      <c r="H938" s="226">
        <v>29.31</v>
      </c>
      <c r="I938" s="227"/>
      <c r="L938" s="223"/>
      <c r="M938" s="228"/>
      <c r="N938" s="229"/>
      <c r="O938" s="229"/>
      <c r="P938" s="229"/>
      <c r="Q938" s="229"/>
      <c r="R938" s="229"/>
      <c r="S938" s="229"/>
      <c r="T938" s="230"/>
      <c r="AT938" s="224" t="s">
        <v>166</v>
      </c>
      <c r="AU938" s="224" t="s">
        <v>82</v>
      </c>
      <c r="AV938" s="12" t="s">
        <v>82</v>
      </c>
      <c r="AW938" s="12" t="s">
        <v>36</v>
      </c>
      <c r="AX938" s="12" t="s">
        <v>73</v>
      </c>
      <c r="AY938" s="224" t="s">
        <v>158</v>
      </c>
    </row>
    <row r="939" spans="2:51" s="12" customFormat="1" ht="13.5">
      <c r="B939" s="223"/>
      <c r="D939" s="216" t="s">
        <v>166</v>
      </c>
      <c r="E939" s="224" t="s">
        <v>5</v>
      </c>
      <c r="F939" s="225" t="s">
        <v>2782</v>
      </c>
      <c r="H939" s="226">
        <v>6.96</v>
      </c>
      <c r="I939" s="227"/>
      <c r="L939" s="223"/>
      <c r="M939" s="228"/>
      <c r="N939" s="229"/>
      <c r="O939" s="229"/>
      <c r="P939" s="229"/>
      <c r="Q939" s="229"/>
      <c r="R939" s="229"/>
      <c r="S939" s="229"/>
      <c r="T939" s="230"/>
      <c r="AT939" s="224" t="s">
        <v>166</v>
      </c>
      <c r="AU939" s="224" t="s">
        <v>82</v>
      </c>
      <c r="AV939" s="12" t="s">
        <v>82</v>
      </c>
      <c r="AW939" s="12" t="s">
        <v>36</v>
      </c>
      <c r="AX939" s="12" t="s">
        <v>73</v>
      </c>
      <c r="AY939" s="224" t="s">
        <v>158</v>
      </c>
    </row>
    <row r="940" spans="2:51" s="12" customFormat="1" ht="13.5">
      <c r="B940" s="223"/>
      <c r="D940" s="216" t="s">
        <v>166</v>
      </c>
      <c r="E940" s="224" t="s">
        <v>5</v>
      </c>
      <c r="F940" s="225" t="s">
        <v>5</v>
      </c>
      <c r="H940" s="226">
        <v>0</v>
      </c>
      <c r="I940" s="227"/>
      <c r="L940" s="223"/>
      <c r="M940" s="228"/>
      <c r="N940" s="229"/>
      <c r="O940" s="229"/>
      <c r="P940" s="229"/>
      <c r="Q940" s="229"/>
      <c r="R940" s="229"/>
      <c r="S940" s="229"/>
      <c r="T940" s="230"/>
      <c r="AT940" s="224" t="s">
        <v>166</v>
      </c>
      <c r="AU940" s="224" t="s">
        <v>82</v>
      </c>
      <c r="AV940" s="12" t="s">
        <v>82</v>
      </c>
      <c r="AW940" s="12" t="s">
        <v>6</v>
      </c>
      <c r="AX940" s="12" t="s">
        <v>73</v>
      </c>
      <c r="AY940" s="224" t="s">
        <v>158</v>
      </c>
    </row>
    <row r="941" spans="2:51" s="11" customFormat="1" ht="13.5">
      <c r="B941" s="215"/>
      <c r="D941" s="216" t="s">
        <v>166</v>
      </c>
      <c r="E941" s="217" t="s">
        <v>5</v>
      </c>
      <c r="F941" s="218" t="s">
        <v>2784</v>
      </c>
      <c r="H941" s="217" t="s">
        <v>5</v>
      </c>
      <c r="I941" s="219"/>
      <c r="L941" s="215"/>
      <c r="M941" s="220"/>
      <c r="N941" s="221"/>
      <c r="O941" s="221"/>
      <c r="P941" s="221"/>
      <c r="Q941" s="221"/>
      <c r="R941" s="221"/>
      <c r="S941" s="221"/>
      <c r="T941" s="222"/>
      <c r="AT941" s="217" t="s">
        <v>166</v>
      </c>
      <c r="AU941" s="217" t="s">
        <v>82</v>
      </c>
      <c r="AV941" s="11" t="s">
        <v>78</v>
      </c>
      <c r="AW941" s="11" t="s">
        <v>36</v>
      </c>
      <c r="AX941" s="11" t="s">
        <v>73</v>
      </c>
      <c r="AY941" s="217" t="s">
        <v>158</v>
      </c>
    </row>
    <row r="942" spans="2:51" s="12" customFormat="1" ht="13.5">
      <c r="B942" s="223"/>
      <c r="D942" s="216" t="s">
        <v>166</v>
      </c>
      <c r="E942" s="224" t="s">
        <v>5</v>
      </c>
      <c r="F942" s="225" t="s">
        <v>2785</v>
      </c>
      <c r="H942" s="226">
        <v>-6.71</v>
      </c>
      <c r="I942" s="227"/>
      <c r="L942" s="223"/>
      <c r="M942" s="228"/>
      <c r="N942" s="229"/>
      <c r="O942" s="229"/>
      <c r="P942" s="229"/>
      <c r="Q942" s="229"/>
      <c r="R942" s="229"/>
      <c r="S942" s="229"/>
      <c r="T942" s="230"/>
      <c r="AT942" s="224" t="s">
        <v>166</v>
      </c>
      <c r="AU942" s="224" t="s">
        <v>82</v>
      </c>
      <c r="AV942" s="12" t="s">
        <v>82</v>
      </c>
      <c r="AW942" s="12" t="s">
        <v>36</v>
      </c>
      <c r="AX942" s="12" t="s">
        <v>73</v>
      </c>
      <c r="AY942" s="224" t="s">
        <v>158</v>
      </c>
    </row>
    <row r="943" spans="2:51" s="12" customFormat="1" ht="13.5">
      <c r="B943" s="223"/>
      <c r="D943" s="216" t="s">
        <v>166</v>
      </c>
      <c r="E943" s="224" t="s">
        <v>5</v>
      </c>
      <c r="F943" s="225" t="s">
        <v>5</v>
      </c>
      <c r="H943" s="226">
        <v>0</v>
      </c>
      <c r="I943" s="227"/>
      <c r="L943" s="223"/>
      <c r="M943" s="228"/>
      <c r="N943" s="229"/>
      <c r="O943" s="229"/>
      <c r="P943" s="229"/>
      <c r="Q943" s="229"/>
      <c r="R943" s="229"/>
      <c r="S943" s="229"/>
      <c r="T943" s="230"/>
      <c r="AT943" s="224" t="s">
        <v>166</v>
      </c>
      <c r="AU943" s="224" t="s">
        <v>82</v>
      </c>
      <c r="AV943" s="12" t="s">
        <v>82</v>
      </c>
      <c r="AW943" s="12" t="s">
        <v>6</v>
      </c>
      <c r="AX943" s="12" t="s">
        <v>73</v>
      </c>
      <c r="AY943" s="224" t="s">
        <v>158</v>
      </c>
    </row>
    <row r="944" spans="2:51" s="13" customFormat="1" ht="13.5">
      <c r="B944" s="231"/>
      <c r="D944" s="216" t="s">
        <v>166</v>
      </c>
      <c r="E944" s="232" t="s">
        <v>5</v>
      </c>
      <c r="F944" s="233" t="s">
        <v>169</v>
      </c>
      <c r="H944" s="234">
        <v>347.62</v>
      </c>
      <c r="I944" s="235"/>
      <c r="L944" s="231"/>
      <c r="M944" s="236"/>
      <c r="N944" s="237"/>
      <c r="O944" s="237"/>
      <c r="P944" s="237"/>
      <c r="Q944" s="237"/>
      <c r="R944" s="237"/>
      <c r="S944" s="237"/>
      <c r="T944" s="238"/>
      <c r="AT944" s="232" t="s">
        <v>166</v>
      </c>
      <c r="AU944" s="232" t="s">
        <v>82</v>
      </c>
      <c r="AV944" s="13" t="s">
        <v>88</v>
      </c>
      <c r="AW944" s="13" t="s">
        <v>36</v>
      </c>
      <c r="AX944" s="13" t="s">
        <v>78</v>
      </c>
      <c r="AY944" s="232" t="s">
        <v>158</v>
      </c>
    </row>
    <row r="945" spans="2:65" s="1" customFormat="1" ht="16.5" customHeight="1">
      <c r="B945" s="202"/>
      <c r="C945" s="239" t="s">
        <v>1131</v>
      </c>
      <c r="D945" s="239" t="s">
        <v>245</v>
      </c>
      <c r="E945" s="240" t="s">
        <v>2786</v>
      </c>
      <c r="F945" s="241" t="s">
        <v>1183</v>
      </c>
      <c r="G945" s="242" t="s">
        <v>163</v>
      </c>
      <c r="H945" s="243">
        <v>365.001</v>
      </c>
      <c r="I945" s="244"/>
      <c r="J945" s="245">
        <f>ROUND(I945*H945,2)</f>
        <v>0</v>
      </c>
      <c r="K945" s="241" t="s">
        <v>5</v>
      </c>
      <c r="L945" s="246"/>
      <c r="M945" s="247" t="s">
        <v>5</v>
      </c>
      <c r="N945" s="248" t="s">
        <v>44</v>
      </c>
      <c r="O945" s="48"/>
      <c r="P945" s="212">
        <f>O945*H945</f>
        <v>0</v>
      </c>
      <c r="Q945" s="212">
        <v>0</v>
      </c>
      <c r="R945" s="212">
        <f>Q945*H945</f>
        <v>0</v>
      </c>
      <c r="S945" s="212">
        <v>0</v>
      </c>
      <c r="T945" s="213">
        <f>S945*H945</f>
        <v>0</v>
      </c>
      <c r="AR945" s="25" t="s">
        <v>409</v>
      </c>
      <c r="AT945" s="25" t="s">
        <v>245</v>
      </c>
      <c r="AU945" s="25" t="s">
        <v>82</v>
      </c>
      <c r="AY945" s="25" t="s">
        <v>158</v>
      </c>
      <c r="BE945" s="214">
        <f>IF(N945="základní",J945,0)</f>
        <v>0</v>
      </c>
      <c r="BF945" s="214">
        <f>IF(N945="snížená",J945,0)</f>
        <v>0</v>
      </c>
      <c r="BG945" s="214">
        <f>IF(N945="zákl. přenesená",J945,0)</f>
        <v>0</v>
      </c>
      <c r="BH945" s="214">
        <f>IF(N945="sníž. přenesená",J945,0)</f>
        <v>0</v>
      </c>
      <c r="BI945" s="214">
        <f>IF(N945="nulová",J945,0)</f>
        <v>0</v>
      </c>
      <c r="BJ945" s="25" t="s">
        <v>78</v>
      </c>
      <c r="BK945" s="214">
        <f>ROUND(I945*H945,2)</f>
        <v>0</v>
      </c>
      <c r="BL945" s="25" t="s">
        <v>255</v>
      </c>
      <c r="BM945" s="25" t="s">
        <v>2787</v>
      </c>
    </row>
    <row r="946" spans="2:51" s="12" customFormat="1" ht="13.5">
      <c r="B946" s="223"/>
      <c r="D946" s="216" t="s">
        <v>166</v>
      </c>
      <c r="E946" s="224" t="s">
        <v>5</v>
      </c>
      <c r="F946" s="225" t="s">
        <v>2788</v>
      </c>
      <c r="H946" s="226">
        <v>365.001</v>
      </c>
      <c r="I946" s="227"/>
      <c r="L946" s="223"/>
      <c r="M946" s="228"/>
      <c r="N946" s="229"/>
      <c r="O946" s="229"/>
      <c r="P946" s="229"/>
      <c r="Q946" s="229"/>
      <c r="R946" s="229"/>
      <c r="S946" s="229"/>
      <c r="T946" s="230"/>
      <c r="AT946" s="224" t="s">
        <v>166</v>
      </c>
      <c r="AU946" s="224" t="s">
        <v>82</v>
      </c>
      <c r="AV946" s="12" t="s">
        <v>82</v>
      </c>
      <c r="AW946" s="12" t="s">
        <v>36</v>
      </c>
      <c r="AX946" s="12" t="s">
        <v>73</v>
      </c>
      <c r="AY946" s="224" t="s">
        <v>158</v>
      </c>
    </row>
    <row r="947" spans="2:51" s="13" customFormat="1" ht="13.5">
      <c r="B947" s="231"/>
      <c r="D947" s="216" t="s">
        <v>166</v>
      </c>
      <c r="E947" s="232" t="s">
        <v>5</v>
      </c>
      <c r="F947" s="233" t="s">
        <v>169</v>
      </c>
      <c r="H947" s="234">
        <v>365.001</v>
      </c>
      <c r="I947" s="235"/>
      <c r="L947" s="231"/>
      <c r="M947" s="236"/>
      <c r="N947" s="237"/>
      <c r="O947" s="237"/>
      <c r="P947" s="237"/>
      <c r="Q947" s="237"/>
      <c r="R947" s="237"/>
      <c r="S947" s="237"/>
      <c r="T947" s="238"/>
      <c r="AT947" s="232" t="s">
        <v>166</v>
      </c>
      <c r="AU947" s="232" t="s">
        <v>82</v>
      </c>
      <c r="AV947" s="13" t="s">
        <v>88</v>
      </c>
      <c r="AW947" s="13" t="s">
        <v>36</v>
      </c>
      <c r="AX947" s="13" t="s">
        <v>78</v>
      </c>
      <c r="AY947" s="232" t="s">
        <v>158</v>
      </c>
    </row>
    <row r="948" spans="2:65" s="1" customFormat="1" ht="25.5" customHeight="1">
      <c r="B948" s="202"/>
      <c r="C948" s="203" t="s">
        <v>1136</v>
      </c>
      <c r="D948" s="203" t="s">
        <v>160</v>
      </c>
      <c r="E948" s="204" t="s">
        <v>1163</v>
      </c>
      <c r="F948" s="205" t="s">
        <v>1164</v>
      </c>
      <c r="G948" s="206" t="s">
        <v>163</v>
      </c>
      <c r="H948" s="207">
        <v>139.52</v>
      </c>
      <c r="I948" s="208"/>
      <c r="J948" s="209">
        <f>ROUND(I948*H948,2)</f>
        <v>0</v>
      </c>
      <c r="K948" s="205" t="s">
        <v>164</v>
      </c>
      <c r="L948" s="47"/>
      <c r="M948" s="210" t="s">
        <v>5</v>
      </c>
      <c r="N948" s="211" t="s">
        <v>44</v>
      </c>
      <c r="O948" s="48"/>
      <c r="P948" s="212">
        <f>O948*H948</f>
        <v>0</v>
      </c>
      <c r="Q948" s="212">
        <v>0</v>
      </c>
      <c r="R948" s="212">
        <f>Q948*H948</f>
        <v>0</v>
      </c>
      <c r="S948" s="212">
        <v>0</v>
      </c>
      <c r="T948" s="213">
        <f>S948*H948</f>
        <v>0</v>
      </c>
      <c r="AR948" s="25" t="s">
        <v>255</v>
      </c>
      <c r="AT948" s="25" t="s">
        <v>160</v>
      </c>
      <c r="AU948" s="25" t="s">
        <v>82</v>
      </c>
      <c r="AY948" s="25" t="s">
        <v>158</v>
      </c>
      <c r="BE948" s="214">
        <f>IF(N948="základní",J948,0)</f>
        <v>0</v>
      </c>
      <c r="BF948" s="214">
        <f>IF(N948="snížená",J948,0)</f>
        <v>0</v>
      </c>
      <c r="BG948" s="214">
        <f>IF(N948="zákl. přenesená",J948,0)</f>
        <v>0</v>
      </c>
      <c r="BH948" s="214">
        <f>IF(N948="sníž. přenesená",J948,0)</f>
        <v>0</v>
      </c>
      <c r="BI948" s="214">
        <f>IF(N948="nulová",J948,0)</f>
        <v>0</v>
      </c>
      <c r="BJ948" s="25" t="s">
        <v>78</v>
      </c>
      <c r="BK948" s="214">
        <f>ROUND(I948*H948,2)</f>
        <v>0</v>
      </c>
      <c r="BL948" s="25" t="s">
        <v>255</v>
      </c>
      <c r="BM948" s="25" t="s">
        <v>2789</v>
      </c>
    </row>
    <row r="949" spans="2:51" s="11" customFormat="1" ht="13.5">
      <c r="B949" s="215"/>
      <c r="D949" s="216" t="s">
        <v>166</v>
      </c>
      <c r="E949" s="217" t="s">
        <v>5</v>
      </c>
      <c r="F949" s="218" t="s">
        <v>1037</v>
      </c>
      <c r="H949" s="217" t="s">
        <v>5</v>
      </c>
      <c r="I949" s="219"/>
      <c r="L949" s="215"/>
      <c r="M949" s="220"/>
      <c r="N949" s="221"/>
      <c r="O949" s="221"/>
      <c r="P949" s="221"/>
      <c r="Q949" s="221"/>
      <c r="R949" s="221"/>
      <c r="S949" s="221"/>
      <c r="T949" s="222"/>
      <c r="AT949" s="217" t="s">
        <v>166</v>
      </c>
      <c r="AU949" s="217" t="s">
        <v>82</v>
      </c>
      <c r="AV949" s="11" t="s">
        <v>78</v>
      </c>
      <c r="AW949" s="11" t="s">
        <v>36</v>
      </c>
      <c r="AX949" s="11" t="s">
        <v>73</v>
      </c>
      <c r="AY949" s="217" t="s">
        <v>158</v>
      </c>
    </row>
    <row r="950" spans="2:51" s="11" customFormat="1" ht="13.5">
      <c r="B950" s="215"/>
      <c r="D950" s="216" t="s">
        <v>166</v>
      </c>
      <c r="E950" s="217" t="s">
        <v>5</v>
      </c>
      <c r="F950" s="218" t="s">
        <v>1038</v>
      </c>
      <c r="H950" s="217" t="s">
        <v>5</v>
      </c>
      <c r="I950" s="219"/>
      <c r="L950" s="215"/>
      <c r="M950" s="220"/>
      <c r="N950" s="221"/>
      <c r="O950" s="221"/>
      <c r="P950" s="221"/>
      <c r="Q950" s="221"/>
      <c r="R950" s="221"/>
      <c r="S950" s="221"/>
      <c r="T950" s="222"/>
      <c r="AT950" s="217" t="s">
        <v>166</v>
      </c>
      <c r="AU950" s="217" t="s">
        <v>82</v>
      </c>
      <c r="AV950" s="11" t="s">
        <v>78</v>
      </c>
      <c r="AW950" s="11" t="s">
        <v>36</v>
      </c>
      <c r="AX950" s="11" t="s">
        <v>73</v>
      </c>
      <c r="AY950" s="217" t="s">
        <v>158</v>
      </c>
    </row>
    <row r="951" spans="2:51" s="12" customFormat="1" ht="13.5">
      <c r="B951" s="223"/>
      <c r="D951" s="216" t="s">
        <v>166</v>
      </c>
      <c r="E951" s="224" t="s">
        <v>5</v>
      </c>
      <c r="F951" s="225" t="s">
        <v>2718</v>
      </c>
      <c r="H951" s="226">
        <v>139.52</v>
      </c>
      <c r="I951" s="227"/>
      <c r="L951" s="223"/>
      <c r="M951" s="228"/>
      <c r="N951" s="229"/>
      <c r="O951" s="229"/>
      <c r="P951" s="229"/>
      <c r="Q951" s="229"/>
      <c r="R951" s="229"/>
      <c r="S951" s="229"/>
      <c r="T951" s="230"/>
      <c r="AT951" s="224" t="s">
        <v>166</v>
      </c>
      <c r="AU951" s="224" t="s">
        <v>82</v>
      </c>
      <c r="AV951" s="12" t="s">
        <v>82</v>
      </c>
      <c r="AW951" s="12" t="s">
        <v>36</v>
      </c>
      <c r="AX951" s="12" t="s">
        <v>73</v>
      </c>
      <c r="AY951" s="224" t="s">
        <v>158</v>
      </c>
    </row>
    <row r="952" spans="2:51" s="13" customFormat="1" ht="13.5">
      <c r="B952" s="231"/>
      <c r="D952" s="216" t="s">
        <v>166</v>
      </c>
      <c r="E952" s="232" t="s">
        <v>5</v>
      </c>
      <c r="F952" s="233" t="s">
        <v>169</v>
      </c>
      <c r="H952" s="234">
        <v>139.52</v>
      </c>
      <c r="I952" s="235"/>
      <c r="L952" s="231"/>
      <c r="M952" s="236"/>
      <c r="N952" s="237"/>
      <c r="O952" s="237"/>
      <c r="P952" s="237"/>
      <c r="Q952" s="237"/>
      <c r="R952" s="237"/>
      <c r="S952" s="237"/>
      <c r="T952" s="238"/>
      <c r="AT952" s="232" t="s">
        <v>166</v>
      </c>
      <c r="AU952" s="232" t="s">
        <v>82</v>
      </c>
      <c r="AV952" s="13" t="s">
        <v>88</v>
      </c>
      <c r="AW952" s="13" t="s">
        <v>36</v>
      </c>
      <c r="AX952" s="13" t="s">
        <v>78</v>
      </c>
      <c r="AY952" s="232" t="s">
        <v>158</v>
      </c>
    </row>
    <row r="953" spans="2:65" s="1" customFormat="1" ht="16.5" customHeight="1">
      <c r="B953" s="202"/>
      <c r="C953" s="239" t="s">
        <v>1140</v>
      </c>
      <c r="D953" s="239" t="s">
        <v>245</v>
      </c>
      <c r="E953" s="240" t="s">
        <v>1189</v>
      </c>
      <c r="F953" s="241" t="s">
        <v>1190</v>
      </c>
      <c r="G953" s="242" t="s">
        <v>163</v>
      </c>
      <c r="H953" s="243">
        <v>146.496</v>
      </c>
      <c r="I953" s="244"/>
      <c r="J953" s="245">
        <f>ROUND(I953*H953,2)</f>
        <v>0</v>
      </c>
      <c r="K953" s="241" t="s">
        <v>5</v>
      </c>
      <c r="L953" s="246"/>
      <c r="M953" s="247" t="s">
        <v>5</v>
      </c>
      <c r="N953" s="248" t="s">
        <v>44</v>
      </c>
      <c r="O953" s="48"/>
      <c r="P953" s="212">
        <f>O953*H953</f>
        <v>0</v>
      </c>
      <c r="Q953" s="212">
        <v>0</v>
      </c>
      <c r="R953" s="212">
        <f>Q953*H953</f>
        <v>0</v>
      </c>
      <c r="S953" s="212">
        <v>0</v>
      </c>
      <c r="T953" s="213">
        <f>S953*H953</f>
        <v>0</v>
      </c>
      <c r="AR953" s="25" t="s">
        <v>409</v>
      </c>
      <c r="AT953" s="25" t="s">
        <v>245</v>
      </c>
      <c r="AU953" s="25" t="s">
        <v>82</v>
      </c>
      <c r="AY953" s="25" t="s">
        <v>158</v>
      </c>
      <c r="BE953" s="214">
        <f>IF(N953="základní",J953,0)</f>
        <v>0</v>
      </c>
      <c r="BF953" s="214">
        <f>IF(N953="snížená",J953,0)</f>
        <v>0</v>
      </c>
      <c r="BG953" s="214">
        <f>IF(N953="zákl. přenesená",J953,0)</f>
        <v>0</v>
      </c>
      <c r="BH953" s="214">
        <f>IF(N953="sníž. přenesená",J953,0)</f>
        <v>0</v>
      </c>
      <c r="BI953" s="214">
        <f>IF(N953="nulová",J953,0)</f>
        <v>0</v>
      </c>
      <c r="BJ953" s="25" t="s">
        <v>78</v>
      </c>
      <c r="BK953" s="214">
        <f>ROUND(I953*H953,2)</f>
        <v>0</v>
      </c>
      <c r="BL953" s="25" t="s">
        <v>255</v>
      </c>
      <c r="BM953" s="25" t="s">
        <v>2790</v>
      </c>
    </row>
    <row r="954" spans="2:51" s="12" customFormat="1" ht="13.5">
      <c r="B954" s="223"/>
      <c r="D954" s="216" t="s">
        <v>166</v>
      </c>
      <c r="E954" s="224" t="s">
        <v>5</v>
      </c>
      <c r="F954" s="225" t="s">
        <v>2791</v>
      </c>
      <c r="H954" s="226">
        <v>146.496</v>
      </c>
      <c r="I954" s="227"/>
      <c r="L954" s="223"/>
      <c r="M954" s="228"/>
      <c r="N954" s="229"/>
      <c r="O954" s="229"/>
      <c r="P954" s="229"/>
      <c r="Q954" s="229"/>
      <c r="R954" s="229"/>
      <c r="S954" s="229"/>
      <c r="T954" s="230"/>
      <c r="AT954" s="224" t="s">
        <v>166</v>
      </c>
      <c r="AU954" s="224" t="s">
        <v>82</v>
      </c>
      <c r="AV954" s="12" t="s">
        <v>82</v>
      </c>
      <c r="AW954" s="12" t="s">
        <v>36</v>
      </c>
      <c r="AX954" s="12" t="s">
        <v>73</v>
      </c>
      <c r="AY954" s="224" t="s">
        <v>158</v>
      </c>
    </row>
    <row r="955" spans="2:51" s="13" customFormat="1" ht="13.5">
      <c r="B955" s="231"/>
      <c r="D955" s="216" t="s">
        <v>166</v>
      </c>
      <c r="E955" s="232" t="s">
        <v>5</v>
      </c>
      <c r="F955" s="233" t="s">
        <v>169</v>
      </c>
      <c r="H955" s="234">
        <v>146.496</v>
      </c>
      <c r="I955" s="235"/>
      <c r="L955" s="231"/>
      <c r="M955" s="236"/>
      <c r="N955" s="237"/>
      <c r="O955" s="237"/>
      <c r="P955" s="237"/>
      <c r="Q955" s="237"/>
      <c r="R955" s="237"/>
      <c r="S955" s="237"/>
      <c r="T955" s="238"/>
      <c r="AT955" s="232" t="s">
        <v>166</v>
      </c>
      <c r="AU955" s="232" t="s">
        <v>82</v>
      </c>
      <c r="AV955" s="13" t="s">
        <v>88</v>
      </c>
      <c r="AW955" s="13" t="s">
        <v>36</v>
      </c>
      <c r="AX955" s="13" t="s">
        <v>78</v>
      </c>
      <c r="AY955" s="232" t="s">
        <v>158</v>
      </c>
    </row>
    <row r="956" spans="2:65" s="1" customFormat="1" ht="25.5" customHeight="1">
      <c r="B956" s="202"/>
      <c r="C956" s="203" t="s">
        <v>1145</v>
      </c>
      <c r="D956" s="203" t="s">
        <v>160</v>
      </c>
      <c r="E956" s="204" t="s">
        <v>1163</v>
      </c>
      <c r="F956" s="205" t="s">
        <v>1164</v>
      </c>
      <c r="G956" s="206" t="s">
        <v>163</v>
      </c>
      <c r="H956" s="207">
        <v>6.71</v>
      </c>
      <c r="I956" s="208"/>
      <c r="J956" s="209">
        <f>ROUND(I956*H956,2)</f>
        <v>0</v>
      </c>
      <c r="K956" s="205" t="s">
        <v>164</v>
      </c>
      <c r="L956" s="47"/>
      <c r="M956" s="210" t="s">
        <v>5</v>
      </c>
      <c r="N956" s="211" t="s">
        <v>44</v>
      </c>
      <c r="O956" s="48"/>
      <c r="P956" s="212">
        <f>O956*H956</f>
        <v>0</v>
      </c>
      <c r="Q956" s="212">
        <v>0</v>
      </c>
      <c r="R956" s="212">
        <f>Q956*H956</f>
        <v>0</v>
      </c>
      <c r="S956" s="212">
        <v>0</v>
      </c>
      <c r="T956" s="213">
        <f>S956*H956</f>
        <v>0</v>
      </c>
      <c r="AR956" s="25" t="s">
        <v>255</v>
      </c>
      <c r="AT956" s="25" t="s">
        <v>160</v>
      </c>
      <c r="AU956" s="25" t="s">
        <v>82</v>
      </c>
      <c r="AY956" s="25" t="s">
        <v>158</v>
      </c>
      <c r="BE956" s="214">
        <f>IF(N956="základní",J956,0)</f>
        <v>0</v>
      </c>
      <c r="BF956" s="214">
        <f>IF(N956="snížená",J956,0)</f>
        <v>0</v>
      </c>
      <c r="BG956" s="214">
        <f>IF(N956="zákl. přenesená",J956,0)</f>
        <v>0</v>
      </c>
      <c r="BH956" s="214">
        <f>IF(N956="sníž. přenesená",J956,0)</f>
        <v>0</v>
      </c>
      <c r="BI956" s="214">
        <f>IF(N956="nulová",J956,0)</f>
        <v>0</v>
      </c>
      <c r="BJ956" s="25" t="s">
        <v>78</v>
      </c>
      <c r="BK956" s="214">
        <f>ROUND(I956*H956,2)</f>
        <v>0</v>
      </c>
      <c r="BL956" s="25" t="s">
        <v>255</v>
      </c>
      <c r="BM956" s="25" t="s">
        <v>2792</v>
      </c>
    </row>
    <row r="957" spans="2:51" s="11" customFormat="1" ht="13.5">
      <c r="B957" s="215"/>
      <c r="D957" s="216" t="s">
        <v>166</v>
      </c>
      <c r="E957" s="217" t="s">
        <v>5</v>
      </c>
      <c r="F957" s="218" t="s">
        <v>2793</v>
      </c>
      <c r="H957" s="217" t="s">
        <v>5</v>
      </c>
      <c r="I957" s="219"/>
      <c r="L957" s="215"/>
      <c r="M957" s="220"/>
      <c r="N957" s="221"/>
      <c r="O957" s="221"/>
      <c r="P957" s="221"/>
      <c r="Q957" s="221"/>
      <c r="R957" s="221"/>
      <c r="S957" s="221"/>
      <c r="T957" s="222"/>
      <c r="AT957" s="217" t="s">
        <v>166</v>
      </c>
      <c r="AU957" s="217" t="s">
        <v>82</v>
      </c>
      <c r="AV957" s="11" t="s">
        <v>78</v>
      </c>
      <c r="AW957" s="11" t="s">
        <v>36</v>
      </c>
      <c r="AX957" s="11" t="s">
        <v>73</v>
      </c>
      <c r="AY957" s="217" t="s">
        <v>158</v>
      </c>
    </row>
    <row r="958" spans="2:51" s="12" customFormat="1" ht="13.5">
      <c r="B958" s="223"/>
      <c r="D958" s="216" t="s">
        <v>166</v>
      </c>
      <c r="E958" s="224" t="s">
        <v>5</v>
      </c>
      <c r="F958" s="225" t="s">
        <v>2794</v>
      </c>
      <c r="H958" s="226">
        <v>6.71</v>
      </c>
      <c r="I958" s="227"/>
      <c r="L958" s="223"/>
      <c r="M958" s="228"/>
      <c r="N958" s="229"/>
      <c r="O958" s="229"/>
      <c r="P958" s="229"/>
      <c r="Q958" s="229"/>
      <c r="R958" s="229"/>
      <c r="S958" s="229"/>
      <c r="T958" s="230"/>
      <c r="AT958" s="224" t="s">
        <v>166</v>
      </c>
      <c r="AU958" s="224" t="s">
        <v>82</v>
      </c>
      <c r="AV958" s="12" t="s">
        <v>82</v>
      </c>
      <c r="AW958" s="12" t="s">
        <v>36</v>
      </c>
      <c r="AX958" s="12" t="s">
        <v>73</v>
      </c>
      <c r="AY958" s="224" t="s">
        <v>158</v>
      </c>
    </row>
    <row r="959" spans="2:51" s="13" customFormat="1" ht="13.5">
      <c r="B959" s="231"/>
      <c r="D959" s="216" t="s">
        <v>166</v>
      </c>
      <c r="E959" s="232" t="s">
        <v>5</v>
      </c>
      <c r="F959" s="233" t="s">
        <v>169</v>
      </c>
      <c r="H959" s="234">
        <v>6.71</v>
      </c>
      <c r="I959" s="235"/>
      <c r="L959" s="231"/>
      <c r="M959" s="236"/>
      <c r="N959" s="237"/>
      <c r="O959" s="237"/>
      <c r="P959" s="237"/>
      <c r="Q959" s="237"/>
      <c r="R959" s="237"/>
      <c r="S959" s="237"/>
      <c r="T959" s="238"/>
      <c r="AT959" s="232" t="s">
        <v>166</v>
      </c>
      <c r="AU959" s="232" t="s">
        <v>82</v>
      </c>
      <c r="AV959" s="13" t="s">
        <v>88</v>
      </c>
      <c r="AW959" s="13" t="s">
        <v>36</v>
      </c>
      <c r="AX959" s="13" t="s">
        <v>78</v>
      </c>
      <c r="AY959" s="232" t="s">
        <v>158</v>
      </c>
    </row>
    <row r="960" spans="2:65" s="1" customFormat="1" ht="16.5" customHeight="1">
      <c r="B960" s="202"/>
      <c r="C960" s="239" t="s">
        <v>1156</v>
      </c>
      <c r="D960" s="239" t="s">
        <v>245</v>
      </c>
      <c r="E960" s="240" t="s">
        <v>2795</v>
      </c>
      <c r="F960" s="241" t="s">
        <v>2796</v>
      </c>
      <c r="G960" s="242" t="s">
        <v>163</v>
      </c>
      <c r="H960" s="243">
        <v>7.046</v>
      </c>
      <c r="I960" s="244"/>
      <c r="J960" s="245">
        <f>ROUND(I960*H960,2)</f>
        <v>0</v>
      </c>
      <c r="K960" s="241" t="s">
        <v>5</v>
      </c>
      <c r="L960" s="246"/>
      <c r="M960" s="247" t="s">
        <v>5</v>
      </c>
      <c r="N960" s="248" t="s">
        <v>44</v>
      </c>
      <c r="O960" s="48"/>
      <c r="P960" s="212">
        <f>O960*H960</f>
        <v>0</v>
      </c>
      <c r="Q960" s="212">
        <v>0</v>
      </c>
      <c r="R960" s="212">
        <f>Q960*H960</f>
        <v>0</v>
      </c>
      <c r="S960" s="212">
        <v>0</v>
      </c>
      <c r="T960" s="213">
        <f>S960*H960</f>
        <v>0</v>
      </c>
      <c r="AR960" s="25" t="s">
        <v>409</v>
      </c>
      <c r="AT960" s="25" t="s">
        <v>245</v>
      </c>
      <c r="AU960" s="25" t="s">
        <v>82</v>
      </c>
      <c r="AY960" s="25" t="s">
        <v>158</v>
      </c>
      <c r="BE960" s="214">
        <f>IF(N960="základní",J960,0)</f>
        <v>0</v>
      </c>
      <c r="BF960" s="214">
        <f>IF(N960="snížená",J960,0)</f>
        <v>0</v>
      </c>
      <c r="BG960" s="214">
        <f>IF(N960="zákl. přenesená",J960,0)</f>
        <v>0</v>
      </c>
      <c r="BH960" s="214">
        <f>IF(N960="sníž. přenesená",J960,0)</f>
        <v>0</v>
      </c>
      <c r="BI960" s="214">
        <f>IF(N960="nulová",J960,0)</f>
        <v>0</v>
      </c>
      <c r="BJ960" s="25" t="s">
        <v>78</v>
      </c>
      <c r="BK960" s="214">
        <f>ROUND(I960*H960,2)</f>
        <v>0</v>
      </c>
      <c r="BL960" s="25" t="s">
        <v>255</v>
      </c>
      <c r="BM960" s="25" t="s">
        <v>2797</v>
      </c>
    </row>
    <row r="961" spans="2:51" s="12" customFormat="1" ht="13.5">
      <c r="B961" s="223"/>
      <c r="D961" s="216" t="s">
        <v>166</v>
      </c>
      <c r="E961" s="224" t="s">
        <v>5</v>
      </c>
      <c r="F961" s="225" t="s">
        <v>2798</v>
      </c>
      <c r="H961" s="226">
        <v>7.046</v>
      </c>
      <c r="I961" s="227"/>
      <c r="L961" s="223"/>
      <c r="M961" s="228"/>
      <c r="N961" s="229"/>
      <c r="O961" s="229"/>
      <c r="P961" s="229"/>
      <c r="Q961" s="229"/>
      <c r="R961" s="229"/>
      <c r="S961" s="229"/>
      <c r="T961" s="230"/>
      <c r="AT961" s="224" t="s">
        <v>166</v>
      </c>
      <c r="AU961" s="224" t="s">
        <v>82</v>
      </c>
      <c r="AV961" s="12" t="s">
        <v>82</v>
      </c>
      <c r="AW961" s="12" t="s">
        <v>36</v>
      </c>
      <c r="AX961" s="12" t="s">
        <v>73</v>
      </c>
      <c r="AY961" s="224" t="s">
        <v>158</v>
      </c>
    </row>
    <row r="962" spans="2:51" s="13" customFormat="1" ht="13.5">
      <c r="B962" s="231"/>
      <c r="D962" s="216" t="s">
        <v>166</v>
      </c>
      <c r="E962" s="232" t="s">
        <v>5</v>
      </c>
      <c r="F962" s="233" t="s">
        <v>169</v>
      </c>
      <c r="H962" s="234">
        <v>7.046</v>
      </c>
      <c r="I962" s="235"/>
      <c r="L962" s="231"/>
      <c r="M962" s="236"/>
      <c r="N962" s="237"/>
      <c r="O962" s="237"/>
      <c r="P962" s="237"/>
      <c r="Q962" s="237"/>
      <c r="R962" s="237"/>
      <c r="S962" s="237"/>
      <c r="T962" s="238"/>
      <c r="AT962" s="232" t="s">
        <v>166</v>
      </c>
      <c r="AU962" s="232" t="s">
        <v>82</v>
      </c>
      <c r="AV962" s="13" t="s">
        <v>88</v>
      </c>
      <c r="AW962" s="13" t="s">
        <v>36</v>
      </c>
      <c r="AX962" s="13" t="s">
        <v>78</v>
      </c>
      <c r="AY962" s="232" t="s">
        <v>158</v>
      </c>
    </row>
    <row r="963" spans="2:65" s="1" customFormat="1" ht="25.5" customHeight="1">
      <c r="B963" s="202"/>
      <c r="C963" s="203" t="s">
        <v>1162</v>
      </c>
      <c r="D963" s="203" t="s">
        <v>160</v>
      </c>
      <c r="E963" s="204" t="s">
        <v>1194</v>
      </c>
      <c r="F963" s="205" t="s">
        <v>1195</v>
      </c>
      <c r="G963" s="206" t="s">
        <v>163</v>
      </c>
      <c r="H963" s="207">
        <v>12.98</v>
      </c>
      <c r="I963" s="208"/>
      <c r="J963" s="209">
        <f>ROUND(I963*H963,2)</f>
        <v>0</v>
      </c>
      <c r="K963" s="205" t="s">
        <v>5</v>
      </c>
      <c r="L963" s="47"/>
      <c r="M963" s="210" t="s">
        <v>5</v>
      </c>
      <c r="N963" s="211" t="s">
        <v>44</v>
      </c>
      <c r="O963" s="48"/>
      <c r="P963" s="212">
        <f>O963*H963</f>
        <v>0</v>
      </c>
      <c r="Q963" s="212">
        <v>0</v>
      </c>
      <c r="R963" s="212">
        <f>Q963*H963</f>
        <v>0</v>
      </c>
      <c r="S963" s="212">
        <v>0</v>
      </c>
      <c r="T963" s="213">
        <f>S963*H963</f>
        <v>0</v>
      </c>
      <c r="AR963" s="25" t="s">
        <v>255</v>
      </c>
      <c r="AT963" s="25" t="s">
        <v>160</v>
      </c>
      <c r="AU963" s="25" t="s">
        <v>82</v>
      </c>
      <c r="AY963" s="25" t="s">
        <v>158</v>
      </c>
      <c r="BE963" s="214">
        <f>IF(N963="základní",J963,0)</f>
        <v>0</v>
      </c>
      <c r="BF963" s="214">
        <f>IF(N963="snížená",J963,0)</f>
        <v>0</v>
      </c>
      <c r="BG963" s="214">
        <f>IF(N963="zákl. přenesená",J963,0)</f>
        <v>0</v>
      </c>
      <c r="BH963" s="214">
        <f>IF(N963="sníž. přenesená",J963,0)</f>
        <v>0</v>
      </c>
      <c r="BI963" s="214">
        <f>IF(N963="nulová",J963,0)</f>
        <v>0</v>
      </c>
      <c r="BJ963" s="25" t="s">
        <v>78</v>
      </c>
      <c r="BK963" s="214">
        <f>ROUND(I963*H963,2)</f>
        <v>0</v>
      </c>
      <c r="BL963" s="25" t="s">
        <v>255</v>
      </c>
      <c r="BM963" s="25" t="s">
        <v>2799</v>
      </c>
    </row>
    <row r="964" spans="2:51" s="11" customFormat="1" ht="13.5">
      <c r="B964" s="215"/>
      <c r="D964" s="216" t="s">
        <v>166</v>
      </c>
      <c r="E964" s="217" t="s">
        <v>5</v>
      </c>
      <c r="F964" s="218" t="s">
        <v>1197</v>
      </c>
      <c r="H964" s="217" t="s">
        <v>5</v>
      </c>
      <c r="I964" s="219"/>
      <c r="L964" s="215"/>
      <c r="M964" s="220"/>
      <c r="N964" s="221"/>
      <c r="O964" s="221"/>
      <c r="P964" s="221"/>
      <c r="Q964" s="221"/>
      <c r="R964" s="221"/>
      <c r="S964" s="221"/>
      <c r="T964" s="222"/>
      <c r="AT964" s="217" t="s">
        <v>166</v>
      </c>
      <c r="AU964" s="217" t="s">
        <v>82</v>
      </c>
      <c r="AV964" s="11" t="s">
        <v>78</v>
      </c>
      <c r="AW964" s="11" t="s">
        <v>36</v>
      </c>
      <c r="AX964" s="11" t="s">
        <v>73</v>
      </c>
      <c r="AY964" s="217" t="s">
        <v>158</v>
      </c>
    </row>
    <row r="965" spans="2:51" s="12" customFormat="1" ht="13.5">
      <c r="B965" s="223"/>
      <c r="D965" s="216" t="s">
        <v>166</v>
      </c>
      <c r="E965" s="224" t="s">
        <v>5</v>
      </c>
      <c r="F965" s="225" t="s">
        <v>1198</v>
      </c>
      <c r="H965" s="226">
        <v>12.98</v>
      </c>
      <c r="I965" s="227"/>
      <c r="L965" s="223"/>
      <c r="M965" s="228"/>
      <c r="N965" s="229"/>
      <c r="O965" s="229"/>
      <c r="P965" s="229"/>
      <c r="Q965" s="229"/>
      <c r="R965" s="229"/>
      <c r="S965" s="229"/>
      <c r="T965" s="230"/>
      <c r="AT965" s="224" t="s">
        <v>166</v>
      </c>
      <c r="AU965" s="224" t="s">
        <v>82</v>
      </c>
      <c r="AV965" s="12" t="s">
        <v>82</v>
      </c>
      <c r="AW965" s="12" t="s">
        <v>36</v>
      </c>
      <c r="AX965" s="12" t="s">
        <v>73</v>
      </c>
      <c r="AY965" s="224" t="s">
        <v>158</v>
      </c>
    </row>
    <row r="966" spans="2:51" s="13" customFormat="1" ht="13.5">
      <c r="B966" s="231"/>
      <c r="D966" s="216" t="s">
        <v>166</v>
      </c>
      <c r="E966" s="232" t="s">
        <v>5</v>
      </c>
      <c r="F966" s="233" t="s">
        <v>169</v>
      </c>
      <c r="H966" s="234">
        <v>12.98</v>
      </c>
      <c r="I966" s="235"/>
      <c r="L966" s="231"/>
      <c r="M966" s="236"/>
      <c r="N966" s="237"/>
      <c r="O966" s="237"/>
      <c r="P966" s="237"/>
      <c r="Q966" s="237"/>
      <c r="R966" s="237"/>
      <c r="S966" s="237"/>
      <c r="T966" s="238"/>
      <c r="AT966" s="232" t="s">
        <v>166</v>
      </c>
      <c r="AU966" s="232" t="s">
        <v>82</v>
      </c>
      <c r="AV966" s="13" t="s">
        <v>88</v>
      </c>
      <c r="AW966" s="13" t="s">
        <v>36</v>
      </c>
      <c r="AX966" s="13" t="s">
        <v>78</v>
      </c>
      <c r="AY966" s="232" t="s">
        <v>158</v>
      </c>
    </row>
    <row r="967" spans="2:65" s="1" customFormat="1" ht="16.5" customHeight="1">
      <c r="B967" s="202"/>
      <c r="C967" s="239" t="s">
        <v>1181</v>
      </c>
      <c r="D967" s="239" t="s">
        <v>245</v>
      </c>
      <c r="E967" s="240" t="s">
        <v>1200</v>
      </c>
      <c r="F967" s="241" t="s">
        <v>1201</v>
      </c>
      <c r="G967" s="242" t="s">
        <v>163</v>
      </c>
      <c r="H967" s="243">
        <v>13.629</v>
      </c>
      <c r="I967" s="244"/>
      <c r="J967" s="245">
        <f>ROUND(I967*H967,2)</f>
        <v>0</v>
      </c>
      <c r="K967" s="241" t="s">
        <v>5</v>
      </c>
      <c r="L967" s="246"/>
      <c r="M967" s="247" t="s">
        <v>5</v>
      </c>
      <c r="N967" s="248" t="s">
        <v>44</v>
      </c>
      <c r="O967" s="48"/>
      <c r="P967" s="212">
        <f>O967*H967</f>
        <v>0</v>
      </c>
      <c r="Q967" s="212">
        <v>0</v>
      </c>
      <c r="R967" s="212">
        <f>Q967*H967</f>
        <v>0</v>
      </c>
      <c r="S967" s="212">
        <v>0</v>
      </c>
      <c r="T967" s="213">
        <f>S967*H967</f>
        <v>0</v>
      </c>
      <c r="AR967" s="25" t="s">
        <v>409</v>
      </c>
      <c r="AT967" s="25" t="s">
        <v>245</v>
      </c>
      <c r="AU967" s="25" t="s">
        <v>82</v>
      </c>
      <c r="AY967" s="25" t="s">
        <v>158</v>
      </c>
      <c r="BE967" s="214">
        <f>IF(N967="základní",J967,0)</f>
        <v>0</v>
      </c>
      <c r="BF967" s="214">
        <f>IF(N967="snížená",J967,0)</f>
        <v>0</v>
      </c>
      <c r="BG967" s="214">
        <f>IF(N967="zákl. přenesená",J967,0)</f>
        <v>0</v>
      </c>
      <c r="BH967" s="214">
        <f>IF(N967="sníž. přenesená",J967,0)</f>
        <v>0</v>
      </c>
      <c r="BI967" s="214">
        <f>IF(N967="nulová",J967,0)</f>
        <v>0</v>
      </c>
      <c r="BJ967" s="25" t="s">
        <v>78</v>
      </c>
      <c r="BK967" s="214">
        <f>ROUND(I967*H967,2)</f>
        <v>0</v>
      </c>
      <c r="BL967" s="25" t="s">
        <v>255</v>
      </c>
      <c r="BM967" s="25" t="s">
        <v>2800</v>
      </c>
    </row>
    <row r="968" spans="2:51" s="12" customFormat="1" ht="13.5">
      <c r="B968" s="223"/>
      <c r="D968" s="216" t="s">
        <v>166</v>
      </c>
      <c r="E968" s="224" t="s">
        <v>5</v>
      </c>
      <c r="F968" s="225" t="s">
        <v>1203</v>
      </c>
      <c r="H968" s="226">
        <v>13.629</v>
      </c>
      <c r="I968" s="227"/>
      <c r="L968" s="223"/>
      <c r="M968" s="228"/>
      <c r="N968" s="229"/>
      <c r="O968" s="229"/>
      <c r="P968" s="229"/>
      <c r="Q968" s="229"/>
      <c r="R968" s="229"/>
      <c r="S968" s="229"/>
      <c r="T968" s="230"/>
      <c r="AT968" s="224" t="s">
        <v>166</v>
      </c>
      <c r="AU968" s="224" t="s">
        <v>82</v>
      </c>
      <c r="AV968" s="12" t="s">
        <v>82</v>
      </c>
      <c r="AW968" s="12" t="s">
        <v>36</v>
      </c>
      <c r="AX968" s="12" t="s">
        <v>73</v>
      </c>
      <c r="AY968" s="224" t="s">
        <v>158</v>
      </c>
    </row>
    <row r="969" spans="2:51" s="13" customFormat="1" ht="13.5">
      <c r="B969" s="231"/>
      <c r="D969" s="216" t="s">
        <v>166</v>
      </c>
      <c r="E969" s="232" t="s">
        <v>5</v>
      </c>
      <c r="F969" s="233" t="s">
        <v>169</v>
      </c>
      <c r="H969" s="234">
        <v>13.629</v>
      </c>
      <c r="I969" s="235"/>
      <c r="L969" s="231"/>
      <c r="M969" s="236"/>
      <c r="N969" s="237"/>
      <c r="O969" s="237"/>
      <c r="P969" s="237"/>
      <c r="Q969" s="237"/>
      <c r="R969" s="237"/>
      <c r="S969" s="237"/>
      <c r="T969" s="238"/>
      <c r="AT969" s="232" t="s">
        <v>166</v>
      </c>
      <c r="AU969" s="232" t="s">
        <v>82</v>
      </c>
      <c r="AV969" s="13" t="s">
        <v>88</v>
      </c>
      <c r="AW969" s="13" t="s">
        <v>36</v>
      </c>
      <c r="AX969" s="13" t="s">
        <v>78</v>
      </c>
      <c r="AY969" s="232" t="s">
        <v>158</v>
      </c>
    </row>
    <row r="970" spans="2:65" s="1" customFormat="1" ht="25.5" customHeight="1">
      <c r="B970" s="202"/>
      <c r="C970" s="203" t="s">
        <v>1186</v>
      </c>
      <c r="D970" s="203" t="s">
        <v>160</v>
      </c>
      <c r="E970" s="204" t="s">
        <v>1205</v>
      </c>
      <c r="F970" s="205" t="s">
        <v>1206</v>
      </c>
      <c r="G970" s="206" t="s">
        <v>163</v>
      </c>
      <c r="H970" s="207">
        <v>2577.6</v>
      </c>
      <c r="I970" s="208"/>
      <c r="J970" s="209">
        <f>ROUND(I970*H970,2)</f>
        <v>0</v>
      </c>
      <c r="K970" s="205" t="s">
        <v>172</v>
      </c>
      <c r="L970" s="47"/>
      <c r="M970" s="210" t="s">
        <v>5</v>
      </c>
      <c r="N970" s="211" t="s">
        <v>44</v>
      </c>
      <c r="O970" s="48"/>
      <c r="P970" s="212">
        <f>O970*H970</f>
        <v>0</v>
      </c>
      <c r="Q970" s="212">
        <v>0.00058</v>
      </c>
      <c r="R970" s="212">
        <f>Q970*H970</f>
        <v>1.495008</v>
      </c>
      <c r="S970" s="212">
        <v>0</v>
      </c>
      <c r="T970" s="213">
        <f>S970*H970</f>
        <v>0</v>
      </c>
      <c r="AR970" s="25" t="s">
        <v>255</v>
      </c>
      <c r="AT970" s="25" t="s">
        <v>160</v>
      </c>
      <c r="AU970" s="25" t="s">
        <v>82</v>
      </c>
      <c r="AY970" s="25" t="s">
        <v>158</v>
      </c>
      <c r="BE970" s="214">
        <f>IF(N970="základní",J970,0)</f>
        <v>0</v>
      </c>
      <c r="BF970" s="214">
        <f>IF(N970="snížená",J970,0)</f>
        <v>0</v>
      </c>
      <c r="BG970" s="214">
        <f>IF(N970="zákl. přenesená",J970,0)</f>
        <v>0</v>
      </c>
      <c r="BH970" s="214">
        <f>IF(N970="sníž. přenesená",J970,0)</f>
        <v>0</v>
      </c>
      <c r="BI970" s="214">
        <f>IF(N970="nulová",J970,0)</f>
        <v>0</v>
      </c>
      <c r="BJ970" s="25" t="s">
        <v>78</v>
      </c>
      <c r="BK970" s="214">
        <f>ROUND(I970*H970,2)</f>
        <v>0</v>
      </c>
      <c r="BL970" s="25" t="s">
        <v>255</v>
      </c>
      <c r="BM970" s="25" t="s">
        <v>2801</v>
      </c>
    </row>
    <row r="971" spans="2:51" s="11" customFormat="1" ht="13.5">
      <c r="B971" s="215"/>
      <c r="D971" s="216" t="s">
        <v>166</v>
      </c>
      <c r="E971" s="217" t="s">
        <v>5</v>
      </c>
      <c r="F971" s="218" t="s">
        <v>1208</v>
      </c>
      <c r="H971" s="217" t="s">
        <v>5</v>
      </c>
      <c r="I971" s="219"/>
      <c r="L971" s="215"/>
      <c r="M971" s="220"/>
      <c r="N971" s="221"/>
      <c r="O971" s="221"/>
      <c r="P971" s="221"/>
      <c r="Q971" s="221"/>
      <c r="R971" s="221"/>
      <c r="S971" s="221"/>
      <c r="T971" s="222"/>
      <c r="AT971" s="217" t="s">
        <v>166</v>
      </c>
      <c r="AU971" s="217" t="s">
        <v>82</v>
      </c>
      <c r="AV971" s="11" t="s">
        <v>78</v>
      </c>
      <c r="AW971" s="11" t="s">
        <v>36</v>
      </c>
      <c r="AX971" s="11" t="s">
        <v>73</v>
      </c>
      <c r="AY971" s="217" t="s">
        <v>158</v>
      </c>
    </row>
    <row r="972" spans="2:51" s="11" customFormat="1" ht="13.5">
      <c r="B972" s="215"/>
      <c r="D972" s="216" t="s">
        <v>166</v>
      </c>
      <c r="E972" s="217" t="s">
        <v>5</v>
      </c>
      <c r="F972" s="218" t="s">
        <v>588</v>
      </c>
      <c r="H972" s="217" t="s">
        <v>5</v>
      </c>
      <c r="I972" s="219"/>
      <c r="L972" s="215"/>
      <c r="M972" s="220"/>
      <c r="N972" s="221"/>
      <c r="O972" s="221"/>
      <c r="P972" s="221"/>
      <c r="Q972" s="221"/>
      <c r="R972" s="221"/>
      <c r="S972" s="221"/>
      <c r="T972" s="222"/>
      <c r="AT972" s="217" t="s">
        <v>166</v>
      </c>
      <c r="AU972" s="217" t="s">
        <v>82</v>
      </c>
      <c r="AV972" s="11" t="s">
        <v>78</v>
      </c>
      <c r="AW972" s="11" t="s">
        <v>36</v>
      </c>
      <c r="AX972" s="11" t="s">
        <v>73</v>
      </c>
      <c r="AY972" s="217" t="s">
        <v>158</v>
      </c>
    </row>
    <row r="973" spans="2:51" s="12" customFormat="1" ht="13.5">
      <c r="B973" s="223"/>
      <c r="D973" s="216" t="s">
        <v>166</v>
      </c>
      <c r="E973" s="224" t="s">
        <v>5</v>
      </c>
      <c r="F973" s="225" t="s">
        <v>2802</v>
      </c>
      <c r="H973" s="226">
        <v>1320</v>
      </c>
      <c r="I973" s="227"/>
      <c r="L973" s="223"/>
      <c r="M973" s="228"/>
      <c r="N973" s="229"/>
      <c r="O973" s="229"/>
      <c r="P973" s="229"/>
      <c r="Q973" s="229"/>
      <c r="R973" s="229"/>
      <c r="S973" s="229"/>
      <c r="T973" s="230"/>
      <c r="AT973" s="224" t="s">
        <v>166</v>
      </c>
      <c r="AU973" s="224" t="s">
        <v>82</v>
      </c>
      <c r="AV973" s="12" t="s">
        <v>82</v>
      </c>
      <c r="AW973" s="12" t="s">
        <v>36</v>
      </c>
      <c r="AX973" s="12" t="s">
        <v>73</v>
      </c>
      <c r="AY973" s="224" t="s">
        <v>158</v>
      </c>
    </row>
    <row r="974" spans="2:51" s="11" customFormat="1" ht="13.5">
      <c r="B974" s="215"/>
      <c r="D974" s="216" t="s">
        <v>166</v>
      </c>
      <c r="E974" s="217" t="s">
        <v>5</v>
      </c>
      <c r="F974" s="218" t="s">
        <v>590</v>
      </c>
      <c r="H974" s="217" t="s">
        <v>5</v>
      </c>
      <c r="I974" s="219"/>
      <c r="L974" s="215"/>
      <c r="M974" s="220"/>
      <c r="N974" s="221"/>
      <c r="O974" s="221"/>
      <c r="P974" s="221"/>
      <c r="Q974" s="221"/>
      <c r="R974" s="221"/>
      <c r="S974" s="221"/>
      <c r="T974" s="222"/>
      <c r="AT974" s="217" t="s">
        <v>166</v>
      </c>
      <c r="AU974" s="217" t="s">
        <v>82</v>
      </c>
      <c r="AV974" s="11" t="s">
        <v>78</v>
      </c>
      <c r="AW974" s="11" t="s">
        <v>36</v>
      </c>
      <c r="AX974" s="11" t="s">
        <v>73</v>
      </c>
      <c r="AY974" s="217" t="s">
        <v>158</v>
      </c>
    </row>
    <row r="975" spans="2:51" s="12" customFormat="1" ht="13.5">
      <c r="B975" s="223"/>
      <c r="D975" s="216" t="s">
        <v>166</v>
      </c>
      <c r="E975" s="224" t="s">
        <v>5</v>
      </c>
      <c r="F975" s="225" t="s">
        <v>2803</v>
      </c>
      <c r="H975" s="226">
        <v>254</v>
      </c>
      <c r="I975" s="227"/>
      <c r="L975" s="223"/>
      <c r="M975" s="228"/>
      <c r="N975" s="229"/>
      <c r="O975" s="229"/>
      <c r="P975" s="229"/>
      <c r="Q975" s="229"/>
      <c r="R975" s="229"/>
      <c r="S975" s="229"/>
      <c r="T975" s="230"/>
      <c r="AT975" s="224" t="s">
        <v>166</v>
      </c>
      <c r="AU975" s="224" t="s">
        <v>82</v>
      </c>
      <c r="AV975" s="12" t="s">
        <v>82</v>
      </c>
      <c r="AW975" s="12" t="s">
        <v>36</v>
      </c>
      <c r="AX975" s="12" t="s">
        <v>73</v>
      </c>
      <c r="AY975" s="224" t="s">
        <v>158</v>
      </c>
    </row>
    <row r="976" spans="2:51" s="11" customFormat="1" ht="13.5">
      <c r="B976" s="215"/>
      <c r="D976" s="216" t="s">
        <v>166</v>
      </c>
      <c r="E976" s="217" t="s">
        <v>5</v>
      </c>
      <c r="F976" s="218" t="s">
        <v>2740</v>
      </c>
      <c r="H976" s="217" t="s">
        <v>5</v>
      </c>
      <c r="I976" s="219"/>
      <c r="L976" s="215"/>
      <c r="M976" s="220"/>
      <c r="N976" s="221"/>
      <c r="O976" s="221"/>
      <c r="P976" s="221"/>
      <c r="Q976" s="221"/>
      <c r="R976" s="221"/>
      <c r="S976" s="221"/>
      <c r="T976" s="222"/>
      <c r="AT976" s="217" t="s">
        <v>166</v>
      </c>
      <c r="AU976" s="217" t="s">
        <v>82</v>
      </c>
      <c r="AV976" s="11" t="s">
        <v>78</v>
      </c>
      <c r="AW976" s="11" t="s">
        <v>36</v>
      </c>
      <c r="AX976" s="11" t="s">
        <v>73</v>
      </c>
      <c r="AY976" s="217" t="s">
        <v>158</v>
      </c>
    </row>
    <row r="977" spans="2:51" s="12" customFormat="1" ht="13.5">
      <c r="B977" s="223"/>
      <c r="D977" s="216" t="s">
        <v>166</v>
      </c>
      <c r="E977" s="224" t="s">
        <v>5</v>
      </c>
      <c r="F977" s="225" t="s">
        <v>2804</v>
      </c>
      <c r="H977" s="226">
        <v>120</v>
      </c>
      <c r="I977" s="227"/>
      <c r="L977" s="223"/>
      <c r="M977" s="228"/>
      <c r="N977" s="229"/>
      <c r="O977" s="229"/>
      <c r="P977" s="229"/>
      <c r="Q977" s="229"/>
      <c r="R977" s="229"/>
      <c r="S977" s="229"/>
      <c r="T977" s="230"/>
      <c r="AT977" s="224" t="s">
        <v>166</v>
      </c>
      <c r="AU977" s="224" t="s">
        <v>82</v>
      </c>
      <c r="AV977" s="12" t="s">
        <v>82</v>
      </c>
      <c r="AW977" s="12" t="s">
        <v>36</v>
      </c>
      <c r="AX977" s="12" t="s">
        <v>73</v>
      </c>
      <c r="AY977" s="224" t="s">
        <v>158</v>
      </c>
    </row>
    <row r="978" spans="2:51" s="11" customFormat="1" ht="13.5">
      <c r="B978" s="215"/>
      <c r="D978" s="216" t="s">
        <v>166</v>
      </c>
      <c r="E978" s="217" t="s">
        <v>5</v>
      </c>
      <c r="F978" s="218" t="s">
        <v>593</v>
      </c>
      <c r="H978" s="217" t="s">
        <v>5</v>
      </c>
      <c r="I978" s="219"/>
      <c r="L978" s="215"/>
      <c r="M978" s="220"/>
      <c r="N978" s="221"/>
      <c r="O978" s="221"/>
      <c r="P978" s="221"/>
      <c r="Q978" s="221"/>
      <c r="R978" s="221"/>
      <c r="S978" s="221"/>
      <c r="T978" s="222"/>
      <c r="AT978" s="217" t="s">
        <v>166</v>
      </c>
      <c r="AU978" s="217" t="s">
        <v>82</v>
      </c>
      <c r="AV978" s="11" t="s">
        <v>78</v>
      </c>
      <c r="AW978" s="11" t="s">
        <v>36</v>
      </c>
      <c r="AX978" s="11" t="s">
        <v>73</v>
      </c>
      <c r="AY978" s="217" t="s">
        <v>158</v>
      </c>
    </row>
    <row r="979" spans="2:51" s="12" customFormat="1" ht="13.5">
      <c r="B979" s="223"/>
      <c r="D979" s="216" t="s">
        <v>166</v>
      </c>
      <c r="E979" s="224" t="s">
        <v>5</v>
      </c>
      <c r="F979" s="225" t="s">
        <v>2805</v>
      </c>
      <c r="H979" s="226">
        <v>962</v>
      </c>
      <c r="I979" s="227"/>
      <c r="L979" s="223"/>
      <c r="M979" s="228"/>
      <c r="N979" s="229"/>
      <c r="O979" s="229"/>
      <c r="P979" s="229"/>
      <c r="Q979" s="229"/>
      <c r="R979" s="229"/>
      <c r="S979" s="229"/>
      <c r="T979" s="230"/>
      <c r="AT979" s="224" t="s">
        <v>166</v>
      </c>
      <c r="AU979" s="224" t="s">
        <v>82</v>
      </c>
      <c r="AV979" s="12" t="s">
        <v>82</v>
      </c>
      <c r="AW979" s="12" t="s">
        <v>36</v>
      </c>
      <c r="AX979" s="12" t="s">
        <v>73</v>
      </c>
      <c r="AY979" s="224" t="s">
        <v>158</v>
      </c>
    </row>
    <row r="980" spans="2:51" s="11" customFormat="1" ht="13.5">
      <c r="B980" s="215"/>
      <c r="D980" s="216" t="s">
        <v>166</v>
      </c>
      <c r="E980" s="217" t="s">
        <v>5</v>
      </c>
      <c r="F980" s="218" t="s">
        <v>2119</v>
      </c>
      <c r="H980" s="217" t="s">
        <v>5</v>
      </c>
      <c r="I980" s="219"/>
      <c r="L980" s="215"/>
      <c r="M980" s="220"/>
      <c r="N980" s="221"/>
      <c r="O980" s="221"/>
      <c r="P980" s="221"/>
      <c r="Q980" s="221"/>
      <c r="R980" s="221"/>
      <c r="S980" s="221"/>
      <c r="T980" s="222"/>
      <c r="AT980" s="217" t="s">
        <v>166</v>
      </c>
      <c r="AU980" s="217" t="s">
        <v>82</v>
      </c>
      <c r="AV980" s="11" t="s">
        <v>78</v>
      </c>
      <c r="AW980" s="11" t="s">
        <v>36</v>
      </c>
      <c r="AX980" s="11" t="s">
        <v>73</v>
      </c>
      <c r="AY980" s="217" t="s">
        <v>158</v>
      </c>
    </row>
    <row r="981" spans="2:51" s="12" customFormat="1" ht="13.5">
      <c r="B981" s="223"/>
      <c r="D981" s="216" t="s">
        <v>166</v>
      </c>
      <c r="E981" s="224" t="s">
        <v>5</v>
      </c>
      <c r="F981" s="225" t="s">
        <v>2806</v>
      </c>
      <c r="H981" s="226">
        <v>-78.4</v>
      </c>
      <c r="I981" s="227"/>
      <c r="L981" s="223"/>
      <c r="M981" s="228"/>
      <c r="N981" s="229"/>
      <c r="O981" s="229"/>
      <c r="P981" s="229"/>
      <c r="Q981" s="229"/>
      <c r="R981" s="229"/>
      <c r="S981" s="229"/>
      <c r="T981" s="230"/>
      <c r="AT981" s="224" t="s">
        <v>166</v>
      </c>
      <c r="AU981" s="224" t="s">
        <v>82</v>
      </c>
      <c r="AV981" s="12" t="s">
        <v>82</v>
      </c>
      <c r="AW981" s="12" t="s">
        <v>36</v>
      </c>
      <c r="AX981" s="12" t="s">
        <v>73</v>
      </c>
      <c r="AY981" s="224" t="s">
        <v>158</v>
      </c>
    </row>
    <row r="982" spans="2:51" s="13" customFormat="1" ht="13.5">
      <c r="B982" s="231"/>
      <c r="D982" s="216" t="s">
        <v>166</v>
      </c>
      <c r="E982" s="232" t="s">
        <v>5</v>
      </c>
      <c r="F982" s="233" t="s">
        <v>169</v>
      </c>
      <c r="H982" s="234">
        <v>2577.6</v>
      </c>
      <c r="I982" s="235"/>
      <c r="L982" s="231"/>
      <c r="M982" s="236"/>
      <c r="N982" s="237"/>
      <c r="O982" s="237"/>
      <c r="P982" s="237"/>
      <c r="Q982" s="237"/>
      <c r="R982" s="237"/>
      <c r="S982" s="237"/>
      <c r="T982" s="238"/>
      <c r="AT982" s="232" t="s">
        <v>166</v>
      </c>
      <c r="AU982" s="232" t="s">
        <v>82</v>
      </c>
      <c r="AV982" s="13" t="s">
        <v>88</v>
      </c>
      <c r="AW982" s="13" t="s">
        <v>36</v>
      </c>
      <c r="AX982" s="13" t="s">
        <v>78</v>
      </c>
      <c r="AY982" s="232" t="s">
        <v>158</v>
      </c>
    </row>
    <row r="983" spans="2:65" s="1" customFormat="1" ht="16.5" customHeight="1">
      <c r="B983" s="202"/>
      <c r="C983" s="239" t="s">
        <v>1188</v>
      </c>
      <c r="D983" s="239" t="s">
        <v>245</v>
      </c>
      <c r="E983" s="240" t="s">
        <v>2807</v>
      </c>
      <c r="F983" s="241" t="s">
        <v>2154</v>
      </c>
      <c r="G983" s="242" t="s">
        <v>182</v>
      </c>
      <c r="H983" s="243">
        <v>394.373</v>
      </c>
      <c r="I983" s="244"/>
      <c r="J983" s="245">
        <f>ROUND(I983*H983,2)</f>
        <v>0</v>
      </c>
      <c r="K983" s="241" t="s">
        <v>5</v>
      </c>
      <c r="L983" s="246"/>
      <c r="M983" s="247" t="s">
        <v>5</v>
      </c>
      <c r="N983" s="248" t="s">
        <v>44</v>
      </c>
      <c r="O983" s="48"/>
      <c r="P983" s="212">
        <f>O983*H983</f>
        <v>0</v>
      </c>
      <c r="Q983" s="212">
        <v>0</v>
      </c>
      <c r="R983" s="212">
        <f>Q983*H983</f>
        <v>0</v>
      </c>
      <c r="S983" s="212">
        <v>0</v>
      </c>
      <c r="T983" s="213">
        <f>S983*H983</f>
        <v>0</v>
      </c>
      <c r="AR983" s="25" t="s">
        <v>409</v>
      </c>
      <c r="AT983" s="25" t="s">
        <v>245</v>
      </c>
      <c r="AU983" s="25" t="s">
        <v>82</v>
      </c>
      <c r="AY983" s="25" t="s">
        <v>158</v>
      </c>
      <c r="BE983" s="214">
        <f>IF(N983="základní",J983,0)</f>
        <v>0</v>
      </c>
      <c r="BF983" s="214">
        <f>IF(N983="snížená",J983,0)</f>
        <v>0</v>
      </c>
      <c r="BG983" s="214">
        <f>IF(N983="zákl. přenesená",J983,0)</f>
        <v>0</v>
      </c>
      <c r="BH983" s="214">
        <f>IF(N983="sníž. přenesená",J983,0)</f>
        <v>0</v>
      </c>
      <c r="BI983" s="214">
        <f>IF(N983="nulová",J983,0)</f>
        <v>0</v>
      </c>
      <c r="BJ983" s="25" t="s">
        <v>78</v>
      </c>
      <c r="BK983" s="214">
        <f>ROUND(I983*H983,2)</f>
        <v>0</v>
      </c>
      <c r="BL983" s="25" t="s">
        <v>255</v>
      </c>
      <c r="BM983" s="25" t="s">
        <v>2808</v>
      </c>
    </row>
    <row r="984" spans="2:51" s="11" customFormat="1" ht="13.5">
      <c r="B984" s="215"/>
      <c r="D984" s="216" t="s">
        <v>166</v>
      </c>
      <c r="E984" s="217" t="s">
        <v>5</v>
      </c>
      <c r="F984" s="218" t="s">
        <v>588</v>
      </c>
      <c r="H984" s="217" t="s">
        <v>5</v>
      </c>
      <c r="I984" s="219"/>
      <c r="L984" s="215"/>
      <c r="M984" s="220"/>
      <c r="N984" s="221"/>
      <c r="O984" s="221"/>
      <c r="P984" s="221"/>
      <c r="Q984" s="221"/>
      <c r="R984" s="221"/>
      <c r="S984" s="221"/>
      <c r="T984" s="222"/>
      <c r="AT984" s="217" t="s">
        <v>166</v>
      </c>
      <c r="AU984" s="217" t="s">
        <v>82</v>
      </c>
      <c r="AV984" s="11" t="s">
        <v>78</v>
      </c>
      <c r="AW984" s="11" t="s">
        <v>36</v>
      </c>
      <c r="AX984" s="11" t="s">
        <v>73</v>
      </c>
      <c r="AY984" s="217" t="s">
        <v>158</v>
      </c>
    </row>
    <row r="985" spans="2:51" s="12" customFormat="1" ht="13.5">
      <c r="B985" s="223"/>
      <c r="D985" s="216" t="s">
        <v>166</v>
      </c>
      <c r="E985" s="224" t="s">
        <v>5</v>
      </c>
      <c r="F985" s="225" t="s">
        <v>2809</v>
      </c>
      <c r="H985" s="226">
        <v>198</v>
      </c>
      <c r="I985" s="227"/>
      <c r="L985" s="223"/>
      <c r="M985" s="228"/>
      <c r="N985" s="229"/>
      <c r="O985" s="229"/>
      <c r="P985" s="229"/>
      <c r="Q985" s="229"/>
      <c r="R985" s="229"/>
      <c r="S985" s="229"/>
      <c r="T985" s="230"/>
      <c r="AT985" s="224" t="s">
        <v>166</v>
      </c>
      <c r="AU985" s="224" t="s">
        <v>82</v>
      </c>
      <c r="AV985" s="12" t="s">
        <v>82</v>
      </c>
      <c r="AW985" s="12" t="s">
        <v>36</v>
      </c>
      <c r="AX985" s="12" t="s">
        <v>73</v>
      </c>
      <c r="AY985" s="224" t="s">
        <v>158</v>
      </c>
    </row>
    <row r="986" spans="2:51" s="11" customFormat="1" ht="13.5">
      <c r="B986" s="215"/>
      <c r="D986" s="216" t="s">
        <v>166</v>
      </c>
      <c r="E986" s="217" t="s">
        <v>5</v>
      </c>
      <c r="F986" s="218" t="s">
        <v>590</v>
      </c>
      <c r="H986" s="217" t="s">
        <v>5</v>
      </c>
      <c r="I986" s="219"/>
      <c r="L986" s="215"/>
      <c r="M986" s="220"/>
      <c r="N986" s="221"/>
      <c r="O986" s="221"/>
      <c r="P986" s="221"/>
      <c r="Q986" s="221"/>
      <c r="R986" s="221"/>
      <c r="S986" s="221"/>
      <c r="T986" s="222"/>
      <c r="AT986" s="217" t="s">
        <v>166</v>
      </c>
      <c r="AU986" s="217" t="s">
        <v>82</v>
      </c>
      <c r="AV986" s="11" t="s">
        <v>78</v>
      </c>
      <c r="AW986" s="11" t="s">
        <v>36</v>
      </c>
      <c r="AX986" s="11" t="s">
        <v>73</v>
      </c>
      <c r="AY986" s="217" t="s">
        <v>158</v>
      </c>
    </row>
    <row r="987" spans="2:51" s="12" customFormat="1" ht="13.5">
      <c r="B987" s="223"/>
      <c r="D987" s="216" t="s">
        <v>166</v>
      </c>
      <c r="E987" s="224" t="s">
        <v>5</v>
      </c>
      <c r="F987" s="225" t="s">
        <v>2810</v>
      </c>
      <c r="H987" s="226">
        <v>38.1</v>
      </c>
      <c r="I987" s="227"/>
      <c r="L987" s="223"/>
      <c r="M987" s="228"/>
      <c r="N987" s="229"/>
      <c r="O987" s="229"/>
      <c r="P987" s="229"/>
      <c r="Q987" s="229"/>
      <c r="R987" s="229"/>
      <c r="S987" s="229"/>
      <c r="T987" s="230"/>
      <c r="AT987" s="224" t="s">
        <v>166</v>
      </c>
      <c r="AU987" s="224" t="s">
        <v>82</v>
      </c>
      <c r="AV987" s="12" t="s">
        <v>82</v>
      </c>
      <c r="AW987" s="12" t="s">
        <v>36</v>
      </c>
      <c r="AX987" s="12" t="s">
        <v>73</v>
      </c>
      <c r="AY987" s="224" t="s">
        <v>158</v>
      </c>
    </row>
    <row r="988" spans="2:51" s="11" customFormat="1" ht="13.5">
      <c r="B988" s="215"/>
      <c r="D988" s="216" t="s">
        <v>166</v>
      </c>
      <c r="E988" s="217" t="s">
        <v>5</v>
      </c>
      <c r="F988" s="218" t="s">
        <v>2740</v>
      </c>
      <c r="H988" s="217" t="s">
        <v>5</v>
      </c>
      <c r="I988" s="219"/>
      <c r="L988" s="215"/>
      <c r="M988" s="220"/>
      <c r="N988" s="221"/>
      <c r="O988" s="221"/>
      <c r="P988" s="221"/>
      <c r="Q988" s="221"/>
      <c r="R988" s="221"/>
      <c r="S988" s="221"/>
      <c r="T988" s="222"/>
      <c r="AT988" s="217" t="s">
        <v>166</v>
      </c>
      <c r="AU988" s="217" t="s">
        <v>82</v>
      </c>
      <c r="AV988" s="11" t="s">
        <v>78</v>
      </c>
      <c r="AW988" s="11" t="s">
        <v>36</v>
      </c>
      <c r="AX988" s="11" t="s">
        <v>73</v>
      </c>
      <c r="AY988" s="217" t="s">
        <v>158</v>
      </c>
    </row>
    <row r="989" spans="2:51" s="12" customFormat="1" ht="13.5">
      <c r="B989" s="223"/>
      <c r="D989" s="216" t="s">
        <v>166</v>
      </c>
      <c r="E989" s="224" t="s">
        <v>5</v>
      </c>
      <c r="F989" s="225" t="s">
        <v>2811</v>
      </c>
      <c r="H989" s="226">
        <v>18</v>
      </c>
      <c r="I989" s="227"/>
      <c r="L989" s="223"/>
      <c r="M989" s="228"/>
      <c r="N989" s="229"/>
      <c r="O989" s="229"/>
      <c r="P989" s="229"/>
      <c r="Q989" s="229"/>
      <c r="R989" s="229"/>
      <c r="S989" s="229"/>
      <c r="T989" s="230"/>
      <c r="AT989" s="224" t="s">
        <v>166</v>
      </c>
      <c r="AU989" s="224" t="s">
        <v>82</v>
      </c>
      <c r="AV989" s="12" t="s">
        <v>82</v>
      </c>
      <c r="AW989" s="12" t="s">
        <v>36</v>
      </c>
      <c r="AX989" s="12" t="s">
        <v>73</v>
      </c>
      <c r="AY989" s="224" t="s">
        <v>158</v>
      </c>
    </row>
    <row r="990" spans="2:51" s="11" customFormat="1" ht="13.5">
      <c r="B990" s="215"/>
      <c r="D990" s="216" t="s">
        <v>166</v>
      </c>
      <c r="E990" s="217" t="s">
        <v>5</v>
      </c>
      <c r="F990" s="218" t="s">
        <v>593</v>
      </c>
      <c r="H990" s="217" t="s">
        <v>5</v>
      </c>
      <c r="I990" s="219"/>
      <c r="L990" s="215"/>
      <c r="M990" s="220"/>
      <c r="N990" s="221"/>
      <c r="O990" s="221"/>
      <c r="P990" s="221"/>
      <c r="Q990" s="221"/>
      <c r="R990" s="221"/>
      <c r="S990" s="221"/>
      <c r="T990" s="222"/>
      <c r="AT990" s="217" t="s">
        <v>166</v>
      </c>
      <c r="AU990" s="217" t="s">
        <v>82</v>
      </c>
      <c r="AV990" s="11" t="s">
        <v>78</v>
      </c>
      <c r="AW990" s="11" t="s">
        <v>36</v>
      </c>
      <c r="AX990" s="11" t="s">
        <v>73</v>
      </c>
      <c r="AY990" s="217" t="s">
        <v>158</v>
      </c>
    </row>
    <row r="991" spans="2:51" s="12" customFormat="1" ht="13.5">
      <c r="B991" s="223"/>
      <c r="D991" s="216" t="s">
        <v>166</v>
      </c>
      <c r="E991" s="224" t="s">
        <v>5</v>
      </c>
      <c r="F991" s="225" t="s">
        <v>2812</v>
      </c>
      <c r="H991" s="226">
        <v>144.3</v>
      </c>
      <c r="I991" s="227"/>
      <c r="L991" s="223"/>
      <c r="M991" s="228"/>
      <c r="N991" s="229"/>
      <c r="O991" s="229"/>
      <c r="P991" s="229"/>
      <c r="Q991" s="229"/>
      <c r="R991" s="229"/>
      <c r="S991" s="229"/>
      <c r="T991" s="230"/>
      <c r="AT991" s="224" t="s">
        <v>166</v>
      </c>
      <c r="AU991" s="224" t="s">
        <v>82</v>
      </c>
      <c r="AV991" s="12" t="s">
        <v>82</v>
      </c>
      <c r="AW991" s="12" t="s">
        <v>36</v>
      </c>
      <c r="AX991" s="12" t="s">
        <v>73</v>
      </c>
      <c r="AY991" s="224" t="s">
        <v>158</v>
      </c>
    </row>
    <row r="992" spans="2:51" s="11" customFormat="1" ht="13.5">
      <c r="B992" s="215"/>
      <c r="D992" s="216" t="s">
        <v>166</v>
      </c>
      <c r="E992" s="217" t="s">
        <v>5</v>
      </c>
      <c r="F992" s="218" t="s">
        <v>2119</v>
      </c>
      <c r="H992" s="217" t="s">
        <v>5</v>
      </c>
      <c r="I992" s="219"/>
      <c r="L992" s="215"/>
      <c r="M992" s="220"/>
      <c r="N992" s="221"/>
      <c r="O992" s="221"/>
      <c r="P992" s="221"/>
      <c r="Q992" s="221"/>
      <c r="R992" s="221"/>
      <c r="S992" s="221"/>
      <c r="T992" s="222"/>
      <c r="AT992" s="217" t="s">
        <v>166</v>
      </c>
      <c r="AU992" s="217" t="s">
        <v>82</v>
      </c>
      <c r="AV992" s="11" t="s">
        <v>78</v>
      </c>
      <c r="AW992" s="11" t="s">
        <v>36</v>
      </c>
      <c r="AX992" s="11" t="s">
        <v>73</v>
      </c>
      <c r="AY992" s="217" t="s">
        <v>158</v>
      </c>
    </row>
    <row r="993" spans="2:51" s="12" customFormat="1" ht="13.5">
      <c r="B993" s="223"/>
      <c r="D993" s="216" t="s">
        <v>166</v>
      </c>
      <c r="E993" s="224" t="s">
        <v>5</v>
      </c>
      <c r="F993" s="225" t="s">
        <v>2813</v>
      </c>
      <c r="H993" s="226">
        <v>-11.76</v>
      </c>
      <c r="I993" s="227"/>
      <c r="L993" s="223"/>
      <c r="M993" s="228"/>
      <c r="N993" s="229"/>
      <c r="O993" s="229"/>
      <c r="P993" s="229"/>
      <c r="Q993" s="229"/>
      <c r="R993" s="229"/>
      <c r="S993" s="229"/>
      <c r="T993" s="230"/>
      <c r="AT993" s="224" t="s">
        <v>166</v>
      </c>
      <c r="AU993" s="224" t="s">
        <v>82</v>
      </c>
      <c r="AV993" s="12" t="s">
        <v>82</v>
      </c>
      <c r="AW993" s="12" t="s">
        <v>36</v>
      </c>
      <c r="AX993" s="12" t="s">
        <v>73</v>
      </c>
      <c r="AY993" s="224" t="s">
        <v>158</v>
      </c>
    </row>
    <row r="994" spans="2:51" s="13" customFormat="1" ht="13.5">
      <c r="B994" s="231"/>
      <c r="D994" s="216" t="s">
        <v>166</v>
      </c>
      <c r="E994" s="232" t="s">
        <v>5</v>
      </c>
      <c r="F994" s="233" t="s">
        <v>169</v>
      </c>
      <c r="H994" s="234">
        <v>386.64</v>
      </c>
      <c r="I994" s="235"/>
      <c r="L994" s="231"/>
      <c r="M994" s="236"/>
      <c r="N994" s="237"/>
      <c r="O994" s="237"/>
      <c r="P994" s="237"/>
      <c r="Q994" s="237"/>
      <c r="R994" s="237"/>
      <c r="S994" s="237"/>
      <c r="T994" s="238"/>
      <c r="AT994" s="232" t="s">
        <v>166</v>
      </c>
      <c r="AU994" s="232" t="s">
        <v>82</v>
      </c>
      <c r="AV994" s="13" t="s">
        <v>88</v>
      </c>
      <c r="AW994" s="13" t="s">
        <v>36</v>
      </c>
      <c r="AX994" s="13" t="s">
        <v>73</v>
      </c>
      <c r="AY994" s="232" t="s">
        <v>158</v>
      </c>
    </row>
    <row r="995" spans="2:51" s="12" customFormat="1" ht="13.5">
      <c r="B995" s="223"/>
      <c r="D995" s="216" t="s">
        <v>166</v>
      </c>
      <c r="E995" s="224" t="s">
        <v>5</v>
      </c>
      <c r="F995" s="225" t="s">
        <v>2814</v>
      </c>
      <c r="H995" s="226">
        <v>394.373</v>
      </c>
      <c r="I995" s="227"/>
      <c r="L995" s="223"/>
      <c r="M995" s="228"/>
      <c r="N995" s="229"/>
      <c r="O995" s="229"/>
      <c r="P995" s="229"/>
      <c r="Q995" s="229"/>
      <c r="R995" s="229"/>
      <c r="S995" s="229"/>
      <c r="T995" s="230"/>
      <c r="AT995" s="224" t="s">
        <v>166</v>
      </c>
      <c r="AU995" s="224" t="s">
        <v>82</v>
      </c>
      <c r="AV995" s="12" t="s">
        <v>82</v>
      </c>
      <c r="AW995" s="12" t="s">
        <v>36</v>
      </c>
      <c r="AX995" s="12" t="s">
        <v>73</v>
      </c>
      <c r="AY995" s="224" t="s">
        <v>158</v>
      </c>
    </row>
    <row r="996" spans="2:51" s="13" customFormat="1" ht="13.5">
      <c r="B996" s="231"/>
      <c r="D996" s="216" t="s">
        <v>166</v>
      </c>
      <c r="E996" s="232" t="s">
        <v>5</v>
      </c>
      <c r="F996" s="233" t="s">
        <v>169</v>
      </c>
      <c r="H996" s="234">
        <v>394.373</v>
      </c>
      <c r="I996" s="235"/>
      <c r="L996" s="231"/>
      <c r="M996" s="236"/>
      <c r="N996" s="237"/>
      <c r="O996" s="237"/>
      <c r="P996" s="237"/>
      <c r="Q996" s="237"/>
      <c r="R996" s="237"/>
      <c r="S996" s="237"/>
      <c r="T996" s="238"/>
      <c r="AT996" s="232" t="s">
        <v>166</v>
      </c>
      <c r="AU996" s="232" t="s">
        <v>82</v>
      </c>
      <c r="AV996" s="13" t="s">
        <v>88</v>
      </c>
      <c r="AW996" s="13" t="s">
        <v>36</v>
      </c>
      <c r="AX996" s="13" t="s">
        <v>78</v>
      </c>
      <c r="AY996" s="232" t="s">
        <v>158</v>
      </c>
    </row>
    <row r="997" spans="2:65" s="1" customFormat="1" ht="16.5" customHeight="1">
      <c r="B997" s="202"/>
      <c r="C997" s="203" t="s">
        <v>1193</v>
      </c>
      <c r="D997" s="203" t="s">
        <v>160</v>
      </c>
      <c r="E997" s="204" t="s">
        <v>1227</v>
      </c>
      <c r="F997" s="205" t="s">
        <v>1228</v>
      </c>
      <c r="G997" s="206" t="s">
        <v>304</v>
      </c>
      <c r="H997" s="207">
        <v>484</v>
      </c>
      <c r="I997" s="208"/>
      <c r="J997" s="209">
        <f>ROUND(I997*H997,2)</f>
        <v>0</v>
      </c>
      <c r="K997" s="205" t="s">
        <v>164</v>
      </c>
      <c r="L997" s="47"/>
      <c r="M997" s="210" t="s">
        <v>5</v>
      </c>
      <c r="N997" s="211" t="s">
        <v>44</v>
      </c>
      <c r="O997" s="48"/>
      <c r="P997" s="212">
        <f>O997*H997</f>
        <v>0</v>
      </c>
      <c r="Q997" s="212">
        <v>0</v>
      </c>
      <c r="R997" s="212">
        <f>Q997*H997</f>
        <v>0</v>
      </c>
      <c r="S997" s="212">
        <v>0</v>
      </c>
      <c r="T997" s="213">
        <f>S997*H997</f>
        <v>0</v>
      </c>
      <c r="AR997" s="25" t="s">
        <v>255</v>
      </c>
      <c r="AT997" s="25" t="s">
        <v>160</v>
      </c>
      <c r="AU997" s="25" t="s">
        <v>82</v>
      </c>
      <c r="AY997" s="25" t="s">
        <v>158</v>
      </c>
      <c r="BE997" s="214">
        <f>IF(N997="základní",J997,0)</f>
        <v>0</v>
      </c>
      <c r="BF997" s="214">
        <f>IF(N997="snížená",J997,0)</f>
        <v>0</v>
      </c>
      <c r="BG997" s="214">
        <f>IF(N997="zákl. přenesená",J997,0)</f>
        <v>0</v>
      </c>
      <c r="BH997" s="214">
        <f>IF(N997="sníž. přenesená",J997,0)</f>
        <v>0</v>
      </c>
      <c r="BI997" s="214">
        <f>IF(N997="nulová",J997,0)</f>
        <v>0</v>
      </c>
      <c r="BJ997" s="25" t="s">
        <v>78</v>
      </c>
      <c r="BK997" s="214">
        <f>ROUND(I997*H997,2)</f>
        <v>0</v>
      </c>
      <c r="BL997" s="25" t="s">
        <v>255</v>
      </c>
      <c r="BM997" s="25" t="s">
        <v>2815</v>
      </c>
    </row>
    <row r="998" spans="2:51" s="11" customFormat="1" ht="13.5">
      <c r="B998" s="215"/>
      <c r="D998" s="216" t="s">
        <v>166</v>
      </c>
      <c r="E998" s="217" t="s">
        <v>5</v>
      </c>
      <c r="F998" s="218" t="s">
        <v>1230</v>
      </c>
      <c r="H998" s="217" t="s">
        <v>5</v>
      </c>
      <c r="I998" s="219"/>
      <c r="L998" s="215"/>
      <c r="M998" s="220"/>
      <c r="N998" s="221"/>
      <c r="O998" s="221"/>
      <c r="P998" s="221"/>
      <c r="Q998" s="221"/>
      <c r="R998" s="221"/>
      <c r="S998" s="221"/>
      <c r="T998" s="222"/>
      <c r="AT998" s="217" t="s">
        <v>166</v>
      </c>
      <c r="AU998" s="217" t="s">
        <v>82</v>
      </c>
      <c r="AV998" s="11" t="s">
        <v>78</v>
      </c>
      <c r="AW998" s="11" t="s">
        <v>36</v>
      </c>
      <c r="AX998" s="11" t="s">
        <v>73</v>
      </c>
      <c r="AY998" s="217" t="s">
        <v>158</v>
      </c>
    </row>
    <row r="999" spans="2:51" s="11" customFormat="1" ht="13.5">
      <c r="B999" s="215"/>
      <c r="D999" s="216" t="s">
        <v>166</v>
      </c>
      <c r="E999" s="217" t="s">
        <v>5</v>
      </c>
      <c r="F999" s="218" t="s">
        <v>269</v>
      </c>
      <c r="H999" s="217" t="s">
        <v>5</v>
      </c>
      <c r="I999" s="219"/>
      <c r="L999" s="215"/>
      <c r="M999" s="220"/>
      <c r="N999" s="221"/>
      <c r="O999" s="221"/>
      <c r="P999" s="221"/>
      <c r="Q999" s="221"/>
      <c r="R999" s="221"/>
      <c r="S999" s="221"/>
      <c r="T999" s="222"/>
      <c r="AT999" s="217" t="s">
        <v>166</v>
      </c>
      <c r="AU999" s="217" t="s">
        <v>82</v>
      </c>
      <c r="AV999" s="11" t="s">
        <v>78</v>
      </c>
      <c r="AW999" s="11" t="s">
        <v>36</v>
      </c>
      <c r="AX999" s="11" t="s">
        <v>73</v>
      </c>
      <c r="AY999" s="217" t="s">
        <v>158</v>
      </c>
    </row>
    <row r="1000" spans="2:51" s="12" customFormat="1" ht="13.5">
      <c r="B1000" s="223"/>
      <c r="D1000" s="216" t="s">
        <v>166</v>
      </c>
      <c r="E1000" s="224" t="s">
        <v>5</v>
      </c>
      <c r="F1000" s="225" t="s">
        <v>2816</v>
      </c>
      <c r="H1000" s="226">
        <v>165.5</v>
      </c>
      <c r="I1000" s="227"/>
      <c r="L1000" s="223"/>
      <c r="M1000" s="228"/>
      <c r="N1000" s="229"/>
      <c r="O1000" s="229"/>
      <c r="P1000" s="229"/>
      <c r="Q1000" s="229"/>
      <c r="R1000" s="229"/>
      <c r="S1000" s="229"/>
      <c r="T1000" s="230"/>
      <c r="AT1000" s="224" t="s">
        <v>166</v>
      </c>
      <c r="AU1000" s="224" t="s">
        <v>82</v>
      </c>
      <c r="AV1000" s="12" t="s">
        <v>82</v>
      </c>
      <c r="AW1000" s="12" t="s">
        <v>36</v>
      </c>
      <c r="AX1000" s="12" t="s">
        <v>73</v>
      </c>
      <c r="AY1000" s="224" t="s">
        <v>158</v>
      </c>
    </row>
    <row r="1001" spans="2:51" s="11" customFormat="1" ht="13.5">
      <c r="B1001" s="215"/>
      <c r="D1001" s="216" t="s">
        <v>166</v>
      </c>
      <c r="E1001" s="217" t="s">
        <v>5</v>
      </c>
      <c r="F1001" s="218" t="s">
        <v>272</v>
      </c>
      <c r="H1001" s="217" t="s">
        <v>5</v>
      </c>
      <c r="I1001" s="219"/>
      <c r="L1001" s="215"/>
      <c r="M1001" s="220"/>
      <c r="N1001" s="221"/>
      <c r="O1001" s="221"/>
      <c r="P1001" s="221"/>
      <c r="Q1001" s="221"/>
      <c r="R1001" s="221"/>
      <c r="S1001" s="221"/>
      <c r="T1001" s="222"/>
      <c r="AT1001" s="217" t="s">
        <v>166</v>
      </c>
      <c r="AU1001" s="217" t="s">
        <v>82</v>
      </c>
      <c r="AV1001" s="11" t="s">
        <v>78</v>
      </c>
      <c r="AW1001" s="11" t="s">
        <v>36</v>
      </c>
      <c r="AX1001" s="11" t="s">
        <v>73</v>
      </c>
      <c r="AY1001" s="217" t="s">
        <v>158</v>
      </c>
    </row>
    <row r="1002" spans="2:51" s="12" customFormat="1" ht="13.5">
      <c r="B1002" s="223"/>
      <c r="D1002" s="216" t="s">
        <v>166</v>
      </c>
      <c r="E1002" s="224" t="s">
        <v>5</v>
      </c>
      <c r="F1002" s="225" t="s">
        <v>2817</v>
      </c>
      <c r="H1002" s="226">
        <v>96.5</v>
      </c>
      <c r="I1002" s="227"/>
      <c r="L1002" s="223"/>
      <c r="M1002" s="228"/>
      <c r="N1002" s="229"/>
      <c r="O1002" s="229"/>
      <c r="P1002" s="229"/>
      <c r="Q1002" s="229"/>
      <c r="R1002" s="229"/>
      <c r="S1002" s="229"/>
      <c r="T1002" s="230"/>
      <c r="AT1002" s="224" t="s">
        <v>166</v>
      </c>
      <c r="AU1002" s="224" t="s">
        <v>82</v>
      </c>
      <c r="AV1002" s="12" t="s">
        <v>82</v>
      </c>
      <c r="AW1002" s="12" t="s">
        <v>36</v>
      </c>
      <c r="AX1002" s="12" t="s">
        <v>73</v>
      </c>
      <c r="AY1002" s="224" t="s">
        <v>158</v>
      </c>
    </row>
    <row r="1003" spans="2:51" s="11" customFormat="1" ht="13.5">
      <c r="B1003" s="215"/>
      <c r="D1003" s="216" t="s">
        <v>166</v>
      </c>
      <c r="E1003" s="217" t="s">
        <v>5</v>
      </c>
      <c r="F1003" s="218" t="s">
        <v>2818</v>
      </c>
      <c r="H1003" s="217" t="s">
        <v>5</v>
      </c>
      <c r="I1003" s="219"/>
      <c r="L1003" s="215"/>
      <c r="M1003" s="220"/>
      <c r="N1003" s="221"/>
      <c r="O1003" s="221"/>
      <c r="P1003" s="221"/>
      <c r="Q1003" s="221"/>
      <c r="R1003" s="221"/>
      <c r="S1003" s="221"/>
      <c r="T1003" s="222"/>
      <c r="AT1003" s="217" t="s">
        <v>166</v>
      </c>
      <c r="AU1003" s="217" t="s">
        <v>82</v>
      </c>
      <c r="AV1003" s="11" t="s">
        <v>78</v>
      </c>
      <c r="AW1003" s="11" t="s">
        <v>36</v>
      </c>
      <c r="AX1003" s="11" t="s">
        <v>73</v>
      </c>
      <c r="AY1003" s="217" t="s">
        <v>158</v>
      </c>
    </row>
    <row r="1004" spans="2:51" s="11" customFormat="1" ht="13.5">
      <c r="B1004" s="215"/>
      <c r="D1004" s="216" t="s">
        <v>166</v>
      </c>
      <c r="E1004" s="217" t="s">
        <v>5</v>
      </c>
      <c r="F1004" s="218" t="s">
        <v>274</v>
      </c>
      <c r="H1004" s="217" t="s">
        <v>5</v>
      </c>
      <c r="I1004" s="219"/>
      <c r="L1004" s="215"/>
      <c r="M1004" s="220"/>
      <c r="N1004" s="221"/>
      <c r="O1004" s="221"/>
      <c r="P1004" s="221"/>
      <c r="Q1004" s="221"/>
      <c r="R1004" s="221"/>
      <c r="S1004" s="221"/>
      <c r="T1004" s="222"/>
      <c r="AT1004" s="217" t="s">
        <v>166</v>
      </c>
      <c r="AU1004" s="217" t="s">
        <v>82</v>
      </c>
      <c r="AV1004" s="11" t="s">
        <v>78</v>
      </c>
      <c r="AW1004" s="11" t="s">
        <v>36</v>
      </c>
      <c r="AX1004" s="11" t="s">
        <v>73</v>
      </c>
      <c r="AY1004" s="217" t="s">
        <v>158</v>
      </c>
    </row>
    <row r="1005" spans="2:51" s="12" customFormat="1" ht="13.5">
      <c r="B1005" s="223"/>
      <c r="D1005" s="216" t="s">
        <v>166</v>
      </c>
      <c r="E1005" s="224" t="s">
        <v>5</v>
      </c>
      <c r="F1005" s="225" t="s">
        <v>2819</v>
      </c>
      <c r="H1005" s="226">
        <v>90</v>
      </c>
      <c r="I1005" s="227"/>
      <c r="L1005" s="223"/>
      <c r="M1005" s="228"/>
      <c r="N1005" s="229"/>
      <c r="O1005" s="229"/>
      <c r="P1005" s="229"/>
      <c r="Q1005" s="229"/>
      <c r="R1005" s="229"/>
      <c r="S1005" s="229"/>
      <c r="T1005" s="230"/>
      <c r="AT1005" s="224" t="s">
        <v>166</v>
      </c>
      <c r="AU1005" s="224" t="s">
        <v>82</v>
      </c>
      <c r="AV1005" s="12" t="s">
        <v>82</v>
      </c>
      <c r="AW1005" s="12" t="s">
        <v>36</v>
      </c>
      <c r="AX1005" s="12" t="s">
        <v>73</v>
      </c>
      <c r="AY1005" s="224" t="s">
        <v>158</v>
      </c>
    </row>
    <row r="1006" spans="2:51" s="11" customFormat="1" ht="13.5">
      <c r="B1006" s="215"/>
      <c r="D1006" s="216" t="s">
        <v>166</v>
      </c>
      <c r="E1006" s="217" t="s">
        <v>5</v>
      </c>
      <c r="F1006" s="218" t="s">
        <v>795</v>
      </c>
      <c r="H1006" s="217" t="s">
        <v>5</v>
      </c>
      <c r="I1006" s="219"/>
      <c r="L1006" s="215"/>
      <c r="M1006" s="220"/>
      <c r="N1006" s="221"/>
      <c r="O1006" s="221"/>
      <c r="P1006" s="221"/>
      <c r="Q1006" s="221"/>
      <c r="R1006" s="221"/>
      <c r="S1006" s="221"/>
      <c r="T1006" s="222"/>
      <c r="AT1006" s="217" t="s">
        <v>166</v>
      </c>
      <c r="AU1006" s="217" t="s">
        <v>82</v>
      </c>
      <c r="AV1006" s="11" t="s">
        <v>78</v>
      </c>
      <c r="AW1006" s="11" t="s">
        <v>36</v>
      </c>
      <c r="AX1006" s="11" t="s">
        <v>73</v>
      </c>
      <c r="AY1006" s="217" t="s">
        <v>158</v>
      </c>
    </row>
    <row r="1007" spans="2:51" s="12" customFormat="1" ht="13.5">
      <c r="B1007" s="223"/>
      <c r="D1007" s="216" t="s">
        <v>166</v>
      </c>
      <c r="E1007" s="224" t="s">
        <v>5</v>
      </c>
      <c r="F1007" s="225" t="s">
        <v>2820</v>
      </c>
      <c r="H1007" s="226">
        <v>66</v>
      </c>
      <c r="I1007" s="227"/>
      <c r="L1007" s="223"/>
      <c r="M1007" s="228"/>
      <c r="N1007" s="229"/>
      <c r="O1007" s="229"/>
      <c r="P1007" s="229"/>
      <c r="Q1007" s="229"/>
      <c r="R1007" s="229"/>
      <c r="S1007" s="229"/>
      <c r="T1007" s="230"/>
      <c r="AT1007" s="224" t="s">
        <v>166</v>
      </c>
      <c r="AU1007" s="224" t="s">
        <v>82</v>
      </c>
      <c r="AV1007" s="12" t="s">
        <v>82</v>
      </c>
      <c r="AW1007" s="12" t="s">
        <v>36</v>
      </c>
      <c r="AX1007" s="12" t="s">
        <v>73</v>
      </c>
      <c r="AY1007" s="224" t="s">
        <v>158</v>
      </c>
    </row>
    <row r="1008" spans="2:51" s="11" customFormat="1" ht="13.5">
      <c r="B1008" s="215"/>
      <c r="D1008" s="216" t="s">
        <v>166</v>
      </c>
      <c r="E1008" s="217" t="s">
        <v>5</v>
      </c>
      <c r="F1008" s="218" t="s">
        <v>272</v>
      </c>
      <c r="H1008" s="217" t="s">
        <v>5</v>
      </c>
      <c r="I1008" s="219"/>
      <c r="L1008" s="215"/>
      <c r="M1008" s="220"/>
      <c r="N1008" s="221"/>
      <c r="O1008" s="221"/>
      <c r="P1008" s="221"/>
      <c r="Q1008" s="221"/>
      <c r="R1008" s="221"/>
      <c r="S1008" s="221"/>
      <c r="T1008" s="222"/>
      <c r="AT1008" s="217" t="s">
        <v>166</v>
      </c>
      <c r="AU1008" s="217" t="s">
        <v>82</v>
      </c>
      <c r="AV1008" s="11" t="s">
        <v>78</v>
      </c>
      <c r="AW1008" s="11" t="s">
        <v>36</v>
      </c>
      <c r="AX1008" s="11" t="s">
        <v>73</v>
      </c>
      <c r="AY1008" s="217" t="s">
        <v>158</v>
      </c>
    </row>
    <row r="1009" spans="2:51" s="12" customFormat="1" ht="13.5">
      <c r="B1009" s="223"/>
      <c r="D1009" s="216" t="s">
        <v>166</v>
      </c>
      <c r="E1009" s="224" t="s">
        <v>5</v>
      </c>
      <c r="F1009" s="225" t="s">
        <v>2820</v>
      </c>
      <c r="H1009" s="226">
        <v>66</v>
      </c>
      <c r="I1009" s="227"/>
      <c r="L1009" s="223"/>
      <c r="M1009" s="228"/>
      <c r="N1009" s="229"/>
      <c r="O1009" s="229"/>
      <c r="P1009" s="229"/>
      <c r="Q1009" s="229"/>
      <c r="R1009" s="229"/>
      <c r="S1009" s="229"/>
      <c r="T1009" s="230"/>
      <c r="AT1009" s="224" t="s">
        <v>166</v>
      </c>
      <c r="AU1009" s="224" t="s">
        <v>82</v>
      </c>
      <c r="AV1009" s="12" t="s">
        <v>82</v>
      </c>
      <c r="AW1009" s="12" t="s">
        <v>36</v>
      </c>
      <c r="AX1009" s="12" t="s">
        <v>73</v>
      </c>
      <c r="AY1009" s="224" t="s">
        <v>158</v>
      </c>
    </row>
    <row r="1010" spans="2:51" s="13" customFormat="1" ht="13.5">
      <c r="B1010" s="231"/>
      <c r="D1010" s="216" t="s">
        <v>166</v>
      </c>
      <c r="E1010" s="232" t="s">
        <v>5</v>
      </c>
      <c r="F1010" s="233" t="s">
        <v>169</v>
      </c>
      <c r="H1010" s="234">
        <v>484</v>
      </c>
      <c r="I1010" s="235"/>
      <c r="L1010" s="231"/>
      <c r="M1010" s="236"/>
      <c r="N1010" s="237"/>
      <c r="O1010" s="237"/>
      <c r="P1010" s="237"/>
      <c r="Q1010" s="237"/>
      <c r="R1010" s="237"/>
      <c r="S1010" s="237"/>
      <c r="T1010" s="238"/>
      <c r="AT1010" s="232" t="s">
        <v>166</v>
      </c>
      <c r="AU1010" s="232" t="s">
        <v>82</v>
      </c>
      <c r="AV1010" s="13" t="s">
        <v>88</v>
      </c>
      <c r="AW1010" s="13" t="s">
        <v>36</v>
      </c>
      <c r="AX1010" s="13" t="s">
        <v>78</v>
      </c>
      <c r="AY1010" s="232" t="s">
        <v>158</v>
      </c>
    </row>
    <row r="1011" spans="2:65" s="1" customFormat="1" ht="16.5" customHeight="1">
      <c r="B1011" s="202"/>
      <c r="C1011" s="239" t="s">
        <v>1199</v>
      </c>
      <c r="D1011" s="239" t="s">
        <v>245</v>
      </c>
      <c r="E1011" s="240" t="s">
        <v>1238</v>
      </c>
      <c r="F1011" s="241" t="s">
        <v>1239</v>
      </c>
      <c r="G1011" s="242" t="s">
        <v>853</v>
      </c>
      <c r="H1011" s="243">
        <v>494</v>
      </c>
      <c r="I1011" s="244"/>
      <c r="J1011" s="245">
        <f>ROUND(I1011*H1011,2)</f>
        <v>0</v>
      </c>
      <c r="K1011" s="241" t="s">
        <v>5</v>
      </c>
      <c r="L1011" s="246"/>
      <c r="M1011" s="247" t="s">
        <v>5</v>
      </c>
      <c r="N1011" s="248" t="s">
        <v>44</v>
      </c>
      <c r="O1011" s="48"/>
      <c r="P1011" s="212">
        <f>O1011*H1011</f>
        <v>0</v>
      </c>
      <c r="Q1011" s="212">
        <v>0</v>
      </c>
      <c r="R1011" s="212">
        <f>Q1011*H1011</f>
        <v>0</v>
      </c>
      <c r="S1011" s="212">
        <v>0</v>
      </c>
      <c r="T1011" s="213">
        <f>S1011*H1011</f>
        <v>0</v>
      </c>
      <c r="AR1011" s="25" t="s">
        <v>409</v>
      </c>
      <c r="AT1011" s="25" t="s">
        <v>245</v>
      </c>
      <c r="AU1011" s="25" t="s">
        <v>82</v>
      </c>
      <c r="AY1011" s="25" t="s">
        <v>158</v>
      </c>
      <c r="BE1011" s="214">
        <f>IF(N1011="základní",J1011,0)</f>
        <v>0</v>
      </c>
      <c r="BF1011" s="214">
        <f>IF(N1011="snížená",J1011,0)</f>
        <v>0</v>
      </c>
      <c r="BG1011" s="214">
        <f>IF(N1011="zákl. přenesená",J1011,0)</f>
        <v>0</v>
      </c>
      <c r="BH1011" s="214">
        <f>IF(N1011="sníž. přenesená",J1011,0)</f>
        <v>0</v>
      </c>
      <c r="BI1011" s="214">
        <f>IF(N1011="nulová",J1011,0)</f>
        <v>0</v>
      </c>
      <c r="BJ1011" s="25" t="s">
        <v>78</v>
      </c>
      <c r="BK1011" s="214">
        <f>ROUND(I1011*H1011,2)</f>
        <v>0</v>
      </c>
      <c r="BL1011" s="25" t="s">
        <v>255</v>
      </c>
      <c r="BM1011" s="25" t="s">
        <v>2821</v>
      </c>
    </row>
    <row r="1012" spans="2:51" s="12" customFormat="1" ht="13.5">
      <c r="B1012" s="223"/>
      <c r="D1012" s="216" t="s">
        <v>166</v>
      </c>
      <c r="E1012" s="224" t="s">
        <v>5</v>
      </c>
      <c r="F1012" s="225" t="s">
        <v>2822</v>
      </c>
      <c r="H1012" s="226">
        <v>494</v>
      </c>
      <c r="I1012" s="227"/>
      <c r="L1012" s="223"/>
      <c r="M1012" s="228"/>
      <c r="N1012" s="229"/>
      <c r="O1012" s="229"/>
      <c r="P1012" s="229"/>
      <c r="Q1012" s="229"/>
      <c r="R1012" s="229"/>
      <c r="S1012" s="229"/>
      <c r="T1012" s="230"/>
      <c r="AT1012" s="224" t="s">
        <v>166</v>
      </c>
      <c r="AU1012" s="224" t="s">
        <v>82</v>
      </c>
      <c r="AV1012" s="12" t="s">
        <v>82</v>
      </c>
      <c r="AW1012" s="12" t="s">
        <v>36</v>
      </c>
      <c r="AX1012" s="12" t="s">
        <v>73</v>
      </c>
      <c r="AY1012" s="224" t="s">
        <v>158</v>
      </c>
    </row>
    <row r="1013" spans="2:51" s="13" customFormat="1" ht="13.5">
      <c r="B1013" s="231"/>
      <c r="D1013" s="216" t="s">
        <v>166</v>
      </c>
      <c r="E1013" s="232" t="s">
        <v>5</v>
      </c>
      <c r="F1013" s="233" t="s">
        <v>169</v>
      </c>
      <c r="H1013" s="234">
        <v>494</v>
      </c>
      <c r="I1013" s="235"/>
      <c r="L1013" s="231"/>
      <c r="M1013" s="236"/>
      <c r="N1013" s="237"/>
      <c r="O1013" s="237"/>
      <c r="P1013" s="237"/>
      <c r="Q1013" s="237"/>
      <c r="R1013" s="237"/>
      <c r="S1013" s="237"/>
      <c r="T1013" s="238"/>
      <c r="AT1013" s="232" t="s">
        <v>166</v>
      </c>
      <c r="AU1013" s="232" t="s">
        <v>82</v>
      </c>
      <c r="AV1013" s="13" t="s">
        <v>88</v>
      </c>
      <c r="AW1013" s="13" t="s">
        <v>36</v>
      </c>
      <c r="AX1013" s="13" t="s">
        <v>78</v>
      </c>
      <c r="AY1013" s="232" t="s">
        <v>158</v>
      </c>
    </row>
    <row r="1014" spans="2:65" s="1" customFormat="1" ht="38.25" customHeight="1">
      <c r="B1014" s="202"/>
      <c r="C1014" s="203" t="s">
        <v>1204</v>
      </c>
      <c r="D1014" s="203" t="s">
        <v>160</v>
      </c>
      <c r="E1014" s="204" t="s">
        <v>1243</v>
      </c>
      <c r="F1014" s="205" t="s">
        <v>1244</v>
      </c>
      <c r="G1014" s="206" t="s">
        <v>163</v>
      </c>
      <c r="H1014" s="207">
        <v>259</v>
      </c>
      <c r="I1014" s="208"/>
      <c r="J1014" s="209">
        <f>ROUND(I1014*H1014,2)</f>
        <v>0</v>
      </c>
      <c r="K1014" s="205" t="s">
        <v>5</v>
      </c>
      <c r="L1014" s="47"/>
      <c r="M1014" s="210" t="s">
        <v>5</v>
      </c>
      <c r="N1014" s="211" t="s">
        <v>44</v>
      </c>
      <c r="O1014" s="48"/>
      <c r="P1014" s="212">
        <f>O1014*H1014</f>
        <v>0</v>
      </c>
      <c r="Q1014" s="212">
        <v>0</v>
      </c>
      <c r="R1014" s="212">
        <f>Q1014*H1014</f>
        <v>0</v>
      </c>
      <c r="S1014" s="212">
        <v>0</v>
      </c>
      <c r="T1014" s="213">
        <f>S1014*H1014</f>
        <v>0</v>
      </c>
      <c r="AR1014" s="25" t="s">
        <v>255</v>
      </c>
      <c r="AT1014" s="25" t="s">
        <v>160</v>
      </c>
      <c r="AU1014" s="25" t="s">
        <v>82</v>
      </c>
      <c r="AY1014" s="25" t="s">
        <v>158</v>
      </c>
      <c r="BE1014" s="214">
        <f>IF(N1014="základní",J1014,0)</f>
        <v>0</v>
      </c>
      <c r="BF1014" s="214">
        <f>IF(N1014="snížená",J1014,0)</f>
        <v>0</v>
      </c>
      <c r="BG1014" s="214">
        <f>IF(N1014="zákl. přenesená",J1014,0)</f>
        <v>0</v>
      </c>
      <c r="BH1014" s="214">
        <f>IF(N1014="sníž. přenesená",J1014,0)</f>
        <v>0</v>
      </c>
      <c r="BI1014" s="214">
        <f>IF(N1014="nulová",J1014,0)</f>
        <v>0</v>
      </c>
      <c r="BJ1014" s="25" t="s">
        <v>78</v>
      </c>
      <c r="BK1014" s="214">
        <f>ROUND(I1014*H1014,2)</f>
        <v>0</v>
      </c>
      <c r="BL1014" s="25" t="s">
        <v>255</v>
      </c>
      <c r="BM1014" s="25" t="s">
        <v>2823</v>
      </c>
    </row>
    <row r="1015" spans="2:51" s="11" customFormat="1" ht="13.5">
      <c r="B1015" s="215"/>
      <c r="D1015" s="216" t="s">
        <v>166</v>
      </c>
      <c r="E1015" s="217" t="s">
        <v>5</v>
      </c>
      <c r="F1015" s="218" t="s">
        <v>918</v>
      </c>
      <c r="H1015" s="217" t="s">
        <v>5</v>
      </c>
      <c r="I1015" s="219"/>
      <c r="L1015" s="215"/>
      <c r="M1015" s="220"/>
      <c r="N1015" s="221"/>
      <c r="O1015" s="221"/>
      <c r="P1015" s="221"/>
      <c r="Q1015" s="221"/>
      <c r="R1015" s="221"/>
      <c r="S1015" s="221"/>
      <c r="T1015" s="222"/>
      <c r="AT1015" s="217" t="s">
        <v>166</v>
      </c>
      <c r="AU1015" s="217" t="s">
        <v>82</v>
      </c>
      <c r="AV1015" s="11" t="s">
        <v>78</v>
      </c>
      <c r="AW1015" s="11" t="s">
        <v>36</v>
      </c>
      <c r="AX1015" s="11" t="s">
        <v>73</v>
      </c>
      <c r="AY1015" s="217" t="s">
        <v>158</v>
      </c>
    </row>
    <row r="1016" spans="2:51" s="12" customFormat="1" ht="13.5">
      <c r="B1016" s="223"/>
      <c r="D1016" s="216" t="s">
        <v>166</v>
      </c>
      <c r="E1016" s="224" t="s">
        <v>5</v>
      </c>
      <c r="F1016" s="225" t="s">
        <v>2672</v>
      </c>
      <c r="H1016" s="226">
        <v>259</v>
      </c>
      <c r="I1016" s="227"/>
      <c r="L1016" s="223"/>
      <c r="M1016" s="228"/>
      <c r="N1016" s="229"/>
      <c r="O1016" s="229"/>
      <c r="P1016" s="229"/>
      <c r="Q1016" s="229"/>
      <c r="R1016" s="229"/>
      <c r="S1016" s="229"/>
      <c r="T1016" s="230"/>
      <c r="AT1016" s="224" t="s">
        <v>166</v>
      </c>
      <c r="AU1016" s="224" t="s">
        <v>82</v>
      </c>
      <c r="AV1016" s="12" t="s">
        <v>82</v>
      </c>
      <c r="AW1016" s="12" t="s">
        <v>36</v>
      </c>
      <c r="AX1016" s="12" t="s">
        <v>73</v>
      </c>
      <c r="AY1016" s="224" t="s">
        <v>158</v>
      </c>
    </row>
    <row r="1017" spans="2:51" s="13" customFormat="1" ht="13.5">
      <c r="B1017" s="231"/>
      <c r="D1017" s="216" t="s">
        <v>166</v>
      </c>
      <c r="E1017" s="232" t="s">
        <v>5</v>
      </c>
      <c r="F1017" s="233" t="s">
        <v>169</v>
      </c>
      <c r="H1017" s="234">
        <v>259</v>
      </c>
      <c r="I1017" s="235"/>
      <c r="L1017" s="231"/>
      <c r="M1017" s="236"/>
      <c r="N1017" s="237"/>
      <c r="O1017" s="237"/>
      <c r="P1017" s="237"/>
      <c r="Q1017" s="237"/>
      <c r="R1017" s="237"/>
      <c r="S1017" s="237"/>
      <c r="T1017" s="238"/>
      <c r="AT1017" s="232" t="s">
        <v>166</v>
      </c>
      <c r="AU1017" s="232" t="s">
        <v>82</v>
      </c>
      <c r="AV1017" s="13" t="s">
        <v>88</v>
      </c>
      <c r="AW1017" s="13" t="s">
        <v>36</v>
      </c>
      <c r="AX1017" s="13" t="s">
        <v>78</v>
      </c>
      <c r="AY1017" s="232" t="s">
        <v>158</v>
      </c>
    </row>
    <row r="1018" spans="2:65" s="1" customFormat="1" ht="25.5" customHeight="1">
      <c r="B1018" s="202"/>
      <c r="C1018" s="203" t="s">
        <v>1215</v>
      </c>
      <c r="D1018" s="203" t="s">
        <v>160</v>
      </c>
      <c r="E1018" s="204" t="s">
        <v>1247</v>
      </c>
      <c r="F1018" s="205" t="s">
        <v>1248</v>
      </c>
      <c r="G1018" s="206" t="s">
        <v>163</v>
      </c>
      <c r="H1018" s="207">
        <v>1743.13</v>
      </c>
      <c r="I1018" s="208"/>
      <c r="J1018" s="209">
        <f>ROUND(I1018*H1018,2)</f>
        <v>0</v>
      </c>
      <c r="K1018" s="205" t="s">
        <v>5</v>
      </c>
      <c r="L1018" s="47"/>
      <c r="M1018" s="210" t="s">
        <v>5</v>
      </c>
      <c r="N1018" s="211" t="s">
        <v>44</v>
      </c>
      <c r="O1018" s="48"/>
      <c r="P1018" s="212">
        <f>O1018*H1018</f>
        <v>0</v>
      </c>
      <c r="Q1018" s="212">
        <v>0</v>
      </c>
      <c r="R1018" s="212">
        <f>Q1018*H1018</f>
        <v>0</v>
      </c>
      <c r="S1018" s="212">
        <v>0</v>
      </c>
      <c r="T1018" s="213">
        <f>S1018*H1018</f>
        <v>0</v>
      </c>
      <c r="AR1018" s="25" t="s">
        <v>255</v>
      </c>
      <c r="AT1018" s="25" t="s">
        <v>160</v>
      </c>
      <c r="AU1018" s="25" t="s">
        <v>82</v>
      </c>
      <c r="AY1018" s="25" t="s">
        <v>158</v>
      </c>
      <c r="BE1018" s="214">
        <f>IF(N1018="základní",J1018,0)</f>
        <v>0</v>
      </c>
      <c r="BF1018" s="214">
        <f>IF(N1018="snížená",J1018,0)</f>
        <v>0</v>
      </c>
      <c r="BG1018" s="214">
        <f>IF(N1018="zákl. přenesená",J1018,0)</f>
        <v>0</v>
      </c>
      <c r="BH1018" s="214">
        <f>IF(N1018="sníž. přenesená",J1018,0)</f>
        <v>0</v>
      </c>
      <c r="BI1018" s="214">
        <f>IF(N1018="nulová",J1018,0)</f>
        <v>0</v>
      </c>
      <c r="BJ1018" s="25" t="s">
        <v>78</v>
      </c>
      <c r="BK1018" s="214">
        <f>ROUND(I1018*H1018,2)</f>
        <v>0</v>
      </c>
      <c r="BL1018" s="25" t="s">
        <v>255</v>
      </c>
      <c r="BM1018" s="25" t="s">
        <v>2824</v>
      </c>
    </row>
    <row r="1019" spans="2:51" s="11" customFormat="1" ht="13.5">
      <c r="B1019" s="215"/>
      <c r="D1019" s="216" t="s">
        <v>166</v>
      </c>
      <c r="E1019" s="217" t="s">
        <v>5</v>
      </c>
      <c r="F1019" s="218" t="s">
        <v>588</v>
      </c>
      <c r="H1019" s="217" t="s">
        <v>5</v>
      </c>
      <c r="I1019" s="219"/>
      <c r="L1019" s="215"/>
      <c r="M1019" s="220"/>
      <c r="N1019" s="221"/>
      <c r="O1019" s="221"/>
      <c r="P1019" s="221"/>
      <c r="Q1019" s="221"/>
      <c r="R1019" s="221"/>
      <c r="S1019" s="221"/>
      <c r="T1019" s="222"/>
      <c r="AT1019" s="217" t="s">
        <v>166</v>
      </c>
      <c r="AU1019" s="217" t="s">
        <v>82</v>
      </c>
      <c r="AV1019" s="11" t="s">
        <v>78</v>
      </c>
      <c r="AW1019" s="11" t="s">
        <v>36</v>
      </c>
      <c r="AX1019" s="11" t="s">
        <v>73</v>
      </c>
      <c r="AY1019" s="217" t="s">
        <v>158</v>
      </c>
    </row>
    <row r="1020" spans="2:51" s="12" customFormat="1" ht="13.5">
      <c r="B1020" s="223"/>
      <c r="D1020" s="216" t="s">
        <v>166</v>
      </c>
      <c r="E1020" s="224" t="s">
        <v>5</v>
      </c>
      <c r="F1020" s="225" t="s">
        <v>2738</v>
      </c>
      <c r="H1020" s="226">
        <v>660</v>
      </c>
      <c r="I1020" s="227"/>
      <c r="L1020" s="223"/>
      <c r="M1020" s="228"/>
      <c r="N1020" s="229"/>
      <c r="O1020" s="229"/>
      <c r="P1020" s="229"/>
      <c r="Q1020" s="229"/>
      <c r="R1020" s="229"/>
      <c r="S1020" s="229"/>
      <c r="T1020" s="230"/>
      <c r="AT1020" s="224" t="s">
        <v>166</v>
      </c>
      <c r="AU1020" s="224" t="s">
        <v>82</v>
      </c>
      <c r="AV1020" s="12" t="s">
        <v>82</v>
      </c>
      <c r="AW1020" s="12" t="s">
        <v>36</v>
      </c>
      <c r="AX1020" s="12" t="s">
        <v>73</v>
      </c>
      <c r="AY1020" s="224" t="s">
        <v>158</v>
      </c>
    </row>
    <row r="1021" spans="2:51" s="11" customFormat="1" ht="13.5">
      <c r="B1021" s="215"/>
      <c r="D1021" s="216" t="s">
        <v>166</v>
      </c>
      <c r="E1021" s="217" t="s">
        <v>5</v>
      </c>
      <c r="F1021" s="218" t="s">
        <v>590</v>
      </c>
      <c r="H1021" s="217" t="s">
        <v>5</v>
      </c>
      <c r="I1021" s="219"/>
      <c r="L1021" s="215"/>
      <c r="M1021" s="220"/>
      <c r="N1021" s="221"/>
      <c r="O1021" s="221"/>
      <c r="P1021" s="221"/>
      <c r="Q1021" s="221"/>
      <c r="R1021" s="221"/>
      <c r="S1021" s="221"/>
      <c r="T1021" s="222"/>
      <c r="AT1021" s="217" t="s">
        <v>166</v>
      </c>
      <c r="AU1021" s="217" t="s">
        <v>82</v>
      </c>
      <c r="AV1021" s="11" t="s">
        <v>78</v>
      </c>
      <c r="AW1021" s="11" t="s">
        <v>36</v>
      </c>
      <c r="AX1021" s="11" t="s">
        <v>73</v>
      </c>
      <c r="AY1021" s="217" t="s">
        <v>158</v>
      </c>
    </row>
    <row r="1022" spans="2:51" s="12" customFormat="1" ht="13.5">
      <c r="B1022" s="223"/>
      <c r="D1022" s="216" t="s">
        <v>166</v>
      </c>
      <c r="E1022" s="224" t="s">
        <v>5</v>
      </c>
      <c r="F1022" s="225" t="s">
        <v>2739</v>
      </c>
      <c r="H1022" s="226">
        <v>127</v>
      </c>
      <c r="I1022" s="227"/>
      <c r="L1022" s="223"/>
      <c r="M1022" s="228"/>
      <c r="N1022" s="229"/>
      <c r="O1022" s="229"/>
      <c r="P1022" s="229"/>
      <c r="Q1022" s="229"/>
      <c r="R1022" s="229"/>
      <c r="S1022" s="229"/>
      <c r="T1022" s="230"/>
      <c r="AT1022" s="224" t="s">
        <v>166</v>
      </c>
      <c r="AU1022" s="224" t="s">
        <v>82</v>
      </c>
      <c r="AV1022" s="12" t="s">
        <v>82</v>
      </c>
      <c r="AW1022" s="12" t="s">
        <v>36</v>
      </c>
      <c r="AX1022" s="12" t="s">
        <v>73</v>
      </c>
      <c r="AY1022" s="224" t="s">
        <v>158</v>
      </c>
    </row>
    <row r="1023" spans="2:51" s="11" customFormat="1" ht="13.5">
      <c r="B1023" s="215"/>
      <c r="D1023" s="216" t="s">
        <v>166</v>
      </c>
      <c r="E1023" s="217" t="s">
        <v>5</v>
      </c>
      <c r="F1023" s="218" t="s">
        <v>2740</v>
      </c>
      <c r="H1023" s="217" t="s">
        <v>5</v>
      </c>
      <c r="I1023" s="219"/>
      <c r="L1023" s="215"/>
      <c r="M1023" s="220"/>
      <c r="N1023" s="221"/>
      <c r="O1023" s="221"/>
      <c r="P1023" s="221"/>
      <c r="Q1023" s="221"/>
      <c r="R1023" s="221"/>
      <c r="S1023" s="221"/>
      <c r="T1023" s="222"/>
      <c r="AT1023" s="217" t="s">
        <v>166</v>
      </c>
      <c r="AU1023" s="217" t="s">
        <v>82</v>
      </c>
      <c r="AV1023" s="11" t="s">
        <v>78</v>
      </c>
      <c r="AW1023" s="11" t="s">
        <v>36</v>
      </c>
      <c r="AX1023" s="11" t="s">
        <v>73</v>
      </c>
      <c r="AY1023" s="217" t="s">
        <v>158</v>
      </c>
    </row>
    <row r="1024" spans="2:51" s="12" customFormat="1" ht="13.5">
      <c r="B1024" s="223"/>
      <c r="D1024" s="216" t="s">
        <v>166</v>
      </c>
      <c r="E1024" s="224" t="s">
        <v>5</v>
      </c>
      <c r="F1024" s="225" t="s">
        <v>2741</v>
      </c>
      <c r="H1024" s="226">
        <v>60</v>
      </c>
      <c r="I1024" s="227"/>
      <c r="L1024" s="223"/>
      <c r="M1024" s="228"/>
      <c r="N1024" s="229"/>
      <c r="O1024" s="229"/>
      <c r="P1024" s="229"/>
      <c r="Q1024" s="229"/>
      <c r="R1024" s="229"/>
      <c r="S1024" s="229"/>
      <c r="T1024" s="230"/>
      <c r="AT1024" s="224" t="s">
        <v>166</v>
      </c>
      <c r="AU1024" s="224" t="s">
        <v>82</v>
      </c>
      <c r="AV1024" s="12" t="s">
        <v>82</v>
      </c>
      <c r="AW1024" s="12" t="s">
        <v>36</v>
      </c>
      <c r="AX1024" s="12" t="s">
        <v>73</v>
      </c>
      <c r="AY1024" s="224" t="s">
        <v>158</v>
      </c>
    </row>
    <row r="1025" spans="2:51" s="11" customFormat="1" ht="13.5">
      <c r="B1025" s="215"/>
      <c r="D1025" s="216" t="s">
        <v>166</v>
      </c>
      <c r="E1025" s="217" t="s">
        <v>5</v>
      </c>
      <c r="F1025" s="218" t="s">
        <v>593</v>
      </c>
      <c r="H1025" s="217" t="s">
        <v>5</v>
      </c>
      <c r="I1025" s="219"/>
      <c r="L1025" s="215"/>
      <c r="M1025" s="220"/>
      <c r="N1025" s="221"/>
      <c r="O1025" s="221"/>
      <c r="P1025" s="221"/>
      <c r="Q1025" s="221"/>
      <c r="R1025" s="221"/>
      <c r="S1025" s="221"/>
      <c r="T1025" s="222"/>
      <c r="AT1025" s="217" t="s">
        <v>166</v>
      </c>
      <c r="AU1025" s="217" t="s">
        <v>82</v>
      </c>
      <c r="AV1025" s="11" t="s">
        <v>78</v>
      </c>
      <c r="AW1025" s="11" t="s">
        <v>36</v>
      </c>
      <c r="AX1025" s="11" t="s">
        <v>73</v>
      </c>
      <c r="AY1025" s="217" t="s">
        <v>158</v>
      </c>
    </row>
    <row r="1026" spans="2:51" s="12" customFormat="1" ht="13.5">
      <c r="B1026" s="223"/>
      <c r="D1026" s="216" t="s">
        <v>166</v>
      </c>
      <c r="E1026" s="224" t="s">
        <v>5</v>
      </c>
      <c r="F1026" s="225" t="s">
        <v>2742</v>
      </c>
      <c r="H1026" s="226">
        <v>481</v>
      </c>
      <c r="I1026" s="227"/>
      <c r="L1026" s="223"/>
      <c r="M1026" s="228"/>
      <c r="N1026" s="229"/>
      <c r="O1026" s="229"/>
      <c r="P1026" s="229"/>
      <c r="Q1026" s="229"/>
      <c r="R1026" s="229"/>
      <c r="S1026" s="229"/>
      <c r="T1026" s="230"/>
      <c r="AT1026" s="224" t="s">
        <v>166</v>
      </c>
      <c r="AU1026" s="224" t="s">
        <v>82</v>
      </c>
      <c r="AV1026" s="12" t="s">
        <v>82</v>
      </c>
      <c r="AW1026" s="12" t="s">
        <v>36</v>
      </c>
      <c r="AX1026" s="12" t="s">
        <v>73</v>
      </c>
      <c r="AY1026" s="224" t="s">
        <v>158</v>
      </c>
    </row>
    <row r="1027" spans="2:51" s="11" customFormat="1" ht="13.5">
      <c r="B1027" s="215"/>
      <c r="D1027" s="216" t="s">
        <v>166</v>
      </c>
      <c r="E1027" s="217" t="s">
        <v>5</v>
      </c>
      <c r="F1027" s="218" t="s">
        <v>2119</v>
      </c>
      <c r="H1027" s="217" t="s">
        <v>5</v>
      </c>
      <c r="I1027" s="219"/>
      <c r="L1027" s="215"/>
      <c r="M1027" s="220"/>
      <c r="N1027" s="221"/>
      <c r="O1027" s="221"/>
      <c r="P1027" s="221"/>
      <c r="Q1027" s="221"/>
      <c r="R1027" s="221"/>
      <c r="S1027" s="221"/>
      <c r="T1027" s="222"/>
      <c r="AT1027" s="217" t="s">
        <v>166</v>
      </c>
      <c r="AU1027" s="217" t="s">
        <v>82</v>
      </c>
      <c r="AV1027" s="11" t="s">
        <v>78</v>
      </c>
      <c r="AW1027" s="11" t="s">
        <v>36</v>
      </c>
      <c r="AX1027" s="11" t="s">
        <v>73</v>
      </c>
      <c r="AY1027" s="217" t="s">
        <v>158</v>
      </c>
    </row>
    <row r="1028" spans="2:51" s="12" customFormat="1" ht="13.5">
      <c r="B1028" s="223"/>
      <c r="D1028" s="216" t="s">
        <v>166</v>
      </c>
      <c r="E1028" s="224" t="s">
        <v>5</v>
      </c>
      <c r="F1028" s="225" t="s">
        <v>2743</v>
      </c>
      <c r="H1028" s="226">
        <v>-39.2</v>
      </c>
      <c r="I1028" s="227"/>
      <c r="L1028" s="223"/>
      <c r="M1028" s="228"/>
      <c r="N1028" s="229"/>
      <c r="O1028" s="229"/>
      <c r="P1028" s="229"/>
      <c r="Q1028" s="229"/>
      <c r="R1028" s="229"/>
      <c r="S1028" s="229"/>
      <c r="T1028" s="230"/>
      <c r="AT1028" s="224" t="s">
        <v>166</v>
      </c>
      <c r="AU1028" s="224" t="s">
        <v>82</v>
      </c>
      <c r="AV1028" s="12" t="s">
        <v>82</v>
      </c>
      <c r="AW1028" s="12" t="s">
        <v>36</v>
      </c>
      <c r="AX1028" s="12" t="s">
        <v>73</v>
      </c>
      <c r="AY1028" s="224" t="s">
        <v>158</v>
      </c>
    </row>
    <row r="1029" spans="2:51" s="11" customFormat="1" ht="13.5">
      <c r="B1029" s="215"/>
      <c r="D1029" s="216" t="s">
        <v>166</v>
      </c>
      <c r="E1029" s="217" t="s">
        <v>5</v>
      </c>
      <c r="F1029" s="218" t="s">
        <v>1166</v>
      </c>
      <c r="H1029" s="217" t="s">
        <v>5</v>
      </c>
      <c r="I1029" s="219"/>
      <c r="L1029" s="215"/>
      <c r="M1029" s="220"/>
      <c r="N1029" s="221"/>
      <c r="O1029" s="221"/>
      <c r="P1029" s="221"/>
      <c r="Q1029" s="221"/>
      <c r="R1029" s="221"/>
      <c r="S1029" s="221"/>
      <c r="T1029" s="222"/>
      <c r="AT1029" s="217" t="s">
        <v>166</v>
      </c>
      <c r="AU1029" s="217" t="s">
        <v>82</v>
      </c>
      <c r="AV1029" s="11" t="s">
        <v>78</v>
      </c>
      <c r="AW1029" s="11" t="s">
        <v>36</v>
      </c>
      <c r="AX1029" s="11" t="s">
        <v>73</v>
      </c>
      <c r="AY1029" s="217" t="s">
        <v>158</v>
      </c>
    </row>
    <row r="1030" spans="2:51" s="12" customFormat="1" ht="13.5">
      <c r="B1030" s="223"/>
      <c r="D1030" s="216" t="s">
        <v>166</v>
      </c>
      <c r="E1030" s="224" t="s">
        <v>5</v>
      </c>
      <c r="F1030" s="225" t="s">
        <v>2825</v>
      </c>
      <c r="H1030" s="226">
        <v>454.33</v>
      </c>
      <c r="I1030" s="227"/>
      <c r="L1030" s="223"/>
      <c r="M1030" s="228"/>
      <c r="N1030" s="229"/>
      <c r="O1030" s="229"/>
      <c r="P1030" s="229"/>
      <c r="Q1030" s="229"/>
      <c r="R1030" s="229"/>
      <c r="S1030" s="229"/>
      <c r="T1030" s="230"/>
      <c r="AT1030" s="224" t="s">
        <v>166</v>
      </c>
      <c r="AU1030" s="224" t="s">
        <v>82</v>
      </c>
      <c r="AV1030" s="12" t="s">
        <v>82</v>
      </c>
      <c r="AW1030" s="12" t="s">
        <v>36</v>
      </c>
      <c r="AX1030" s="12" t="s">
        <v>73</v>
      </c>
      <c r="AY1030" s="224" t="s">
        <v>158</v>
      </c>
    </row>
    <row r="1031" spans="2:51" s="13" customFormat="1" ht="13.5">
      <c r="B1031" s="231"/>
      <c r="D1031" s="216" t="s">
        <v>166</v>
      </c>
      <c r="E1031" s="232" t="s">
        <v>5</v>
      </c>
      <c r="F1031" s="233" t="s">
        <v>169</v>
      </c>
      <c r="H1031" s="234">
        <v>1743.13</v>
      </c>
      <c r="I1031" s="235"/>
      <c r="L1031" s="231"/>
      <c r="M1031" s="236"/>
      <c r="N1031" s="237"/>
      <c r="O1031" s="237"/>
      <c r="P1031" s="237"/>
      <c r="Q1031" s="237"/>
      <c r="R1031" s="237"/>
      <c r="S1031" s="237"/>
      <c r="T1031" s="238"/>
      <c r="AT1031" s="232" t="s">
        <v>166</v>
      </c>
      <c r="AU1031" s="232" t="s">
        <v>82</v>
      </c>
      <c r="AV1031" s="13" t="s">
        <v>88</v>
      </c>
      <c r="AW1031" s="13" t="s">
        <v>36</v>
      </c>
      <c r="AX1031" s="13" t="s">
        <v>78</v>
      </c>
      <c r="AY1031" s="232" t="s">
        <v>158</v>
      </c>
    </row>
    <row r="1032" spans="2:65" s="1" customFormat="1" ht="38.25" customHeight="1">
      <c r="B1032" s="202"/>
      <c r="C1032" s="203" t="s">
        <v>1226</v>
      </c>
      <c r="D1032" s="203" t="s">
        <v>160</v>
      </c>
      <c r="E1032" s="204" t="s">
        <v>1257</v>
      </c>
      <c r="F1032" s="205" t="s">
        <v>1258</v>
      </c>
      <c r="G1032" s="206" t="s">
        <v>279</v>
      </c>
      <c r="H1032" s="207">
        <v>21.151</v>
      </c>
      <c r="I1032" s="208"/>
      <c r="J1032" s="209">
        <f>ROUND(I1032*H1032,2)</f>
        <v>0</v>
      </c>
      <c r="K1032" s="205" t="s">
        <v>164</v>
      </c>
      <c r="L1032" s="47"/>
      <c r="M1032" s="210" t="s">
        <v>5</v>
      </c>
      <c r="N1032" s="211" t="s">
        <v>44</v>
      </c>
      <c r="O1032" s="48"/>
      <c r="P1032" s="212">
        <f>O1032*H1032</f>
        <v>0</v>
      </c>
      <c r="Q1032" s="212">
        <v>0</v>
      </c>
      <c r="R1032" s="212">
        <f>Q1032*H1032</f>
        <v>0</v>
      </c>
      <c r="S1032" s="212">
        <v>0</v>
      </c>
      <c r="T1032" s="213">
        <f>S1032*H1032</f>
        <v>0</v>
      </c>
      <c r="AR1032" s="25" t="s">
        <v>255</v>
      </c>
      <c r="AT1032" s="25" t="s">
        <v>160</v>
      </c>
      <c r="AU1032" s="25" t="s">
        <v>82</v>
      </c>
      <c r="AY1032" s="25" t="s">
        <v>158</v>
      </c>
      <c r="BE1032" s="214">
        <f>IF(N1032="základní",J1032,0)</f>
        <v>0</v>
      </c>
      <c r="BF1032" s="214">
        <f>IF(N1032="snížená",J1032,0)</f>
        <v>0</v>
      </c>
      <c r="BG1032" s="214">
        <f>IF(N1032="zákl. přenesená",J1032,0)</f>
        <v>0</v>
      </c>
      <c r="BH1032" s="214">
        <f>IF(N1032="sníž. přenesená",J1032,0)</f>
        <v>0</v>
      </c>
      <c r="BI1032" s="214">
        <f>IF(N1032="nulová",J1032,0)</f>
        <v>0</v>
      </c>
      <c r="BJ1032" s="25" t="s">
        <v>78</v>
      </c>
      <c r="BK1032" s="214">
        <f>ROUND(I1032*H1032,2)</f>
        <v>0</v>
      </c>
      <c r="BL1032" s="25" t="s">
        <v>255</v>
      </c>
      <c r="BM1032" s="25" t="s">
        <v>2826</v>
      </c>
    </row>
    <row r="1033" spans="2:63" s="10" customFormat="1" ht="29.85" customHeight="1">
      <c r="B1033" s="189"/>
      <c r="D1033" s="190" t="s">
        <v>72</v>
      </c>
      <c r="E1033" s="200" t="s">
        <v>1260</v>
      </c>
      <c r="F1033" s="200" t="s">
        <v>1261</v>
      </c>
      <c r="I1033" s="192"/>
      <c r="J1033" s="201">
        <f>BK1033</f>
        <v>0</v>
      </c>
      <c r="L1033" s="189"/>
      <c r="M1033" s="194"/>
      <c r="N1033" s="195"/>
      <c r="O1033" s="195"/>
      <c r="P1033" s="196">
        <f>SUM(P1034:P1049)</f>
        <v>0</v>
      </c>
      <c r="Q1033" s="195"/>
      <c r="R1033" s="196">
        <f>SUM(R1034:R1049)</f>
        <v>0</v>
      </c>
      <c r="S1033" s="195"/>
      <c r="T1033" s="197">
        <f>SUM(T1034:T1049)</f>
        <v>0</v>
      </c>
      <c r="AR1033" s="190" t="s">
        <v>82</v>
      </c>
      <c r="AT1033" s="198" t="s">
        <v>72</v>
      </c>
      <c r="AU1033" s="198" t="s">
        <v>78</v>
      </c>
      <c r="AY1033" s="190" t="s">
        <v>158</v>
      </c>
      <c r="BK1033" s="199">
        <f>SUM(BK1034:BK1049)</f>
        <v>0</v>
      </c>
    </row>
    <row r="1034" spans="2:65" s="1" customFormat="1" ht="280.5" customHeight="1">
      <c r="B1034" s="202"/>
      <c r="C1034" s="203" t="s">
        <v>1237</v>
      </c>
      <c r="D1034" s="203" t="s">
        <v>160</v>
      </c>
      <c r="E1034" s="204" t="s">
        <v>1263</v>
      </c>
      <c r="F1034" s="205" t="s">
        <v>1264</v>
      </c>
      <c r="G1034" s="206" t="s">
        <v>853</v>
      </c>
      <c r="H1034" s="207">
        <v>8</v>
      </c>
      <c r="I1034" s="208"/>
      <c r="J1034" s="209">
        <f>ROUND(I1034*H1034,2)</f>
        <v>0</v>
      </c>
      <c r="K1034" s="205" t="s">
        <v>5</v>
      </c>
      <c r="L1034" s="47"/>
      <c r="M1034" s="210" t="s">
        <v>5</v>
      </c>
      <c r="N1034" s="211" t="s">
        <v>44</v>
      </c>
      <c r="O1034" s="48"/>
      <c r="P1034" s="212">
        <f>O1034*H1034</f>
        <v>0</v>
      </c>
      <c r="Q1034" s="212">
        <v>0</v>
      </c>
      <c r="R1034" s="212">
        <f>Q1034*H1034</f>
        <v>0</v>
      </c>
      <c r="S1034" s="212">
        <v>0</v>
      </c>
      <c r="T1034" s="213">
        <f>S1034*H1034</f>
        <v>0</v>
      </c>
      <c r="AR1034" s="25" t="s">
        <v>255</v>
      </c>
      <c r="AT1034" s="25" t="s">
        <v>160</v>
      </c>
      <c r="AU1034" s="25" t="s">
        <v>82</v>
      </c>
      <c r="AY1034" s="25" t="s">
        <v>158</v>
      </c>
      <c r="BE1034" s="214">
        <f>IF(N1034="základní",J1034,0)</f>
        <v>0</v>
      </c>
      <c r="BF1034" s="214">
        <f>IF(N1034="snížená",J1034,0)</f>
        <v>0</v>
      </c>
      <c r="BG1034" s="214">
        <f>IF(N1034="zákl. přenesená",J1034,0)</f>
        <v>0</v>
      </c>
      <c r="BH1034" s="214">
        <f>IF(N1034="sníž. přenesená",J1034,0)</f>
        <v>0</v>
      </c>
      <c r="BI1034" s="214">
        <f>IF(N1034="nulová",J1034,0)</f>
        <v>0</v>
      </c>
      <c r="BJ1034" s="25" t="s">
        <v>78</v>
      </c>
      <c r="BK1034" s="214">
        <f>ROUND(I1034*H1034,2)</f>
        <v>0</v>
      </c>
      <c r="BL1034" s="25" t="s">
        <v>255</v>
      </c>
      <c r="BM1034" s="25" t="s">
        <v>2827</v>
      </c>
    </row>
    <row r="1035" spans="2:51" s="11" customFormat="1" ht="13.5">
      <c r="B1035" s="215"/>
      <c r="D1035" s="216" t="s">
        <v>166</v>
      </c>
      <c r="E1035" s="217" t="s">
        <v>5</v>
      </c>
      <c r="F1035" s="218" t="s">
        <v>1266</v>
      </c>
      <c r="H1035" s="217" t="s">
        <v>5</v>
      </c>
      <c r="I1035" s="219"/>
      <c r="L1035" s="215"/>
      <c r="M1035" s="220"/>
      <c r="N1035" s="221"/>
      <c r="O1035" s="221"/>
      <c r="P1035" s="221"/>
      <c r="Q1035" s="221"/>
      <c r="R1035" s="221"/>
      <c r="S1035" s="221"/>
      <c r="T1035" s="222"/>
      <c r="AT1035" s="217" t="s">
        <v>166</v>
      </c>
      <c r="AU1035" s="217" t="s">
        <v>82</v>
      </c>
      <c r="AV1035" s="11" t="s">
        <v>78</v>
      </c>
      <c r="AW1035" s="11" t="s">
        <v>36</v>
      </c>
      <c r="AX1035" s="11" t="s">
        <v>73</v>
      </c>
      <c r="AY1035" s="217" t="s">
        <v>158</v>
      </c>
    </row>
    <row r="1036" spans="2:51" s="12" customFormat="1" ht="13.5">
      <c r="B1036" s="223"/>
      <c r="D1036" s="216" t="s">
        <v>166</v>
      </c>
      <c r="E1036" s="224" t="s">
        <v>5</v>
      </c>
      <c r="F1036" s="225" t="s">
        <v>204</v>
      </c>
      <c r="H1036" s="226">
        <v>8</v>
      </c>
      <c r="I1036" s="227"/>
      <c r="L1036" s="223"/>
      <c r="M1036" s="228"/>
      <c r="N1036" s="229"/>
      <c r="O1036" s="229"/>
      <c r="P1036" s="229"/>
      <c r="Q1036" s="229"/>
      <c r="R1036" s="229"/>
      <c r="S1036" s="229"/>
      <c r="T1036" s="230"/>
      <c r="AT1036" s="224" t="s">
        <v>166</v>
      </c>
      <c r="AU1036" s="224" t="s">
        <v>82</v>
      </c>
      <c r="AV1036" s="12" t="s">
        <v>82</v>
      </c>
      <c r="AW1036" s="12" t="s">
        <v>36</v>
      </c>
      <c r="AX1036" s="12" t="s">
        <v>73</v>
      </c>
      <c r="AY1036" s="224" t="s">
        <v>158</v>
      </c>
    </row>
    <row r="1037" spans="2:51" s="13" customFormat="1" ht="13.5">
      <c r="B1037" s="231"/>
      <c r="D1037" s="216" t="s">
        <v>166</v>
      </c>
      <c r="E1037" s="232" t="s">
        <v>5</v>
      </c>
      <c r="F1037" s="233" t="s">
        <v>169</v>
      </c>
      <c r="H1037" s="234">
        <v>8</v>
      </c>
      <c r="I1037" s="235"/>
      <c r="L1037" s="231"/>
      <c r="M1037" s="236"/>
      <c r="N1037" s="237"/>
      <c r="O1037" s="237"/>
      <c r="P1037" s="237"/>
      <c r="Q1037" s="237"/>
      <c r="R1037" s="237"/>
      <c r="S1037" s="237"/>
      <c r="T1037" s="238"/>
      <c r="AT1037" s="232" t="s">
        <v>166</v>
      </c>
      <c r="AU1037" s="232" t="s">
        <v>82</v>
      </c>
      <c r="AV1037" s="13" t="s">
        <v>88</v>
      </c>
      <c r="AW1037" s="13" t="s">
        <v>36</v>
      </c>
      <c r="AX1037" s="13" t="s">
        <v>78</v>
      </c>
      <c r="AY1037" s="232" t="s">
        <v>158</v>
      </c>
    </row>
    <row r="1038" spans="2:65" s="1" customFormat="1" ht="357" customHeight="1">
      <c r="B1038" s="202"/>
      <c r="C1038" s="203" t="s">
        <v>1242</v>
      </c>
      <c r="D1038" s="203" t="s">
        <v>160</v>
      </c>
      <c r="E1038" s="204" t="s">
        <v>1268</v>
      </c>
      <c r="F1038" s="205" t="s">
        <v>1269</v>
      </c>
      <c r="G1038" s="206" t="s">
        <v>853</v>
      </c>
      <c r="H1038" s="207">
        <v>27</v>
      </c>
      <c r="I1038" s="208"/>
      <c r="J1038" s="209">
        <f>ROUND(I1038*H1038,2)</f>
        <v>0</v>
      </c>
      <c r="K1038" s="205" t="s">
        <v>5</v>
      </c>
      <c r="L1038" s="47"/>
      <c r="M1038" s="210" t="s">
        <v>5</v>
      </c>
      <c r="N1038" s="211" t="s">
        <v>44</v>
      </c>
      <c r="O1038" s="48"/>
      <c r="P1038" s="212">
        <f>O1038*H1038</f>
        <v>0</v>
      </c>
      <c r="Q1038" s="212">
        <v>0</v>
      </c>
      <c r="R1038" s="212">
        <f>Q1038*H1038</f>
        <v>0</v>
      </c>
      <c r="S1038" s="212">
        <v>0</v>
      </c>
      <c r="T1038" s="213">
        <f>S1038*H1038</f>
        <v>0</v>
      </c>
      <c r="AR1038" s="25" t="s">
        <v>255</v>
      </c>
      <c r="AT1038" s="25" t="s">
        <v>160</v>
      </c>
      <c r="AU1038" s="25" t="s">
        <v>82</v>
      </c>
      <c r="AY1038" s="25" t="s">
        <v>158</v>
      </c>
      <c r="BE1038" s="214">
        <f>IF(N1038="základní",J1038,0)</f>
        <v>0</v>
      </c>
      <c r="BF1038" s="214">
        <f>IF(N1038="snížená",J1038,0)</f>
        <v>0</v>
      </c>
      <c r="BG1038" s="214">
        <f>IF(N1038="zákl. přenesená",J1038,0)</f>
        <v>0</v>
      </c>
      <c r="BH1038" s="214">
        <f>IF(N1038="sníž. přenesená",J1038,0)</f>
        <v>0</v>
      </c>
      <c r="BI1038" s="214">
        <f>IF(N1038="nulová",J1038,0)</f>
        <v>0</v>
      </c>
      <c r="BJ1038" s="25" t="s">
        <v>78</v>
      </c>
      <c r="BK1038" s="214">
        <f>ROUND(I1038*H1038,2)</f>
        <v>0</v>
      </c>
      <c r="BL1038" s="25" t="s">
        <v>255</v>
      </c>
      <c r="BM1038" s="25" t="s">
        <v>2828</v>
      </c>
    </row>
    <row r="1039" spans="2:51" s="11" customFormat="1" ht="13.5">
      <c r="B1039" s="215"/>
      <c r="D1039" s="216" t="s">
        <v>166</v>
      </c>
      <c r="E1039" s="217" t="s">
        <v>5</v>
      </c>
      <c r="F1039" s="218" t="s">
        <v>1271</v>
      </c>
      <c r="H1039" s="217" t="s">
        <v>5</v>
      </c>
      <c r="I1039" s="219"/>
      <c r="L1039" s="215"/>
      <c r="M1039" s="220"/>
      <c r="N1039" s="221"/>
      <c r="O1039" s="221"/>
      <c r="P1039" s="221"/>
      <c r="Q1039" s="221"/>
      <c r="R1039" s="221"/>
      <c r="S1039" s="221"/>
      <c r="T1039" s="222"/>
      <c r="AT1039" s="217" t="s">
        <v>166</v>
      </c>
      <c r="AU1039" s="217" t="s">
        <v>82</v>
      </c>
      <c r="AV1039" s="11" t="s">
        <v>78</v>
      </c>
      <c r="AW1039" s="11" t="s">
        <v>36</v>
      </c>
      <c r="AX1039" s="11" t="s">
        <v>73</v>
      </c>
      <c r="AY1039" s="217" t="s">
        <v>158</v>
      </c>
    </row>
    <row r="1040" spans="2:51" s="12" customFormat="1" ht="13.5">
      <c r="B1040" s="223"/>
      <c r="D1040" s="216" t="s">
        <v>166</v>
      </c>
      <c r="E1040" s="224" t="s">
        <v>5</v>
      </c>
      <c r="F1040" s="225" t="s">
        <v>327</v>
      </c>
      <c r="H1040" s="226">
        <v>27</v>
      </c>
      <c r="I1040" s="227"/>
      <c r="L1040" s="223"/>
      <c r="M1040" s="228"/>
      <c r="N1040" s="229"/>
      <c r="O1040" s="229"/>
      <c r="P1040" s="229"/>
      <c r="Q1040" s="229"/>
      <c r="R1040" s="229"/>
      <c r="S1040" s="229"/>
      <c r="T1040" s="230"/>
      <c r="AT1040" s="224" t="s">
        <v>166</v>
      </c>
      <c r="AU1040" s="224" t="s">
        <v>82</v>
      </c>
      <c r="AV1040" s="12" t="s">
        <v>82</v>
      </c>
      <c r="AW1040" s="12" t="s">
        <v>36</v>
      </c>
      <c r="AX1040" s="12" t="s">
        <v>73</v>
      </c>
      <c r="AY1040" s="224" t="s">
        <v>158</v>
      </c>
    </row>
    <row r="1041" spans="2:51" s="13" customFormat="1" ht="13.5">
      <c r="B1041" s="231"/>
      <c r="D1041" s="216" t="s">
        <v>166</v>
      </c>
      <c r="E1041" s="232" t="s">
        <v>5</v>
      </c>
      <c r="F1041" s="233" t="s">
        <v>169</v>
      </c>
      <c r="H1041" s="234">
        <v>27</v>
      </c>
      <c r="I1041" s="235"/>
      <c r="L1041" s="231"/>
      <c r="M1041" s="236"/>
      <c r="N1041" s="237"/>
      <c r="O1041" s="237"/>
      <c r="P1041" s="237"/>
      <c r="Q1041" s="237"/>
      <c r="R1041" s="237"/>
      <c r="S1041" s="237"/>
      <c r="T1041" s="238"/>
      <c r="AT1041" s="232" t="s">
        <v>166</v>
      </c>
      <c r="AU1041" s="232" t="s">
        <v>82</v>
      </c>
      <c r="AV1041" s="13" t="s">
        <v>88</v>
      </c>
      <c r="AW1041" s="13" t="s">
        <v>36</v>
      </c>
      <c r="AX1041" s="13" t="s">
        <v>78</v>
      </c>
      <c r="AY1041" s="232" t="s">
        <v>158</v>
      </c>
    </row>
    <row r="1042" spans="2:65" s="1" customFormat="1" ht="16.5" customHeight="1">
      <c r="B1042" s="202"/>
      <c r="C1042" s="203" t="s">
        <v>1246</v>
      </c>
      <c r="D1042" s="203" t="s">
        <v>160</v>
      </c>
      <c r="E1042" s="204" t="s">
        <v>1273</v>
      </c>
      <c r="F1042" s="205" t="s">
        <v>1274</v>
      </c>
      <c r="G1042" s="206" t="s">
        <v>853</v>
      </c>
      <c r="H1042" s="207">
        <v>8</v>
      </c>
      <c r="I1042" s="208"/>
      <c r="J1042" s="209">
        <f>ROUND(I1042*H1042,2)</f>
        <v>0</v>
      </c>
      <c r="K1042" s="205" t="s">
        <v>5</v>
      </c>
      <c r="L1042" s="47"/>
      <c r="M1042" s="210" t="s">
        <v>5</v>
      </c>
      <c r="N1042" s="211" t="s">
        <v>44</v>
      </c>
      <c r="O1042" s="48"/>
      <c r="P1042" s="212">
        <f>O1042*H1042</f>
        <v>0</v>
      </c>
      <c r="Q1042" s="212">
        <v>0</v>
      </c>
      <c r="R1042" s="212">
        <f>Q1042*H1042</f>
        <v>0</v>
      </c>
      <c r="S1042" s="212">
        <v>0</v>
      </c>
      <c r="T1042" s="213">
        <f>S1042*H1042</f>
        <v>0</v>
      </c>
      <c r="AR1042" s="25" t="s">
        <v>255</v>
      </c>
      <c r="AT1042" s="25" t="s">
        <v>160</v>
      </c>
      <c r="AU1042" s="25" t="s">
        <v>82</v>
      </c>
      <c r="AY1042" s="25" t="s">
        <v>158</v>
      </c>
      <c r="BE1042" s="214">
        <f>IF(N1042="základní",J1042,0)</f>
        <v>0</v>
      </c>
      <c r="BF1042" s="214">
        <f>IF(N1042="snížená",J1042,0)</f>
        <v>0</v>
      </c>
      <c r="BG1042" s="214">
        <f>IF(N1042="zákl. přenesená",J1042,0)</f>
        <v>0</v>
      </c>
      <c r="BH1042" s="214">
        <f>IF(N1042="sníž. přenesená",J1042,0)</f>
        <v>0</v>
      </c>
      <c r="BI1042" s="214">
        <f>IF(N1042="nulová",J1042,0)</f>
        <v>0</v>
      </c>
      <c r="BJ1042" s="25" t="s">
        <v>78</v>
      </c>
      <c r="BK1042" s="214">
        <f>ROUND(I1042*H1042,2)</f>
        <v>0</v>
      </c>
      <c r="BL1042" s="25" t="s">
        <v>255</v>
      </c>
      <c r="BM1042" s="25" t="s">
        <v>2829</v>
      </c>
    </row>
    <row r="1043" spans="2:51" s="11" customFormat="1" ht="13.5">
      <c r="B1043" s="215"/>
      <c r="D1043" s="216" t="s">
        <v>166</v>
      </c>
      <c r="E1043" s="217" t="s">
        <v>5</v>
      </c>
      <c r="F1043" s="218" t="s">
        <v>2175</v>
      </c>
      <c r="H1043" s="217" t="s">
        <v>5</v>
      </c>
      <c r="I1043" s="219"/>
      <c r="L1043" s="215"/>
      <c r="M1043" s="220"/>
      <c r="N1043" s="221"/>
      <c r="O1043" s="221"/>
      <c r="P1043" s="221"/>
      <c r="Q1043" s="221"/>
      <c r="R1043" s="221"/>
      <c r="S1043" s="221"/>
      <c r="T1043" s="222"/>
      <c r="AT1043" s="217" t="s">
        <v>166</v>
      </c>
      <c r="AU1043" s="217" t="s">
        <v>82</v>
      </c>
      <c r="AV1043" s="11" t="s">
        <v>78</v>
      </c>
      <c r="AW1043" s="11" t="s">
        <v>36</v>
      </c>
      <c r="AX1043" s="11" t="s">
        <v>73</v>
      </c>
      <c r="AY1043" s="217" t="s">
        <v>158</v>
      </c>
    </row>
    <row r="1044" spans="2:51" s="12" customFormat="1" ht="13.5">
      <c r="B1044" s="223"/>
      <c r="D1044" s="216" t="s">
        <v>166</v>
      </c>
      <c r="E1044" s="224" t="s">
        <v>5</v>
      </c>
      <c r="F1044" s="225" t="s">
        <v>204</v>
      </c>
      <c r="H1044" s="226">
        <v>8</v>
      </c>
      <c r="I1044" s="227"/>
      <c r="L1044" s="223"/>
      <c r="M1044" s="228"/>
      <c r="N1044" s="229"/>
      <c r="O1044" s="229"/>
      <c r="P1044" s="229"/>
      <c r="Q1044" s="229"/>
      <c r="R1044" s="229"/>
      <c r="S1044" s="229"/>
      <c r="T1044" s="230"/>
      <c r="AT1044" s="224" t="s">
        <v>166</v>
      </c>
      <c r="AU1044" s="224" t="s">
        <v>82</v>
      </c>
      <c r="AV1044" s="12" t="s">
        <v>82</v>
      </c>
      <c r="AW1044" s="12" t="s">
        <v>36</v>
      </c>
      <c r="AX1044" s="12" t="s">
        <v>73</v>
      </c>
      <c r="AY1044" s="224" t="s">
        <v>158</v>
      </c>
    </row>
    <row r="1045" spans="2:51" s="13" customFormat="1" ht="13.5">
      <c r="B1045" s="231"/>
      <c r="D1045" s="216" t="s">
        <v>166</v>
      </c>
      <c r="E1045" s="232" t="s">
        <v>5</v>
      </c>
      <c r="F1045" s="233" t="s">
        <v>169</v>
      </c>
      <c r="H1045" s="234">
        <v>8</v>
      </c>
      <c r="I1045" s="235"/>
      <c r="L1045" s="231"/>
      <c r="M1045" s="236"/>
      <c r="N1045" s="237"/>
      <c r="O1045" s="237"/>
      <c r="P1045" s="237"/>
      <c r="Q1045" s="237"/>
      <c r="R1045" s="237"/>
      <c r="S1045" s="237"/>
      <c r="T1045" s="238"/>
      <c r="AT1045" s="232" t="s">
        <v>166</v>
      </c>
      <c r="AU1045" s="232" t="s">
        <v>82</v>
      </c>
      <c r="AV1045" s="13" t="s">
        <v>88</v>
      </c>
      <c r="AW1045" s="13" t="s">
        <v>36</v>
      </c>
      <c r="AX1045" s="13" t="s">
        <v>78</v>
      </c>
      <c r="AY1045" s="232" t="s">
        <v>158</v>
      </c>
    </row>
    <row r="1046" spans="2:65" s="1" customFormat="1" ht="16.5" customHeight="1">
      <c r="B1046" s="202"/>
      <c r="C1046" s="203" t="s">
        <v>1252</v>
      </c>
      <c r="D1046" s="203" t="s">
        <v>160</v>
      </c>
      <c r="E1046" s="204" t="s">
        <v>1280</v>
      </c>
      <c r="F1046" s="205" t="s">
        <v>1281</v>
      </c>
      <c r="G1046" s="206" t="s">
        <v>853</v>
      </c>
      <c r="H1046" s="207">
        <v>27</v>
      </c>
      <c r="I1046" s="208"/>
      <c r="J1046" s="209">
        <f>ROUND(I1046*H1046,2)</f>
        <v>0</v>
      </c>
      <c r="K1046" s="205" t="s">
        <v>5</v>
      </c>
      <c r="L1046" s="47"/>
      <c r="M1046" s="210" t="s">
        <v>5</v>
      </c>
      <c r="N1046" s="211" t="s">
        <v>44</v>
      </c>
      <c r="O1046" s="48"/>
      <c r="P1046" s="212">
        <f>O1046*H1046</f>
        <v>0</v>
      </c>
      <c r="Q1046" s="212">
        <v>0</v>
      </c>
      <c r="R1046" s="212">
        <f>Q1046*H1046</f>
        <v>0</v>
      </c>
      <c r="S1046" s="212">
        <v>0</v>
      </c>
      <c r="T1046" s="213">
        <f>S1046*H1046</f>
        <v>0</v>
      </c>
      <c r="AR1046" s="25" t="s">
        <v>255</v>
      </c>
      <c r="AT1046" s="25" t="s">
        <v>160</v>
      </c>
      <c r="AU1046" s="25" t="s">
        <v>82</v>
      </c>
      <c r="AY1046" s="25" t="s">
        <v>158</v>
      </c>
      <c r="BE1046" s="214">
        <f>IF(N1046="základní",J1046,0)</f>
        <v>0</v>
      </c>
      <c r="BF1046" s="214">
        <f>IF(N1046="snížená",J1046,0)</f>
        <v>0</v>
      </c>
      <c r="BG1046" s="214">
        <f>IF(N1046="zákl. přenesená",J1046,0)</f>
        <v>0</v>
      </c>
      <c r="BH1046" s="214">
        <f>IF(N1046="sníž. přenesená",J1046,0)</f>
        <v>0</v>
      </c>
      <c r="BI1046" s="214">
        <f>IF(N1046="nulová",J1046,0)</f>
        <v>0</v>
      </c>
      <c r="BJ1046" s="25" t="s">
        <v>78</v>
      </c>
      <c r="BK1046" s="214">
        <f>ROUND(I1046*H1046,2)</f>
        <v>0</v>
      </c>
      <c r="BL1046" s="25" t="s">
        <v>255</v>
      </c>
      <c r="BM1046" s="25" t="s">
        <v>2830</v>
      </c>
    </row>
    <row r="1047" spans="2:51" s="11" customFormat="1" ht="13.5">
      <c r="B1047" s="215"/>
      <c r="D1047" s="216" t="s">
        <v>166</v>
      </c>
      <c r="E1047" s="217" t="s">
        <v>5</v>
      </c>
      <c r="F1047" s="218" t="s">
        <v>2831</v>
      </c>
      <c r="H1047" s="217" t="s">
        <v>5</v>
      </c>
      <c r="I1047" s="219"/>
      <c r="L1047" s="215"/>
      <c r="M1047" s="220"/>
      <c r="N1047" s="221"/>
      <c r="O1047" s="221"/>
      <c r="P1047" s="221"/>
      <c r="Q1047" s="221"/>
      <c r="R1047" s="221"/>
      <c r="S1047" s="221"/>
      <c r="T1047" s="222"/>
      <c r="AT1047" s="217" t="s">
        <v>166</v>
      </c>
      <c r="AU1047" s="217" t="s">
        <v>82</v>
      </c>
      <c r="AV1047" s="11" t="s">
        <v>78</v>
      </c>
      <c r="AW1047" s="11" t="s">
        <v>36</v>
      </c>
      <c r="AX1047" s="11" t="s">
        <v>73</v>
      </c>
      <c r="AY1047" s="217" t="s">
        <v>158</v>
      </c>
    </row>
    <row r="1048" spans="2:51" s="12" customFormat="1" ht="13.5">
      <c r="B1048" s="223"/>
      <c r="D1048" s="216" t="s">
        <v>166</v>
      </c>
      <c r="E1048" s="224" t="s">
        <v>5</v>
      </c>
      <c r="F1048" s="225" t="s">
        <v>327</v>
      </c>
      <c r="H1048" s="226">
        <v>27</v>
      </c>
      <c r="I1048" s="227"/>
      <c r="L1048" s="223"/>
      <c r="M1048" s="228"/>
      <c r="N1048" s="229"/>
      <c r="O1048" s="229"/>
      <c r="P1048" s="229"/>
      <c r="Q1048" s="229"/>
      <c r="R1048" s="229"/>
      <c r="S1048" s="229"/>
      <c r="T1048" s="230"/>
      <c r="AT1048" s="224" t="s">
        <v>166</v>
      </c>
      <c r="AU1048" s="224" t="s">
        <v>82</v>
      </c>
      <c r="AV1048" s="12" t="s">
        <v>82</v>
      </c>
      <c r="AW1048" s="12" t="s">
        <v>36</v>
      </c>
      <c r="AX1048" s="12" t="s">
        <v>73</v>
      </c>
      <c r="AY1048" s="224" t="s">
        <v>158</v>
      </c>
    </row>
    <row r="1049" spans="2:51" s="13" customFormat="1" ht="13.5">
      <c r="B1049" s="231"/>
      <c r="D1049" s="216" t="s">
        <v>166</v>
      </c>
      <c r="E1049" s="232" t="s">
        <v>5</v>
      </c>
      <c r="F1049" s="233" t="s">
        <v>169</v>
      </c>
      <c r="H1049" s="234">
        <v>27</v>
      </c>
      <c r="I1049" s="235"/>
      <c r="L1049" s="231"/>
      <c r="M1049" s="236"/>
      <c r="N1049" s="237"/>
      <c r="O1049" s="237"/>
      <c r="P1049" s="237"/>
      <c r="Q1049" s="237"/>
      <c r="R1049" s="237"/>
      <c r="S1049" s="237"/>
      <c r="T1049" s="238"/>
      <c r="AT1049" s="232" t="s">
        <v>166</v>
      </c>
      <c r="AU1049" s="232" t="s">
        <v>82</v>
      </c>
      <c r="AV1049" s="13" t="s">
        <v>88</v>
      </c>
      <c r="AW1049" s="13" t="s">
        <v>36</v>
      </c>
      <c r="AX1049" s="13" t="s">
        <v>78</v>
      </c>
      <c r="AY1049" s="232" t="s">
        <v>158</v>
      </c>
    </row>
    <row r="1050" spans="2:63" s="10" customFormat="1" ht="29.85" customHeight="1">
      <c r="B1050" s="189"/>
      <c r="D1050" s="190" t="s">
        <v>72</v>
      </c>
      <c r="E1050" s="200" t="s">
        <v>1284</v>
      </c>
      <c r="F1050" s="200" t="s">
        <v>92</v>
      </c>
      <c r="I1050" s="192"/>
      <c r="J1050" s="201">
        <f>BK1050</f>
        <v>0</v>
      </c>
      <c r="L1050" s="189"/>
      <c r="M1050" s="194"/>
      <c r="N1050" s="195"/>
      <c r="O1050" s="195"/>
      <c r="P1050" s="196">
        <f>SUM(P1051:P1053)</f>
        <v>0</v>
      </c>
      <c r="Q1050" s="195"/>
      <c r="R1050" s="196">
        <f>SUM(R1051:R1053)</f>
        <v>0</v>
      </c>
      <c r="S1050" s="195"/>
      <c r="T1050" s="197">
        <f>SUM(T1051:T1053)</f>
        <v>0</v>
      </c>
      <c r="AR1050" s="190" t="s">
        <v>82</v>
      </c>
      <c r="AT1050" s="198" t="s">
        <v>72</v>
      </c>
      <c r="AU1050" s="198" t="s">
        <v>78</v>
      </c>
      <c r="AY1050" s="190" t="s">
        <v>158</v>
      </c>
      <c r="BK1050" s="199">
        <f>SUM(BK1051:BK1053)</f>
        <v>0</v>
      </c>
    </row>
    <row r="1051" spans="2:65" s="1" customFormat="1" ht="318.75" customHeight="1">
      <c r="B1051" s="202"/>
      <c r="C1051" s="203" t="s">
        <v>1256</v>
      </c>
      <c r="D1051" s="203" t="s">
        <v>160</v>
      </c>
      <c r="E1051" s="204" t="s">
        <v>1286</v>
      </c>
      <c r="F1051" s="205" t="s">
        <v>2832</v>
      </c>
      <c r="G1051" s="206" t="s">
        <v>853</v>
      </c>
      <c r="H1051" s="207">
        <v>5</v>
      </c>
      <c r="I1051" s="208"/>
      <c r="J1051" s="209">
        <f>ROUND(I1051*H1051,2)</f>
        <v>0</v>
      </c>
      <c r="K1051" s="205" t="s">
        <v>5</v>
      </c>
      <c r="L1051" s="47"/>
      <c r="M1051" s="210" t="s">
        <v>5</v>
      </c>
      <c r="N1051" s="211" t="s">
        <v>44</v>
      </c>
      <c r="O1051" s="48"/>
      <c r="P1051" s="212">
        <f>O1051*H1051</f>
        <v>0</v>
      </c>
      <c r="Q1051" s="212">
        <v>0</v>
      </c>
      <c r="R1051" s="212">
        <f>Q1051*H1051</f>
        <v>0</v>
      </c>
      <c r="S1051" s="212">
        <v>0</v>
      </c>
      <c r="T1051" s="213">
        <f>S1051*H1051</f>
        <v>0</v>
      </c>
      <c r="AR1051" s="25" t="s">
        <v>255</v>
      </c>
      <c r="AT1051" s="25" t="s">
        <v>160</v>
      </c>
      <c r="AU1051" s="25" t="s">
        <v>82</v>
      </c>
      <c r="AY1051" s="25" t="s">
        <v>158</v>
      </c>
      <c r="BE1051" s="214">
        <f>IF(N1051="základní",J1051,0)</f>
        <v>0</v>
      </c>
      <c r="BF1051" s="214">
        <f>IF(N1051="snížená",J1051,0)</f>
        <v>0</v>
      </c>
      <c r="BG1051" s="214">
        <f>IF(N1051="zákl. přenesená",J1051,0)</f>
        <v>0</v>
      </c>
      <c r="BH1051" s="214">
        <f>IF(N1051="sníž. přenesená",J1051,0)</f>
        <v>0</v>
      </c>
      <c r="BI1051" s="214">
        <f>IF(N1051="nulová",J1051,0)</f>
        <v>0</v>
      </c>
      <c r="BJ1051" s="25" t="s">
        <v>78</v>
      </c>
      <c r="BK1051" s="214">
        <f>ROUND(I1051*H1051,2)</f>
        <v>0</v>
      </c>
      <c r="BL1051" s="25" t="s">
        <v>255</v>
      </c>
      <c r="BM1051" s="25" t="s">
        <v>2833</v>
      </c>
    </row>
    <row r="1052" spans="2:51" s="12" customFormat="1" ht="13.5">
      <c r="B1052" s="223"/>
      <c r="D1052" s="216" t="s">
        <v>166</v>
      </c>
      <c r="E1052" s="224" t="s">
        <v>5</v>
      </c>
      <c r="F1052" s="225" t="s">
        <v>91</v>
      </c>
      <c r="H1052" s="226">
        <v>5</v>
      </c>
      <c r="I1052" s="227"/>
      <c r="L1052" s="223"/>
      <c r="M1052" s="228"/>
      <c r="N1052" s="229"/>
      <c r="O1052" s="229"/>
      <c r="P1052" s="229"/>
      <c r="Q1052" s="229"/>
      <c r="R1052" s="229"/>
      <c r="S1052" s="229"/>
      <c r="T1052" s="230"/>
      <c r="AT1052" s="224" t="s">
        <v>166</v>
      </c>
      <c r="AU1052" s="224" t="s">
        <v>82</v>
      </c>
      <c r="AV1052" s="12" t="s">
        <v>82</v>
      </c>
      <c r="AW1052" s="12" t="s">
        <v>36</v>
      </c>
      <c r="AX1052" s="12" t="s">
        <v>73</v>
      </c>
      <c r="AY1052" s="224" t="s">
        <v>158</v>
      </c>
    </row>
    <row r="1053" spans="2:51" s="13" customFormat="1" ht="13.5">
      <c r="B1053" s="231"/>
      <c r="D1053" s="216" t="s">
        <v>166</v>
      </c>
      <c r="E1053" s="232" t="s">
        <v>5</v>
      </c>
      <c r="F1053" s="233" t="s">
        <v>169</v>
      </c>
      <c r="H1053" s="234">
        <v>5</v>
      </c>
      <c r="I1053" s="235"/>
      <c r="L1053" s="231"/>
      <c r="M1053" s="236"/>
      <c r="N1053" s="237"/>
      <c r="O1053" s="237"/>
      <c r="P1053" s="237"/>
      <c r="Q1053" s="237"/>
      <c r="R1053" s="237"/>
      <c r="S1053" s="237"/>
      <c r="T1053" s="238"/>
      <c r="AT1053" s="232" t="s">
        <v>166</v>
      </c>
      <c r="AU1053" s="232" t="s">
        <v>82</v>
      </c>
      <c r="AV1053" s="13" t="s">
        <v>88</v>
      </c>
      <c r="AW1053" s="13" t="s">
        <v>36</v>
      </c>
      <c r="AX1053" s="13" t="s">
        <v>78</v>
      </c>
      <c r="AY1053" s="232" t="s">
        <v>158</v>
      </c>
    </row>
    <row r="1054" spans="2:63" s="10" customFormat="1" ht="29.85" customHeight="1">
      <c r="B1054" s="189"/>
      <c r="D1054" s="190" t="s">
        <v>72</v>
      </c>
      <c r="E1054" s="200" t="s">
        <v>2182</v>
      </c>
      <c r="F1054" s="200" t="s">
        <v>2183</v>
      </c>
      <c r="I1054" s="192"/>
      <c r="J1054" s="201">
        <f>BK1054</f>
        <v>0</v>
      </c>
      <c r="L1054" s="189"/>
      <c r="M1054" s="194"/>
      <c r="N1054" s="195"/>
      <c r="O1054" s="195"/>
      <c r="P1054" s="196">
        <f>SUM(P1055:P1059)</f>
        <v>0</v>
      </c>
      <c r="Q1054" s="195"/>
      <c r="R1054" s="196">
        <f>SUM(R1055:R1059)</f>
        <v>0</v>
      </c>
      <c r="S1054" s="195"/>
      <c r="T1054" s="197">
        <f>SUM(T1055:T1059)</f>
        <v>0</v>
      </c>
      <c r="AR1054" s="190" t="s">
        <v>82</v>
      </c>
      <c r="AT1054" s="198" t="s">
        <v>72</v>
      </c>
      <c r="AU1054" s="198" t="s">
        <v>78</v>
      </c>
      <c r="AY1054" s="190" t="s">
        <v>158</v>
      </c>
      <c r="BK1054" s="199">
        <f>SUM(BK1055:BK1059)</f>
        <v>0</v>
      </c>
    </row>
    <row r="1055" spans="2:65" s="1" customFormat="1" ht="25.5" customHeight="1">
      <c r="B1055" s="202"/>
      <c r="C1055" s="203" t="s">
        <v>1262</v>
      </c>
      <c r="D1055" s="203" t="s">
        <v>160</v>
      </c>
      <c r="E1055" s="204" t="s">
        <v>2184</v>
      </c>
      <c r="F1055" s="205" t="s">
        <v>2185</v>
      </c>
      <c r="G1055" s="206" t="s">
        <v>163</v>
      </c>
      <c r="H1055" s="207">
        <v>158.76</v>
      </c>
      <c r="I1055" s="208"/>
      <c r="J1055" s="209">
        <f>ROUND(I1055*H1055,2)</f>
        <v>0</v>
      </c>
      <c r="K1055" s="205" t="s">
        <v>164</v>
      </c>
      <c r="L1055" s="47"/>
      <c r="M1055" s="210" t="s">
        <v>5</v>
      </c>
      <c r="N1055" s="211" t="s">
        <v>44</v>
      </c>
      <c r="O1055" s="48"/>
      <c r="P1055" s="212">
        <f>O1055*H1055</f>
        <v>0</v>
      </c>
      <c r="Q1055" s="212">
        <v>0</v>
      </c>
      <c r="R1055" s="212">
        <f>Q1055*H1055</f>
        <v>0</v>
      </c>
      <c r="S1055" s="212">
        <v>0</v>
      </c>
      <c r="T1055" s="213">
        <f>S1055*H1055</f>
        <v>0</v>
      </c>
      <c r="AR1055" s="25" t="s">
        <v>255</v>
      </c>
      <c r="AT1055" s="25" t="s">
        <v>160</v>
      </c>
      <c r="AU1055" s="25" t="s">
        <v>82</v>
      </c>
      <c r="AY1055" s="25" t="s">
        <v>158</v>
      </c>
      <c r="BE1055" s="214">
        <f>IF(N1055="základní",J1055,0)</f>
        <v>0</v>
      </c>
      <c r="BF1055" s="214">
        <f>IF(N1055="snížená",J1055,0)</f>
        <v>0</v>
      </c>
      <c r="BG1055" s="214">
        <f>IF(N1055="zákl. přenesená",J1055,0)</f>
        <v>0</v>
      </c>
      <c r="BH1055" s="214">
        <f>IF(N1055="sníž. přenesená",J1055,0)</f>
        <v>0</v>
      </c>
      <c r="BI1055" s="214">
        <f>IF(N1055="nulová",J1055,0)</f>
        <v>0</v>
      </c>
      <c r="BJ1055" s="25" t="s">
        <v>78</v>
      </c>
      <c r="BK1055" s="214">
        <f>ROUND(I1055*H1055,2)</f>
        <v>0</v>
      </c>
      <c r="BL1055" s="25" t="s">
        <v>255</v>
      </c>
      <c r="BM1055" s="25" t="s">
        <v>2834</v>
      </c>
    </row>
    <row r="1056" spans="2:51" s="11" customFormat="1" ht="13.5">
      <c r="B1056" s="215"/>
      <c r="D1056" s="216" t="s">
        <v>166</v>
      </c>
      <c r="E1056" s="217" t="s">
        <v>5</v>
      </c>
      <c r="F1056" s="218" t="s">
        <v>2187</v>
      </c>
      <c r="H1056" s="217" t="s">
        <v>5</v>
      </c>
      <c r="I1056" s="219"/>
      <c r="L1056" s="215"/>
      <c r="M1056" s="220"/>
      <c r="N1056" s="221"/>
      <c r="O1056" s="221"/>
      <c r="P1056" s="221"/>
      <c r="Q1056" s="221"/>
      <c r="R1056" s="221"/>
      <c r="S1056" s="221"/>
      <c r="T1056" s="222"/>
      <c r="AT1056" s="217" t="s">
        <v>166</v>
      </c>
      <c r="AU1056" s="217" t="s">
        <v>82</v>
      </c>
      <c r="AV1056" s="11" t="s">
        <v>78</v>
      </c>
      <c r="AW1056" s="11" t="s">
        <v>36</v>
      </c>
      <c r="AX1056" s="11" t="s">
        <v>73</v>
      </c>
      <c r="AY1056" s="217" t="s">
        <v>158</v>
      </c>
    </row>
    <row r="1057" spans="2:51" s="12" customFormat="1" ht="13.5">
      <c r="B1057" s="223"/>
      <c r="D1057" s="216" t="s">
        <v>166</v>
      </c>
      <c r="E1057" s="224" t="s">
        <v>5</v>
      </c>
      <c r="F1057" s="225" t="s">
        <v>2835</v>
      </c>
      <c r="H1057" s="226">
        <v>158.76</v>
      </c>
      <c r="I1057" s="227"/>
      <c r="L1057" s="223"/>
      <c r="M1057" s="228"/>
      <c r="N1057" s="229"/>
      <c r="O1057" s="229"/>
      <c r="P1057" s="229"/>
      <c r="Q1057" s="229"/>
      <c r="R1057" s="229"/>
      <c r="S1057" s="229"/>
      <c r="T1057" s="230"/>
      <c r="AT1057" s="224" t="s">
        <v>166</v>
      </c>
      <c r="AU1057" s="224" t="s">
        <v>82</v>
      </c>
      <c r="AV1057" s="12" t="s">
        <v>82</v>
      </c>
      <c r="AW1057" s="12" t="s">
        <v>36</v>
      </c>
      <c r="AX1057" s="12" t="s">
        <v>73</v>
      </c>
      <c r="AY1057" s="224" t="s">
        <v>158</v>
      </c>
    </row>
    <row r="1058" spans="2:51" s="13" customFormat="1" ht="13.5">
      <c r="B1058" s="231"/>
      <c r="D1058" s="216" t="s">
        <v>166</v>
      </c>
      <c r="E1058" s="232" t="s">
        <v>5</v>
      </c>
      <c r="F1058" s="233" t="s">
        <v>169</v>
      </c>
      <c r="H1058" s="234">
        <v>158.76</v>
      </c>
      <c r="I1058" s="235"/>
      <c r="L1058" s="231"/>
      <c r="M1058" s="236"/>
      <c r="N1058" s="237"/>
      <c r="O1058" s="237"/>
      <c r="P1058" s="237"/>
      <c r="Q1058" s="237"/>
      <c r="R1058" s="237"/>
      <c r="S1058" s="237"/>
      <c r="T1058" s="238"/>
      <c r="AT1058" s="232" t="s">
        <v>166</v>
      </c>
      <c r="AU1058" s="232" t="s">
        <v>82</v>
      </c>
      <c r="AV1058" s="13" t="s">
        <v>88</v>
      </c>
      <c r="AW1058" s="13" t="s">
        <v>36</v>
      </c>
      <c r="AX1058" s="13" t="s">
        <v>78</v>
      </c>
      <c r="AY1058" s="232" t="s">
        <v>158</v>
      </c>
    </row>
    <row r="1059" spans="2:65" s="1" customFormat="1" ht="51" customHeight="1">
      <c r="B1059" s="202"/>
      <c r="C1059" s="203" t="s">
        <v>1267</v>
      </c>
      <c r="D1059" s="203" t="s">
        <v>160</v>
      </c>
      <c r="E1059" s="204" t="s">
        <v>2836</v>
      </c>
      <c r="F1059" s="205" t="s">
        <v>2837</v>
      </c>
      <c r="G1059" s="206" t="s">
        <v>279</v>
      </c>
      <c r="H1059" s="207">
        <v>1.726</v>
      </c>
      <c r="I1059" s="208"/>
      <c r="J1059" s="209">
        <f>ROUND(I1059*H1059,2)</f>
        <v>0</v>
      </c>
      <c r="K1059" s="205" t="s">
        <v>164</v>
      </c>
      <c r="L1059" s="47"/>
      <c r="M1059" s="210" t="s">
        <v>5</v>
      </c>
      <c r="N1059" s="211" t="s">
        <v>44</v>
      </c>
      <c r="O1059" s="48"/>
      <c r="P1059" s="212">
        <f>O1059*H1059</f>
        <v>0</v>
      </c>
      <c r="Q1059" s="212">
        <v>0</v>
      </c>
      <c r="R1059" s="212">
        <f>Q1059*H1059</f>
        <v>0</v>
      </c>
      <c r="S1059" s="212">
        <v>0</v>
      </c>
      <c r="T1059" s="213">
        <f>S1059*H1059</f>
        <v>0</v>
      </c>
      <c r="AR1059" s="25" t="s">
        <v>255</v>
      </c>
      <c r="AT1059" s="25" t="s">
        <v>160</v>
      </c>
      <c r="AU1059" s="25" t="s">
        <v>82</v>
      </c>
      <c r="AY1059" s="25" t="s">
        <v>158</v>
      </c>
      <c r="BE1059" s="214">
        <f>IF(N1059="základní",J1059,0)</f>
        <v>0</v>
      </c>
      <c r="BF1059" s="214">
        <f>IF(N1059="snížená",J1059,0)</f>
        <v>0</v>
      </c>
      <c r="BG1059" s="214">
        <f>IF(N1059="zákl. přenesená",J1059,0)</f>
        <v>0</v>
      </c>
      <c r="BH1059" s="214">
        <f>IF(N1059="sníž. přenesená",J1059,0)</f>
        <v>0</v>
      </c>
      <c r="BI1059" s="214">
        <f>IF(N1059="nulová",J1059,0)</f>
        <v>0</v>
      </c>
      <c r="BJ1059" s="25" t="s">
        <v>78</v>
      </c>
      <c r="BK1059" s="214">
        <f>ROUND(I1059*H1059,2)</f>
        <v>0</v>
      </c>
      <c r="BL1059" s="25" t="s">
        <v>255</v>
      </c>
      <c r="BM1059" s="25" t="s">
        <v>2838</v>
      </c>
    </row>
    <row r="1060" spans="2:63" s="10" customFormat="1" ht="29.85" customHeight="1">
      <c r="B1060" s="189"/>
      <c r="D1060" s="190" t="s">
        <v>72</v>
      </c>
      <c r="E1060" s="200" t="s">
        <v>1307</v>
      </c>
      <c r="F1060" s="200" t="s">
        <v>1308</v>
      </c>
      <c r="I1060" s="192"/>
      <c r="J1060" s="201">
        <f>BK1060</f>
        <v>0</v>
      </c>
      <c r="L1060" s="189"/>
      <c r="M1060" s="194"/>
      <c r="N1060" s="195"/>
      <c r="O1060" s="195"/>
      <c r="P1060" s="196">
        <f>SUM(P1061:P1105)</f>
        <v>0</v>
      </c>
      <c r="Q1060" s="195"/>
      <c r="R1060" s="196">
        <f>SUM(R1061:R1105)</f>
        <v>0</v>
      </c>
      <c r="S1060" s="195"/>
      <c r="T1060" s="197">
        <f>SUM(T1061:T1105)</f>
        <v>0</v>
      </c>
      <c r="AR1060" s="190" t="s">
        <v>82</v>
      </c>
      <c r="AT1060" s="198" t="s">
        <v>72</v>
      </c>
      <c r="AU1060" s="198" t="s">
        <v>78</v>
      </c>
      <c r="AY1060" s="190" t="s">
        <v>158</v>
      </c>
      <c r="BK1060" s="199">
        <f>SUM(BK1061:BK1105)</f>
        <v>0</v>
      </c>
    </row>
    <row r="1061" spans="2:65" s="1" customFormat="1" ht="25.5" customHeight="1">
      <c r="B1061" s="202"/>
      <c r="C1061" s="203" t="s">
        <v>1272</v>
      </c>
      <c r="D1061" s="203" t="s">
        <v>160</v>
      </c>
      <c r="E1061" s="204" t="s">
        <v>1310</v>
      </c>
      <c r="F1061" s="205" t="s">
        <v>1311</v>
      </c>
      <c r="G1061" s="206" t="s">
        <v>304</v>
      </c>
      <c r="H1061" s="207">
        <v>353.5</v>
      </c>
      <c r="I1061" s="208"/>
      <c r="J1061" s="209">
        <f>ROUND(I1061*H1061,2)</f>
        <v>0</v>
      </c>
      <c r="K1061" s="205" t="s">
        <v>164</v>
      </c>
      <c r="L1061" s="47"/>
      <c r="M1061" s="210" t="s">
        <v>5</v>
      </c>
      <c r="N1061" s="211" t="s">
        <v>44</v>
      </c>
      <c r="O1061" s="48"/>
      <c r="P1061" s="212">
        <f>O1061*H1061</f>
        <v>0</v>
      </c>
      <c r="Q1061" s="212">
        <v>0</v>
      </c>
      <c r="R1061" s="212">
        <f>Q1061*H1061</f>
        <v>0</v>
      </c>
      <c r="S1061" s="212">
        <v>0</v>
      </c>
      <c r="T1061" s="213">
        <f>S1061*H1061</f>
        <v>0</v>
      </c>
      <c r="AR1061" s="25" t="s">
        <v>255</v>
      </c>
      <c r="AT1061" s="25" t="s">
        <v>160</v>
      </c>
      <c r="AU1061" s="25" t="s">
        <v>82</v>
      </c>
      <c r="AY1061" s="25" t="s">
        <v>158</v>
      </c>
      <c r="BE1061" s="214">
        <f>IF(N1061="základní",J1061,0)</f>
        <v>0</v>
      </c>
      <c r="BF1061" s="214">
        <f>IF(N1061="snížená",J1061,0)</f>
        <v>0</v>
      </c>
      <c r="BG1061" s="214">
        <f>IF(N1061="zákl. přenesená",J1061,0)</f>
        <v>0</v>
      </c>
      <c r="BH1061" s="214">
        <f>IF(N1061="sníž. přenesená",J1061,0)</f>
        <v>0</v>
      </c>
      <c r="BI1061" s="214">
        <f>IF(N1061="nulová",J1061,0)</f>
        <v>0</v>
      </c>
      <c r="BJ1061" s="25" t="s">
        <v>78</v>
      </c>
      <c r="BK1061" s="214">
        <f>ROUND(I1061*H1061,2)</f>
        <v>0</v>
      </c>
      <c r="BL1061" s="25" t="s">
        <v>255</v>
      </c>
      <c r="BM1061" s="25" t="s">
        <v>2839</v>
      </c>
    </row>
    <row r="1062" spans="2:51" s="11" customFormat="1" ht="13.5">
      <c r="B1062" s="215"/>
      <c r="D1062" s="216" t="s">
        <v>166</v>
      </c>
      <c r="E1062" s="217" t="s">
        <v>5</v>
      </c>
      <c r="F1062" s="218" t="s">
        <v>588</v>
      </c>
      <c r="H1062" s="217" t="s">
        <v>5</v>
      </c>
      <c r="I1062" s="219"/>
      <c r="L1062" s="215"/>
      <c r="M1062" s="220"/>
      <c r="N1062" s="221"/>
      <c r="O1062" s="221"/>
      <c r="P1062" s="221"/>
      <c r="Q1062" s="221"/>
      <c r="R1062" s="221"/>
      <c r="S1062" s="221"/>
      <c r="T1062" s="222"/>
      <c r="AT1062" s="217" t="s">
        <v>166</v>
      </c>
      <c r="AU1062" s="217" t="s">
        <v>82</v>
      </c>
      <c r="AV1062" s="11" t="s">
        <v>78</v>
      </c>
      <c r="AW1062" s="11" t="s">
        <v>36</v>
      </c>
      <c r="AX1062" s="11" t="s">
        <v>73</v>
      </c>
      <c r="AY1062" s="217" t="s">
        <v>158</v>
      </c>
    </row>
    <row r="1063" spans="2:51" s="12" customFormat="1" ht="13.5">
      <c r="B1063" s="223"/>
      <c r="D1063" s="216" t="s">
        <v>166</v>
      </c>
      <c r="E1063" s="224" t="s">
        <v>5</v>
      </c>
      <c r="F1063" s="225" t="s">
        <v>2840</v>
      </c>
      <c r="H1063" s="226">
        <v>170.5</v>
      </c>
      <c r="I1063" s="227"/>
      <c r="L1063" s="223"/>
      <c r="M1063" s="228"/>
      <c r="N1063" s="229"/>
      <c r="O1063" s="229"/>
      <c r="P1063" s="229"/>
      <c r="Q1063" s="229"/>
      <c r="R1063" s="229"/>
      <c r="S1063" s="229"/>
      <c r="T1063" s="230"/>
      <c r="AT1063" s="224" t="s">
        <v>166</v>
      </c>
      <c r="AU1063" s="224" t="s">
        <v>82</v>
      </c>
      <c r="AV1063" s="12" t="s">
        <v>82</v>
      </c>
      <c r="AW1063" s="12" t="s">
        <v>36</v>
      </c>
      <c r="AX1063" s="12" t="s">
        <v>73</v>
      </c>
      <c r="AY1063" s="224" t="s">
        <v>158</v>
      </c>
    </row>
    <row r="1064" spans="2:51" s="11" customFormat="1" ht="13.5">
      <c r="B1064" s="215"/>
      <c r="D1064" s="216" t="s">
        <v>166</v>
      </c>
      <c r="E1064" s="217" t="s">
        <v>5</v>
      </c>
      <c r="F1064" s="218" t="s">
        <v>794</v>
      </c>
      <c r="H1064" s="217" t="s">
        <v>5</v>
      </c>
      <c r="I1064" s="219"/>
      <c r="L1064" s="215"/>
      <c r="M1064" s="220"/>
      <c r="N1064" s="221"/>
      <c r="O1064" s="221"/>
      <c r="P1064" s="221"/>
      <c r="Q1064" s="221"/>
      <c r="R1064" s="221"/>
      <c r="S1064" s="221"/>
      <c r="T1064" s="222"/>
      <c r="AT1064" s="217" t="s">
        <v>166</v>
      </c>
      <c r="AU1064" s="217" t="s">
        <v>82</v>
      </c>
      <c r="AV1064" s="11" t="s">
        <v>78</v>
      </c>
      <c r="AW1064" s="11" t="s">
        <v>36</v>
      </c>
      <c r="AX1064" s="11" t="s">
        <v>73</v>
      </c>
      <c r="AY1064" s="217" t="s">
        <v>158</v>
      </c>
    </row>
    <row r="1065" spans="2:51" s="12" customFormat="1" ht="13.5">
      <c r="B1065" s="223"/>
      <c r="D1065" s="216" t="s">
        <v>166</v>
      </c>
      <c r="E1065" s="224" t="s">
        <v>5</v>
      </c>
      <c r="F1065" s="225" t="s">
        <v>2841</v>
      </c>
      <c r="H1065" s="226">
        <v>84</v>
      </c>
      <c r="I1065" s="227"/>
      <c r="L1065" s="223"/>
      <c r="M1065" s="228"/>
      <c r="N1065" s="229"/>
      <c r="O1065" s="229"/>
      <c r="P1065" s="229"/>
      <c r="Q1065" s="229"/>
      <c r="R1065" s="229"/>
      <c r="S1065" s="229"/>
      <c r="T1065" s="230"/>
      <c r="AT1065" s="224" t="s">
        <v>166</v>
      </c>
      <c r="AU1065" s="224" t="s">
        <v>82</v>
      </c>
      <c r="AV1065" s="12" t="s">
        <v>82</v>
      </c>
      <c r="AW1065" s="12" t="s">
        <v>36</v>
      </c>
      <c r="AX1065" s="12" t="s">
        <v>73</v>
      </c>
      <c r="AY1065" s="224" t="s">
        <v>158</v>
      </c>
    </row>
    <row r="1066" spans="2:51" s="11" customFormat="1" ht="13.5">
      <c r="B1066" s="215"/>
      <c r="D1066" s="216" t="s">
        <v>166</v>
      </c>
      <c r="E1066" s="217" t="s">
        <v>5</v>
      </c>
      <c r="F1066" s="218" t="s">
        <v>593</v>
      </c>
      <c r="H1066" s="217" t="s">
        <v>5</v>
      </c>
      <c r="I1066" s="219"/>
      <c r="L1066" s="215"/>
      <c r="M1066" s="220"/>
      <c r="N1066" s="221"/>
      <c r="O1066" s="221"/>
      <c r="P1066" s="221"/>
      <c r="Q1066" s="221"/>
      <c r="R1066" s="221"/>
      <c r="S1066" s="221"/>
      <c r="T1066" s="222"/>
      <c r="AT1066" s="217" t="s">
        <v>166</v>
      </c>
      <c r="AU1066" s="217" t="s">
        <v>82</v>
      </c>
      <c r="AV1066" s="11" t="s">
        <v>78</v>
      </c>
      <c r="AW1066" s="11" t="s">
        <v>36</v>
      </c>
      <c r="AX1066" s="11" t="s">
        <v>73</v>
      </c>
      <c r="AY1066" s="217" t="s">
        <v>158</v>
      </c>
    </row>
    <row r="1067" spans="2:51" s="12" customFormat="1" ht="13.5">
      <c r="B1067" s="223"/>
      <c r="D1067" s="216" t="s">
        <v>166</v>
      </c>
      <c r="E1067" s="224" t="s">
        <v>5</v>
      </c>
      <c r="F1067" s="225" t="s">
        <v>2842</v>
      </c>
      <c r="H1067" s="226">
        <v>99</v>
      </c>
      <c r="I1067" s="227"/>
      <c r="L1067" s="223"/>
      <c r="M1067" s="228"/>
      <c r="N1067" s="229"/>
      <c r="O1067" s="229"/>
      <c r="P1067" s="229"/>
      <c r="Q1067" s="229"/>
      <c r="R1067" s="229"/>
      <c r="S1067" s="229"/>
      <c r="T1067" s="230"/>
      <c r="AT1067" s="224" t="s">
        <v>166</v>
      </c>
      <c r="AU1067" s="224" t="s">
        <v>82</v>
      </c>
      <c r="AV1067" s="12" t="s">
        <v>82</v>
      </c>
      <c r="AW1067" s="12" t="s">
        <v>36</v>
      </c>
      <c r="AX1067" s="12" t="s">
        <v>73</v>
      </c>
      <c r="AY1067" s="224" t="s">
        <v>158</v>
      </c>
    </row>
    <row r="1068" spans="2:51" s="13" customFormat="1" ht="13.5">
      <c r="B1068" s="231"/>
      <c r="D1068" s="216" t="s">
        <v>166</v>
      </c>
      <c r="E1068" s="232" t="s">
        <v>5</v>
      </c>
      <c r="F1068" s="233" t="s">
        <v>169</v>
      </c>
      <c r="H1068" s="234">
        <v>353.5</v>
      </c>
      <c r="I1068" s="235"/>
      <c r="L1068" s="231"/>
      <c r="M1068" s="236"/>
      <c r="N1068" s="237"/>
      <c r="O1068" s="237"/>
      <c r="P1068" s="237"/>
      <c r="Q1068" s="237"/>
      <c r="R1068" s="237"/>
      <c r="S1068" s="237"/>
      <c r="T1068" s="238"/>
      <c r="AT1068" s="232" t="s">
        <v>166</v>
      </c>
      <c r="AU1068" s="232" t="s">
        <v>82</v>
      </c>
      <c r="AV1068" s="13" t="s">
        <v>88</v>
      </c>
      <c r="AW1068" s="13" t="s">
        <v>36</v>
      </c>
      <c r="AX1068" s="13" t="s">
        <v>78</v>
      </c>
      <c r="AY1068" s="232" t="s">
        <v>158</v>
      </c>
    </row>
    <row r="1069" spans="2:65" s="1" customFormat="1" ht="16.5" customHeight="1">
      <c r="B1069" s="202"/>
      <c r="C1069" s="203" t="s">
        <v>1279</v>
      </c>
      <c r="D1069" s="203" t="s">
        <v>160</v>
      </c>
      <c r="E1069" s="204" t="s">
        <v>1316</v>
      </c>
      <c r="F1069" s="205" t="s">
        <v>1317</v>
      </c>
      <c r="G1069" s="206" t="s">
        <v>304</v>
      </c>
      <c r="H1069" s="207">
        <v>591.3</v>
      </c>
      <c r="I1069" s="208"/>
      <c r="J1069" s="209">
        <f>ROUND(I1069*H1069,2)</f>
        <v>0</v>
      </c>
      <c r="K1069" s="205" t="s">
        <v>164</v>
      </c>
      <c r="L1069" s="47"/>
      <c r="M1069" s="210" t="s">
        <v>5</v>
      </c>
      <c r="N1069" s="211" t="s">
        <v>44</v>
      </c>
      <c r="O1069" s="48"/>
      <c r="P1069" s="212">
        <f>O1069*H1069</f>
        <v>0</v>
      </c>
      <c r="Q1069" s="212">
        <v>0</v>
      </c>
      <c r="R1069" s="212">
        <f>Q1069*H1069</f>
        <v>0</v>
      </c>
      <c r="S1069" s="212">
        <v>0</v>
      </c>
      <c r="T1069" s="213">
        <f>S1069*H1069</f>
        <v>0</v>
      </c>
      <c r="AR1069" s="25" t="s">
        <v>255</v>
      </c>
      <c r="AT1069" s="25" t="s">
        <v>160</v>
      </c>
      <c r="AU1069" s="25" t="s">
        <v>82</v>
      </c>
      <c r="AY1069" s="25" t="s">
        <v>158</v>
      </c>
      <c r="BE1069" s="214">
        <f>IF(N1069="základní",J1069,0)</f>
        <v>0</v>
      </c>
      <c r="BF1069" s="214">
        <f>IF(N1069="snížená",J1069,0)</f>
        <v>0</v>
      </c>
      <c r="BG1069" s="214">
        <f>IF(N1069="zákl. přenesená",J1069,0)</f>
        <v>0</v>
      </c>
      <c r="BH1069" s="214">
        <f>IF(N1069="sníž. přenesená",J1069,0)</f>
        <v>0</v>
      </c>
      <c r="BI1069" s="214">
        <f>IF(N1069="nulová",J1069,0)</f>
        <v>0</v>
      </c>
      <c r="BJ1069" s="25" t="s">
        <v>78</v>
      </c>
      <c r="BK1069" s="214">
        <f>ROUND(I1069*H1069,2)</f>
        <v>0</v>
      </c>
      <c r="BL1069" s="25" t="s">
        <v>255</v>
      </c>
      <c r="BM1069" s="25" t="s">
        <v>2843</v>
      </c>
    </row>
    <row r="1070" spans="2:51" s="11" customFormat="1" ht="13.5">
      <c r="B1070" s="215"/>
      <c r="D1070" s="216" t="s">
        <v>166</v>
      </c>
      <c r="E1070" s="217" t="s">
        <v>5</v>
      </c>
      <c r="F1070" s="218" t="s">
        <v>684</v>
      </c>
      <c r="H1070" s="217" t="s">
        <v>5</v>
      </c>
      <c r="I1070" s="219"/>
      <c r="L1070" s="215"/>
      <c r="M1070" s="220"/>
      <c r="N1070" s="221"/>
      <c r="O1070" s="221"/>
      <c r="P1070" s="221"/>
      <c r="Q1070" s="221"/>
      <c r="R1070" s="221"/>
      <c r="S1070" s="221"/>
      <c r="T1070" s="222"/>
      <c r="AT1070" s="217" t="s">
        <v>166</v>
      </c>
      <c r="AU1070" s="217" t="s">
        <v>82</v>
      </c>
      <c r="AV1070" s="11" t="s">
        <v>78</v>
      </c>
      <c r="AW1070" s="11" t="s">
        <v>36</v>
      </c>
      <c r="AX1070" s="11" t="s">
        <v>73</v>
      </c>
      <c r="AY1070" s="217" t="s">
        <v>158</v>
      </c>
    </row>
    <row r="1071" spans="2:51" s="12" customFormat="1" ht="13.5">
      <c r="B1071" s="223"/>
      <c r="D1071" s="216" t="s">
        <v>166</v>
      </c>
      <c r="E1071" s="224" t="s">
        <v>5</v>
      </c>
      <c r="F1071" s="225" t="s">
        <v>2844</v>
      </c>
      <c r="H1071" s="226">
        <v>60</v>
      </c>
      <c r="I1071" s="227"/>
      <c r="L1071" s="223"/>
      <c r="M1071" s="228"/>
      <c r="N1071" s="229"/>
      <c r="O1071" s="229"/>
      <c r="P1071" s="229"/>
      <c r="Q1071" s="229"/>
      <c r="R1071" s="229"/>
      <c r="S1071" s="229"/>
      <c r="T1071" s="230"/>
      <c r="AT1071" s="224" t="s">
        <v>166</v>
      </c>
      <c r="AU1071" s="224" t="s">
        <v>82</v>
      </c>
      <c r="AV1071" s="12" t="s">
        <v>82</v>
      </c>
      <c r="AW1071" s="12" t="s">
        <v>36</v>
      </c>
      <c r="AX1071" s="12" t="s">
        <v>73</v>
      </c>
      <c r="AY1071" s="224" t="s">
        <v>158</v>
      </c>
    </row>
    <row r="1072" spans="2:51" s="12" customFormat="1" ht="13.5">
      <c r="B1072" s="223"/>
      <c r="D1072" s="216" t="s">
        <v>166</v>
      </c>
      <c r="E1072" s="224" t="s">
        <v>5</v>
      </c>
      <c r="F1072" s="225" t="s">
        <v>2845</v>
      </c>
      <c r="H1072" s="226">
        <v>72</v>
      </c>
      <c r="I1072" s="227"/>
      <c r="L1072" s="223"/>
      <c r="M1072" s="228"/>
      <c r="N1072" s="229"/>
      <c r="O1072" s="229"/>
      <c r="P1072" s="229"/>
      <c r="Q1072" s="229"/>
      <c r="R1072" s="229"/>
      <c r="S1072" s="229"/>
      <c r="T1072" s="230"/>
      <c r="AT1072" s="224" t="s">
        <v>166</v>
      </c>
      <c r="AU1072" s="224" t="s">
        <v>82</v>
      </c>
      <c r="AV1072" s="12" t="s">
        <v>82</v>
      </c>
      <c r="AW1072" s="12" t="s">
        <v>36</v>
      </c>
      <c r="AX1072" s="12" t="s">
        <v>73</v>
      </c>
      <c r="AY1072" s="224" t="s">
        <v>158</v>
      </c>
    </row>
    <row r="1073" spans="2:51" s="12" customFormat="1" ht="13.5">
      <c r="B1073" s="223"/>
      <c r="D1073" s="216" t="s">
        <v>166</v>
      </c>
      <c r="E1073" s="224" t="s">
        <v>5</v>
      </c>
      <c r="F1073" s="225" t="s">
        <v>2846</v>
      </c>
      <c r="H1073" s="226">
        <v>78</v>
      </c>
      <c r="I1073" s="227"/>
      <c r="L1073" s="223"/>
      <c r="M1073" s="228"/>
      <c r="N1073" s="229"/>
      <c r="O1073" s="229"/>
      <c r="P1073" s="229"/>
      <c r="Q1073" s="229"/>
      <c r="R1073" s="229"/>
      <c r="S1073" s="229"/>
      <c r="T1073" s="230"/>
      <c r="AT1073" s="224" t="s">
        <v>166</v>
      </c>
      <c r="AU1073" s="224" t="s">
        <v>82</v>
      </c>
      <c r="AV1073" s="12" t="s">
        <v>82</v>
      </c>
      <c r="AW1073" s="12" t="s">
        <v>36</v>
      </c>
      <c r="AX1073" s="12" t="s">
        <v>73</v>
      </c>
      <c r="AY1073" s="224" t="s">
        <v>158</v>
      </c>
    </row>
    <row r="1074" spans="2:51" s="12" customFormat="1" ht="13.5">
      <c r="B1074" s="223"/>
      <c r="D1074" s="216" t="s">
        <v>166</v>
      </c>
      <c r="E1074" s="224" t="s">
        <v>5</v>
      </c>
      <c r="F1074" s="225" t="s">
        <v>2847</v>
      </c>
      <c r="H1074" s="226">
        <v>37.5</v>
      </c>
      <c r="I1074" s="227"/>
      <c r="L1074" s="223"/>
      <c r="M1074" s="228"/>
      <c r="N1074" s="229"/>
      <c r="O1074" s="229"/>
      <c r="P1074" s="229"/>
      <c r="Q1074" s="229"/>
      <c r="R1074" s="229"/>
      <c r="S1074" s="229"/>
      <c r="T1074" s="230"/>
      <c r="AT1074" s="224" t="s">
        <v>166</v>
      </c>
      <c r="AU1074" s="224" t="s">
        <v>82</v>
      </c>
      <c r="AV1074" s="12" t="s">
        <v>82</v>
      </c>
      <c r="AW1074" s="12" t="s">
        <v>36</v>
      </c>
      <c r="AX1074" s="12" t="s">
        <v>73</v>
      </c>
      <c r="AY1074" s="224" t="s">
        <v>158</v>
      </c>
    </row>
    <row r="1075" spans="2:51" s="11" customFormat="1" ht="13.5">
      <c r="B1075" s="215"/>
      <c r="D1075" s="216" t="s">
        <v>166</v>
      </c>
      <c r="E1075" s="217" t="s">
        <v>5</v>
      </c>
      <c r="F1075" s="218" t="s">
        <v>680</v>
      </c>
      <c r="H1075" s="217" t="s">
        <v>5</v>
      </c>
      <c r="I1075" s="219"/>
      <c r="L1075" s="215"/>
      <c r="M1075" s="220"/>
      <c r="N1075" s="221"/>
      <c r="O1075" s="221"/>
      <c r="P1075" s="221"/>
      <c r="Q1075" s="221"/>
      <c r="R1075" s="221"/>
      <c r="S1075" s="221"/>
      <c r="T1075" s="222"/>
      <c r="AT1075" s="217" t="s">
        <v>166</v>
      </c>
      <c r="AU1075" s="217" t="s">
        <v>82</v>
      </c>
      <c r="AV1075" s="11" t="s">
        <v>78</v>
      </c>
      <c r="AW1075" s="11" t="s">
        <v>36</v>
      </c>
      <c r="AX1075" s="11" t="s">
        <v>73</v>
      </c>
      <c r="AY1075" s="217" t="s">
        <v>158</v>
      </c>
    </row>
    <row r="1076" spans="2:51" s="12" customFormat="1" ht="13.5">
      <c r="B1076" s="223"/>
      <c r="D1076" s="216" t="s">
        <v>166</v>
      </c>
      <c r="E1076" s="224" t="s">
        <v>5</v>
      </c>
      <c r="F1076" s="225" t="s">
        <v>2848</v>
      </c>
      <c r="H1076" s="226">
        <v>20.3</v>
      </c>
      <c r="I1076" s="227"/>
      <c r="L1076" s="223"/>
      <c r="M1076" s="228"/>
      <c r="N1076" s="229"/>
      <c r="O1076" s="229"/>
      <c r="P1076" s="229"/>
      <c r="Q1076" s="229"/>
      <c r="R1076" s="229"/>
      <c r="S1076" s="229"/>
      <c r="T1076" s="230"/>
      <c r="AT1076" s="224" t="s">
        <v>166</v>
      </c>
      <c r="AU1076" s="224" t="s">
        <v>82</v>
      </c>
      <c r="AV1076" s="12" t="s">
        <v>82</v>
      </c>
      <c r="AW1076" s="12" t="s">
        <v>36</v>
      </c>
      <c r="AX1076" s="12" t="s">
        <v>73</v>
      </c>
      <c r="AY1076" s="224" t="s">
        <v>158</v>
      </c>
    </row>
    <row r="1077" spans="2:51" s="12" customFormat="1" ht="13.5">
      <c r="B1077" s="223"/>
      <c r="D1077" s="216" t="s">
        <v>166</v>
      </c>
      <c r="E1077" s="224" t="s">
        <v>5</v>
      </c>
      <c r="F1077" s="225" t="s">
        <v>2849</v>
      </c>
      <c r="H1077" s="226">
        <v>31.5</v>
      </c>
      <c r="I1077" s="227"/>
      <c r="L1077" s="223"/>
      <c r="M1077" s="228"/>
      <c r="N1077" s="229"/>
      <c r="O1077" s="229"/>
      <c r="P1077" s="229"/>
      <c r="Q1077" s="229"/>
      <c r="R1077" s="229"/>
      <c r="S1077" s="229"/>
      <c r="T1077" s="230"/>
      <c r="AT1077" s="224" t="s">
        <v>166</v>
      </c>
      <c r="AU1077" s="224" t="s">
        <v>82</v>
      </c>
      <c r="AV1077" s="12" t="s">
        <v>82</v>
      </c>
      <c r="AW1077" s="12" t="s">
        <v>36</v>
      </c>
      <c r="AX1077" s="12" t="s">
        <v>73</v>
      </c>
      <c r="AY1077" s="224" t="s">
        <v>158</v>
      </c>
    </row>
    <row r="1078" spans="2:51" s="11" customFormat="1" ht="13.5">
      <c r="B1078" s="215"/>
      <c r="D1078" s="216" t="s">
        <v>166</v>
      </c>
      <c r="E1078" s="217" t="s">
        <v>5</v>
      </c>
      <c r="F1078" s="218" t="s">
        <v>287</v>
      </c>
      <c r="H1078" s="217" t="s">
        <v>5</v>
      </c>
      <c r="I1078" s="219"/>
      <c r="L1078" s="215"/>
      <c r="M1078" s="220"/>
      <c r="N1078" s="221"/>
      <c r="O1078" s="221"/>
      <c r="P1078" s="221"/>
      <c r="Q1078" s="221"/>
      <c r="R1078" s="221"/>
      <c r="S1078" s="221"/>
      <c r="T1078" s="222"/>
      <c r="AT1078" s="217" t="s">
        <v>166</v>
      </c>
      <c r="AU1078" s="217" t="s">
        <v>82</v>
      </c>
      <c r="AV1078" s="11" t="s">
        <v>78</v>
      </c>
      <c r="AW1078" s="11" t="s">
        <v>36</v>
      </c>
      <c r="AX1078" s="11" t="s">
        <v>73</v>
      </c>
      <c r="AY1078" s="217" t="s">
        <v>158</v>
      </c>
    </row>
    <row r="1079" spans="2:51" s="12" customFormat="1" ht="13.5">
      <c r="B1079" s="223"/>
      <c r="D1079" s="216" t="s">
        <v>166</v>
      </c>
      <c r="E1079" s="224" t="s">
        <v>5</v>
      </c>
      <c r="F1079" s="225" t="s">
        <v>2850</v>
      </c>
      <c r="H1079" s="226">
        <v>31.2</v>
      </c>
      <c r="I1079" s="227"/>
      <c r="L1079" s="223"/>
      <c r="M1079" s="228"/>
      <c r="N1079" s="229"/>
      <c r="O1079" s="229"/>
      <c r="P1079" s="229"/>
      <c r="Q1079" s="229"/>
      <c r="R1079" s="229"/>
      <c r="S1079" s="229"/>
      <c r="T1079" s="230"/>
      <c r="AT1079" s="224" t="s">
        <v>166</v>
      </c>
      <c r="AU1079" s="224" t="s">
        <v>82</v>
      </c>
      <c r="AV1079" s="12" t="s">
        <v>82</v>
      </c>
      <c r="AW1079" s="12" t="s">
        <v>36</v>
      </c>
      <c r="AX1079" s="12" t="s">
        <v>73</v>
      </c>
      <c r="AY1079" s="224" t="s">
        <v>158</v>
      </c>
    </row>
    <row r="1080" spans="2:51" s="12" customFormat="1" ht="13.5">
      <c r="B1080" s="223"/>
      <c r="D1080" s="216" t="s">
        <v>166</v>
      </c>
      <c r="E1080" s="224" t="s">
        <v>5</v>
      </c>
      <c r="F1080" s="225" t="s">
        <v>2851</v>
      </c>
      <c r="H1080" s="226">
        <v>19.8</v>
      </c>
      <c r="I1080" s="227"/>
      <c r="L1080" s="223"/>
      <c r="M1080" s="228"/>
      <c r="N1080" s="229"/>
      <c r="O1080" s="229"/>
      <c r="P1080" s="229"/>
      <c r="Q1080" s="229"/>
      <c r="R1080" s="229"/>
      <c r="S1080" s="229"/>
      <c r="T1080" s="230"/>
      <c r="AT1080" s="224" t="s">
        <v>166</v>
      </c>
      <c r="AU1080" s="224" t="s">
        <v>82</v>
      </c>
      <c r="AV1080" s="12" t="s">
        <v>82</v>
      </c>
      <c r="AW1080" s="12" t="s">
        <v>36</v>
      </c>
      <c r="AX1080" s="12" t="s">
        <v>73</v>
      </c>
      <c r="AY1080" s="224" t="s">
        <v>158</v>
      </c>
    </row>
    <row r="1081" spans="2:51" s="11" customFormat="1" ht="13.5">
      <c r="B1081" s="215"/>
      <c r="D1081" s="216" t="s">
        <v>166</v>
      </c>
      <c r="E1081" s="217" t="s">
        <v>5</v>
      </c>
      <c r="F1081" s="218" t="s">
        <v>687</v>
      </c>
      <c r="H1081" s="217" t="s">
        <v>5</v>
      </c>
      <c r="I1081" s="219"/>
      <c r="L1081" s="215"/>
      <c r="M1081" s="220"/>
      <c r="N1081" s="221"/>
      <c r="O1081" s="221"/>
      <c r="P1081" s="221"/>
      <c r="Q1081" s="221"/>
      <c r="R1081" s="221"/>
      <c r="S1081" s="221"/>
      <c r="T1081" s="222"/>
      <c r="AT1081" s="217" t="s">
        <v>166</v>
      </c>
      <c r="AU1081" s="217" t="s">
        <v>82</v>
      </c>
      <c r="AV1081" s="11" t="s">
        <v>78</v>
      </c>
      <c r="AW1081" s="11" t="s">
        <v>36</v>
      </c>
      <c r="AX1081" s="11" t="s">
        <v>73</v>
      </c>
      <c r="AY1081" s="217" t="s">
        <v>158</v>
      </c>
    </row>
    <row r="1082" spans="2:51" s="12" customFormat="1" ht="13.5">
      <c r="B1082" s="223"/>
      <c r="D1082" s="216" t="s">
        <v>166</v>
      </c>
      <c r="E1082" s="224" t="s">
        <v>5</v>
      </c>
      <c r="F1082" s="225" t="s">
        <v>2852</v>
      </c>
      <c r="H1082" s="226">
        <v>60</v>
      </c>
      <c r="I1082" s="227"/>
      <c r="L1082" s="223"/>
      <c r="M1082" s="228"/>
      <c r="N1082" s="229"/>
      <c r="O1082" s="229"/>
      <c r="P1082" s="229"/>
      <c r="Q1082" s="229"/>
      <c r="R1082" s="229"/>
      <c r="S1082" s="229"/>
      <c r="T1082" s="230"/>
      <c r="AT1082" s="224" t="s">
        <v>166</v>
      </c>
      <c r="AU1082" s="224" t="s">
        <v>82</v>
      </c>
      <c r="AV1082" s="12" t="s">
        <v>82</v>
      </c>
      <c r="AW1082" s="12" t="s">
        <v>36</v>
      </c>
      <c r="AX1082" s="12" t="s">
        <v>73</v>
      </c>
      <c r="AY1082" s="224" t="s">
        <v>158</v>
      </c>
    </row>
    <row r="1083" spans="2:51" s="12" customFormat="1" ht="13.5">
      <c r="B1083" s="223"/>
      <c r="D1083" s="216" t="s">
        <v>166</v>
      </c>
      <c r="E1083" s="224" t="s">
        <v>5</v>
      </c>
      <c r="F1083" s="225" t="s">
        <v>2853</v>
      </c>
      <c r="H1083" s="226">
        <v>61.5</v>
      </c>
      <c r="I1083" s="227"/>
      <c r="L1083" s="223"/>
      <c r="M1083" s="228"/>
      <c r="N1083" s="229"/>
      <c r="O1083" s="229"/>
      <c r="P1083" s="229"/>
      <c r="Q1083" s="229"/>
      <c r="R1083" s="229"/>
      <c r="S1083" s="229"/>
      <c r="T1083" s="230"/>
      <c r="AT1083" s="224" t="s">
        <v>166</v>
      </c>
      <c r="AU1083" s="224" t="s">
        <v>82</v>
      </c>
      <c r="AV1083" s="12" t="s">
        <v>82</v>
      </c>
      <c r="AW1083" s="12" t="s">
        <v>36</v>
      </c>
      <c r="AX1083" s="12" t="s">
        <v>73</v>
      </c>
      <c r="AY1083" s="224" t="s">
        <v>158</v>
      </c>
    </row>
    <row r="1084" spans="2:51" s="12" customFormat="1" ht="13.5">
      <c r="B1084" s="223"/>
      <c r="D1084" s="216" t="s">
        <v>166</v>
      </c>
      <c r="E1084" s="224" t="s">
        <v>5</v>
      </c>
      <c r="F1084" s="225" t="s">
        <v>2854</v>
      </c>
      <c r="H1084" s="226">
        <v>67.5</v>
      </c>
      <c r="I1084" s="227"/>
      <c r="L1084" s="223"/>
      <c r="M1084" s="228"/>
      <c r="N1084" s="229"/>
      <c r="O1084" s="229"/>
      <c r="P1084" s="229"/>
      <c r="Q1084" s="229"/>
      <c r="R1084" s="229"/>
      <c r="S1084" s="229"/>
      <c r="T1084" s="230"/>
      <c r="AT1084" s="224" t="s">
        <v>166</v>
      </c>
      <c r="AU1084" s="224" t="s">
        <v>82</v>
      </c>
      <c r="AV1084" s="12" t="s">
        <v>82</v>
      </c>
      <c r="AW1084" s="12" t="s">
        <v>36</v>
      </c>
      <c r="AX1084" s="12" t="s">
        <v>73</v>
      </c>
      <c r="AY1084" s="224" t="s">
        <v>158</v>
      </c>
    </row>
    <row r="1085" spans="2:51" s="12" customFormat="1" ht="13.5">
      <c r="B1085" s="223"/>
      <c r="D1085" s="216" t="s">
        <v>166</v>
      </c>
      <c r="E1085" s="224" t="s">
        <v>5</v>
      </c>
      <c r="F1085" s="225" t="s">
        <v>2855</v>
      </c>
      <c r="H1085" s="226">
        <v>13.5</v>
      </c>
      <c r="I1085" s="227"/>
      <c r="L1085" s="223"/>
      <c r="M1085" s="228"/>
      <c r="N1085" s="229"/>
      <c r="O1085" s="229"/>
      <c r="P1085" s="229"/>
      <c r="Q1085" s="229"/>
      <c r="R1085" s="229"/>
      <c r="S1085" s="229"/>
      <c r="T1085" s="230"/>
      <c r="AT1085" s="224" t="s">
        <v>166</v>
      </c>
      <c r="AU1085" s="224" t="s">
        <v>82</v>
      </c>
      <c r="AV1085" s="12" t="s">
        <v>82</v>
      </c>
      <c r="AW1085" s="12" t="s">
        <v>36</v>
      </c>
      <c r="AX1085" s="12" t="s">
        <v>73</v>
      </c>
      <c r="AY1085" s="224" t="s">
        <v>158</v>
      </c>
    </row>
    <row r="1086" spans="2:51" s="12" customFormat="1" ht="13.5">
      <c r="B1086" s="223"/>
      <c r="D1086" s="216" t="s">
        <v>166</v>
      </c>
      <c r="E1086" s="224" t="s">
        <v>5</v>
      </c>
      <c r="F1086" s="225" t="s">
        <v>2856</v>
      </c>
      <c r="H1086" s="226">
        <v>7</v>
      </c>
      <c r="I1086" s="227"/>
      <c r="L1086" s="223"/>
      <c r="M1086" s="228"/>
      <c r="N1086" s="229"/>
      <c r="O1086" s="229"/>
      <c r="P1086" s="229"/>
      <c r="Q1086" s="229"/>
      <c r="R1086" s="229"/>
      <c r="S1086" s="229"/>
      <c r="T1086" s="230"/>
      <c r="AT1086" s="224" t="s">
        <v>166</v>
      </c>
      <c r="AU1086" s="224" t="s">
        <v>82</v>
      </c>
      <c r="AV1086" s="12" t="s">
        <v>82</v>
      </c>
      <c r="AW1086" s="12" t="s">
        <v>36</v>
      </c>
      <c r="AX1086" s="12" t="s">
        <v>73</v>
      </c>
      <c r="AY1086" s="224" t="s">
        <v>158</v>
      </c>
    </row>
    <row r="1087" spans="2:51" s="12" customFormat="1" ht="13.5">
      <c r="B1087" s="223"/>
      <c r="D1087" s="216" t="s">
        <v>166</v>
      </c>
      <c r="E1087" s="224" t="s">
        <v>5</v>
      </c>
      <c r="F1087" s="225" t="s">
        <v>2857</v>
      </c>
      <c r="H1087" s="226">
        <v>31.5</v>
      </c>
      <c r="I1087" s="227"/>
      <c r="L1087" s="223"/>
      <c r="M1087" s="228"/>
      <c r="N1087" s="229"/>
      <c r="O1087" s="229"/>
      <c r="P1087" s="229"/>
      <c r="Q1087" s="229"/>
      <c r="R1087" s="229"/>
      <c r="S1087" s="229"/>
      <c r="T1087" s="230"/>
      <c r="AT1087" s="224" t="s">
        <v>166</v>
      </c>
      <c r="AU1087" s="224" t="s">
        <v>82</v>
      </c>
      <c r="AV1087" s="12" t="s">
        <v>82</v>
      </c>
      <c r="AW1087" s="12" t="s">
        <v>36</v>
      </c>
      <c r="AX1087" s="12" t="s">
        <v>73</v>
      </c>
      <c r="AY1087" s="224" t="s">
        <v>158</v>
      </c>
    </row>
    <row r="1088" spans="2:51" s="13" customFormat="1" ht="13.5">
      <c r="B1088" s="231"/>
      <c r="D1088" s="216" t="s">
        <v>166</v>
      </c>
      <c r="E1088" s="232" t="s">
        <v>5</v>
      </c>
      <c r="F1088" s="233" t="s">
        <v>169</v>
      </c>
      <c r="H1088" s="234">
        <v>591.3</v>
      </c>
      <c r="I1088" s="235"/>
      <c r="L1088" s="231"/>
      <c r="M1088" s="236"/>
      <c r="N1088" s="237"/>
      <c r="O1088" s="237"/>
      <c r="P1088" s="237"/>
      <c r="Q1088" s="237"/>
      <c r="R1088" s="237"/>
      <c r="S1088" s="237"/>
      <c r="T1088" s="238"/>
      <c r="AT1088" s="232" t="s">
        <v>166</v>
      </c>
      <c r="AU1088" s="232" t="s">
        <v>82</v>
      </c>
      <c r="AV1088" s="13" t="s">
        <v>88</v>
      </c>
      <c r="AW1088" s="13" t="s">
        <v>36</v>
      </c>
      <c r="AX1088" s="13" t="s">
        <v>78</v>
      </c>
      <c r="AY1088" s="232" t="s">
        <v>158</v>
      </c>
    </row>
    <row r="1089" spans="2:65" s="1" customFormat="1" ht="318.75" customHeight="1">
      <c r="B1089" s="202"/>
      <c r="C1089" s="203" t="s">
        <v>1285</v>
      </c>
      <c r="D1089" s="203" t="s">
        <v>160</v>
      </c>
      <c r="E1089" s="204" t="s">
        <v>1338</v>
      </c>
      <c r="F1089" s="205" t="s">
        <v>2858</v>
      </c>
      <c r="G1089" s="206" t="s">
        <v>304</v>
      </c>
      <c r="H1089" s="207">
        <v>269.5</v>
      </c>
      <c r="I1089" s="208"/>
      <c r="J1089" s="209">
        <f>ROUND(I1089*H1089,2)</f>
        <v>0</v>
      </c>
      <c r="K1089" s="205" t="s">
        <v>5</v>
      </c>
      <c r="L1089" s="47"/>
      <c r="M1089" s="210" t="s">
        <v>5</v>
      </c>
      <c r="N1089" s="211" t="s">
        <v>44</v>
      </c>
      <c r="O1089" s="48"/>
      <c r="P1089" s="212">
        <f>O1089*H1089</f>
        <v>0</v>
      </c>
      <c r="Q1089" s="212">
        <v>0</v>
      </c>
      <c r="R1089" s="212">
        <f>Q1089*H1089</f>
        <v>0</v>
      </c>
      <c r="S1089" s="212">
        <v>0</v>
      </c>
      <c r="T1089" s="213">
        <f>S1089*H1089</f>
        <v>0</v>
      </c>
      <c r="AR1089" s="25" t="s">
        <v>255</v>
      </c>
      <c r="AT1089" s="25" t="s">
        <v>160</v>
      </c>
      <c r="AU1089" s="25" t="s">
        <v>82</v>
      </c>
      <c r="AY1089" s="25" t="s">
        <v>158</v>
      </c>
      <c r="BE1089" s="214">
        <f>IF(N1089="základní",J1089,0)</f>
        <v>0</v>
      </c>
      <c r="BF1089" s="214">
        <f>IF(N1089="snížená",J1089,0)</f>
        <v>0</v>
      </c>
      <c r="BG1089" s="214">
        <f>IF(N1089="zákl. přenesená",J1089,0)</f>
        <v>0</v>
      </c>
      <c r="BH1089" s="214">
        <f>IF(N1089="sníž. přenesená",J1089,0)</f>
        <v>0</v>
      </c>
      <c r="BI1089" s="214">
        <f>IF(N1089="nulová",J1089,0)</f>
        <v>0</v>
      </c>
      <c r="BJ1089" s="25" t="s">
        <v>78</v>
      </c>
      <c r="BK1089" s="214">
        <f>ROUND(I1089*H1089,2)</f>
        <v>0</v>
      </c>
      <c r="BL1089" s="25" t="s">
        <v>255</v>
      </c>
      <c r="BM1089" s="25" t="s">
        <v>2859</v>
      </c>
    </row>
    <row r="1090" spans="2:65" s="1" customFormat="1" ht="331.5" customHeight="1">
      <c r="B1090" s="202"/>
      <c r="C1090" s="203" t="s">
        <v>1291</v>
      </c>
      <c r="D1090" s="203" t="s">
        <v>160</v>
      </c>
      <c r="E1090" s="204" t="s">
        <v>1344</v>
      </c>
      <c r="F1090" s="205" t="s">
        <v>2860</v>
      </c>
      <c r="G1090" s="206" t="s">
        <v>304</v>
      </c>
      <c r="H1090" s="207">
        <v>74.9</v>
      </c>
      <c r="I1090" s="208"/>
      <c r="J1090" s="209">
        <f>ROUND(I1090*H1090,2)</f>
        <v>0</v>
      </c>
      <c r="K1090" s="205" t="s">
        <v>5</v>
      </c>
      <c r="L1090" s="47"/>
      <c r="M1090" s="210" t="s">
        <v>5</v>
      </c>
      <c r="N1090" s="211" t="s">
        <v>44</v>
      </c>
      <c r="O1090" s="48"/>
      <c r="P1090" s="212">
        <f>O1090*H1090</f>
        <v>0</v>
      </c>
      <c r="Q1090" s="212">
        <v>0</v>
      </c>
      <c r="R1090" s="212">
        <f>Q1090*H1090</f>
        <v>0</v>
      </c>
      <c r="S1090" s="212">
        <v>0</v>
      </c>
      <c r="T1090" s="213">
        <f>S1090*H1090</f>
        <v>0</v>
      </c>
      <c r="AR1090" s="25" t="s">
        <v>255</v>
      </c>
      <c r="AT1090" s="25" t="s">
        <v>160</v>
      </c>
      <c r="AU1090" s="25" t="s">
        <v>82</v>
      </c>
      <c r="AY1090" s="25" t="s">
        <v>158</v>
      </c>
      <c r="BE1090" s="214">
        <f>IF(N1090="základní",J1090,0)</f>
        <v>0</v>
      </c>
      <c r="BF1090" s="214">
        <f>IF(N1090="snížená",J1090,0)</f>
        <v>0</v>
      </c>
      <c r="BG1090" s="214">
        <f>IF(N1090="zákl. přenesená",J1090,0)</f>
        <v>0</v>
      </c>
      <c r="BH1090" s="214">
        <f>IF(N1090="sníž. přenesená",J1090,0)</f>
        <v>0</v>
      </c>
      <c r="BI1090" s="214">
        <f>IF(N1090="nulová",J1090,0)</f>
        <v>0</v>
      </c>
      <c r="BJ1090" s="25" t="s">
        <v>78</v>
      </c>
      <c r="BK1090" s="214">
        <f>ROUND(I1090*H1090,2)</f>
        <v>0</v>
      </c>
      <c r="BL1090" s="25" t="s">
        <v>255</v>
      </c>
      <c r="BM1090" s="25" t="s">
        <v>2861</v>
      </c>
    </row>
    <row r="1091" spans="2:65" s="1" customFormat="1" ht="293.25" customHeight="1">
      <c r="B1091" s="202"/>
      <c r="C1091" s="203" t="s">
        <v>1298</v>
      </c>
      <c r="D1091" s="203" t="s">
        <v>160</v>
      </c>
      <c r="E1091" s="204" t="s">
        <v>2862</v>
      </c>
      <c r="F1091" s="205" t="s">
        <v>2863</v>
      </c>
      <c r="G1091" s="206" t="s">
        <v>304</v>
      </c>
      <c r="H1091" s="207">
        <v>605.5</v>
      </c>
      <c r="I1091" s="208"/>
      <c r="J1091" s="209">
        <f>ROUND(I1091*H1091,2)</f>
        <v>0</v>
      </c>
      <c r="K1091" s="205" t="s">
        <v>5</v>
      </c>
      <c r="L1091" s="47"/>
      <c r="M1091" s="210" t="s">
        <v>5</v>
      </c>
      <c r="N1091" s="211" t="s">
        <v>44</v>
      </c>
      <c r="O1091" s="48"/>
      <c r="P1091" s="212">
        <f>O1091*H1091</f>
        <v>0</v>
      </c>
      <c r="Q1091" s="212">
        <v>0</v>
      </c>
      <c r="R1091" s="212">
        <f>Q1091*H1091</f>
        <v>0</v>
      </c>
      <c r="S1091" s="212">
        <v>0</v>
      </c>
      <c r="T1091" s="213">
        <f>S1091*H1091</f>
        <v>0</v>
      </c>
      <c r="AR1091" s="25" t="s">
        <v>255</v>
      </c>
      <c r="AT1091" s="25" t="s">
        <v>160</v>
      </c>
      <c r="AU1091" s="25" t="s">
        <v>82</v>
      </c>
      <c r="AY1091" s="25" t="s">
        <v>158</v>
      </c>
      <c r="BE1091" s="214">
        <f>IF(N1091="základní",J1091,0)</f>
        <v>0</v>
      </c>
      <c r="BF1091" s="214">
        <f>IF(N1091="snížená",J1091,0)</f>
        <v>0</v>
      </c>
      <c r="BG1091" s="214">
        <f>IF(N1091="zákl. přenesená",J1091,0)</f>
        <v>0</v>
      </c>
      <c r="BH1091" s="214">
        <f>IF(N1091="sníž. přenesená",J1091,0)</f>
        <v>0</v>
      </c>
      <c r="BI1091" s="214">
        <f>IF(N1091="nulová",J1091,0)</f>
        <v>0</v>
      </c>
      <c r="BJ1091" s="25" t="s">
        <v>78</v>
      </c>
      <c r="BK1091" s="214">
        <f>ROUND(I1091*H1091,2)</f>
        <v>0</v>
      </c>
      <c r="BL1091" s="25" t="s">
        <v>255</v>
      </c>
      <c r="BM1091" s="25" t="s">
        <v>2864</v>
      </c>
    </row>
    <row r="1092" spans="2:65" s="1" customFormat="1" ht="306" customHeight="1">
      <c r="B1092" s="202"/>
      <c r="C1092" s="203" t="s">
        <v>1302</v>
      </c>
      <c r="D1092" s="203" t="s">
        <v>160</v>
      </c>
      <c r="E1092" s="204" t="s">
        <v>2865</v>
      </c>
      <c r="F1092" s="205" t="s">
        <v>2866</v>
      </c>
      <c r="G1092" s="206" t="s">
        <v>853</v>
      </c>
      <c r="H1092" s="207">
        <v>1</v>
      </c>
      <c r="I1092" s="208"/>
      <c r="J1092" s="209">
        <f>ROUND(I1092*H1092,2)</f>
        <v>0</v>
      </c>
      <c r="K1092" s="205" t="s">
        <v>5</v>
      </c>
      <c r="L1092" s="47"/>
      <c r="M1092" s="210" t="s">
        <v>5</v>
      </c>
      <c r="N1092" s="211" t="s">
        <v>44</v>
      </c>
      <c r="O1092" s="48"/>
      <c r="P1092" s="212">
        <f>O1092*H1092</f>
        <v>0</v>
      </c>
      <c r="Q1092" s="212">
        <v>0</v>
      </c>
      <c r="R1092" s="212">
        <f>Q1092*H1092</f>
        <v>0</v>
      </c>
      <c r="S1092" s="212">
        <v>0</v>
      </c>
      <c r="T1092" s="213">
        <f>S1092*H1092</f>
        <v>0</v>
      </c>
      <c r="AR1092" s="25" t="s">
        <v>255</v>
      </c>
      <c r="AT1092" s="25" t="s">
        <v>160</v>
      </c>
      <c r="AU1092" s="25" t="s">
        <v>82</v>
      </c>
      <c r="AY1092" s="25" t="s">
        <v>158</v>
      </c>
      <c r="BE1092" s="214">
        <f>IF(N1092="základní",J1092,0)</f>
        <v>0</v>
      </c>
      <c r="BF1092" s="214">
        <f>IF(N1092="snížená",J1092,0)</f>
        <v>0</v>
      </c>
      <c r="BG1092" s="214">
        <f>IF(N1092="zákl. přenesená",J1092,0)</f>
        <v>0</v>
      </c>
      <c r="BH1092" s="214">
        <f>IF(N1092="sníž. přenesená",J1092,0)</f>
        <v>0</v>
      </c>
      <c r="BI1092" s="214">
        <f>IF(N1092="nulová",J1092,0)</f>
        <v>0</v>
      </c>
      <c r="BJ1092" s="25" t="s">
        <v>78</v>
      </c>
      <c r="BK1092" s="214">
        <f>ROUND(I1092*H1092,2)</f>
        <v>0</v>
      </c>
      <c r="BL1092" s="25" t="s">
        <v>255</v>
      </c>
      <c r="BM1092" s="25" t="s">
        <v>2867</v>
      </c>
    </row>
    <row r="1093" spans="2:65" s="1" customFormat="1" ht="267.75" customHeight="1">
      <c r="B1093" s="202"/>
      <c r="C1093" s="203" t="s">
        <v>1309</v>
      </c>
      <c r="D1093" s="203" t="s">
        <v>160</v>
      </c>
      <c r="E1093" s="204" t="s">
        <v>2868</v>
      </c>
      <c r="F1093" s="205" t="s">
        <v>2869</v>
      </c>
      <c r="G1093" s="206" t="s">
        <v>304</v>
      </c>
      <c r="H1093" s="207">
        <v>149.5</v>
      </c>
      <c r="I1093" s="208"/>
      <c r="J1093" s="209">
        <f>ROUND(I1093*H1093,2)</f>
        <v>0</v>
      </c>
      <c r="K1093" s="205" t="s">
        <v>5</v>
      </c>
      <c r="L1093" s="47"/>
      <c r="M1093" s="210" t="s">
        <v>5</v>
      </c>
      <c r="N1093" s="211" t="s">
        <v>44</v>
      </c>
      <c r="O1093" s="48"/>
      <c r="P1093" s="212">
        <f>O1093*H1093</f>
        <v>0</v>
      </c>
      <c r="Q1093" s="212">
        <v>0</v>
      </c>
      <c r="R1093" s="212">
        <f>Q1093*H1093</f>
        <v>0</v>
      </c>
      <c r="S1093" s="212">
        <v>0</v>
      </c>
      <c r="T1093" s="213">
        <f>S1093*H1093</f>
        <v>0</v>
      </c>
      <c r="AR1093" s="25" t="s">
        <v>255</v>
      </c>
      <c r="AT1093" s="25" t="s">
        <v>160</v>
      </c>
      <c r="AU1093" s="25" t="s">
        <v>82</v>
      </c>
      <c r="AY1093" s="25" t="s">
        <v>158</v>
      </c>
      <c r="BE1093" s="214">
        <f>IF(N1093="základní",J1093,0)</f>
        <v>0</v>
      </c>
      <c r="BF1093" s="214">
        <f>IF(N1093="snížená",J1093,0)</f>
        <v>0</v>
      </c>
      <c r="BG1093" s="214">
        <f>IF(N1093="zákl. přenesená",J1093,0)</f>
        <v>0</v>
      </c>
      <c r="BH1093" s="214">
        <f>IF(N1093="sníž. přenesená",J1093,0)</f>
        <v>0</v>
      </c>
      <c r="BI1093" s="214">
        <f>IF(N1093="nulová",J1093,0)</f>
        <v>0</v>
      </c>
      <c r="BJ1093" s="25" t="s">
        <v>78</v>
      </c>
      <c r="BK1093" s="214">
        <f>ROUND(I1093*H1093,2)</f>
        <v>0</v>
      </c>
      <c r="BL1093" s="25" t="s">
        <v>255</v>
      </c>
      <c r="BM1093" s="25" t="s">
        <v>2870</v>
      </c>
    </row>
    <row r="1094" spans="2:65" s="1" customFormat="1" ht="344.25" customHeight="1">
      <c r="B1094" s="202"/>
      <c r="C1094" s="203" t="s">
        <v>1315</v>
      </c>
      <c r="D1094" s="203" t="s">
        <v>160</v>
      </c>
      <c r="E1094" s="204" t="s">
        <v>2871</v>
      </c>
      <c r="F1094" s="205" t="s">
        <v>2872</v>
      </c>
      <c r="G1094" s="206" t="s">
        <v>304</v>
      </c>
      <c r="H1094" s="207">
        <v>11.2</v>
      </c>
      <c r="I1094" s="208"/>
      <c r="J1094" s="209">
        <f>ROUND(I1094*H1094,2)</f>
        <v>0</v>
      </c>
      <c r="K1094" s="205" t="s">
        <v>5</v>
      </c>
      <c r="L1094" s="47"/>
      <c r="M1094" s="210" t="s">
        <v>5</v>
      </c>
      <c r="N1094" s="211" t="s">
        <v>44</v>
      </c>
      <c r="O1094" s="48"/>
      <c r="P1094" s="212">
        <f>O1094*H1094</f>
        <v>0</v>
      </c>
      <c r="Q1094" s="212">
        <v>0</v>
      </c>
      <c r="R1094" s="212">
        <f>Q1094*H1094</f>
        <v>0</v>
      </c>
      <c r="S1094" s="212">
        <v>0</v>
      </c>
      <c r="T1094" s="213">
        <f>S1094*H1094</f>
        <v>0</v>
      </c>
      <c r="AR1094" s="25" t="s">
        <v>255</v>
      </c>
      <c r="AT1094" s="25" t="s">
        <v>160</v>
      </c>
      <c r="AU1094" s="25" t="s">
        <v>82</v>
      </c>
      <c r="AY1094" s="25" t="s">
        <v>158</v>
      </c>
      <c r="BE1094" s="214">
        <f>IF(N1094="základní",J1094,0)</f>
        <v>0</v>
      </c>
      <c r="BF1094" s="214">
        <f>IF(N1094="snížená",J1094,0)</f>
        <v>0</v>
      </c>
      <c r="BG1094" s="214">
        <f>IF(N1094="zákl. přenesená",J1094,0)</f>
        <v>0</v>
      </c>
      <c r="BH1094" s="214">
        <f>IF(N1094="sníž. přenesená",J1094,0)</f>
        <v>0</v>
      </c>
      <c r="BI1094" s="214">
        <f>IF(N1094="nulová",J1094,0)</f>
        <v>0</v>
      </c>
      <c r="BJ1094" s="25" t="s">
        <v>78</v>
      </c>
      <c r="BK1094" s="214">
        <f>ROUND(I1094*H1094,2)</f>
        <v>0</v>
      </c>
      <c r="BL1094" s="25" t="s">
        <v>255</v>
      </c>
      <c r="BM1094" s="25" t="s">
        <v>2873</v>
      </c>
    </row>
    <row r="1095" spans="2:65" s="1" customFormat="1" ht="344.25" customHeight="1">
      <c r="B1095" s="202"/>
      <c r="C1095" s="203" t="s">
        <v>1323</v>
      </c>
      <c r="D1095" s="203" t="s">
        <v>160</v>
      </c>
      <c r="E1095" s="204" t="s">
        <v>2874</v>
      </c>
      <c r="F1095" s="205" t="s">
        <v>2875</v>
      </c>
      <c r="G1095" s="206" t="s">
        <v>304</v>
      </c>
      <c r="H1095" s="207">
        <v>5.8</v>
      </c>
      <c r="I1095" s="208"/>
      <c r="J1095" s="209">
        <f>ROUND(I1095*H1095,2)</f>
        <v>0</v>
      </c>
      <c r="K1095" s="205" t="s">
        <v>5</v>
      </c>
      <c r="L1095" s="47"/>
      <c r="M1095" s="210" t="s">
        <v>5</v>
      </c>
      <c r="N1095" s="211" t="s">
        <v>44</v>
      </c>
      <c r="O1095" s="48"/>
      <c r="P1095" s="212">
        <f>O1095*H1095</f>
        <v>0</v>
      </c>
      <c r="Q1095" s="212">
        <v>0</v>
      </c>
      <c r="R1095" s="212">
        <f>Q1095*H1095</f>
        <v>0</v>
      </c>
      <c r="S1095" s="212">
        <v>0</v>
      </c>
      <c r="T1095" s="213">
        <f>S1095*H1095</f>
        <v>0</v>
      </c>
      <c r="AR1095" s="25" t="s">
        <v>255</v>
      </c>
      <c r="AT1095" s="25" t="s">
        <v>160</v>
      </c>
      <c r="AU1095" s="25" t="s">
        <v>82</v>
      </c>
      <c r="AY1095" s="25" t="s">
        <v>158</v>
      </c>
      <c r="BE1095" s="214">
        <f>IF(N1095="základní",J1095,0)</f>
        <v>0</v>
      </c>
      <c r="BF1095" s="214">
        <f>IF(N1095="snížená",J1095,0)</f>
        <v>0</v>
      </c>
      <c r="BG1095" s="214">
        <f>IF(N1095="zákl. přenesená",J1095,0)</f>
        <v>0</v>
      </c>
      <c r="BH1095" s="214">
        <f>IF(N1095="sníž. přenesená",J1095,0)</f>
        <v>0</v>
      </c>
      <c r="BI1095" s="214">
        <f>IF(N1095="nulová",J1095,0)</f>
        <v>0</v>
      </c>
      <c r="BJ1095" s="25" t="s">
        <v>78</v>
      </c>
      <c r="BK1095" s="214">
        <f>ROUND(I1095*H1095,2)</f>
        <v>0</v>
      </c>
      <c r="BL1095" s="25" t="s">
        <v>255</v>
      </c>
      <c r="BM1095" s="25" t="s">
        <v>2876</v>
      </c>
    </row>
    <row r="1096" spans="2:65" s="1" customFormat="1" ht="331.5" customHeight="1">
      <c r="B1096" s="202"/>
      <c r="C1096" s="203" t="s">
        <v>1329</v>
      </c>
      <c r="D1096" s="203" t="s">
        <v>160</v>
      </c>
      <c r="E1096" s="204" t="s">
        <v>2877</v>
      </c>
      <c r="F1096" s="205" t="s">
        <v>2878</v>
      </c>
      <c r="G1096" s="206" t="s">
        <v>304</v>
      </c>
      <c r="H1096" s="207">
        <v>4.6</v>
      </c>
      <c r="I1096" s="208"/>
      <c r="J1096" s="209">
        <f>ROUND(I1096*H1096,2)</f>
        <v>0</v>
      </c>
      <c r="K1096" s="205" t="s">
        <v>5</v>
      </c>
      <c r="L1096" s="47"/>
      <c r="M1096" s="210" t="s">
        <v>5</v>
      </c>
      <c r="N1096" s="211" t="s">
        <v>44</v>
      </c>
      <c r="O1096" s="48"/>
      <c r="P1096" s="212">
        <f>O1096*H1096</f>
        <v>0</v>
      </c>
      <c r="Q1096" s="212">
        <v>0</v>
      </c>
      <c r="R1096" s="212">
        <f>Q1096*H1096</f>
        <v>0</v>
      </c>
      <c r="S1096" s="212">
        <v>0</v>
      </c>
      <c r="T1096" s="213">
        <f>S1096*H1096</f>
        <v>0</v>
      </c>
      <c r="AR1096" s="25" t="s">
        <v>255</v>
      </c>
      <c r="AT1096" s="25" t="s">
        <v>160</v>
      </c>
      <c r="AU1096" s="25" t="s">
        <v>82</v>
      </c>
      <c r="AY1096" s="25" t="s">
        <v>158</v>
      </c>
      <c r="BE1096" s="214">
        <f>IF(N1096="základní",J1096,0)</f>
        <v>0</v>
      </c>
      <c r="BF1096" s="214">
        <f>IF(N1096="snížená",J1096,0)</f>
        <v>0</v>
      </c>
      <c r="BG1096" s="214">
        <f>IF(N1096="zákl. přenesená",J1096,0)</f>
        <v>0</v>
      </c>
      <c r="BH1096" s="214">
        <f>IF(N1096="sníž. přenesená",J1096,0)</f>
        <v>0</v>
      </c>
      <c r="BI1096" s="214">
        <f>IF(N1096="nulová",J1096,0)</f>
        <v>0</v>
      </c>
      <c r="BJ1096" s="25" t="s">
        <v>78</v>
      </c>
      <c r="BK1096" s="214">
        <f>ROUND(I1096*H1096,2)</f>
        <v>0</v>
      </c>
      <c r="BL1096" s="25" t="s">
        <v>255</v>
      </c>
      <c r="BM1096" s="25" t="s">
        <v>2879</v>
      </c>
    </row>
    <row r="1097" spans="2:65" s="1" customFormat="1" ht="16.5" customHeight="1">
      <c r="B1097" s="202"/>
      <c r="C1097" s="203" t="s">
        <v>1333</v>
      </c>
      <c r="D1097" s="203" t="s">
        <v>160</v>
      </c>
      <c r="E1097" s="204" t="s">
        <v>1334</v>
      </c>
      <c r="F1097" s="205" t="s">
        <v>1335</v>
      </c>
      <c r="G1097" s="206" t="s">
        <v>853</v>
      </c>
      <c r="H1097" s="207">
        <v>1</v>
      </c>
      <c r="I1097" s="208"/>
      <c r="J1097" s="209">
        <f>ROUND(I1097*H1097,2)</f>
        <v>0</v>
      </c>
      <c r="K1097" s="205" t="s">
        <v>5</v>
      </c>
      <c r="L1097" s="47"/>
      <c r="M1097" s="210" t="s">
        <v>5</v>
      </c>
      <c r="N1097" s="211" t="s">
        <v>44</v>
      </c>
      <c r="O1097" s="48"/>
      <c r="P1097" s="212">
        <f>O1097*H1097</f>
        <v>0</v>
      </c>
      <c r="Q1097" s="212">
        <v>0</v>
      </c>
      <c r="R1097" s="212">
        <f>Q1097*H1097</f>
        <v>0</v>
      </c>
      <c r="S1097" s="212">
        <v>0</v>
      </c>
      <c r="T1097" s="213">
        <f>S1097*H1097</f>
        <v>0</v>
      </c>
      <c r="AR1097" s="25" t="s">
        <v>255</v>
      </c>
      <c r="AT1097" s="25" t="s">
        <v>160</v>
      </c>
      <c r="AU1097" s="25" t="s">
        <v>82</v>
      </c>
      <c r="AY1097" s="25" t="s">
        <v>158</v>
      </c>
      <c r="BE1097" s="214">
        <f>IF(N1097="základní",J1097,0)</f>
        <v>0</v>
      </c>
      <c r="BF1097" s="214">
        <f>IF(N1097="snížená",J1097,0)</f>
        <v>0</v>
      </c>
      <c r="BG1097" s="214">
        <f>IF(N1097="zákl. přenesená",J1097,0)</f>
        <v>0</v>
      </c>
      <c r="BH1097" s="214">
        <f>IF(N1097="sníž. přenesená",J1097,0)</f>
        <v>0</v>
      </c>
      <c r="BI1097" s="214">
        <f>IF(N1097="nulová",J1097,0)</f>
        <v>0</v>
      </c>
      <c r="BJ1097" s="25" t="s">
        <v>78</v>
      </c>
      <c r="BK1097" s="214">
        <f>ROUND(I1097*H1097,2)</f>
        <v>0</v>
      </c>
      <c r="BL1097" s="25" t="s">
        <v>255</v>
      </c>
      <c r="BM1097" s="25" t="s">
        <v>2880</v>
      </c>
    </row>
    <row r="1098" spans="2:51" s="12" customFormat="1" ht="13.5">
      <c r="B1098" s="223"/>
      <c r="D1098" s="216" t="s">
        <v>166</v>
      </c>
      <c r="E1098" s="224" t="s">
        <v>5</v>
      </c>
      <c r="F1098" s="225" t="s">
        <v>78</v>
      </c>
      <c r="H1098" s="226">
        <v>1</v>
      </c>
      <c r="I1098" s="227"/>
      <c r="L1098" s="223"/>
      <c r="M1098" s="228"/>
      <c r="N1098" s="229"/>
      <c r="O1098" s="229"/>
      <c r="P1098" s="229"/>
      <c r="Q1098" s="229"/>
      <c r="R1098" s="229"/>
      <c r="S1098" s="229"/>
      <c r="T1098" s="230"/>
      <c r="AT1098" s="224" t="s">
        <v>166</v>
      </c>
      <c r="AU1098" s="224" t="s">
        <v>82</v>
      </c>
      <c r="AV1098" s="12" t="s">
        <v>82</v>
      </c>
      <c r="AW1098" s="12" t="s">
        <v>36</v>
      </c>
      <c r="AX1098" s="12" t="s">
        <v>73</v>
      </c>
      <c r="AY1098" s="224" t="s">
        <v>158</v>
      </c>
    </row>
    <row r="1099" spans="2:51" s="13" customFormat="1" ht="13.5">
      <c r="B1099" s="231"/>
      <c r="D1099" s="216" t="s">
        <v>166</v>
      </c>
      <c r="E1099" s="232" t="s">
        <v>5</v>
      </c>
      <c r="F1099" s="233" t="s">
        <v>169</v>
      </c>
      <c r="H1099" s="234">
        <v>1</v>
      </c>
      <c r="I1099" s="235"/>
      <c r="L1099" s="231"/>
      <c r="M1099" s="236"/>
      <c r="N1099" s="237"/>
      <c r="O1099" s="237"/>
      <c r="P1099" s="237"/>
      <c r="Q1099" s="237"/>
      <c r="R1099" s="237"/>
      <c r="S1099" s="237"/>
      <c r="T1099" s="238"/>
      <c r="AT1099" s="232" t="s">
        <v>166</v>
      </c>
      <c r="AU1099" s="232" t="s">
        <v>82</v>
      </c>
      <c r="AV1099" s="13" t="s">
        <v>88</v>
      </c>
      <c r="AW1099" s="13" t="s">
        <v>36</v>
      </c>
      <c r="AX1099" s="13" t="s">
        <v>78</v>
      </c>
      <c r="AY1099" s="232" t="s">
        <v>158</v>
      </c>
    </row>
    <row r="1100" spans="2:65" s="1" customFormat="1" ht="16.5" customHeight="1">
      <c r="B1100" s="202"/>
      <c r="C1100" s="203" t="s">
        <v>1337</v>
      </c>
      <c r="D1100" s="203" t="s">
        <v>160</v>
      </c>
      <c r="E1100" s="204" t="s">
        <v>2881</v>
      </c>
      <c r="F1100" s="205" t="s">
        <v>2882</v>
      </c>
      <c r="G1100" s="206" t="s">
        <v>853</v>
      </c>
      <c r="H1100" s="207">
        <v>4</v>
      </c>
      <c r="I1100" s="208"/>
      <c r="J1100" s="209">
        <f>ROUND(I1100*H1100,2)</f>
        <v>0</v>
      </c>
      <c r="K1100" s="205" t="s">
        <v>5</v>
      </c>
      <c r="L1100" s="47"/>
      <c r="M1100" s="210" t="s">
        <v>5</v>
      </c>
      <c r="N1100" s="211" t="s">
        <v>44</v>
      </c>
      <c r="O1100" s="48"/>
      <c r="P1100" s="212">
        <f>O1100*H1100</f>
        <v>0</v>
      </c>
      <c r="Q1100" s="212">
        <v>0</v>
      </c>
      <c r="R1100" s="212">
        <f>Q1100*H1100</f>
        <v>0</v>
      </c>
      <c r="S1100" s="212">
        <v>0</v>
      </c>
      <c r="T1100" s="213">
        <f>S1100*H1100</f>
        <v>0</v>
      </c>
      <c r="AR1100" s="25" t="s">
        <v>255</v>
      </c>
      <c r="AT1100" s="25" t="s">
        <v>160</v>
      </c>
      <c r="AU1100" s="25" t="s">
        <v>82</v>
      </c>
      <c r="AY1100" s="25" t="s">
        <v>158</v>
      </c>
      <c r="BE1100" s="214">
        <f>IF(N1100="základní",J1100,0)</f>
        <v>0</v>
      </c>
      <c r="BF1100" s="214">
        <f>IF(N1100="snížená",J1100,0)</f>
        <v>0</v>
      </c>
      <c r="BG1100" s="214">
        <f>IF(N1100="zákl. přenesená",J1100,0)</f>
        <v>0</v>
      </c>
      <c r="BH1100" s="214">
        <f>IF(N1100="sníž. přenesená",J1100,0)</f>
        <v>0</v>
      </c>
      <c r="BI1100" s="214">
        <f>IF(N1100="nulová",J1100,0)</f>
        <v>0</v>
      </c>
      <c r="BJ1100" s="25" t="s">
        <v>78</v>
      </c>
      <c r="BK1100" s="214">
        <f>ROUND(I1100*H1100,2)</f>
        <v>0</v>
      </c>
      <c r="BL1100" s="25" t="s">
        <v>255</v>
      </c>
      <c r="BM1100" s="25" t="s">
        <v>2883</v>
      </c>
    </row>
    <row r="1101" spans="2:51" s="11" customFormat="1" ht="13.5">
      <c r="B1101" s="215"/>
      <c r="D1101" s="216" t="s">
        <v>166</v>
      </c>
      <c r="E1101" s="217" t="s">
        <v>5</v>
      </c>
      <c r="F1101" s="218" t="s">
        <v>272</v>
      </c>
      <c r="H1101" s="217" t="s">
        <v>5</v>
      </c>
      <c r="I1101" s="219"/>
      <c r="L1101" s="215"/>
      <c r="M1101" s="220"/>
      <c r="N1101" s="221"/>
      <c r="O1101" s="221"/>
      <c r="P1101" s="221"/>
      <c r="Q1101" s="221"/>
      <c r="R1101" s="221"/>
      <c r="S1101" s="221"/>
      <c r="T1101" s="222"/>
      <c r="AT1101" s="217" t="s">
        <v>166</v>
      </c>
      <c r="AU1101" s="217" t="s">
        <v>82</v>
      </c>
      <c r="AV1101" s="11" t="s">
        <v>78</v>
      </c>
      <c r="AW1101" s="11" t="s">
        <v>36</v>
      </c>
      <c r="AX1101" s="11" t="s">
        <v>73</v>
      </c>
      <c r="AY1101" s="217" t="s">
        <v>158</v>
      </c>
    </row>
    <row r="1102" spans="2:51" s="11" customFormat="1" ht="13.5">
      <c r="B1102" s="215"/>
      <c r="D1102" s="216" t="s">
        <v>166</v>
      </c>
      <c r="E1102" s="217" t="s">
        <v>5</v>
      </c>
      <c r="F1102" s="218" t="s">
        <v>2884</v>
      </c>
      <c r="H1102" s="217" t="s">
        <v>5</v>
      </c>
      <c r="I1102" s="219"/>
      <c r="L1102" s="215"/>
      <c r="M1102" s="220"/>
      <c r="N1102" s="221"/>
      <c r="O1102" s="221"/>
      <c r="P1102" s="221"/>
      <c r="Q1102" s="221"/>
      <c r="R1102" s="221"/>
      <c r="S1102" s="221"/>
      <c r="T1102" s="222"/>
      <c r="AT1102" s="217" t="s">
        <v>166</v>
      </c>
      <c r="AU1102" s="217" t="s">
        <v>82</v>
      </c>
      <c r="AV1102" s="11" t="s">
        <v>78</v>
      </c>
      <c r="AW1102" s="11" t="s">
        <v>36</v>
      </c>
      <c r="AX1102" s="11" t="s">
        <v>73</v>
      </c>
      <c r="AY1102" s="217" t="s">
        <v>158</v>
      </c>
    </row>
    <row r="1103" spans="2:51" s="12" customFormat="1" ht="13.5">
      <c r="B1103" s="223"/>
      <c r="D1103" s="216" t="s">
        <v>166</v>
      </c>
      <c r="E1103" s="224" t="s">
        <v>5</v>
      </c>
      <c r="F1103" s="225" t="s">
        <v>88</v>
      </c>
      <c r="H1103" s="226">
        <v>4</v>
      </c>
      <c r="I1103" s="227"/>
      <c r="L1103" s="223"/>
      <c r="M1103" s="228"/>
      <c r="N1103" s="229"/>
      <c r="O1103" s="229"/>
      <c r="P1103" s="229"/>
      <c r="Q1103" s="229"/>
      <c r="R1103" s="229"/>
      <c r="S1103" s="229"/>
      <c r="T1103" s="230"/>
      <c r="AT1103" s="224" t="s">
        <v>166</v>
      </c>
      <c r="AU1103" s="224" t="s">
        <v>82</v>
      </c>
      <c r="AV1103" s="12" t="s">
        <v>82</v>
      </c>
      <c r="AW1103" s="12" t="s">
        <v>36</v>
      </c>
      <c r="AX1103" s="12" t="s">
        <v>73</v>
      </c>
      <c r="AY1103" s="224" t="s">
        <v>158</v>
      </c>
    </row>
    <row r="1104" spans="2:51" s="13" customFormat="1" ht="13.5">
      <c r="B1104" s="231"/>
      <c r="D1104" s="216" t="s">
        <v>166</v>
      </c>
      <c r="E1104" s="232" t="s">
        <v>5</v>
      </c>
      <c r="F1104" s="233" t="s">
        <v>169</v>
      </c>
      <c r="H1104" s="234">
        <v>4</v>
      </c>
      <c r="I1104" s="235"/>
      <c r="L1104" s="231"/>
      <c r="M1104" s="236"/>
      <c r="N1104" s="237"/>
      <c r="O1104" s="237"/>
      <c r="P1104" s="237"/>
      <c r="Q1104" s="237"/>
      <c r="R1104" s="237"/>
      <c r="S1104" s="237"/>
      <c r="T1104" s="238"/>
      <c r="AT1104" s="232" t="s">
        <v>166</v>
      </c>
      <c r="AU1104" s="232" t="s">
        <v>82</v>
      </c>
      <c r="AV1104" s="13" t="s">
        <v>88</v>
      </c>
      <c r="AW1104" s="13" t="s">
        <v>36</v>
      </c>
      <c r="AX1104" s="13" t="s">
        <v>78</v>
      </c>
      <c r="AY1104" s="232" t="s">
        <v>158</v>
      </c>
    </row>
    <row r="1105" spans="2:65" s="1" customFormat="1" ht="38.25" customHeight="1">
      <c r="B1105" s="202"/>
      <c r="C1105" s="203" t="s">
        <v>1343</v>
      </c>
      <c r="D1105" s="203" t="s">
        <v>160</v>
      </c>
      <c r="E1105" s="204" t="s">
        <v>1398</v>
      </c>
      <c r="F1105" s="205" t="s">
        <v>1399</v>
      </c>
      <c r="G1105" s="206" t="s">
        <v>1305</v>
      </c>
      <c r="H1105" s="257"/>
      <c r="I1105" s="208"/>
      <c r="J1105" s="209">
        <f>ROUND(I1105*H1105,2)</f>
        <v>0</v>
      </c>
      <c r="K1105" s="205" t="s">
        <v>164</v>
      </c>
      <c r="L1105" s="47"/>
      <c r="M1105" s="210" t="s">
        <v>5</v>
      </c>
      <c r="N1105" s="211" t="s">
        <v>44</v>
      </c>
      <c r="O1105" s="48"/>
      <c r="P1105" s="212">
        <f>O1105*H1105</f>
        <v>0</v>
      </c>
      <c r="Q1105" s="212">
        <v>0</v>
      </c>
      <c r="R1105" s="212">
        <f>Q1105*H1105</f>
        <v>0</v>
      </c>
      <c r="S1105" s="212">
        <v>0</v>
      </c>
      <c r="T1105" s="213">
        <f>S1105*H1105</f>
        <v>0</v>
      </c>
      <c r="AR1105" s="25" t="s">
        <v>255</v>
      </c>
      <c r="AT1105" s="25" t="s">
        <v>160</v>
      </c>
      <c r="AU1105" s="25" t="s">
        <v>82</v>
      </c>
      <c r="AY1105" s="25" t="s">
        <v>158</v>
      </c>
      <c r="BE1105" s="214">
        <f>IF(N1105="základní",J1105,0)</f>
        <v>0</v>
      </c>
      <c r="BF1105" s="214">
        <f>IF(N1105="snížená",J1105,0)</f>
        <v>0</v>
      </c>
      <c r="BG1105" s="214">
        <f>IF(N1105="zákl. přenesená",J1105,0)</f>
        <v>0</v>
      </c>
      <c r="BH1105" s="214">
        <f>IF(N1105="sníž. přenesená",J1105,0)</f>
        <v>0</v>
      </c>
      <c r="BI1105" s="214">
        <f>IF(N1105="nulová",J1105,0)</f>
        <v>0</v>
      </c>
      <c r="BJ1105" s="25" t="s">
        <v>78</v>
      </c>
      <c r="BK1105" s="214">
        <f>ROUND(I1105*H1105,2)</f>
        <v>0</v>
      </c>
      <c r="BL1105" s="25" t="s">
        <v>255</v>
      </c>
      <c r="BM1105" s="25" t="s">
        <v>2885</v>
      </c>
    </row>
    <row r="1106" spans="2:63" s="10" customFormat="1" ht="29.85" customHeight="1">
      <c r="B1106" s="189"/>
      <c r="D1106" s="190" t="s">
        <v>72</v>
      </c>
      <c r="E1106" s="200" t="s">
        <v>1401</v>
      </c>
      <c r="F1106" s="200" t="s">
        <v>1402</v>
      </c>
      <c r="I1106" s="192"/>
      <c r="J1106" s="201">
        <f>BK1106</f>
        <v>0</v>
      </c>
      <c r="L1106" s="189"/>
      <c r="M1106" s="194"/>
      <c r="N1106" s="195"/>
      <c r="O1106" s="195"/>
      <c r="P1106" s="196">
        <f>SUM(P1107:P1116)</f>
        <v>0</v>
      </c>
      <c r="Q1106" s="195"/>
      <c r="R1106" s="196">
        <f>SUM(R1107:R1116)</f>
        <v>0</v>
      </c>
      <c r="S1106" s="195"/>
      <c r="T1106" s="197">
        <f>SUM(T1107:T1116)</f>
        <v>0</v>
      </c>
      <c r="AR1106" s="190" t="s">
        <v>82</v>
      </c>
      <c r="AT1106" s="198" t="s">
        <v>72</v>
      </c>
      <c r="AU1106" s="198" t="s">
        <v>78</v>
      </c>
      <c r="AY1106" s="190" t="s">
        <v>158</v>
      </c>
      <c r="BK1106" s="199">
        <f>SUM(BK1107:BK1116)</f>
        <v>0</v>
      </c>
    </row>
    <row r="1107" spans="2:65" s="1" customFormat="1" ht="16.5" customHeight="1">
      <c r="B1107" s="202"/>
      <c r="C1107" s="203" t="s">
        <v>1349</v>
      </c>
      <c r="D1107" s="203" t="s">
        <v>160</v>
      </c>
      <c r="E1107" s="204" t="s">
        <v>1404</v>
      </c>
      <c r="F1107" s="205" t="s">
        <v>1405</v>
      </c>
      <c r="G1107" s="206" t="s">
        <v>163</v>
      </c>
      <c r="H1107" s="207">
        <v>303.6</v>
      </c>
      <c r="I1107" s="208"/>
      <c r="J1107" s="209">
        <f>ROUND(I1107*H1107,2)</f>
        <v>0</v>
      </c>
      <c r="K1107" s="205" t="s">
        <v>5</v>
      </c>
      <c r="L1107" s="47"/>
      <c r="M1107" s="210" t="s">
        <v>5</v>
      </c>
      <c r="N1107" s="211" t="s">
        <v>44</v>
      </c>
      <c r="O1107" s="48"/>
      <c r="P1107" s="212">
        <f>O1107*H1107</f>
        <v>0</v>
      </c>
      <c r="Q1107" s="212">
        <v>0</v>
      </c>
      <c r="R1107" s="212">
        <f>Q1107*H1107</f>
        <v>0</v>
      </c>
      <c r="S1107" s="212">
        <v>0</v>
      </c>
      <c r="T1107" s="213">
        <f>S1107*H1107</f>
        <v>0</v>
      </c>
      <c r="AR1107" s="25" t="s">
        <v>255</v>
      </c>
      <c r="AT1107" s="25" t="s">
        <v>160</v>
      </c>
      <c r="AU1107" s="25" t="s">
        <v>82</v>
      </c>
      <c r="AY1107" s="25" t="s">
        <v>158</v>
      </c>
      <c r="BE1107" s="214">
        <f>IF(N1107="základní",J1107,0)</f>
        <v>0</v>
      </c>
      <c r="BF1107" s="214">
        <f>IF(N1107="snížená",J1107,0)</f>
        <v>0</v>
      </c>
      <c r="BG1107" s="214">
        <f>IF(N1107="zákl. přenesená",J1107,0)</f>
        <v>0</v>
      </c>
      <c r="BH1107" s="214">
        <f>IF(N1107="sníž. přenesená",J1107,0)</f>
        <v>0</v>
      </c>
      <c r="BI1107" s="214">
        <f>IF(N1107="nulová",J1107,0)</f>
        <v>0</v>
      </c>
      <c r="BJ1107" s="25" t="s">
        <v>78</v>
      </c>
      <c r="BK1107" s="214">
        <f>ROUND(I1107*H1107,2)</f>
        <v>0</v>
      </c>
      <c r="BL1107" s="25" t="s">
        <v>255</v>
      </c>
      <c r="BM1107" s="25" t="s">
        <v>2886</v>
      </c>
    </row>
    <row r="1108" spans="2:51" s="11" customFormat="1" ht="13.5">
      <c r="B1108" s="215"/>
      <c r="D1108" s="216" t="s">
        <v>166</v>
      </c>
      <c r="E1108" s="217" t="s">
        <v>5</v>
      </c>
      <c r="F1108" s="218" t="s">
        <v>794</v>
      </c>
      <c r="H1108" s="217" t="s">
        <v>5</v>
      </c>
      <c r="I1108" s="219"/>
      <c r="L1108" s="215"/>
      <c r="M1108" s="220"/>
      <c r="N1108" s="221"/>
      <c r="O1108" s="221"/>
      <c r="P1108" s="221"/>
      <c r="Q1108" s="221"/>
      <c r="R1108" s="221"/>
      <c r="S1108" s="221"/>
      <c r="T1108" s="222"/>
      <c r="AT1108" s="217" t="s">
        <v>166</v>
      </c>
      <c r="AU1108" s="217" t="s">
        <v>82</v>
      </c>
      <c r="AV1108" s="11" t="s">
        <v>78</v>
      </c>
      <c r="AW1108" s="11" t="s">
        <v>36</v>
      </c>
      <c r="AX1108" s="11" t="s">
        <v>73</v>
      </c>
      <c r="AY1108" s="217" t="s">
        <v>158</v>
      </c>
    </row>
    <row r="1109" spans="2:51" s="11" customFormat="1" ht="13.5">
      <c r="B1109" s="215"/>
      <c r="D1109" s="216" t="s">
        <v>166</v>
      </c>
      <c r="E1109" s="217" t="s">
        <v>5</v>
      </c>
      <c r="F1109" s="218" t="s">
        <v>795</v>
      </c>
      <c r="H1109" s="217" t="s">
        <v>5</v>
      </c>
      <c r="I1109" s="219"/>
      <c r="L1109" s="215"/>
      <c r="M1109" s="220"/>
      <c r="N1109" s="221"/>
      <c r="O1109" s="221"/>
      <c r="P1109" s="221"/>
      <c r="Q1109" s="221"/>
      <c r="R1109" s="221"/>
      <c r="S1109" s="221"/>
      <c r="T1109" s="222"/>
      <c r="AT1109" s="217" t="s">
        <v>166</v>
      </c>
      <c r="AU1109" s="217" t="s">
        <v>82</v>
      </c>
      <c r="AV1109" s="11" t="s">
        <v>78</v>
      </c>
      <c r="AW1109" s="11" t="s">
        <v>36</v>
      </c>
      <c r="AX1109" s="11" t="s">
        <v>73</v>
      </c>
      <c r="AY1109" s="217" t="s">
        <v>158</v>
      </c>
    </row>
    <row r="1110" spans="2:51" s="12" customFormat="1" ht="13.5">
      <c r="B1110" s="223"/>
      <c r="D1110" s="216" t="s">
        <v>166</v>
      </c>
      <c r="E1110" s="224" t="s">
        <v>5</v>
      </c>
      <c r="F1110" s="225" t="s">
        <v>1407</v>
      </c>
      <c r="H1110" s="226">
        <v>74.4</v>
      </c>
      <c r="I1110" s="227"/>
      <c r="L1110" s="223"/>
      <c r="M1110" s="228"/>
      <c r="N1110" s="229"/>
      <c r="O1110" s="229"/>
      <c r="P1110" s="229"/>
      <c r="Q1110" s="229"/>
      <c r="R1110" s="229"/>
      <c r="S1110" s="229"/>
      <c r="T1110" s="230"/>
      <c r="AT1110" s="224" t="s">
        <v>166</v>
      </c>
      <c r="AU1110" s="224" t="s">
        <v>82</v>
      </c>
      <c r="AV1110" s="12" t="s">
        <v>82</v>
      </c>
      <c r="AW1110" s="12" t="s">
        <v>36</v>
      </c>
      <c r="AX1110" s="12" t="s">
        <v>73</v>
      </c>
      <c r="AY1110" s="224" t="s">
        <v>158</v>
      </c>
    </row>
    <row r="1111" spans="2:51" s="11" customFormat="1" ht="13.5">
      <c r="B1111" s="215"/>
      <c r="D1111" s="216" t="s">
        <v>166</v>
      </c>
      <c r="E1111" s="217" t="s">
        <v>5</v>
      </c>
      <c r="F1111" s="218" t="s">
        <v>274</v>
      </c>
      <c r="H1111" s="217" t="s">
        <v>5</v>
      </c>
      <c r="I1111" s="219"/>
      <c r="L1111" s="215"/>
      <c r="M1111" s="220"/>
      <c r="N1111" s="221"/>
      <c r="O1111" s="221"/>
      <c r="P1111" s="221"/>
      <c r="Q1111" s="221"/>
      <c r="R1111" s="221"/>
      <c r="S1111" s="221"/>
      <c r="T1111" s="222"/>
      <c r="AT1111" s="217" t="s">
        <v>166</v>
      </c>
      <c r="AU1111" s="217" t="s">
        <v>82</v>
      </c>
      <c r="AV1111" s="11" t="s">
        <v>78</v>
      </c>
      <c r="AW1111" s="11" t="s">
        <v>36</v>
      </c>
      <c r="AX1111" s="11" t="s">
        <v>73</v>
      </c>
      <c r="AY1111" s="217" t="s">
        <v>158</v>
      </c>
    </row>
    <row r="1112" spans="2:51" s="12" customFormat="1" ht="13.5">
      <c r="B1112" s="223"/>
      <c r="D1112" s="216" t="s">
        <v>166</v>
      </c>
      <c r="E1112" s="224" t="s">
        <v>5</v>
      </c>
      <c r="F1112" s="225" t="s">
        <v>1408</v>
      </c>
      <c r="H1112" s="226">
        <v>153.6</v>
      </c>
      <c r="I1112" s="227"/>
      <c r="L1112" s="223"/>
      <c r="M1112" s="228"/>
      <c r="N1112" s="229"/>
      <c r="O1112" s="229"/>
      <c r="P1112" s="229"/>
      <c r="Q1112" s="229"/>
      <c r="R1112" s="229"/>
      <c r="S1112" s="229"/>
      <c r="T1112" s="230"/>
      <c r="AT1112" s="224" t="s">
        <v>166</v>
      </c>
      <c r="AU1112" s="224" t="s">
        <v>82</v>
      </c>
      <c r="AV1112" s="12" t="s">
        <v>82</v>
      </c>
      <c r="AW1112" s="12" t="s">
        <v>36</v>
      </c>
      <c r="AX1112" s="12" t="s">
        <v>73</v>
      </c>
      <c r="AY1112" s="224" t="s">
        <v>158</v>
      </c>
    </row>
    <row r="1113" spans="2:51" s="11" customFormat="1" ht="13.5">
      <c r="B1113" s="215"/>
      <c r="D1113" s="216" t="s">
        <v>166</v>
      </c>
      <c r="E1113" s="217" t="s">
        <v>5</v>
      </c>
      <c r="F1113" s="218" t="s">
        <v>269</v>
      </c>
      <c r="H1113" s="217" t="s">
        <v>5</v>
      </c>
      <c r="I1113" s="219"/>
      <c r="L1113" s="215"/>
      <c r="M1113" s="220"/>
      <c r="N1113" s="221"/>
      <c r="O1113" s="221"/>
      <c r="P1113" s="221"/>
      <c r="Q1113" s="221"/>
      <c r="R1113" s="221"/>
      <c r="S1113" s="221"/>
      <c r="T1113" s="222"/>
      <c r="AT1113" s="217" t="s">
        <v>166</v>
      </c>
      <c r="AU1113" s="217" t="s">
        <v>82</v>
      </c>
      <c r="AV1113" s="11" t="s">
        <v>78</v>
      </c>
      <c r="AW1113" s="11" t="s">
        <v>36</v>
      </c>
      <c r="AX1113" s="11" t="s">
        <v>73</v>
      </c>
      <c r="AY1113" s="217" t="s">
        <v>158</v>
      </c>
    </row>
    <row r="1114" spans="2:51" s="12" customFormat="1" ht="13.5">
      <c r="B1114" s="223"/>
      <c r="D1114" s="216" t="s">
        <v>166</v>
      </c>
      <c r="E1114" s="224" t="s">
        <v>5</v>
      </c>
      <c r="F1114" s="225" t="s">
        <v>1409</v>
      </c>
      <c r="H1114" s="226">
        <v>75.6</v>
      </c>
      <c r="I1114" s="227"/>
      <c r="L1114" s="223"/>
      <c r="M1114" s="228"/>
      <c r="N1114" s="229"/>
      <c r="O1114" s="229"/>
      <c r="P1114" s="229"/>
      <c r="Q1114" s="229"/>
      <c r="R1114" s="229"/>
      <c r="S1114" s="229"/>
      <c r="T1114" s="230"/>
      <c r="AT1114" s="224" t="s">
        <v>166</v>
      </c>
      <c r="AU1114" s="224" t="s">
        <v>82</v>
      </c>
      <c r="AV1114" s="12" t="s">
        <v>82</v>
      </c>
      <c r="AW1114" s="12" t="s">
        <v>36</v>
      </c>
      <c r="AX1114" s="12" t="s">
        <v>73</v>
      </c>
      <c r="AY1114" s="224" t="s">
        <v>158</v>
      </c>
    </row>
    <row r="1115" spans="2:51" s="13" customFormat="1" ht="13.5">
      <c r="B1115" s="231"/>
      <c r="D1115" s="216" t="s">
        <v>166</v>
      </c>
      <c r="E1115" s="232" t="s">
        <v>5</v>
      </c>
      <c r="F1115" s="233" t="s">
        <v>169</v>
      </c>
      <c r="H1115" s="234">
        <v>303.6</v>
      </c>
      <c r="I1115" s="235"/>
      <c r="L1115" s="231"/>
      <c r="M1115" s="236"/>
      <c r="N1115" s="237"/>
      <c r="O1115" s="237"/>
      <c r="P1115" s="237"/>
      <c r="Q1115" s="237"/>
      <c r="R1115" s="237"/>
      <c r="S1115" s="237"/>
      <c r="T1115" s="238"/>
      <c r="AT1115" s="232" t="s">
        <v>166</v>
      </c>
      <c r="AU1115" s="232" t="s">
        <v>82</v>
      </c>
      <c r="AV1115" s="13" t="s">
        <v>88</v>
      </c>
      <c r="AW1115" s="13" t="s">
        <v>36</v>
      </c>
      <c r="AX1115" s="13" t="s">
        <v>78</v>
      </c>
      <c r="AY1115" s="232" t="s">
        <v>158</v>
      </c>
    </row>
    <row r="1116" spans="2:65" s="1" customFormat="1" ht="38.25" customHeight="1">
      <c r="B1116" s="202"/>
      <c r="C1116" s="203" t="s">
        <v>1353</v>
      </c>
      <c r="D1116" s="203" t="s">
        <v>160</v>
      </c>
      <c r="E1116" s="204" t="s">
        <v>1411</v>
      </c>
      <c r="F1116" s="205" t="s">
        <v>1412</v>
      </c>
      <c r="G1116" s="206" t="s">
        <v>279</v>
      </c>
      <c r="H1116" s="207">
        <v>0.043</v>
      </c>
      <c r="I1116" s="208"/>
      <c r="J1116" s="209">
        <f>ROUND(I1116*H1116,2)</f>
        <v>0</v>
      </c>
      <c r="K1116" s="205" t="s">
        <v>164</v>
      </c>
      <c r="L1116" s="47"/>
      <c r="M1116" s="210" t="s">
        <v>5</v>
      </c>
      <c r="N1116" s="211" t="s">
        <v>44</v>
      </c>
      <c r="O1116" s="48"/>
      <c r="P1116" s="212">
        <f>O1116*H1116</f>
        <v>0</v>
      </c>
      <c r="Q1116" s="212">
        <v>0</v>
      </c>
      <c r="R1116" s="212">
        <f>Q1116*H1116</f>
        <v>0</v>
      </c>
      <c r="S1116" s="212">
        <v>0</v>
      </c>
      <c r="T1116" s="213">
        <f>S1116*H1116</f>
        <v>0</v>
      </c>
      <c r="AR1116" s="25" t="s">
        <v>255</v>
      </c>
      <c r="AT1116" s="25" t="s">
        <v>160</v>
      </c>
      <c r="AU1116" s="25" t="s">
        <v>82</v>
      </c>
      <c r="AY1116" s="25" t="s">
        <v>158</v>
      </c>
      <c r="BE1116" s="214">
        <f>IF(N1116="základní",J1116,0)</f>
        <v>0</v>
      </c>
      <c r="BF1116" s="214">
        <f>IF(N1116="snížená",J1116,0)</f>
        <v>0</v>
      </c>
      <c r="BG1116" s="214">
        <f>IF(N1116="zákl. přenesená",J1116,0)</f>
        <v>0</v>
      </c>
      <c r="BH1116" s="214">
        <f>IF(N1116="sníž. přenesená",J1116,0)</f>
        <v>0</v>
      </c>
      <c r="BI1116" s="214">
        <f>IF(N1116="nulová",J1116,0)</f>
        <v>0</v>
      </c>
      <c r="BJ1116" s="25" t="s">
        <v>78</v>
      </c>
      <c r="BK1116" s="214">
        <f>ROUND(I1116*H1116,2)</f>
        <v>0</v>
      </c>
      <c r="BL1116" s="25" t="s">
        <v>255</v>
      </c>
      <c r="BM1116" s="25" t="s">
        <v>2887</v>
      </c>
    </row>
    <row r="1117" spans="2:63" s="10" customFormat="1" ht="29.85" customHeight="1">
      <c r="B1117" s="189"/>
      <c r="D1117" s="190" t="s">
        <v>72</v>
      </c>
      <c r="E1117" s="200" t="s">
        <v>1414</v>
      </c>
      <c r="F1117" s="200" t="s">
        <v>1415</v>
      </c>
      <c r="I1117" s="192"/>
      <c r="J1117" s="201">
        <f>BK1117</f>
        <v>0</v>
      </c>
      <c r="L1117" s="189"/>
      <c r="M1117" s="194"/>
      <c r="N1117" s="195"/>
      <c r="O1117" s="195"/>
      <c r="P1117" s="196">
        <f>SUM(P1118:P1194)</f>
        <v>0</v>
      </c>
      <c r="Q1117" s="195"/>
      <c r="R1117" s="196">
        <f>SUM(R1118:R1194)</f>
        <v>0</v>
      </c>
      <c r="S1117" s="195"/>
      <c r="T1117" s="197">
        <f>SUM(T1118:T1194)</f>
        <v>0</v>
      </c>
      <c r="AR1117" s="190" t="s">
        <v>82</v>
      </c>
      <c r="AT1117" s="198" t="s">
        <v>72</v>
      </c>
      <c r="AU1117" s="198" t="s">
        <v>78</v>
      </c>
      <c r="AY1117" s="190" t="s">
        <v>158</v>
      </c>
      <c r="BK1117" s="199">
        <f>SUM(BK1118:BK1194)</f>
        <v>0</v>
      </c>
    </row>
    <row r="1118" spans="2:65" s="1" customFormat="1" ht="25.5" customHeight="1">
      <c r="B1118" s="202"/>
      <c r="C1118" s="203" t="s">
        <v>1359</v>
      </c>
      <c r="D1118" s="203" t="s">
        <v>160</v>
      </c>
      <c r="E1118" s="204" t="s">
        <v>1417</v>
      </c>
      <c r="F1118" s="205" t="s">
        <v>1418</v>
      </c>
      <c r="G1118" s="206" t="s">
        <v>853</v>
      </c>
      <c r="H1118" s="207">
        <v>2</v>
      </c>
      <c r="I1118" s="208"/>
      <c r="J1118" s="209">
        <f>ROUND(I1118*H1118,2)</f>
        <v>0</v>
      </c>
      <c r="K1118" s="205" t="s">
        <v>164</v>
      </c>
      <c r="L1118" s="47"/>
      <c r="M1118" s="210" t="s">
        <v>5</v>
      </c>
      <c r="N1118" s="211" t="s">
        <v>44</v>
      </c>
      <c r="O1118" s="48"/>
      <c r="P1118" s="212">
        <f>O1118*H1118</f>
        <v>0</v>
      </c>
      <c r="Q1118" s="212">
        <v>0</v>
      </c>
      <c r="R1118" s="212">
        <f>Q1118*H1118</f>
        <v>0</v>
      </c>
      <c r="S1118" s="212">
        <v>0</v>
      </c>
      <c r="T1118" s="213">
        <f>S1118*H1118</f>
        <v>0</v>
      </c>
      <c r="AR1118" s="25" t="s">
        <v>255</v>
      </c>
      <c r="AT1118" s="25" t="s">
        <v>160</v>
      </c>
      <c r="AU1118" s="25" t="s">
        <v>82</v>
      </c>
      <c r="AY1118" s="25" t="s">
        <v>158</v>
      </c>
      <c r="BE1118" s="214">
        <f>IF(N1118="základní",J1118,0)</f>
        <v>0</v>
      </c>
      <c r="BF1118" s="214">
        <f>IF(N1118="snížená",J1118,0)</f>
        <v>0</v>
      </c>
      <c r="BG1118" s="214">
        <f>IF(N1118="zákl. přenesená",J1118,0)</f>
        <v>0</v>
      </c>
      <c r="BH1118" s="214">
        <f>IF(N1118="sníž. přenesená",J1118,0)</f>
        <v>0</v>
      </c>
      <c r="BI1118" s="214">
        <f>IF(N1118="nulová",J1118,0)</f>
        <v>0</v>
      </c>
      <c r="BJ1118" s="25" t="s">
        <v>78</v>
      </c>
      <c r="BK1118" s="214">
        <f>ROUND(I1118*H1118,2)</f>
        <v>0</v>
      </c>
      <c r="BL1118" s="25" t="s">
        <v>255</v>
      </c>
      <c r="BM1118" s="25" t="s">
        <v>2888</v>
      </c>
    </row>
    <row r="1119" spans="2:51" s="12" customFormat="1" ht="13.5">
      <c r="B1119" s="223"/>
      <c r="D1119" s="216" t="s">
        <v>166</v>
      </c>
      <c r="E1119" s="224" t="s">
        <v>5</v>
      </c>
      <c r="F1119" s="225" t="s">
        <v>82</v>
      </c>
      <c r="H1119" s="226">
        <v>2</v>
      </c>
      <c r="I1119" s="227"/>
      <c r="L1119" s="223"/>
      <c r="M1119" s="228"/>
      <c r="N1119" s="229"/>
      <c r="O1119" s="229"/>
      <c r="P1119" s="229"/>
      <c r="Q1119" s="229"/>
      <c r="R1119" s="229"/>
      <c r="S1119" s="229"/>
      <c r="T1119" s="230"/>
      <c r="AT1119" s="224" t="s">
        <v>166</v>
      </c>
      <c r="AU1119" s="224" t="s">
        <v>82</v>
      </c>
      <c r="AV1119" s="12" t="s">
        <v>82</v>
      </c>
      <c r="AW1119" s="12" t="s">
        <v>36</v>
      </c>
      <c r="AX1119" s="12" t="s">
        <v>73</v>
      </c>
      <c r="AY1119" s="224" t="s">
        <v>158</v>
      </c>
    </row>
    <row r="1120" spans="2:51" s="13" customFormat="1" ht="13.5">
      <c r="B1120" s="231"/>
      <c r="D1120" s="216" t="s">
        <v>166</v>
      </c>
      <c r="E1120" s="232" t="s">
        <v>5</v>
      </c>
      <c r="F1120" s="233" t="s">
        <v>169</v>
      </c>
      <c r="H1120" s="234">
        <v>2</v>
      </c>
      <c r="I1120" s="235"/>
      <c r="L1120" s="231"/>
      <c r="M1120" s="236"/>
      <c r="N1120" s="237"/>
      <c r="O1120" s="237"/>
      <c r="P1120" s="237"/>
      <c r="Q1120" s="237"/>
      <c r="R1120" s="237"/>
      <c r="S1120" s="237"/>
      <c r="T1120" s="238"/>
      <c r="AT1120" s="232" t="s">
        <v>166</v>
      </c>
      <c r="AU1120" s="232" t="s">
        <v>82</v>
      </c>
      <c r="AV1120" s="13" t="s">
        <v>88</v>
      </c>
      <c r="AW1120" s="13" t="s">
        <v>36</v>
      </c>
      <c r="AX1120" s="13" t="s">
        <v>78</v>
      </c>
      <c r="AY1120" s="232" t="s">
        <v>158</v>
      </c>
    </row>
    <row r="1121" spans="2:65" s="1" customFormat="1" ht="25.5" customHeight="1">
      <c r="B1121" s="202"/>
      <c r="C1121" s="203" t="s">
        <v>1364</v>
      </c>
      <c r="D1121" s="203" t="s">
        <v>160</v>
      </c>
      <c r="E1121" s="204" t="s">
        <v>1423</v>
      </c>
      <c r="F1121" s="205" t="s">
        <v>1424</v>
      </c>
      <c r="G1121" s="206" t="s">
        <v>853</v>
      </c>
      <c r="H1121" s="207">
        <v>382</v>
      </c>
      <c r="I1121" s="208"/>
      <c r="J1121" s="209">
        <f>ROUND(I1121*H1121,2)</f>
        <v>0</v>
      </c>
      <c r="K1121" s="205" t="s">
        <v>164</v>
      </c>
      <c r="L1121" s="47"/>
      <c r="M1121" s="210" t="s">
        <v>5</v>
      </c>
      <c r="N1121" s="211" t="s">
        <v>44</v>
      </c>
      <c r="O1121" s="48"/>
      <c r="P1121" s="212">
        <f>O1121*H1121</f>
        <v>0</v>
      </c>
      <c r="Q1121" s="212">
        <v>0</v>
      </c>
      <c r="R1121" s="212">
        <f>Q1121*H1121</f>
        <v>0</v>
      </c>
      <c r="S1121" s="212">
        <v>0</v>
      </c>
      <c r="T1121" s="213">
        <f>S1121*H1121</f>
        <v>0</v>
      </c>
      <c r="AR1121" s="25" t="s">
        <v>255</v>
      </c>
      <c r="AT1121" s="25" t="s">
        <v>160</v>
      </c>
      <c r="AU1121" s="25" t="s">
        <v>82</v>
      </c>
      <c r="AY1121" s="25" t="s">
        <v>158</v>
      </c>
      <c r="BE1121" s="214">
        <f>IF(N1121="základní",J1121,0)</f>
        <v>0</v>
      </c>
      <c r="BF1121" s="214">
        <f>IF(N1121="snížená",J1121,0)</f>
        <v>0</v>
      </c>
      <c r="BG1121" s="214">
        <f>IF(N1121="zákl. přenesená",J1121,0)</f>
        <v>0</v>
      </c>
      <c r="BH1121" s="214">
        <f>IF(N1121="sníž. přenesená",J1121,0)</f>
        <v>0</v>
      </c>
      <c r="BI1121" s="214">
        <f>IF(N1121="nulová",J1121,0)</f>
        <v>0</v>
      </c>
      <c r="BJ1121" s="25" t="s">
        <v>78</v>
      </c>
      <c r="BK1121" s="214">
        <f>ROUND(I1121*H1121,2)</f>
        <v>0</v>
      </c>
      <c r="BL1121" s="25" t="s">
        <v>255</v>
      </c>
      <c r="BM1121" s="25" t="s">
        <v>2889</v>
      </c>
    </row>
    <row r="1122" spans="2:51" s="11" customFormat="1" ht="13.5">
      <c r="B1122" s="215"/>
      <c r="D1122" s="216" t="s">
        <v>166</v>
      </c>
      <c r="E1122" s="217" t="s">
        <v>5</v>
      </c>
      <c r="F1122" s="218" t="s">
        <v>687</v>
      </c>
      <c r="H1122" s="217" t="s">
        <v>5</v>
      </c>
      <c r="I1122" s="219"/>
      <c r="L1122" s="215"/>
      <c r="M1122" s="220"/>
      <c r="N1122" s="221"/>
      <c r="O1122" s="221"/>
      <c r="P1122" s="221"/>
      <c r="Q1122" s="221"/>
      <c r="R1122" s="221"/>
      <c r="S1122" s="221"/>
      <c r="T1122" s="222"/>
      <c r="AT1122" s="217" t="s">
        <v>166</v>
      </c>
      <c r="AU1122" s="217" t="s">
        <v>82</v>
      </c>
      <c r="AV1122" s="11" t="s">
        <v>78</v>
      </c>
      <c r="AW1122" s="11" t="s">
        <v>36</v>
      </c>
      <c r="AX1122" s="11" t="s">
        <v>73</v>
      </c>
      <c r="AY1122" s="217" t="s">
        <v>158</v>
      </c>
    </row>
    <row r="1123" spans="2:51" s="12" customFormat="1" ht="13.5">
      <c r="B1123" s="223"/>
      <c r="D1123" s="216" t="s">
        <v>166</v>
      </c>
      <c r="E1123" s="224" t="s">
        <v>5</v>
      </c>
      <c r="F1123" s="225" t="s">
        <v>456</v>
      </c>
      <c r="H1123" s="226">
        <v>40</v>
      </c>
      <c r="I1123" s="227"/>
      <c r="L1123" s="223"/>
      <c r="M1123" s="228"/>
      <c r="N1123" s="229"/>
      <c r="O1123" s="229"/>
      <c r="P1123" s="229"/>
      <c r="Q1123" s="229"/>
      <c r="R1123" s="229"/>
      <c r="S1123" s="229"/>
      <c r="T1123" s="230"/>
      <c r="AT1123" s="224" t="s">
        <v>166</v>
      </c>
      <c r="AU1123" s="224" t="s">
        <v>82</v>
      </c>
      <c r="AV1123" s="12" t="s">
        <v>82</v>
      </c>
      <c r="AW1123" s="12" t="s">
        <v>36</v>
      </c>
      <c r="AX1123" s="12" t="s">
        <v>73</v>
      </c>
      <c r="AY1123" s="224" t="s">
        <v>158</v>
      </c>
    </row>
    <row r="1124" spans="2:51" s="12" customFormat="1" ht="13.5">
      <c r="B1124" s="223"/>
      <c r="D1124" s="216" t="s">
        <v>166</v>
      </c>
      <c r="E1124" s="224" t="s">
        <v>5</v>
      </c>
      <c r="F1124" s="225" t="s">
        <v>2890</v>
      </c>
      <c r="H1124" s="226">
        <v>41</v>
      </c>
      <c r="I1124" s="227"/>
      <c r="L1124" s="223"/>
      <c r="M1124" s="228"/>
      <c r="N1124" s="229"/>
      <c r="O1124" s="229"/>
      <c r="P1124" s="229"/>
      <c r="Q1124" s="229"/>
      <c r="R1124" s="229"/>
      <c r="S1124" s="229"/>
      <c r="T1124" s="230"/>
      <c r="AT1124" s="224" t="s">
        <v>166</v>
      </c>
      <c r="AU1124" s="224" t="s">
        <v>82</v>
      </c>
      <c r="AV1124" s="12" t="s">
        <v>82</v>
      </c>
      <c r="AW1124" s="12" t="s">
        <v>36</v>
      </c>
      <c r="AX1124" s="12" t="s">
        <v>73</v>
      </c>
      <c r="AY1124" s="224" t="s">
        <v>158</v>
      </c>
    </row>
    <row r="1125" spans="2:51" s="12" customFormat="1" ht="13.5">
      <c r="B1125" s="223"/>
      <c r="D1125" s="216" t="s">
        <v>166</v>
      </c>
      <c r="E1125" s="224" t="s">
        <v>5</v>
      </c>
      <c r="F1125" s="225" t="s">
        <v>2891</v>
      </c>
      <c r="H1125" s="226">
        <v>45</v>
      </c>
      <c r="I1125" s="227"/>
      <c r="L1125" s="223"/>
      <c r="M1125" s="228"/>
      <c r="N1125" s="229"/>
      <c r="O1125" s="229"/>
      <c r="P1125" s="229"/>
      <c r="Q1125" s="229"/>
      <c r="R1125" s="229"/>
      <c r="S1125" s="229"/>
      <c r="T1125" s="230"/>
      <c r="AT1125" s="224" t="s">
        <v>166</v>
      </c>
      <c r="AU1125" s="224" t="s">
        <v>82</v>
      </c>
      <c r="AV1125" s="12" t="s">
        <v>82</v>
      </c>
      <c r="AW1125" s="12" t="s">
        <v>36</v>
      </c>
      <c r="AX1125" s="12" t="s">
        <v>73</v>
      </c>
      <c r="AY1125" s="224" t="s">
        <v>158</v>
      </c>
    </row>
    <row r="1126" spans="2:51" s="12" customFormat="1" ht="13.5">
      <c r="B1126" s="223"/>
      <c r="D1126" s="216" t="s">
        <v>166</v>
      </c>
      <c r="E1126" s="224" t="s">
        <v>5</v>
      </c>
      <c r="F1126" s="225" t="s">
        <v>10</v>
      </c>
      <c r="H1126" s="226">
        <v>21</v>
      </c>
      <c r="I1126" s="227"/>
      <c r="L1126" s="223"/>
      <c r="M1126" s="228"/>
      <c r="N1126" s="229"/>
      <c r="O1126" s="229"/>
      <c r="P1126" s="229"/>
      <c r="Q1126" s="229"/>
      <c r="R1126" s="229"/>
      <c r="S1126" s="229"/>
      <c r="T1126" s="230"/>
      <c r="AT1126" s="224" t="s">
        <v>166</v>
      </c>
      <c r="AU1126" s="224" t="s">
        <v>82</v>
      </c>
      <c r="AV1126" s="12" t="s">
        <v>82</v>
      </c>
      <c r="AW1126" s="12" t="s">
        <v>36</v>
      </c>
      <c r="AX1126" s="12" t="s">
        <v>73</v>
      </c>
      <c r="AY1126" s="224" t="s">
        <v>158</v>
      </c>
    </row>
    <row r="1127" spans="2:51" s="12" customFormat="1" ht="13.5">
      <c r="B1127" s="223"/>
      <c r="D1127" s="216" t="s">
        <v>166</v>
      </c>
      <c r="E1127" s="224" t="s">
        <v>5</v>
      </c>
      <c r="F1127" s="225" t="s">
        <v>94</v>
      </c>
      <c r="H1127" s="226">
        <v>6</v>
      </c>
      <c r="I1127" s="227"/>
      <c r="L1127" s="223"/>
      <c r="M1127" s="228"/>
      <c r="N1127" s="229"/>
      <c r="O1127" s="229"/>
      <c r="P1127" s="229"/>
      <c r="Q1127" s="229"/>
      <c r="R1127" s="229"/>
      <c r="S1127" s="229"/>
      <c r="T1127" s="230"/>
      <c r="AT1127" s="224" t="s">
        <v>166</v>
      </c>
      <c r="AU1127" s="224" t="s">
        <v>82</v>
      </c>
      <c r="AV1127" s="12" t="s">
        <v>82</v>
      </c>
      <c r="AW1127" s="12" t="s">
        <v>36</v>
      </c>
      <c r="AX1127" s="12" t="s">
        <v>73</v>
      </c>
      <c r="AY1127" s="224" t="s">
        <v>158</v>
      </c>
    </row>
    <row r="1128" spans="2:51" s="12" customFormat="1" ht="13.5">
      <c r="B1128" s="223"/>
      <c r="D1128" s="216" t="s">
        <v>166</v>
      </c>
      <c r="E1128" s="224" t="s">
        <v>5</v>
      </c>
      <c r="F1128" s="225" t="s">
        <v>82</v>
      </c>
      <c r="H1128" s="226">
        <v>2</v>
      </c>
      <c r="I1128" s="227"/>
      <c r="L1128" s="223"/>
      <c r="M1128" s="228"/>
      <c r="N1128" s="229"/>
      <c r="O1128" s="229"/>
      <c r="P1128" s="229"/>
      <c r="Q1128" s="229"/>
      <c r="R1128" s="229"/>
      <c r="S1128" s="229"/>
      <c r="T1128" s="230"/>
      <c r="AT1128" s="224" t="s">
        <v>166</v>
      </c>
      <c r="AU1128" s="224" t="s">
        <v>82</v>
      </c>
      <c r="AV1128" s="12" t="s">
        <v>82</v>
      </c>
      <c r="AW1128" s="12" t="s">
        <v>36</v>
      </c>
      <c r="AX1128" s="12" t="s">
        <v>73</v>
      </c>
      <c r="AY1128" s="224" t="s">
        <v>158</v>
      </c>
    </row>
    <row r="1129" spans="2:51" s="11" customFormat="1" ht="13.5">
      <c r="B1129" s="215"/>
      <c r="D1129" s="216" t="s">
        <v>166</v>
      </c>
      <c r="E1129" s="217" t="s">
        <v>5</v>
      </c>
      <c r="F1129" s="218" t="s">
        <v>684</v>
      </c>
      <c r="H1129" s="217" t="s">
        <v>5</v>
      </c>
      <c r="I1129" s="219"/>
      <c r="L1129" s="215"/>
      <c r="M1129" s="220"/>
      <c r="N1129" s="221"/>
      <c r="O1129" s="221"/>
      <c r="P1129" s="221"/>
      <c r="Q1129" s="221"/>
      <c r="R1129" s="221"/>
      <c r="S1129" s="221"/>
      <c r="T1129" s="222"/>
      <c r="AT1129" s="217" t="s">
        <v>166</v>
      </c>
      <c r="AU1129" s="217" t="s">
        <v>82</v>
      </c>
      <c r="AV1129" s="11" t="s">
        <v>78</v>
      </c>
      <c r="AW1129" s="11" t="s">
        <v>36</v>
      </c>
      <c r="AX1129" s="11" t="s">
        <v>73</v>
      </c>
      <c r="AY1129" s="217" t="s">
        <v>158</v>
      </c>
    </row>
    <row r="1130" spans="2:51" s="12" customFormat="1" ht="13.5">
      <c r="B1130" s="223"/>
      <c r="D1130" s="216" t="s">
        <v>166</v>
      </c>
      <c r="E1130" s="224" t="s">
        <v>5</v>
      </c>
      <c r="F1130" s="225" t="s">
        <v>2892</v>
      </c>
      <c r="H1130" s="226">
        <v>40</v>
      </c>
      <c r="I1130" s="227"/>
      <c r="L1130" s="223"/>
      <c r="M1130" s="228"/>
      <c r="N1130" s="229"/>
      <c r="O1130" s="229"/>
      <c r="P1130" s="229"/>
      <c r="Q1130" s="229"/>
      <c r="R1130" s="229"/>
      <c r="S1130" s="229"/>
      <c r="T1130" s="230"/>
      <c r="AT1130" s="224" t="s">
        <v>166</v>
      </c>
      <c r="AU1130" s="224" t="s">
        <v>82</v>
      </c>
      <c r="AV1130" s="12" t="s">
        <v>82</v>
      </c>
      <c r="AW1130" s="12" t="s">
        <v>36</v>
      </c>
      <c r="AX1130" s="12" t="s">
        <v>73</v>
      </c>
      <c r="AY1130" s="224" t="s">
        <v>158</v>
      </c>
    </row>
    <row r="1131" spans="2:51" s="12" customFormat="1" ht="13.5">
      <c r="B1131" s="223"/>
      <c r="D1131" s="216" t="s">
        <v>166</v>
      </c>
      <c r="E1131" s="224" t="s">
        <v>5</v>
      </c>
      <c r="F1131" s="225" t="s">
        <v>2893</v>
      </c>
      <c r="H1131" s="226">
        <v>48</v>
      </c>
      <c r="I1131" s="227"/>
      <c r="L1131" s="223"/>
      <c r="M1131" s="228"/>
      <c r="N1131" s="229"/>
      <c r="O1131" s="229"/>
      <c r="P1131" s="229"/>
      <c r="Q1131" s="229"/>
      <c r="R1131" s="229"/>
      <c r="S1131" s="229"/>
      <c r="T1131" s="230"/>
      <c r="AT1131" s="224" t="s">
        <v>166</v>
      </c>
      <c r="AU1131" s="224" t="s">
        <v>82</v>
      </c>
      <c r="AV1131" s="12" t="s">
        <v>82</v>
      </c>
      <c r="AW1131" s="12" t="s">
        <v>36</v>
      </c>
      <c r="AX1131" s="12" t="s">
        <v>73</v>
      </c>
      <c r="AY1131" s="224" t="s">
        <v>158</v>
      </c>
    </row>
    <row r="1132" spans="2:51" s="12" customFormat="1" ht="13.5">
      <c r="B1132" s="223"/>
      <c r="D1132" s="216" t="s">
        <v>166</v>
      </c>
      <c r="E1132" s="224" t="s">
        <v>5</v>
      </c>
      <c r="F1132" s="225" t="s">
        <v>2894</v>
      </c>
      <c r="H1132" s="226">
        <v>52</v>
      </c>
      <c r="I1132" s="227"/>
      <c r="L1132" s="223"/>
      <c r="M1132" s="228"/>
      <c r="N1132" s="229"/>
      <c r="O1132" s="229"/>
      <c r="P1132" s="229"/>
      <c r="Q1132" s="229"/>
      <c r="R1132" s="229"/>
      <c r="S1132" s="229"/>
      <c r="T1132" s="230"/>
      <c r="AT1132" s="224" t="s">
        <v>166</v>
      </c>
      <c r="AU1132" s="224" t="s">
        <v>82</v>
      </c>
      <c r="AV1132" s="12" t="s">
        <v>82</v>
      </c>
      <c r="AW1132" s="12" t="s">
        <v>36</v>
      </c>
      <c r="AX1132" s="12" t="s">
        <v>73</v>
      </c>
      <c r="AY1132" s="224" t="s">
        <v>158</v>
      </c>
    </row>
    <row r="1133" spans="2:51" s="12" customFormat="1" ht="13.5">
      <c r="B1133" s="223"/>
      <c r="D1133" s="216" t="s">
        <v>166</v>
      </c>
      <c r="E1133" s="224" t="s">
        <v>5</v>
      </c>
      <c r="F1133" s="225" t="s">
        <v>2895</v>
      </c>
      <c r="H1133" s="226">
        <v>25</v>
      </c>
      <c r="I1133" s="227"/>
      <c r="L1133" s="223"/>
      <c r="M1133" s="228"/>
      <c r="N1133" s="229"/>
      <c r="O1133" s="229"/>
      <c r="P1133" s="229"/>
      <c r="Q1133" s="229"/>
      <c r="R1133" s="229"/>
      <c r="S1133" s="229"/>
      <c r="T1133" s="230"/>
      <c r="AT1133" s="224" t="s">
        <v>166</v>
      </c>
      <c r="AU1133" s="224" t="s">
        <v>82</v>
      </c>
      <c r="AV1133" s="12" t="s">
        <v>82</v>
      </c>
      <c r="AW1133" s="12" t="s">
        <v>36</v>
      </c>
      <c r="AX1133" s="12" t="s">
        <v>73</v>
      </c>
      <c r="AY1133" s="224" t="s">
        <v>158</v>
      </c>
    </row>
    <row r="1134" spans="2:51" s="11" customFormat="1" ht="13.5">
      <c r="B1134" s="215"/>
      <c r="D1134" s="216" t="s">
        <v>166</v>
      </c>
      <c r="E1134" s="217" t="s">
        <v>5</v>
      </c>
      <c r="F1134" s="218" t="s">
        <v>680</v>
      </c>
      <c r="H1134" s="217" t="s">
        <v>5</v>
      </c>
      <c r="I1134" s="219"/>
      <c r="L1134" s="215"/>
      <c r="M1134" s="220"/>
      <c r="N1134" s="221"/>
      <c r="O1134" s="221"/>
      <c r="P1134" s="221"/>
      <c r="Q1134" s="221"/>
      <c r="R1134" s="221"/>
      <c r="S1134" s="221"/>
      <c r="T1134" s="222"/>
      <c r="AT1134" s="217" t="s">
        <v>166</v>
      </c>
      <c r="AU1134" s="217" t="s">
        <v>82</v>
      </c>
      <c r="AV1134" s="11" t="s">
        <v>78</v>
      </c>
      <c r="AW1134" s="11" t="s">
        <v>36</v>
      </c>
      <c r="AX1134" s="11" t="s">
        <v>73</v>
      </c>
      <c r="AY1134" s="217" t="s">
        <v>158</v>
      </c>
    </row>
    <row r="1135" spans="2:51" s="12" customFormat="1" ht="13.5">
      <c r="B1135" s="223"/>
      <c r="D1135" s="216" t="s">
        <v>166</v>
      </c>
      <c r="E1135" s="224" t="s">
        <v>5</v>
      </c>
      <c r="F1135" s="225" t="s">
        <v>2896</v>
      </c>
      <c r="H1135" s="226">
        <v>21</v>
      </c>
      <c r="I1135" s="227"/>
      <c r="L1135" s="223"/>
      <c r="M1135" s="228"/>
      <c r="N1135" s="229"/>
      <c r="O1135" s="229"/>
      <c r="P1135" s="229"/>
      <c r="Q1135" s="229"/>
      <c r="R1135" s="229"/>
      <c r="S1135" s="229"/>
      <c r="T1135" s="230"/>
      <c r="AT1135" s="224" t="s">
        <v>166</v>
      </c>
      <c r="AU1135" s="224" t="s">
        <v>82</v>
      </c>
      <c r="AV1135" s="12" t="s">
        <v>82</v>
      </c>
      <c r="AW1135" s="12" t="s">
        <v>36</v>
      </c>
      <c r="AX1135" s="12" t="s">
        <v>73</v>
      </c>
      <c r="AY1135" s="224" t="s">
        <v>158</v>
      </c>
    </row>
    <row r="1136" spans="2:51" s="12" customFormat="1" ht="13.5">
      <c r="B1136" s="223"/>
      <c r="D1136" s="216" t="s">
        <v>166</v>
      </c>
      <c r="E1136" s="224" t="s">
        <v>5</v>
      </c>
      <c r="F1136" s="225" t="s">
        <v>91</v>
      </c>
      <c r="H1136" s="226">
        <v>5</v>
      </c>
      <c r="I1136" s="227"/>
      <c r="L1136" s="223"/>
      <c r="M1136" s="228"/>
      <c r="N1136" s="229"/>
      <c r="O1136" s="229"/>
      <c r="P1136" s="229"/>
      <c r="Q1136" s="229"/>
      <c r="R1136" s="229"/>
      <c r="S1136" s="229"/>
      <c r="T1136" s="230"/>
      <c r="AT1136" s="224" t="s">
        <v>166</v>
      </c>
      <c r="AU1136" s="224" t="s">
        <v>82</v>
      </c>
      <c r="AV1136" s="12" t="s">
        <v>82</v>
      </c>
      <c r="AW1136" s="12" t="s">
        <v>36</v>
      </c>
      <c r="AX1136" s="12" t="s">
        <v>73</v>
      </c>
      <c r="AY1136" s="224" t="s">
        <v>158</v>
      </c>
    </row>
    <row r="1137" spans="2:51" s="12" customFormat="1" ht="13.5">
      <c r="B1137" s="223"/>
      <c r="D1137" s="216" t="s">
        <v>166</v>
      </c>
      <c r="E1137" s="224" t="s">
        <v>5</v>
      </c>
      <c r="F1137" s="225" t="s">
        <v>204</v>
      </c>
      <c r="H1137" s="226">
        <v>8</v>
      </c>
      <c r="I1137" s="227"/>
      <c r="L1137" s="223"/>
      <c r="M1137" s="228"/>
      <c r="N1137" s="229"/>
      <c r="O1137" s="229"/>
      <c r="P1137" s="229"/>
      <c r="Q1137" s="229"/>
      <c r="R1137" s="229"/>
      <c r="S1137" s="229"/>
      <c r="T1137" s="230"/>
      <c r="AT1137" s="224" t="s">
        <v>166</v>
      </c>
      <c r="AU1137" s="224" t="s">
        <v>82</v>
      </c>
      <c r="AV1137" s="12" t="s">
        <v>82</v>
      </c>
      <c r="AW1137" s="12" t="s">
        <v>36</v>
      </c>
      <c r="AX1137" s="12" t="s">
        <v>73</v>
      </c>
      <c r="AY1137" s="224" t="s">
        <v>158</v>
      </c>
    </row>
    <row r="1138" spans="2:51" s="12" customFormat="1" ht="13.5">
      <c r="B1138" s="223"/>
      <c r="D1138" s="216" t="s">
        <v>166</v>
      </c>
      <c r="E1138" s="224" t="s">
        <v>5</v>
      </c>
      <c r="F1138" s="225" t="s">
        <v>78</v>
      </c>
      <c r="H1138" s="226">
        <v>1</v>
      </c>
      <c r="I1138" s="227"/>
      <c r="L1138" s="223"/>
      <c r="M1138" s="228"/>
      <c r="N1138" s="229"/>
      <c r="O1138" s="229"/>
      <c r="P1138" s="229"/>
      <c r="Q1138" s="229"/>
      <c r="R1138" s="229"/>
      <c r="S1138" s="229"/>
      <c r="T1138" s="230"/>
      <c r="AT1138" s="224" t="s">
        <v>166</v>
      </c>
      <c r="AU1138" s="224" t="s">
        <v>82</v>
      </c>
      <c r="AV1138" s="12" t="s">
        <v>82</v>
      </c>
      <c r="AW1138" s="12" t="s">
        <v>36</v>
      </c>
      <c r="AX1138" s="12" t="s">
        <v>73</v>
      </c>
      <c r="AY1138" s="224" t="s">
        <v>158</v>
      </c>
    </row>
    <row r="1139" spans="2:51" s="11" customFormat="1" ht="13.5">
      <c r="B1139" s="215"/>
      <c r="D1139" s="216" t="s">
        <v>166</v>
      </c>
      <c r="E1139" s="217" t="s">
        <v>5</v>
      </c>
      <c r="F1139" s="218" t="s">
        <v>287</v>
      </c>
      <c r="H1139" s="217" t="s">
        <v>5</v>
      </c>
      <c r="I1139" s="219"/>
      <c r="L1139" s="215"/>
      <c r="M1139" s="220"/>
      <c r="N1139" s="221"/>
      <c r="O1139" s="221"/>
      <c r="P1139" s="221"/>
      <c r="Q1139" s="221"/>
      <c r="R1139" s="221"/>
      <c r="S1139" s="221"/>
      <c r="T1139" s="222"/>
      <c r="AT1139" s="217" t="s">
        <v>166</v>
      </c>
      <c r="AU1139" s="217" t="s">
        <v>82</v>
      </c>
      <c r="AV1139" s="11" t="s">
        <v>78</v>
      </c>
      <c r="AW1139" s="11" t="s">
        <v>36</v>
      </c>
      <c r="AX1139" s="11" t="s">
        <v>73</v>
      </c>
      <c r="AY1139" s="217" t="s">
        <v>158</v>
      </c>
    </row>
    <row r="1140" spans="2:51" s="12" customFormat="1" ht="13.5">
      <c r="B1140" s="223"/>
      <c r="D1140" s="216" t="s">
        <v>166</v>
      </c>
      <c r="E1140" s="224" t="s">
        <v>5</v>
      </c>
      <c r="F1140" s="225" t="s">
        <v>2897</v>
      </c>
      <c r="H1140" s="226">
        <v>15</v>
      </c>
      <c r="I1140" s="227"/>
      <c r="L1140" s="223"/>
      <c r="M1140" s="228"/>
      <c r="N1140" s="229"/>
      <c r="O1140" s="229"/>
      <c r="P1140" s="229"/>
      <c r="Q1140" s="229"/>
      <c r="R1140" s="229"/>
      <c r="S1140" s="229"/>
      <c r="T1140" s="230"/>
      <c r="AT1140" s="224" t="s">
        <v>166</v>
      </c>
      <c r="AU1140" s="224" t="s">
        <v>82</v>
      </c>
      <c r="AV1140" s="12" t="s">
        <v>82</v>
      </c>
      <c r="AW1140" s="12" t="s">
        <v>36</v>
      </c>
      <c r="AX1140" s="12" t="s">
        <v>73</v>
      </c>
      <c r="AY1140" s="224" t="s">
        <v>158</v>
      </c>
    </row>
    <row r="1141" spans="2:51" s="12" customFormat="1" ht="13.5">
      <c r="B1141" s="223"/>
      <c r="D1141" s="216" t="s">
        <v>166</v>
      </c>
      <c r="E1141" s="224" t="s">
        <v>5</v>
      </c>
      <c r="F1141" s="225" t="s">
        <v>88</v>
      </c>
      <c r="H1141" s="226">
        <v>4</v>
      </c>
      <c r="I1141" s="227"/>
      <c r="L1141" s="223"/>
      <c r="M1141" s="228"/>
      <c r="N1141" s="229"/>
      <c r="O1141" s="229"/>
      <c r="P1141" s="229"/>
      <c r="Q1141" s="229"/>
      <c r="R1141" s="229"/>
      <c r="S1141" s="229"/>
      <c r="T1141" s="230"/>
      <c r="AT1141" s="224" t="s">
        <v>166</v>
      </c>
      <c r="AU1141" s="224" t="s">
        <v>82</v>
      </c>
      <c r="AV1141" s="12" t="s">
        <v>82</v>
      </c>
      <c r="AW1141" s="12" t="s">
        <v>36</v>
      </c>
      <c r="AX1141" s="12" t="s">
        <v>73</v>
      </c>
      <c r="AY1141" s="224" t="s">
        <v>158</v>
      </c>
    </row>
    <row r="1142" spans="2:51" s="12" customFormat="1" ht="13.5">
      <c r="B1142" s="223"/>
      <c r="D1142" s="216" t="s">
        <v>166</v>
      </c>
      <c r="E1142" s="224" t="s">
        <v>5</v>
      </c>
      <c r="F1142" s="225" t="s">
        <v>204</v>
      </c>
      <c r="H1142" s="226">
        <v>8</v>
      </c>
      <c r="I1142" s="227"/>
      <c r="L1142" s="223"/>
      <c r="M1142" s="228"/>
      <c r="N1142" s="229"/>
      <c r="O1142" s="229"/>
      <c r="P1142" s="229"/>
      <c r="Q1142" s="229"/>
      <c r="R1142" s="229"/>
      <c r="S1142" s="229"/>
      <c r="T1142" s="230"/>
      <c r="AT1142" s="224" t="s">
        <v>166</v>
      </c>
      <c r="AU1142" s="224" t="s">
        <v>82</v>
      </c>
      <c r="AV1142" s="12" t="s">
        <v>82</v>
      </c>
      <c r="AW1142" s="12" t="s">
        <v>36</v>
      </c>
      <c r="AX1142" s="12" t="s">
        <v>73</v>
      </c>
      <c r="AY1142" s="224" t="s">
        <v>158</v>
      </c>
    </row>
    <row r="1143" spans="2:51" s="13" customFormat="1" ht="13.5">
      <c r="B1143" s="231"/>
      <c r="D1143" s="216" t="s">
        <v>166</v>
      </c>
      <c r="E1143" s="232" t="s">
        <v>5</v>
      </c>
      <c r="F1143" s="233" t="s">
        <v>169</v>
      </c>
      <c r="H1143" s="234">
        <v>382</v>
      </c>
      <c r="I1143" s="235"/>
      <c r="L1143" s="231"/>
      <c r="M1143" s="236"/>
      <c r="N1143" s="237"/>
      <c r="O1143" s="237"/>
      <c r="P1143" s="237"/>
      <c r="Q1143" s="237"/>
      <c r="R1143" s="237"/>
      <c r="S1143" s="237"/>
      <c r="T1143" s="238"/>
      <c r="AT1143" s="232" t="s">
        <v>166</v>
      </c>
      <c r="AU1143" s="232" t="s">
        <v>82</v>
      </c>
      <c r="AV1143" s="13" t="s">
        <v>88</v>
      </c>
      <c r="AW1143" s="13" t="s">
        <v>36</v>
      </c>
      <c r="AX1143" s="13" t="s">
        <v>78</v>
      </c>
      <c r="AY1143" s="232" t="s">
        <v>158</v>
      </c>
    </row>
    <row r="1144" spans="2:65" s="1" customFormat="1" ht="408" customHeight="1">
      <c r="B1144" s="202"/>
      <c r="C1144" s="203" t="s">
        <v>1369</v>
      </c>
      <c r="D1144" s="203" t="s">
        <v>160</v>
      </c>
      <c r="E1144" s="204" t="s">
        <v>2898</v>
      </c>
      <c r="F1144" s="258" t="s">
        <v>2899</v>
      </c>
      <c r="G1144" s="206" t="s">
        <v>853</v>
      </c>
      <c r="H1144" s="207">
        <v>70</v>
      </c>
      <c r="I1144" s="208"/>
      <c r="J1144" s="209">
        <f>ROUND(I1144*H1144,2)</f>
        <v>0</v>
      </c>
      <c r="K1144" s="205" t="s">
        <v>5</v>
      </c>
      <c r="L1144" s="47"/>
      <c r="M1144" s="210" t="s">
        <v>5</v>
      </c>
      <c r="N1144" s="211" t="s">
        <v>44</v>
      </c>
      <c r="O1144" s="48"/>
      <c r="P1144" s="212">
        <f>O1144*H1144</f>
        <v>0</v>
      </c>
      <c r="Q1144" s="212">
        <v>0</v>
      </c>
      <c r="R1144" s="212">
        <f>Q1144*H1144</f>
        <v>0</v>
      </c>
      <c r="S1144" s="212">
        <v>0</v>
      </c>
      <c r="T1144" s="213">
        <f>S1144*H1144</f>
        <v>0</v>
      </c>
      <c r="AR1144" s="25" t="s">
        <v>255</v>
      </c>
      <c r="AT1144" s="25" t="s">
        <v>160</v>
      </c>
      <c r="AU1144" s="25" t="s">
        <v>82</v>
      </c>
      <c r="AY1144" s="25" t="s">
        <v>158</v>
      </c>
      <c r="BE1144" s="214">
        <f>IF(N1144="základní",J1144,0)</f>
        <v>0</v>
      </c>
      <c r="BF1144" s="214">
        <f>IF(N1144="snížená",J1144,0)</f>
        <v>0</v>
      </c>
      <c r="BG1144" s="214">
        <f>IF(N1144="zákl. přenesená",J1144,0)</f>
        <v>0</v>
      </c>
      <c r="BH1144" s="214">
        <f>IF(N1144="sníž. přenesená",J1144,0)</f>
        <v>0</v>
      </c>
      <c r="BI1144" s="214">
        <f>IF(N1144="nulová",J1144,0)</f>
        <v>0</v>
      </c>
      <c r="BJ1144" s="25" t="s">
        <v>78</v>
      </c>
      <c r="BK1144" s="214">
        <f>ROUND(I1144*H1144,2)</f>
        <v>0</v>
      </c>
      <c r="BL1144" s="25" t="s">
        <v>255</v>
      </c>
      <c r="BM1144" s="25" t="s">
        <v>2900</v>
      </c>
    </row>
    <row r="1145" spans="2:65" s="1" customFormat="1" ht="382.5" customHeight="1">
      <c r="B1145" s="202"/>
      <c r="C1145" s="203" t="s">
        <v>1375</v>
      </c>
      <c r="D1145" s="203" t="s">
        <v>160</v>
      </c>
      <c r="E1145" s="204" t="s">
        <v>2901</v>
      </c>
      <c r="F1145" s="205" t="s">
        <v>2902</v>
      </c>
      <c r="G1145" s="206" t="s">
        <v>853</v>
      </c>
      <c r="H1145" s="207">
        <v>3</v>
      </c>
      <c r="I1145" s="208"/>
      <c r="J1145" s="209">
        <f>ROUND(I1145*H1145,2)</f>
        <v>0</v>
      </c>
      <c r="K1145" s="205" t="s">
        <v>5</v>
      </c>
      <c r="L1145" s="47"/>
      <c r="M1145" s="210" t="s">
        <v>5</v>
      </c>
      <c r="N1145" s="211" t="s">
        <v>44</v>
      </c>
      <c r="O1145" s="48"/>
      <c r="P1145" s="212">
        <f>O1145*H1145</f>
        <v>0</v>
      </c>
      <c r="Q1145" s="212">
        <v>0</v>
      </c>
      <c r="R1145" s="212">
        <f>Q1145*H1145</f>
        <v>0</v>
      </c>
      <c r="S1145" s="212">
        <v>0</v>
      </c>
      <c r="T1145" s="213">
        <f>S1145*H1145</f>
        <v>0</v>
      </c>
      <c r="AR1145" s="25" t="s">
        <v>255</v>
      </c>
      <c r="AT1145" s="25" t="s">
        <v>160</v>
      </c>
      <c r="AU1145" s="25" t="s">
        <v>82</v>
      </c>
      <c r="AY1145" s="25" t="s">
        <v>158</v>
      </c>
      <c r="BE1145" s="214">
        <f>IF(N1145="základní",J1145,0)</f>
        <v>0</v>
      </c>
      <c r="BF1145" s="214">
        <f>IF(N1145="snížená",J1145,0)</f>
        <v>0</v>
      </c>
      <c r="BG1145" s="214">
        <f>IF(N1145="zákl. přenesená",J1145,0)</f>
        <v>0</v>
      </c>
      <c r="BH1145" s="214">
        <f>IF(N1145="sníž. přenesená",J1145,0)</f>
        <v>0</v>
      </c>
      <c r="BI1145" s="214">
        <f>IF(N1145="nulová",J1145,0)</f>
        <v>0</v>
      </c>
      <c r="BJ1145" s="25" t="s">
        <v>78</v>
      </c>
      <c r="BK1145" s="214">
        <f>ROUND(I1145*H1145,2)</f>
        <v>0</v>
      </c>
      <c r="BL1145" s="25" t="s">
        <v>255</v>
      </c>
      <c r="BM1145" s="25" t="s">
        <v>2903</v>
      </c>
    </row>
    <row r="1146" spans="2:65" s="1" customFormat="1" ht="408" customHeight="1">
      <c r="B1146" s="202"/>
      <c r="C1146" s="203" t="s">
        <v>1381</v>
      </c>
      <c r="D1146" s="203" t="s">
        <v>160</v>
      </c>
      <c r="E1146" s="204" t="s">
        <v>2904</v>
      </c>
      <c r="F1146" s="258" t="s">
        <v>2905</v>
      </c>
      <c r="G1146" s="206" t="s">
        <v>853</v>
      </c>
      <c r="H1146" s="207">
        <v>2</v>
      </c>
      <c r="I1146" s="208"/>
      <c r="J1146" s="209">
        <f>ROUND(I1146*H1146,2)</f>
        <v>0</v>
      </c>
      <c r="K1146" s="205" t="s">
        <v>5</v>
      </c>
      <c r="L1146" s="47"/>
      <c r="M1146" s="210" t="s">
        <v>5</v>
      </c>
      <c r="N1146" s="211" t="s">
        <v>44</v>
      </c>
      <c r="O1146" s="48"/>
      <c r="P1146" s="212">
        <f>O1146*H1146</f>
        <v>0</v>
      </c>
      <c r="Q1146" s="212">
        <v>0</v>
      </c>
      <c r="R1146" s="212">
        <f>Q1146*H1146</f>
        <v>0</v>
      </c>
      <c r="S1146" s="212">
        <v>0</v>
      </c>
      <c r="T1146" s="213">
        <f>S1146*H1146</f>
        <v>0</v>
      </c>
      <c r="AR1146" s="25" t="s">
        <v>255</v>
      </c>
      <c r="AT1146" s="25" t="s">
        <v>160</v>
      </c>
      <c r="AU1146" s="25" t="s">
        <v>82</v>
      </c>
      <c r="AY1146" s="25" t="s">
        <v>158</v>
      </c>
      <c r="BE1146" s="214">
        <f>IF(N1146="základní",J1146,0)</f>
        <v>0</v>
      </c>
      <c r="BF1146" s="214">
        <f>IF(N1146="snížená",J1146,0)</f>
        <v>0</v>
      </c>
      <c r="BG1146" s="214">
        <f>IF(N1146="zákl. přenesená",J1146,0)</f>
        <v>0</v>
      </c>
      <c r="BH1146" s="214">
        <f>IF(N1146="sníž. přenesená",J1146,0)</f>
        <v>0</v>
      </c>
      <c r="BI1146" s="214">
        <f>IF(N1146="nulová",J1146,0)</f>
        <v>0</v>
      </c>
      <c r="BJ1146" s="25" t="s">
        <v>78</v>
      </c>
      <c r="BK1146" s="214">
        <f>ROUND(I1146*H1146,2)</f>
        <v>0</v>
      </c>
      <c r="BL1146" s="25" t="s">
        <v>255</v>
      </c>
      <c r="BM1146" s="25" t="s">
        <v>2906</v>
      </c>
    </row>
    <row r="1147" spans="2:65" s="1" customFormat="1" ht="408" customHeight="1">
      <c r="B1147" s="202"/>
      <c r="C1147" s="203" t="s">
        <v>1387</v>
      </c>
      <c r="D1147" s="203" t="s">
        <v>160</v>
      </c>
      <c r="E1147" s="204" t="s">
        <v>2907</v>
      </c>
      <c r="F1147" s="258" t="s">
        <v>2908</v>
      </c>
      <c r="G1147" s="206" t="s">
        <v>853</v>
      </c>
      <c r="H1147" s="207">
        <v>2</v>
      </c>
      <c r="I1147" s="208"/>
      <c r="J1147" s="209">
        <f>ROUND(I1147*H1147,2)</f>
        <v>0</v>
      </c>
      <c r="K1147" s="205" t="s">
        <v>5</v>
      </c>
      <c r="L1147" s="47"/>
      <c r="M1147" s="210" t="s">
        <v>5</v>
      </c>
      <c r="N1147" s="211" t="s">
        <v>44</v>
      </c>
      <c r="O1147" s="48"/>
      <c r="P1147" s="212">
        <f>O1147*H1147</f>
        <v>0</v>
      </c>
      <c r="Q1147" s="212">
        <v>0</v>
      </c>
      <c r="R1147" s="212">
        <f>Q1147*H1147</f>
        <v>0</v>
      </c>
      <c r="S1147" s="212">
        <v>0</v>
      </c>
      <c r="T1147" s="213">
        <f>S1147*H1147</f>
        <v>0</v>
      </c>
      <c r="AR1147" s="25" t="s">
        <v>255</v>
      </c>
      <c r="AT1147" s="25" t="s">
        <v>160</v>
      </c>
      <c r="AU1147" s="25" t="s">
        <v>82</v>
      </c>
      <c r="AY1147" s="25" t="s">
        <v>158</v>
      </c>
      <c r="BE1147" s="214">
        <f>IF(N1147="základní",J1147,0)</f>
        <v>0</v>
      </c>
      <c r="BF1147" s="214">
        <f>IF(N1147="snížená",J1147,0)</f>
        <v>0</v>
      </c>
      <c r="BG1147" s="214">
        <f>IF(N1147="zákl. přenesená",J1147,0)</f>
        <v>0</v>
      </c>
      <c r="BH1147" s="214">
        <f>IF(N1147="sníž. přenesená",J1147,0)</f>
        <v>0</v>
      </c>
      <c r="BI1147" s="214">
        <f>IF(N1147="nulová",J1147,0)</f>
        <v>0</v>
      </c>
      <c r="BJ1147" s="25" t="s">
        <v>78</v>
      </c>
      <c r="BK1147" s="214">
        <f>ROUND(I1147*H1147,2)</f>
        <v>0</v>
      </c>
      <c r="BL1147" s="25" t="s">
        <v>255</v>
      </c>
      <c r="BM1147" s="25" t="s">
        <v>2909</v>
      </c>
    </row>
    <row r="1148" spans="2:65" s="1" customFormat="1" ht="344.25" customHeight="1">
      <c r="B1148" s="202"/>
      <c r="C1148" s="203" t="s">
        <v>1392</v>
      </c>
      <c r="D1148" s="203" t="s">
        <v>160</v>
      </c>
      <c r="E1148" s="204" t="s">
        <v>2910</v>
      </c>
      <c r="F1148" s="205" t="s">
        <v>2911</v>
      </c>
      <c r="G1148" s="206" t="s">
        <v>853</v>
      </c>
      <c r="H1148" s="207">
        <v>1</v>
      </c>
      <c r="I1148" s="208"/>
      <c r="J1148" s="209">
        <f>ROUND(I1148*H1148,2)</f>
        <v>0</v>
      </c>
      <c r="K1148" s="205" t="s">
        <v>5</v>
      </c>
      <c r="L1148" s="47"/>
      <c r="M1148" s="210" t="s">
        <v>5</v>
      </c>
      <c r="N1148" s="211" t="s">
        <v>44</v>
      </c>
      <c r="O1148" s="48"/>
      <c r="P1148" s="212">
        <f>O1148*H1148</f>
        <v>0</v>
      </c>
      <c r="Q1148" s="212">
        <v>0</v>
      </c>
      <c r="R1148" s="212">
        <f>Q1148*H1148</f>
        <v>0</v>
      </c>
      <c r="S1148" s="212">
        <v>0</v>
      </c>
      <c r="T1148" s="213">
        <f>S1148*H1148</f>
        <v>0</v>
      </c>
      <c r="AR1148" s="25" t="s">
        <v>255</v>
      </c>
      <c r="AT1148" s="25" t="s">
        <v>160</v>
      </c>
      <c r="AU1148" s="25" t="s">
        <v>82</v>
      </c>
      <c r="AY1148" s="25" t="s">
        <v>158</v>
      </c>
      <c r="BE1148" s="214">
        <f>IF(N1148="základní",J1148,0)</f>
        <v>0</v>
      </c>
      <c r="BF1148" s="214">
        <f>IF(N1148="snížená",J1148,0)</f>
        <v>0</v>
      </c>
      <c r="BG1148" s="214">
        <f>IF(N1148="zákl. přenesená",J1148,0)</f>
        <v>0</v>
      </c>
      <c r="BH1148" s="214">
        <f>IF(N1148="sníž. přenesená",J1148,0)</f>
        <v>0</v>
      </c>
      <c r="BI1148" s="214">
        <f>IF(N1148="nulová",J1148,0)</f>
        <v>0</v>
      </c>
      <c r="BJ1148" s="25" t="s">
        <v>78</v>
      </c>
      <c r="BK1148" s="214">
        <f>ROUND(I1148*H1148,2)</f>
        <v>0</v>
      </c>
      <c r="BL1148" s="25" t="s">
        <v>255</v>
      </c>
      <c r="BM1148" s="25" t="s">
        <v>2912</v>
      </c>
    </row>
    <row r="1149" spans="2:65" s="1" customFormat="1" ht="408" customHeight="1">
      <c r="B1149" s="202"/>
      <c r="C1149" s="203" t="s">
        <v>1397</v>
      </c>
      <c r="D1149" s="203" t="s">
        <v>160</v>
      </c>
      <c r="E1149" s="204" t="s">
        <v>2913</v>
      </c>
      <c r="F1149" s="258" t="s">
        <v>2914</v>
      </c>
      <c r="G1149" s="206" t="s">
        <v>853</v>
      </c>
      <c r="H1149" s="207">
        <v>3</v>
      </c>
      <c r="I1149" s="208"/>
      <c r="J1149" s="209">
        <f>ROUND(I1149*H1149,2)</f>
        <v>0</v>
      </c>
      <c r="K1149" s="205" t="s">
        <v>5</v>
      </c>
      <c r="L1149" s="47"/>
      <c r="M1149" s="210" t="s">
        <v>5</v>
      </c>
      <c r="N1149" s="211" t="s">
        <v>44</v>
      </c>
      <c r="O1149" s="48"/>
      <c r="P1149" s="212">
        <f>O1149*H1149</f>
        <v>0</v>
      </c>
      <c r="Q1149" s="212">
        <v>0</v>
      </c>
      <c r="R1149" s="212">
        <f>Q1149*H1149</f>
        <v>0</v>
      </c>
      <c r="S1149" s="212">
        <v>0</v>
      </c>
      <c r="T1149" s="213">
        <f>S1149*H1149</f>
        <v>0</v>
      </c>
      <c r="AR1149" s="25" t="s">
        <v>255</v>
      </c>
      <c r="AT1149" s="25" t="s">
        <v>160</v>
      </c>
      <c r="AU1149" s="25" t="s">
        <v>82</v>
      </c>
      <c r="AY1149" s="25" t="s">
        <v>158</v>
      </c>
      <c r="BE1149" s="214">
        <f>IF(N1149="základní",J1149,0)</f>
        <v>0</v>
      </c>
      <c r="BF1149" s="214">
        <f>IF(N1149="snížená",J1149,0)</f>
        <v>0</v>
      </c>
      <c r="BG1149" s="214">
        <f>IF(N1149="zákl. přenesená",J1149,0)</f>
        <v>0</v>
      </c>
      <c r="BH1149" s="214">
        <f>IF(N1149="sníž. přenesená",J1149,0)</f>
        <v>0</v>
      </c>
      <c r="BI1149" s="214">
        <f>IF(N1149="nulová",J1149,0)</f>
        <v>0</v>
      </c>
      <c r="BJ1149" s="25" t="s">
        <v>78</v>
      </c>
      <c r="BK1149" s="214">
        <f>ROUND(I1149*H1149,2)</f>
        <v>0</v>
      </c>
      <c r="BL1149" s="25" t="s">
        <v>255</v>
      </c>
      <c r="BM1149" s="25" t="s">
        <v>2915</v>
      </c>
    </row>
    <row r="1150" spans="2:65" s="1" customFormat="1" ht="408" customHeight="1">
      <c r="B1150" s="202"/>
      <c r="C1150" s="203" t="s">
        <v>1403</v>
      </c>
      <c r="D1150" s="203" t="s">
        <v>160</v>
      </c>
      <c r="E1150" s="204" t="s">
        <v>2916</v>
      </c>
      <c r="F1150" s="258" t="s">
        <v>2917</v>
      </c>
      <c r="G1150" s="206" t="s">
        <v>853</v>
      </c>
      <c r="H1150" s="207">
        <v>1</v>
      </c>
      <c r="I1150" s="208"/>
      <c r="J1150" s="209">
        <f>ROUND(I1150*H1150,2)</f>
        <v>0</v>
      </c>
      <c r="K1150" s="205" t="s">
        <v>5</v>
      </c>
      <c r="L1150" s="47"/>
      <c r="M1150" s="210" t="s">
        <v>5</v>
      </c>
      <c r="N1150" s="211" t="s">
        <v>44</v>
      </c>
      <c r="O1150" s="48"/>
      <c r="P1150" s="212">
        <f>O1150*H1150</f>
        <v>0</v>
      </c>
      <c r="Q1150" s="212">
        <v>0</v>
      </c>
      <c r="R1150" s="212">
        <f>Q1150*H1150</f>
        <v>0</v>
      </c>
      <c r="S1150" s="212">
        <v>0</v>
      </c>
      <c r="T1150" s="213">
        <f>S1150*H1150</f>
        <v>0</v>
      </c>
      <c r="AR1150" s="25" t="s">
        <v>255</v>
      </c>
      <c r="AT1150" s="25" t="s">
        <v>160</v>
      </c>
      <c r="AU1150" s="25" t="s">
        <v>82</v>
      </c>
      <c r="AY1150" s="25" t="s">
        <v>158</v>
      </c>
      <c r="BE1150" s="214">
        <f>IF(N1150="základní",J1150,0)</f>
        <v>0</v>
      </c>
      <c r="BF1150" s="214">
        <f>IF(N1150="snížená",J1150,0)</f>
        <v>0</v>
      </c>
      <c r="BG1150" s="214">
        <f>IF(N1150="zákl. přenesená",J1150,0)</f>
        <v>0</v>
      </c>
      <c r="BH1150" s="214">
        <f>IF(N1150="sníž. přenesená",J1150,0)</f>
        <v>0</v>
      </c>
      <c r="BI1150" s="214">
        <f>IF(N1150="nulová",J1150,0)</f>
        <v>0</v>
      </c>
      <c r="BJ1150" s="25" t="s">
        <v>78</v>
      </c>
      <c r="BK1150" s="214">
        <f>ROUND(I1150*H1150,2)</f>
        <v>0</v>
      </c>
      <c r="BL1150" s="25" t="s">
        <v>255</v>
      </c>
      <c r="BM1150" s="25" t="s">
        <v>2918</v>
      </c>
    </row>
    <row r="1151" spans="2:65" s="1" customFormat="1" ht="408" customHeight="1">
      <c r="B1151" s="202"/>
      <c r="C1151" s="203" t="s">
        <v>1410</v>
      </c>
      <c r="D1151" s="203" t="s">
        <v>160</v>
      </c>
      <c r="E1151" s="204" t="s">
        <v>2919</v>
      </c>
      <c r="F1151" s="258" t="s">
        <v>2920</v>
      </c>
      <c r="G1151" s="206" t="s">
        <v>853</v>
      </c>
      <c r="H1151" s="207">
        <v>1</v>
      </c>
      <c r="I1151" s="208"/>
      <c r="J1151" s="209">
        <f>ROUND(I1151*H1151,2)</f>
        <v>0</v>
      </c>
      <c r="K1151" s="205" t="s">
        <v>5</v>
      </c>
      <c r="L1151" s="47"/>
      <c r="M1151" s="210" t="s">
        <v>5</v>
      </c>
      <c r="N1151" s="211" t="s">
        <v>44</v>
      </c>
      <c r="O1151" s="48"/>
      <c r="P1151" s="212">
        <f>O1151*H1151</f>
        <v>0</v>
      </c>
      <c r="Q1151" s="212">
        <v>0</v>
      </c>
      <c r="R1151" s="212">
        <f>Q1151*H1151</f>
        <v>0</v>
      </c>
      <c r="S1151" s="212">
        <v>0</v>
      </c>
      <c r="T1151" s="213">
        <f>S1151*H1151</f>
        <v>0</v>
      </c>
      <c r="AR1151" s="25" t="s">
        <v>255</v>
      </c>
      <c r="AT1151" s="25" t="s">
        <v>160</v>
      </c>
      <c r="AU1151" s="25" t="s">
        <v>82</v>
      </c>
      <c r="AY1151" s="25" t="s">
        <v>158</v>
      </c>
      <c r="BE1151" s="214">
        <f>IF(N1151="základní",J1151,0)</f>
        <v>0</v>
      </c>
      <c r="BF1151" s="214">
        <f>IF(N1151="snížená",J1151,0)</f>
        <v>0</v>
      </c>
      <c r="BG1151" s="214">
        <f>IF(N1151="zákl. přenesená",J1151,0)</f>
        <v>0</v>
      </c>
      <c r="BH1151" s="214">
        <f>IF(N1151="sníž. přenesená",J1151,0)</f>
        <v>0</v>
      </c>
      <c r="BI1151" s="214">
        <f>IF(N1151="nulová",J1151,0)</f>
        <v>0</v>
      </c>
      <c r="BJ1151" s="25" t="s">
        <v>78</v>
      </c>
      <c r="BK1151" s="214">
        <f>ROUND(I1151*H1151,2)</f>
        <v>0</v>
      </c>
      <c r="BL1151" s="25" t="s">
        <v>255</v>
      </c>
      <c r="BM1151" s="25" t="s">
        <v>2921</v>
      </c>
    </row>
    <row r="1152" spans="2:65" s="1" customFormat="1" ht="408" customHeight="1">
      <c r="B1152" s="202"/>
      <c r="C1152" s="203" t="s">
        <v>1416</v>
      </c>
      <c r="D1152" s="203" t="s">
        <v>160</v>
      </c>
      <c r="E1152" s="204" t="s">
        <v>2922</v>
      </c>
      <c r="F1152" s="258" t="s">
        <v>2923</v>
      </c>
      <c r="G1152" s="206" t="s">
        <v>853</v>
      </c>
      <c r="H1152" s="207">
        <v>3</v>
      </c>
      <c r="I1152" s="208"/>
      <c r="J1152" s="209">
        <f>ROUND(I1152*H1152,2)</f>
        <v>0</v>
      </c>
      <c r="K1152" s="205" t="s">
        <v>5</v>
      </c>
      <c r="L1152" s="47"/>
      <c r="M1152" s="210" t="s">
        <v>5</v>
      </c>
      <c r="N1152" s="211" t="s">
        <v>44</v>
      </c>
      <c r="O1152" s="48"/>
      <c r="P1152" s="212">
        <f>O1152*H1152</f>
        <v>0</v>
      </c>
      <c r="Q1152" s="212">
        <v>0</v>
      </c>
      <c r="R1152" s="212">
        <f>Q1152*H1152</f>
        <v>0</v>
      </c>
      <c r="S1152" s="212">
        <v>0</v>
      </c>
      <c r="T1152" s="213">
        <f>S1152*H1152</f>
        <v>0</v>
      </c>
      <c r="AR1152" s="25" t="s">
        <v>255</v>
      </c>
      <c r="AT1152" s="25" t="s">
        <v>160</v>
      </c>
      <c r="AU1152" s="25" t="s">
        <v>82</v>
      </c>
      <c r="AY1152" s="25" t="s">
        <v>158</v>
      </c>
      <c r="BE1152" s="214">
        <f>IF(N1152="základní",J1152,0)</f>
        <v>0</v>
      </c>
      <c r="BF1152" s="214">
        <f>IF(N1152="snížená",J1152,0)</f>
        <v>0</v>
      </c>
      <c r="BG1152" s="214">
        <f>IF(N1152="zákl. přenesená",J1152,0)</f>
        <v>0</v>
      </c>
      <c r="BH1152" s="214">
        <f>IF(N1152="sníž. přenesená",J1152,0)</f>
        <v>0</v>
      </c>
      <c r="BI1152" s="214">
        <f>IF(N1152="nulová",J1152,0)</f>
        <v>0</v>
      </c>
      <c r="BJ1152" s="25" t="s">
        <v>78</v>
      </c>
      <c r="BK1152" s="214">
        <f>ROUND(I1152*H1152,2)</f>
        <v>0</v>
      </c>
      <c r="BL1152" s="25" t="s">
        <v>255</v>
      </c>
      <c r="BM1152" s="25" t="s">
        <v>2924</v>
      </c>
    </row>
    <row r="1153" spans="2:65" s="1" customFormat="1" ht="408" customHeight="1">
      <c r="B1153" s="202"/>
      <c r="C1153" s="203" t="s">
        <v>1422</v>
      </c>
      <c r="D1153" s="203" t="s">
        <v>160</v>
      </c>
      <c r="E1153" s="204" t="s">
        <v>2925</v>
      </c>
      <c r="F1153" s="258" t="s">
        <v>2926</v>
      </c>
      <c r="G1153" s="206" t="s">
        <v>853</v>
      </c>
      <c r="H1153" s="207">
        <v>1</v>
      </c>
      <c r="I1153" s="208"/>
      <c r="J1153" s="209">
        <f>ROUND(I1153*H1153,2)</f>
        <v>0</v>
      </c>
      <c r="K1153" s="205" t="s">
        <v>5</v>
      </c>
      <c r="L1153" s="47"/>
      <c r="M1153" s="210" t="s">
        <v>5</v>
      </c>
      <c r="N1153" s="211" t="s">
        <v>44</v>
      </c>
      <c r="O1153" s="48"/>
      <c r="P1153" s="212">
        <f>O1153*H1153</f>
        <v>0</v>
      </c>
      <c r="Q1153" s="212">
        <v>0</v>
      </c>
      <c r="R1153" s="212">
        <f>Q1153*H1153</f>
        <v>0</v>
      </c>
      <c r="S1153" s="212">
        <v>0</v>
      </c>
      <c r="T1153" s="213">
        <f>S1153*H1153</f>
        <v>0</v>
      </c>
      <c r="AR1153" s="25" t="s">
        <v>255</v>
      </c>
      <c r="AT1153" s="25" t="s">
        <v>160</v>
      </c>
      <c r="AU1153" s="25" t="s">
        <v>82</v>
      </c>
      <c r="AY1153" s="25" t="s">
        <v>158</v>
      </c>
      <c r="BE1153" s="214">
        <f>IF(N1153="základní",J1153,0)</f>
        <v>0</v>
      </c>
      <c r="BF1153" s="214">
        <f>IF(N1153="snížená",J1153,0)</f>
        <v>0</v>
      </c>
      <c r="BG1153" s="214">
        <f>IF(N1153="zákl. přenesená",J1153,0)</f>
        <v>0</v>
      </c>
      <c r="BH1153" s="214">
        <f>IF(N1153="sníž. přenesená",J1153,0)</f>
        <v>0</v>
      </c>
      <c r="BI1153" s="214">
        <f>IF(N1153="nulová",J1153,0)</f>
        <v>0</v>
      </c>
      <c r="BJ1153" s="25" t="s">
        <v>78</v>
      </c>
      <c r="BK1153" s="214">
        <f>ROUND(I1153*H1153,2)</f>
        <v>0</v>
      </c>
      <c r="BL1153" s="25" t="s">
        <v>255</v>
      </c>
      <c r="BM1153" s="25" t="s">
        <v>2927</v>
      </c>
    </row>
    <row r="1154" spans="2:65" s="1" customFormat="1" ht="408" customHeight="1">
      <c r="B1154" s="202"/>
      <c r="C1154" s="203" t="s">
        <v>1429</v>
      </c>
      <c r="D1154" s="203" t="s">
        <v>160</v>
      </c>
      <c r="E1154" s="204" t="s">
        <v>2928</v>
      </c>
      <c r="F1154" s="258" t="s">
        <v>2929</v>
      </c>
      <c r="G1154" s="206" t="s">
        <v>853</v>
      </c>
      <c r="H1154" s="207">
        <v>1</v>
      </c>
      <c r="I1154" s="208"/>
      <c r="J1154" s="209">
        <f>ROUND(I1154*H1154,2)</f>
        <v>0</v>
      </c>
      <c r="K1154" s="205" t="s">
        <v>5</v>
      </c>
      <c r="L1154" s="47"/>
      <c r="M1154" s="210" t="s">
        <v>5</v>
      </c>
      <c r="N1154" s="211" t="s">
        <v>44</v>
      </c>
      <c r="O1154" s="48"/>
      <c r="P1154" s="212">
        <f>O1154*H1154</f>
        <v>0</v>
      </c>
      <c r="Q1154" s="212">
        <v>0</v>
      </c>
      <c r="R1154" s="212">
        <f>Q1154*H1154</f>
        <v>0</v>
      </c>
      <c r="S1154" s="212">
        <v>0</v>
      </c>
      <c r="T1154" s="213">
        <f>S1154*H1154</f>
        <v>0</v>
      </c>
      <c r="AR1154" s="25" t="s">
        <v>255</v>
      </c>
      <c r="AT1154" s="25" t="s">
        <v>160</v>
      </c>
      <c r="AU1154" s="25" t="s">
        <v>82</v>
      </c>
      <c r="AY1154" s="25" t="s">
        <v>158</v>
      </c>
      <c r="BE1154" s="214">
        <f>IF(N1154="základní",J1154,0)</f>
        <v>0</v>
      </c>
      <c r="BF1154" s="214">
        <f>IF(N1154="snížená",J1154,0)</f>
        <v>0</v>
      </c>
      <c r="BG1154" s="214">
        <f>IF(N1154="zákl. přenesená",J1154,0)</f>
        <v>0</v>
      </c>
      <c r="BH1154" s="214">
        <f>IF(N1154="sníž. přenesená",J1154,0)</f>
        <v>0</v>
      </c>
      <c r="BI1154" s="214">
        <f>IF(N1154="nulová",J1154,0)</f>
        <v>0</v>
      </c>
      <c r="BJ1154" s="25" t="s">
        <v>78</v>
      </c>
      <c r="BK1154" s="214">
        <f>ROUND(I1154*H1154,2)</f>
        <v>0</v>
      </c>
      <c r="BL1154" s="25" t="s">
        <v>255</v>
      </c>
      <c r="BM1154" s="25" t="s">
        <v>2930</v>
      </c>
    </row>
    <row r="1155" spans="2:65" s="1" customFormat="1" ht="318.75" customHeight="1">
      <c r="B1155" s="202"/>
      <c r="C1155" s="203" t="s">
        <v>1435</v>
      </c>
      <c r="D1155" s="203" t="s">
        <v>160</v>
      </c>
      <c r="E1155" s="204" t="s">
        <v>2931</v>
      </c>
      <c r="F1155" s="205" t="s">
        <v>2932</v>
      </c>
      <c r="G1155" s="206" t="s">
        <v>853</v>
      </c>
      <c r="H1155" s="207">
        <v>6</v>
      </c>
      <c r="I1155" s="208"/>
      <c r="J1155" s="209">
        <f>ROUND(I1155*H1155,2)</f>
        <v>0</v>
      </c>
      <c r="K1155" s="205" t="s">
        <v>5</v>
      </c>
      <c r="L1155" s="47"/>
      <c r="M1155" s="210" t="s">
        <v>5</v>
      </c>
      <c r="N1155" s="211" t="s">
        <v>44</v>
      </c>
      <c r="O1155" s="48"/>
      <c r="P1155" s="212">
        <f>O1155*H1155</f>
        <v>0</v>
      </c>
      <c r="Q1155" s="212">
        <v>0</v>
      </c>
      <c r="R1155" s="212">
        <f>Q1155*H1155</f>
        <v>0</v>
      </c>
      <c r="S1155" s="212">
        <v>0</v>
      </c>
      <c r="T1155" s="213">
        <f>S1155*H1155</f>
        <v>0</v>
      </c>
      <c r="AR1155" s="25" t="s">
        <v>255</v>
      </c>
      <c r="AT1155" s="25" t="s">
        <v>160</v>
      </c>
      <c r="AU1155" s="25" t="s">
        <v>82</v>
      </c>
      <c r="AY1155" s="25" t="s">
        <v>158</v>
      </c>
      <c r="BE1155" s="214">
        <f>IF(N1155="základní",J1155,0)</f>
        <v>0</v>
      </c>
      <c r="BF1155" s="214">
        <f>IF(N1155="snížená",J1155,0)</f>
        <v>0</v>
      </c>
      <c r="BG1155" s="214">
        <f>IF(N1155="zákl. přenesená",J1155,0)</f>
        <v>0</v>
      </c>
      <c r="BH1155" s="214">
        <f>IF(N1155="sníž. přenesená",J1155,0)</f>
        <v>0</v>
      </c>
      <c r="BI1155" s="214">
        <f>IF(N1155="nulová",J1155,0)</f>
        <v>0</v>
      </c>
      <c r="BJ1155" s="25" t="s">
        <v>78</v>
      </c>
      <c r="BK1155" s="214">
        <f>ROUND(I1155*H1155,2)</f>
        <v>0</v>
      </c>
      <c r="BL1155" s="25" t="s">
        <v>255</v>
      </c>
      <c r="BM1155" s="25" t="s">
        <v>2933</v>
      </c>
    </row>
    <row r="1156" spans="2:65" s="1" customFormat="1" ht="318.75" customHeight="1">
      <c r="B1156" s="202"/>
      <c r="C1156" s="203" t="s">
        <v>1441</v>
      </c>
      <c r="D1156" s="203" t="s">
        <v>160</v>
      </c>
      <c r="E1156" s="204" t="s">
        <v>2934</v>
      </c>
      <c r="F1156" s="205" t="s">
        <v>2935</v>
      </c>
      <c r="G1156" s="206" t="s">
        <v>853</v>
      </c>
      <c r="H1156" s="207">
        <v>3</v>
      </c>
      <c r="I1156" s="208"/>
      <c r="J1156" s="209">
        <f>ROUND(I1156*H1156,2)</f>
        <v>0</v>
      </c>
      <c r="K1156" s="205" t="s">
        <v>5</v>
      </c>
      <c r="L1156" s="47"/>
      <c r="M1156" s="210" t="s">
        <v>5</v>
      </c>
      <c r="N1156" s="211" t="s">
        <v>44</v>
      </c>
      <c r="O1156" s="48"/>
      <c r="P1156" s="212">
        <f>O1156*H1156</f>
        <v>0</v>
      </c>
      <c r="Q1156" s="212">
        <v>0</v>
      </c>
      <c r="R1156" s="212">
        <f>Q1156*H1156</f>
        <v>0</v>
      </c>
      <c r="S1156" s="212">
        <v>0</v>
      </c>
      <c r="T1156" s="213">
        <f>S1156*H1156</f>
        <v>0</v>
      </c>
      <c r="AR1156" s="25" t="s">
        <v>255</v>
      </c>
      <c r="AT1156" s="25" t="s">
        <v>160</v>
      </c>
      <c r="AU1156" s="25" t="s">
        <v>82</v>
      </c>
      <c r="AY1156" s="25" t="s">
        <v>158</v>
      </c>
      <c r="BE1156" s="214">
        <f>IF(N1156="základní",J1156,0)</f>
        <v>0</v>
      </c>
      <c r="BF1156" s="214">
        <f>IF(N1156="snížená",J1156,0)</f>
        <v>0</v>
      </c>
      <c r="BG1156" s="214">
        <f>IF(N1156="zákl. přenesená",J1156,0)</f>
        <v>0</v>
      </c>
      <c r="BH1156" s="214">
        <f>IF(N1156="sníž. přenesená",J1156,0)</f>
        <v>0</v>
      </c>
      <c r="BI1156" s="214">
        <f>IF(N1156="nulová",J1156,0)</f>
        <v>0</v>
      </c>
      <c r="BJ1156" s="25" t="s">
        <v>78</v>
      </c>
      <c r="BK1156" s="214">
        <f>ROUND(I1156*H1156,2)</f>
        <v>0</v>
      </c>
      <c r="BL1156" s="25" t="s">
        <v>255</v>
      </c>
      <c r="BM1156" s="25" t="s">
        <v>2936</v>
      </c>
    </row>
    <row r="1157" spans="2:65" s="1" customFormat="1" ht="318.75" customHeight="1">
      <c r="B1157" s="202"/>
      <c r="C1157" s="203" t="s">
        <v>1447</v>
      </c>
      <c r="D1157" s="203" t="s">
        <v>160</v>
      </c>
      <c r="E1157" s="204" t="s">
        <v>2937</v>
      </c>
      <c r="F1157" s="205" t="s">
        <v>2938</v>
      </c>
      <c r="G1157" s="206" t="s">
        <v>853</v>
      </c>
      <c r="H1157" s="207">
        <v>27</v>
      </c>
      <c r="I1157" s="208"/>
      <c r="J1157" s="209">
        <f>ROUND(I1157*H1157,2)</f>
        <v>0</v>
      </c>
      <c r="K1157" s="205" t="s">
        <v>5</v>
      </c>
      <c r="L1157" s="47"/>
      <c r="M1157" s="210" t="s">
        <v>5</v>
      </c>
      <c r="N1157" s="211" t="s">
        <v>44</v>
      </c>
      <c r="O1157" s="48"/>
      <c r="P1157" s="212">
        <f>O1157*H1157</f>
        <v>0</v>
      </c>
      <c r="Q1157" s="212">
        <v>0</v>
      </c>
      <c r="R1157" s="212">
        <f>Q1157*H1157</f>
        <v>0</v>
      </c>
      <c r="S1157" s="212">
        <v>0</v>
      </c>
      <c r="T1157" s="213">
        <f>S1157*H1157</f>
        <v>0</v>
      </c>
      <c r="AR1157" s="25" t="s">
        <v>255</v>
      </c>
      <c r="AT1157" s="25" t="s">
        <v>160</v>
      </c>
      <c r="AU1157" s="25" t="s">
        <v>82</v>
      </c>
      <c r="AY1157" s="25" t="s">
        <v>158</v>
      </c>
      <c r="BE1157" s="214">
        <f>IF(N1157="základní",J1157,0)</f>
        <v>0</v>
      </c>
      <c r="BF1157" s="214">
        <f>IF(N1157="snížená",J1157,0)</f>
        <v>0</v>
      </c>
      <c r="BG1157" s="214">
        <f>IF(N1157="zákl. přenesená",J1157,0)</f>
        <v>0</v>
      </c>
      <c r="BH1157" s="214">
        <f>IF(N1157="sníž. přenesená",J1157,0)</f>
        <v>0</v>
      </c>
      <c r="BI1157" s="214">
        <f>IF(N1157="nulová",J1157,0)</f>
        <v>0</v>
      </c>
      <c r="BJ1157" s="25" t="s">
        <v>78</v>
      </c>
      <c r="BK1157" s="214">
        <f>ROUND(I1157*H1157,2)</f>
        <v>0</v>
      </c>
      <c r="BL1157" s="25" t="s">
        <v>255</v>
      </c>
      <c r="BM1157" s="25" t="s">
        <v>2939</v>
      </c>
    </row>
    <row r="1158" spans="2:65" s="1" customFormat="1" ht="306" customHeight="1">
      <c r="B1158" s="202"/>
      <c r="C1158" s="203" t="s">
        <v>1451</v>
      </c>
      <c r="D1158" s="203" t="s">
        <v>160</v>
      </c>
      <c r="E1158" s="204" t="s">
        <v>2940</v>
      </c>
      <c r="F1158" s="205" t="s">
        <v>2941</v>
      </c>
      <c r="G1158" s="206" t="s">
        <v>853</v>
      </c>
      <c r="H1158" s="207">
        <v>7</v>
      </c>
      <c r="I1158" s="208"/>
      <c r="J1158" s="209">
        <f>ROUND(I1158*H1158,2)</f>
        <v>0</v>
      </c>
      <c r="K1158" s="205" t="s">
        <v>5</v>
      </c>
      <c r="L1158" s="47"/>
      <c r="M1158" s="210" t="s">
        <v>5</v>
      </c>
      <c r="N1158" s="211" t="s">
        <v>44</v>
      </c>
      <c r="O1158" s="48"/>
      <c r="P1158" s="212">
        <f>O1158*H1158</f>
        <v>0</v>
      </c>
      <c r="Q1158" s="212">
        <v>0</v>
      </c>
      <c r="R1158" s="212">
        <f>Q1158*H1158</f>
        <v>0</v>
      </c>
      <c r="S1158" s="212">
        <v>0</v>
      </c>
      <c r="T1158" s="213">
        <f>S1158*H1158</f>
        <v>0</v>
      </c>
      <c r="AR1158" s="25" t="s">
        <v>255</v>
      </c>
      <c r="AT1158" s="25" t="s">
        <v>160</v>
      </c>
      <c r="AU1158" s="25" t="s">
        <v>82</v>
      </c>
      <c r="AY1158" s="25" t="s">
        <v>158</v>
      </c>
      <c r="BE1158" s="214">
        <f>IF(N1158="základní",J1158,0)</f>
        <v>0</v>
      </c>
      <c r="BF1158" s="214">
        <f>IF(N1158="snížená",J1158,0)</f>
        <v>0</v>
      </c>
      <c r="BG1158" s="214">
        <f>IF(N1158="zákl. přenesená",J1158,0)</f>
        <v>0</v>
      </c>
      <c r="BH1158" s="214">
        <f>IF(N1158="sníž. přenesená",J1158,0)</f>
        <v>0</v>
      </c>
      <c r="BI1158" s="214">
        <f>IF(N1158="nulová",J1158,0)</f>
        <v>0</v>
      </c>
      <c r="BJ1158" s="25" t="s">
        <v>78</v>
      </c>
      <c r="BK1158" s="214">
        <f>ROUND(I1158*H1158,2)</f>
        <v>0</v>
      </c>
      <c r="BL1158" s="25" t="s">
        <v>255</v>
      </c>
      <c r="BM1158" s="25" t="s">
        <v>2942</v>
      </c>
    </row>
    <row r="1159" spans="2:65" s="1" customFormat="1" ht="306" customHeight="1">
      <c r="B1159" s="202"/>
      <c r="C1159" s="203" t="s">
        <v>1455</v>
      </c>
      <c r="D1159" s="203" t="s">
        <v>160</v>
      </c>
      <c r="E1159" s="204" t="s">
        <v>2943</v>
      </c>
      <c r="F1159" s="205" t="s">
        <v>2944</v>
      </c>
      <c r="G1159" s="206" t="s">
        <v>853</v>
      </c>
      <c r="H1159" s="207">
        <v>3</v>
      </c>
      <c r="I1159" s="208"/>
      <c r="J1159" s="209">
        <f>ROUND(I1159*H1159,2)</f>
        <v>0</v>
      </c>
      <c r="K1159" s="205" t="s">
        <v>5</v>
      </c>
      <c r="L1159" s="47"/>
      <c r="M1159" s="210" t="s">
        <v>5</v>
      </c>
      <c r="N1159" s="211" t="s">
        <v>44</v>
      </c>
      <c r="O1159" s="48"/>
      <c r="P1159" s="212">
        <f>O1159*H1159</f>
        <v>0</v>
      </c>
      <c r="Q1159" s="212">
        <v>0</v>
      </c>
      <c r="R1159" s="212">
        <f>Q1159*H1159</f>
        <v>0</v>
      </c>
      <c r="S1159" s="212">
        <v>0</v>
      </c>
      <c r="T1159" s="213">
        <f>S1159*H1159</f>
        <v>0</v>
      </c>
      <c r="AR1159" s="25" t="s">
        <v>255</v>
      </c>
      <c r="AT1159" s="25" t="s">
        <v>160</v>
      </c>
      <c r="AU1159" s="25" t="s">
        <v>82</v>
      </c>
      <c r="AY1159" s="25" t="s">
        <v>158</v>
      </c>
      <c r="BE1159" s="214">
        <f>IF(N1159="základní",J1159,0)</f>
        <v>0</v>
      </c>
      <c r="BF1159" s="214">
        <f>IF(N1159="snížená",J1159,0)</f>
        <v>0</v>
      </c>
      <c r="BG1159" s="214">
        <f>IF(N1159="zákl. přenesená",J1159,0)</f>
        <v>0</v>
      </c>
      <c r="BH1159" s="214">
        <f>IF(N1159="sníž. přenesená",J1159,0)</f>
        <v>0</v>
      </c>
      <c r="BI1159" s="214">
        <f>IF(N1159="nulová",J1159,0)</f>
        <v>0</v>
      </c>
      <c r="BJ1159" s="25" t="s">
        <v>78</v>
      </c>
      <c r="BK1159" s="214">
        <f>ROUND(I1159*H1159,2)</f>
        <v>0</v>
      </c>
      <c r="BL1159" s="25" t="s">
        <v>255</v>
      </c>
      <c r="BM1159" s="25" t="s">
        <v>2945</v>
      </c>
    </row>
    <row r="1160" spans="2:65" s="1" customFormat="1" ht="318.75" customHeight="1">
      <c r="B1160" s="202"/>
      <c r="C1160" s="203" t="s">
        <v>1459</v>
      </c>
      <c r="D1160" s="203" t="s">
        <v>160</v>
      </c>
      <c r="E1160" s="204" t="s">
        <v>2946</v>
      </c>
      <c r="F1160" s="205" t="s">
        <v>2947</v>
      </c>
      <c r="G1160" s="206" t="s">
        <v>853</v>
      </c>
      <c r="H1160" s="207">
        <v>4</v>
      </c>
      <c r="I1160" s="208"/>
      <c r="J1160" s="209">
        <f>ROUND(I1160*H1160,2)</f>
        <v>0</v>
      </c>
      <c r="K1160" s="205" t="s">
        <v>5</v>
      </c>
      <c r="L1160" s="47"/>
      <c r="M1160" s="210" t="s">
        <v>5</v>
      </c>
      <c r="N1160" s="211" t="s">
        <v>44</v>
      </c>
      <c r="O1160" s="48"/>
      <c r="P1160" s="212">
        <f>O1160*H1160</f>
        <v>0</v>
      </c>
      <c r="Q1160" s="212">
        <v>0</v>
      </c>
      <c r="R1160" s="212">
        <f>Q1160*H1160</f>
        <v>0</v>
      </c>
      <c r="S1160" s="212">
        <v>0</v>
      </c>
      <c r="T1160" s="213">
        <f>S1160*H1160</f>
        <v>0</v>
      </c>
      <c r="AR1160" s="25" t="s">
        <v>255</v>
      </c>
      <c r="AT1160" s="25" t="s">
        <v>160</v>
      </c>
      <c r="AU1160" s="25" t="s">
        <v>82</v>
      </c>
      <c r="AY1160" s="25" t="s">
        <v>158</v>
      </c>
      <c r="BE1160" s="214">
        <f>IF(N1160="základní",J1160,0)</f>
        <v>0</v>
      </c>
      <c r="BF1160" s="214">
        <f>IF(N1160="snížená",J1160,0)</f>
        <v>0</v>
      </c>
      <c r="BG1160" s="214">
        <f>IF(N1160="zákl. přenesená",J1160,0)</f>
        <v>0</v>
      </c>
      <c r="BH1160" s="214">
        <f>IF(N1160="sníž. přenesená",J1160,0)</f>
        <v>0</v>
      </c>
      <c r="BI1160" s="214">
        <f>IF(N1160="nulová",J1160,0)</f>
        <v>0</v>
      </c>
      <c r="BJ1160" s="25" t="s">
        <v>78</v>
      </c>
      <c r="BK1160" s="214">
        <f>ROUND(I1160*H1160,2)</f>
        <v>0</v>
      </c>
      <c r="BL1160" s="25" t="s">
        <v>255</v>
      </c>
      <c r="BM1160" s="25" t="s">
        <v>2948</v>
      </c>
    </row>
    <row r="1161" spans="2:65" s="1" customFormat="1" ht="408" customHeight="1">
      <c r="B1161" s="202"/>
      <c r="C1161" s="203" t="s">
        <v>1463</v>
      </c>
      <c r="D1161" s="203" t="s">
        <v>160</v>
      </c>
      <c r="E1161" s="204" t="s">
        <v>2949</v>
      </c>
      <c r="F1161" s="258" t="s">
        <v>2950</v>
      </c>
      <c r="G1161" s="206" t="s">
        <v>853</v>
      </c>
      <c r="H1161" s="207">
        <v>4</v>
      </c>
      <c r="I1161" s="208"/>
      <c r="J1161" s="209">
        <f>ROUND(I1161*H1161,2)</f>
        <v>0</v>
      </c>
      <c r="K1161" s="205" t="s">
        <v>5</v>
      </c>
      <c r="L1161" s="47"/>
      <c r="M1161" s="210" t="s">
        <v>5</v>
      </c>
      <c r="N1161" s="211" t="s">
        <v>44</v>
      </c>
      <c r="O1161" s="48"/>
      <c r="P1161" s="212">
        <f>O1161*H1161</f>
        <v>0</v>
      </c>
      <c r="Q1161" s="212">
        <v>0</v>
      </c>
      <c r="R1161" s="212">
        <f>Q1161*H1161</f>
        <v>0</v>
      </c>
      <c r="S1161" s="212">
        <v>0</v>
      </c>
      <c r="T1161" s="213">
        <f>S1161*H1161</f>
        <v>0</v>
      </c>
      <c r="AR1161" s="25" t="s">
        <v>255</v>
      </c>
      <c r="AT1161" s="25" t="s">
        <v>160</v>
      </c>
      <c r="AU1161" s="25" t="s">
        <v>82</v>
      </c>
      <c r="AY1161" s="25" t="s">
        <v>158</v>
      </c>
      <c r="BE1161" s="214">
        <f>IF(N1161="základní",J1161,0)</f>
        <v>0</v>
      </c>
      <c r="BF1161" s="214">
        <f>IF(N1161="snížená",J1161,0)</f>
        <v>0</v>
      </c>
      <c r="BG1161" s="214">
        <f>IF(N1161="zákl. přenesená",J1161,0)</f>
        <v>0</v>
      </c>
      <c r="BH1161" s="214">
        <f>IF(N1161="sníž. přenesená",J1161,0)</f>
        <v>0</v>
      </c>
      <c r="BI1161" s="214">
        <f>IF(N1161="nulová",J1161,0)</f>
        <v>0</v>
      </c>
      <c r="BJ1161" s="25" t="s">
        <v>78</v>
      </c>
      <c r="BK1161" s="214">
        <f>ROUND(I1161*H1161,2)</f>
        <v>0</v>
      </c>
      <c r="BL1161" s="25" t="s">
        <v>255</v>
      </c>
      <c r="BM1161" s="25" t="s">
        <v>2951</v>
      </c>
    </row>
    <row r="1162" spans="2:65" s="1" customFormat="1" ht="408" customHeight="1">
      <c r="B1162" s="202"/>
      <c r="C1162" s="203" t="s">
        <v>1467</v>
      </c>
      <c r="D1162" s="203" t="s">
        <v>160</v>
      </c>
      <c r="E1162" s="204" t="s">
        <v>2952</v>
      </c>
      <c r="F1162" s="258" t="s">
        <v>2953</v>
      </c>
      <c r="G1162" s="206" t="s">
        <v>853</v>
      </c>
      <c r="H1162" s="207">
        <v>1</v>
      </c>
      <c r="I1162" s="208"/>
      <c r="J1162" s="209">
        <f>ROUND(I1162*H1162,2)</f>
        <v>0</v>
      </c>
      <c r="K1162" s="205" t="s">
        <v>5</v>
      </c>
      <c r="L1162" s="47"/>
      <c r="M1162" s="210" t="s">
        <v>5</v>
      </c>
      <c r="N1162" s="211" t="s">
        <v>44</v>
      </c>
      <c r="O1162" s="48"/>
      <c r="P1162" s="212">
        <f>O1162*H1162</f>
        <v>0</v>
      </c>
      <c r="Q1162" s="212">
        <v>0</v>
      </c>
      <c r="R1162" s="212">
        <f>Q1162*H1162</f>
        <v>0</v>
      </c>
      <c r="S1162" s="212">
        <v>0</v>
      </c>
      <c r="T1162" s="213">
        <f>S1162*H1162</f>
        <v>0</v>
      </c>
      <c r="AR1162" s="25" t="s">
        <v>255</v>
      </c>
      <c r="AT1162" s="25" t="s">
        <v>160</v>
      </c>
      <c r="AU1162" s="25" t="s">
        <v>82</v>
      </c>
      <c r="AY1162" s="25" t="s">
        <v>158</v>
      </c>
      <c r="BE1162" s="214">
        <f>IF(N1162="základní",J1162,0)</f>
        <v>0</v>
      </c>
      <c r="BF1162" s="214">
        <f>IF(N1162="snížená",J1162,0)</f>
        <v>0</v>
      </c>
      <c r="BG1162" s="214">
        <f>IF(N1162="zákl. přenesená",J1162,0)</f>
        <v>0</v>
      </c>
      <c r="BH1162" s="214">
        <f>IF(N1162="sníž. přenesená",J1162,0)</f>
        <v>0</v>
      </c>
      <c r="BI1162" s="214">
        <f>IF(N1162="nulová",J1162,0)</f>
        <v>0</v>
      </c>
      <c r="BJ1162" s="25" t="s">
        <v>78</v>
      </c>
      <c r="BK1162" s="214">
        <f>ROUND(I1162*H1162,2)</f>
        <v>0</v>
      </c>
      <c r="BL1162" s="25" t="s">
        <v>255</v>
      </c>
      <c r="BM1162" s="25" t="s">
        <v>2954</v>
      </c>
    </row>
    <row r="1163" spans="2:65" s="1" customFormat="1" ht="408" customHeight="1">
      <c r="B1163" s="202"/>
      <c r="C1163" s="203" t="s">
        <v>1471</v>
      </c>
      <c r="D1163" s="203" t="s">
        <v>160</v>
      </c>
      <c r="E1163" s="204" t="s">
        <v>2955</v>
      </c>
      <c r="F1163" s="258" t="s">
        <v>2956</v>
      </c>
      <c r="G1163" s="206" t="s">
        <v>853</v>
      </c>
      <c r="H1163" s="207">
        <v>3</v>
      </c>
      <c r="I1163" s="208"/>
      <c r="J1163" s="209">
        <f>ROUND(I1163*H1163,2)</f>
        <v>0</v>
      </c>
      <c r="K1163" s="205" t="s">
        <v>5</v>
      </c>
      <c r="L1163" s="47"/>
      <c r="M1163" s="210" t="s">
        <v>5</v>
      </c>
      <c r="N1163" s="211" t="s">
        <v>44</v>
      </c>
      <c r="O1163" s="48"/>
      <c r="P1163" s="212">
        <f>O1163*H1163</f>
        <v>0</v>
      </c>
      <c r="Q1163" s="212">
        <v>0</v>
      </c>
      <c r="R1163" s="212">
        <f>Q1163*H1163</f>
        <v>0</v>
      </c>
      <c r="S1163" s="212">
        <v>0</v>
      </c>
      <c r="T1163" s="213">
        <f>S1163*H1163</f>
        <v>0</v>
      </c>
      <c r="AR1163" s="25" t="s">
        <v>255</v>
      </c>
      <c r="AT1163" s="25" t="s">
        <v>160</v>
      </c>
      <c r="AU1163" s="25" t="s">
        <v>82</v>
      </c>
      <c r="AY1163" s="25" t="s">
        <v>158</v>
      </c>
      <c r="BE1163" s="214">
        <f>IF(N1163="základní",J1163,0)</f>
        <v>0</v>
      </c>
      <c r="BF1163" s="214">
        <f>IF(N1163="snížená",J1163,0)</f>
        <v>0</v>
      </c>
      <c r="BG1163" s="214">
        <f>IF(N1163="zákl. přenesená",J1163,0)</f>
        <v>0</v>
      </c>
      <c r="BH1163" s="214">
        <f>IF(N1163="sníž. přenesená",J1163,0)</f>
        <v>0</v>
      </c>
      <c r="BI1163" s="214">
        <f>IF(N1163="nulová",J1163,0)</f>
        <v>0</v>
      </c>
      <c r="BJ1163" s="25" t="s">
        <v>78</v>
      </c>
      <c r="BK1163" s="214">
        <f>ROUND(I1163*H1163,2)</f>
        <v>0</v>
      </c>
      <c r="BL1163" s="25" t="s">
        <v>255</v>
      </c>
      <c r="BM1163" s="25" t="s">
        <v>2957</v>
      </c>
    </row>
    <row r="1164" spans="2:65" s="1" customFormat="1" ht="408" customHeight="1">
      <c r="B1164" s="202"/>
      <c r="C1164" s="203" t="s">
        <v>1475</v>
      </c>
      <c r="D1164" s="203" t="s">
        <v>160</v>
      </c>
      <c r="E1164" s="204" t="s">
        <v>2958</v>
      </c>
      <c r="F1164" s="258" t="s">
        <v>2959</v>
      </c>
      <c r="G1164" s="206" t="s">
        <v>853</v>
      </c>
      <c r="H1164" s="207">
        <v>1</v>
      </c>
      <c r="I1164" s="208"/>
      <c r="J1164" s="209">
        <f>ROUND(I1164*H1164,2)</f>
        <v>0</v>
      </c>
      <c r="K1164" s="205" t="s">
        <v>5</v>
      </c>
      <c r="L1164" s="47"/>
      <c r="M1164" s="210" t="s">
        <v>5</v>
      </c>
      <c r="N1164" s="211" t="s">
        <v>44</v>
      </c>
      <c r="O1164" s="48"/>
      <c r="P1164" s="212">
        <f>O1164*H1164</f>
        <v>0</v>
      </c>
      <c r="Q1164" s="212">
        <v>0</v>
      </c>
      <c r="R1164" s="212">
        <f>Q1164*H1164</f>
        <v>0</v>
      </c>
      <c r="S1164" s="212">
        <v>0</v>
      </c>
      <c r="T1164" s="213">
        <f>S1164*H1164</f>
        <v>0</v>
      </c>
      <c r="AR1164" s="25" t="s">
        <v>255</v>
      </c>
      <c r="AT1164" s="25" t="s">
        <v>160</v>
      </c>
      <c r="AU1164" s="25" t="s">
        <v>82</v>
      </c>
      <c r="AY1164" s="25" t="s">
        <v>158</v>
      </c>
      <c r="BE1164" s="214">
        <f>IF(N1164="základní",J1164,0)</f>
        <v>0</v>
      </c>
      <c r="BF1164" s="214">
        <f>IF(N1164="snížená",J1164,0)</f>
        <v>0</v>
      </c>
      <c r="BG1164" s="214">
        <f>IF(N1164="zákl. přenesená",J1164,0)</f>
        <v>0</v>
      </c>
      <c r="BH1164" s="214">
        <f>IF(N1164="sníž. přenesená",J1164,0)</f>
        <v>0</v>
      </c>
      <c r="BI1164" s="214">
        <f>IF(N1164="nulová",J1164,0)</f>
        <v>0</v>
      </c>
      <c r="BJ1164" s="25" t="s">
        <v>78</v>
      </c>
      <c r="BK1164" s="214">
        <f>ROUND(I1164*H1164,2)</f>
        <v>0</v>
      </c>
      <c r="BL1164" s="25" t="s">
        <v>255</v>
      </c>
      <c r="BM1164" s="25" t="s">
        <v>2960</v>
      </c>
    </row>
    <row r="1165" spans="2:65" s="1" customFormat="1" ht="318.75" customHeight="1">
      <c r="B1165" s="202"/>
      <c r="C1165" s="203" t="s">
        <v>1479</v>
      </c>
      <c r="D1165" s="203" t="s">
        <v>160</v>
      </c>
      <c r="E1165" s="204" t="s">
        <v>2961</v>
      </c>
      <c r="F1165" s="205" t="s">
        <v>2962</v>
      </c>
      <c r="G1165" s="206" t="s">
        <v>853</v>
      </c>
      <c r="H1165" s="207">
        <v>2</v>
      </c>
      <c r="I1165" s="208"/>
      <c r="J1165" s="209">
        <f>ROUND(I1165*H1165,2)</f>
        <v>0</v>
      </c>
      <c r="K1165" s="205" t="s">
        <v>5</v>
      </c>
      <c r="L1165" s="47"/>
      <c r="M1165" s="210" t="s">
        <v>5</v>
      </c>
      <c r="N1165" s="211" t="s">
        <v>44</v>
      </c>
      <c r="O1165" s="48"/>
      <c r="P1165" s="212">
        <f>O1165*H1165</f>
        <v>0</v>
      </c>
      <c r="Q1165" s="212">
        <v>0</v>
      </c>
      <c r="R1165" s="212">
        <f>Q1165*H1165</f>
        <v>0</v>
      </c>
      <c r="S1165" s="212">
        <v>0</v>
      </c>
      <c r="T1165" s="213">
        <f>S1165*H1165</f>
        <v>0</v>
      </c>
      <c r="AR1165" s="25" t="s">
        <v>255</v>
      </c>
      <c r="AT1165" s="25" t="s">
        <v>160</v>
      </c>
      <c r="AU1165" s="25" t="s">
        <v>82</v>
      </c>
      <c r="AY1165" s="25" t="s">
        <v>158</v>
      </c>
      <c r="BE1165" s="214">
        <f>IF(N1165="základní",J1165,0)</f>
        <v>0</v>
      </c>
      <c r="BF1165" s="214">
        <f>IF(N1165="snížená",J1165,0)</f>
        <v>0</v>
      </c>
      <c r="BG1165" s="214">
        <f>IF(N1165="zákl. přenesená",J1165,0)</f>
        <v>0</v>
      </c>
      <c r="BH1165" s="214">
        <f>IF(N1165="sníž. přenesená",J1165,0)</f>
        <v>0</v>
      </c>
      <c r="BI1165" s="214">
        <f>IF(N1165="nulová",J1165,0)</f>
        <v>0</v>
      </c>
      <c r="BJ1165" s="25" t="s">
        <v>78</v>
      </c>
      <c r="BK1165" s="214">
        <f>ROUND(I1165*H1165,2)</f>
        <v>0</v>
      </c>
      <c r="BL1165" s="25" t="s">
        <v>255</v>
      </c>
      <c r="BM1165" s="25" t="s">
        <v>2963</v>
      </c>
    </row>
    <row r="1166" spans="2:65" s="1" customFormat="1" ht="408" customHeight="1">
      <c r="B1166" s="202"/>
      <c r="C1166" s="203" t="s">
        <v>1483</v>
      </c>
      <c r="D1166" s="203" t="s">
        <v>160</v>
      </c>
      <c r="E1166" s="204" t="s">
        <v>2964</v>
      </c>
      <c r="F1166" s="205" t="s">
        <v>2965</v>
      </c>
      <c r="G1166" s="206" t="s">
        <v>853</v>
      </c>
      <c r="H1166" s="207">
        <v>78</v>
      </c>
      <c r="I1166" s="208"/>
      <c r="J1166" s="209">
        <f>ROUND(I1166*H1166,2)</f>
        <v>0</v>
      </c>
      <c r="K1166" s="205" t="s">
        <v>5</v>
      </c>
      <c r="L1166" s="47"/>
      <c r="M1166" s="210" t="s">
        <v>5</v>
      </c>
      <c r="N1166" s="211" t="s">
        <v>44</v>
      </c>
      <c r="O1166" s="48"/>
      <c r="P1166" s="212">
        <f>O1166*H1166</f>
        <v>0</v>
      </c>
      <c r="Q1166" s="212">
        <v>0</v>
      </c>
      <c r="R1166" s="212">
        <f>Q1166*H1166</f>
        <v>0</v>
      </c>
      <c r="S1166" s="212">
        <v>0</v>
      </c>
      <c r="T1166" s="213">
        <f>S1166*H1166</f>
        <v>0</v>
      </c>
      <c r="AR1166" s="25" t="s">
        <v>255</v>
      </c>
      <c r="AT1166" s="25" t="s">
        <v>160</v>
      </c>
      <c r="AU1166" s="25" t="s">
        <v>82</v>
      </c>
      <c r="AY1166" s="25" t="s">
        <v>158</v>
      </c>
      <c r="BE1166" s="214">
        <f>IF(N1166="základní",J1166,0)</f>
        <v>0</v>
      </c>
      <c r="BF1166" s="214">
        <f>IF(N1166="snížená",J1166,0)</f>
        <v>0</v>
      </c>
      <c r="BG1166" s="214">
        <f>IF(N1166="zákl. přenesená",J1166,0)</f>
        <v>0</v>
      </c>
      <c r="BH1166" s="214">
        <f>IF(N1166="sníž. přenesená",J1166,0)</f>
        <v>0</v>
      </c>
      <c r="BI1166" s="214">
        <f>IF(N1166="nulová",J1166,0)</f>
        <v>0</v>
      </c>
      <c r="BJ1166" s="25" t="s">
        <v>78</v>
      </c>
      <c r="BK1166" s="214">
        <f>ROUND(I1166*H1166,2)</f>
        <v>0</v>
      </c>
      <c r="BL1166" s="25" t="s">
        <v>255</v>
      </c>
      <c r="BM1166" s="25" t="s">
        <v>2966</v>
      </c>
    </row>
    <row r="1167" spans="2:65" s="1" customFormat="1" ht="408" customHeight="1">
      <c r="B1167" s="202"/>
      <c r="C1167" s="203" t="s">
        <v>1487</v>
      </c>
      <c r="D1167" s="203" t="s">
        <v>160</v>
      </c>
      <c r="E1167" s="204" t="s">
        <v>2967</v>
      </c>
      <c r="F1167" s="258" t="s">
        <v>2968</v>
      </c>
      <c r="G1167" s="206" t="s">
        <v>853</v>
      </c>
      <c r="H1167" s="207">
        <v>4</v>
      </c>
      <c r="I1167" s="208"/>
      <c r="J1167" s="209">
        <f>ROUND(I1167*H1167,2)</f>
        <v>0</v>
      </c>
      <c r="K1167" s="205" t="s">
        <v>5</v>
      </c>
      <c r="L1167" s="47"/>
      <c r="M1167" s="210" t="s">
        <v>5</v>
      </c>
      <c r="N1167" s="211" t="s">
        <v>44</v>
      </c>
      <c r="O1167" s="48"/>
      <c r="P1167" s="212">
        <f>O1167*H1167</f>
        <v>0</v>
      </c>
      <c r="Q1167" s="212">
        <v>0</v>
      </c>
      <c r="R1167" s="212">
        <f>Q1167*H1167</f>
        <v>0</v>
      </c>
      <c r="S1167" s="212">
        <v>0</v>
      </c>
      <c r="T1167" s="213">
        <f>S1167*H1167</f>
        <v>0</v>
      </c>
      <c r="AR1167" s="25" t="s">
        <v>255</v>
      </c>
      <c r="AT1167" s="25" t="s">
        <v>160</v>
      </c>
      <c r="AU1167" s="25" t="s">
        <v>82</v>
      </c>
      <c r="AY1167" s="25" t="s">
        <v>158</v>
      </c>
      <c r="BE1167" s="214">
        <f>IF(N1167="základní",J1167,0)</f>
        <v>0</v>
      </c>
      <c r="BF1167" s="214">
        <f>IF(N1167="snížená",J1167,0)</f>
        <v>0</v>
      </c>
      <c r="BG1167" s="214">
        <f>IF(N1167="zákl. přenesená",J1167,0)</f>
        <v>0</v>
      </c>
      <c r="BH1167" s="214">
        <f>IF(N1167="sníž. přenesená",J1167,0)</f>
        <v>0</v>
      </c>
      <c r="BI1167" s="214">
        <f>IF(N1167="nulová",J1167,0)</f>
        <v>0</v>
      </c>
      <c r="BJ1167" s="25" t="s">
        <v>78</v>
      </c>
      <c r="BK1167" s="214">
        <f>ROUND(I1167*H1167,2)</f>
        <v>0</v>
      </c>
      <c r="BL1167" s="25" t="s">
        <v>255</v>
      </c>
      <c r="BM1167" s="25" t="s">
        <v>2969</v>
      </c>
    </row>
    <row r="1168" spans="2:65" s="1" customFormat="1" ht="408" customHeight="1">
      <c r="B1168" s="202"/>
      <c r="C1168" s="203" t="s">
        <v>1491</v>
      </c>
      <c r="D1168" s="203" t="s">
        <v>160</v>
      </c>
      <c r="E1168" s="204" t="s">
        <v>2970</v>
      </c>
      <c r="F1168" s="258" t="s">
        <v>2971</v>
      </c>
      <c r="G1168" s="206" t="s">
        <v>853</v>
      </c>
      <c r="H1168" s="207">
        <v>7</v>
      </c>
      <c r="I1168" s="208"/>
      <c r="J1168" s="209">
        <f>ROUND(I1168*H1168,2)</f>
        <v>0</v>
      </c>
      <c r="K1168" s="205" t="s">
        <v>5</v>
      </c>
      <c r="L1168" s="47"/>
      <c r="M1168" s="210" t="s">
        <v>5</v>
      </c>
      <c r="N1168" s="211" t="s">
        <v>44</v>
      </c>
      <c r="O1168" s="48"/>
      <c r="P1168" s="212">
        <f>O1168*H1168</f>
        <v>0</v>
      </c>
      <c r="Q1168" s="212">
        <v>0</v>
      </c>
      <c r="R1168" s="212">
        <f>Q1168*H1168</f>
        <v>0</v>
      </c>
      <c r="S1168" s="212">
        <v>0</v>
      </c>
      <c r="T1168" s="213">
        <f>S1168*H1168</f>
        <v>0</v>
      </c>
      <c r="AR1168" s="25" t="s">
        <v>255</v>
      </c>
      <c r="AT1168" s="25" t="s">
        <v>160</v>
      </c>
      <c r="AU1168" s="25" t="s">
        <v>82</v>
      </c>
      <c r="AY1168" s="25" t="s">
        <v>158</v>
      </c>
      <c r="BE1168" s="214">
        <f>IF(N1168="základní",J1168,0)</f>
        <v>0</v>
      </c>
      <c r="BF1168" s="214">
        <f>IF(N1168="snížená",J1168,0)</f>
        <v>0</v>
      </c>
      <c r="BG1168" s="214">
        <f>IF(N1168="zákl. přenesená",J1168,0)</f>
        <v>0</v>
      </c>
      <c r="BH1168" s="214">
        <f>IF(N1168="sníž. přenesená",J1168,0)</f>
        <v>0</v>
      </c>
      <c r="BI1168" s="214">
        <f>IF(N1168="nulová",J1168,0)</f>
        <v>0</v>
      </c>
      <c r="BJ1168" s="25" t="s">
        <v>78</v>
      </c>
      <c r="BK1168" s="214">
        <f>ROUND(I1168*H1168,2)</f>
        <v>0</v>
      </c>
      <c r="BL1168" s="25" t="s">
        <v>255</v>
      </c>
      <c r="BM1168" s="25" t="s">
        <v>2972</v>
      </c>
    </row>
    <row r="1169" spans="2:65" s="1" customFormat="1" ht="408" customHeight="1">
      <c r="B1169" s="202"/>
      <c r="C1169" s="203" t="s">
        <v>1495</v>
      </c>
      <c r="D1169" s="203" t="s">
        <v>160</v>
      </c>
      <c r="E1169" s="204" t="s">
        <v>2973</v>
      </c>
      <c r="F1169" s="258" t="s">
        <v>2974</v>
      </c>
      <c r="G1169" s="206" t="s">
        <v>853</v>
      </c>
      <c r="H1169" s="207">
        <v>1</v>
      </c>
      <c r="I1169" s="208"/>
      <c r="J1169" s="209">
        <f>ROUND(I1169*H1169,2)</f>
        <v>0</v>
      </c>
      <c r="K1169" s="205" t="s">
        <v>5</v>
      </c>
      <c r="L1169" s="47"/>
      <c r="M1169" s="210" t="s">
        <v>5</v>
      </c>
      <c r="N1169" s="211" t="s">
        <v>44</v>
      </c>
      <c r="O1169" s="48"/>
      <c r="P1169" s="212">
        <f>O1169*H1169</f>
        <v>0</v>
      </c>
      <c r="Q1169" s="212">
        <v>0</v>
      </c>
      <c r="R1169" s="212">
        <f>Q1169*H1169</f>
        <v>0</v>
      </c>
      <c r="S1169" s="212">
        <v>0</v>
      </c>
      <c r="T1169" s="213">
        <f>S1169*H1169</f>
        <v>0</v>
      </c>
      <c r="AR1169" s="25" t="s">
        <v>255</v>
      </c>
      <c r="AT1169" s="25" t="s">
        <v>160</v>
      </c>
      <c r="AU1169" s="25" t="s">
        <v>82</v>
      </c>
      <c r="AY1169" s="25" t="s">
        <v>158</v>
      </c>
      <c r="BE1169" s="214">
        <f>IF(N1169="základní",J1169,0)</f>
        <v>0</v>
      </c>
      <c r="BF1169" s="214">
        <f>IF(N1169="snížená",J1169,0)</f>
        <v>0</v>
      </c>
      <c r="BG1169" s="214">
        <f>IF(N1169="zákl. přenesená",J1169,0)</f>
        <v>0</v>
      </c>
      <c r="BH1169" s="214">
        <f>IF(N1169="sníž. přenesená",J1169,0)</f>
        <v>0</v>
      </c>
      <c r="BI1169" s="214">
        <f>IF(N1169="nulová",J1169,0)</f>
        <v>0</v>
      </c>
      <c r="BJ1169" s="25" t="s">
        <v>78</v>
      </c>
      <c r="BK1169" s="214">
        <f>ROUND(I1169*H1169,2)</f>
        <v>0</v>
      </c>
      <c r="BL1169" s="25" t="s">
        <v>255</v>
      </c>
      <c r="BM1169" s="25" t="s">
        <v>2975</v>
      </c>
    </row>
    <row r="1170" spans="2:65" s="1" customFormat="1" ht="408" customHeight="1">
      <c r="B1170" s="202"/>
      <c r="C1170" s="203" t="s">
        <v>1499</v>
      </c>
      <c r="D1170" s="203" t="s">
        <v>160</v>
      </c>
      <c r="E1170" s="204" t="s">
        <v>2976</v>
      </c>
      <c r="F1170" s="258" t="s">
        <v>2977</v>
      </c>
      <c r="G1170" s="206" t="s">
        <v>853</v>
      </c>
      <c r="H1170" s="207">
        <v>1</v>
      </c>
      <c r="I1170" s="208"/>
      <c r="J1170" s="209">
        <f>ROUND(I1170*H1170,2)</f>
        <v>0</v>
      </c>
      <c r="K1170" s="205" t="s">
        <v>5</v>
      </c>
      <c r="L1170" s="47"/>
      <c r="M1170" s="210" t="s">
        <v>5</v>
      </c>
      <c r="N1170" s="211" t="s">
        <v>44</v>
      </c>
      <c r="O1170" s="48"/>
      <c r="P1170" s="212">
        <f>O1170*H1170</f>
        <v>0</v>
      </c>
      <c r="Q1170" s="212">
        <v>0</v>
      </c>
      <c r="R1170" s="212">
        <f>Q1170*H1170</f>
        <v>0</v>
      </c>
      <c r="S1170" s="212">
        <v>0</v>
      </c>
      <c r="T1170" s="213">
        <f>S1170*H1170</f>
        <v>0</v>
      </c>
      <c r="AR1170" s="25" t="s">
        <v>255</v>
      </c>
      <c r="AT1170" s="25" t="s">
        <v>160</v>
      </c>
      <c r="AU1170" s="25" t="s">
        <v>82</v>
      </c>
      <c r="AY1170" s="25" t="s">
        <v>158</v>
      </c>
      <c r="BE1170" s="214">
        <f>IF(N1170="základní",J1170,0)</f>
        <v>0</v>
      </c>
      <c r="BF1170" s="214">
        <f>IF(N1170="snížená",J1170,0)</f>
        <v>0</v>
      </c>
      <c r="BG1170" s="214">
        <f>IF(N1170="zákl. přenesená",J1170,0)</f>
        <v>0</v>
      </c>
      <c r="BH1170" s="214">
        <f>IF(N1170="sníž. přenesená",J1170,0)</f>
        <v>0</v>
      </c>
      <c r="BI1170" s="214">
        <f>IF(N1170="nulová",J1170,0)</f>
        <v>0</v>
      </c>
      <c r="BJ1170" s="25" t="s">
        <v>78</v>
      </c>
      <c r="BK1170" s="214">
        <f>ROUND(I1170*H1170,2)</f>
        <v>0</v>
      </c>
      <c r="BL1170" s="25" t="s">
        <v>255</v>
      </c>
      <c r="BM1170" s="25" t="s">
        <v>2978</v>
      </c>
    </row>
    <row r="1171" spans="2:65" s="1" customFormat="1" ht="318.75" customHeight="1">
      <c r="B1171" s="202"/>
      <c r="C1171" s="203" t="s">
        <v>1503</v>
      </c>
      <c r="D1171" s="203" t="s">
        <v>160</v>
      </c>
      <c r="E1171" s="204" t="s">
        <v>2979</v>
      </c>
      <c r="F1171" s="205" t="s">
        <v>2980</v>
      </c>
      <c r="G1171" s="206" t="s">
        <v>853</v>
      </c>
      <c r="H1171" s="207">
        <v>3</v>
      </c>
      <c r="I1171" s="208"/>
      <c r="J1171" s="209">
        <f>ROUND(I1171*H1171,2)</f>
        <v>0</v>
      </c>
      <c r="K1171" s="205" t="s">
        <v>5</v>
      </c>
      <c r="L1171" s="47"/>
      <c r="M1171" s="210" t="s">
        <v>5</v>
      </c>
      <c r="N1171" s="211" t="s">
        <v>44</v>
      </c>
      <c r="O1171" s="48"/>
      <c r="P1171" s="212">
        <f>O1171*H1171</f>
        <v>0</v>
      </c>
      <c r="Q1171" s="212">
        <v>0</v>
      </c>
      <c r="R1171" s="212">
        <f>Q1171*H1171</f>
        <v>0</v>
      </c>
      <c r="S1171" s="212">
        <v>0</v>
      </c>
      <c r="T1171" s="213">
        <f>S1171*H1171</f>
        <v>0</v>
      </c>
      <c r="AR1171" s="25" t="s">
        <v>255</v>
      </c>
      <c r="AT1171" s="25" t="s">
        <v>160</v>
      </c>
      <c r="AU1171" s="25" t="s">
        <v>82</v>
      </c>
      <c r="AY1171" s="25" t="s">
        <v>158</v>
      </c>
      <c r="BE1171" s="214">
        <f>IF(N1171="základní",J1171,0)</f>
        <v>0</v>
      </c>
      <c r="BF1171" s="214">
        <f>IF(N1171="snížená",J1171,0)</f>
        <v>0</v>
      </c>
      <c r="BG1171" s="214">
        <f>IF(N1171="zákl. přenesená",J1171,0)</f>
        <v>0</v>
      </c>
      <c r="BH1171" s="214">
        <f>IF(N1171="sníž. přenesená",J1171,0)</f>
        <v>0</v>
      </c>
      <c r="BI1171" s="214">
        <f>IF(N1171="nulová",J1171,0)</f>
        <v>0</v>
      </c>
      <c r="BJ1171" s="25" t="s">
        <v>78</v>
      </c>
      <c r="BK1171" s="214">
        <f>ROUND(I1171*H1171,2)</f>
        <v>0</v>
      </c>
      <c r="BL1171" s="25" t="s">
        <v>255</v>
      </c>
      <c r="BM1171" s="25" t="s">
        <v>2981</v>
      </c>
    </row>
    <row r="1172" spans="2:65" s="1" customFormat="1" ht="318.75" customHeight="1">
      <c r="B1172" s="202"/>
      <c r="C1172" s="203" t="s">
        <v>1507</v>
      </c>
      <c r="D1172" s="203" t="s">
        <v>160</v>
      </c>
      <c r="E1172" s="204" t="s">
        <v>2982</v>
      </c>
      <c r="F1172" s="205" t="s">
        <v>2983</v>
      </c>
      <c r="G1172" s="206" t="s">
        <v>853</v>
      </c>
      <c r="H1172" s="207">
        <v>42</v>
      </c>
      <c r="I1172" s="208"/>
      <c r="J1172" s="209">
        <f>ROUND(I1172*H1172,2)</f>
        <v>0</v>
      </c>
      <c r="K1172" s="205" t="s">
        <v>5</v>
      </c>
      <c r="L1172" s="47"/>
      <c r="M1172" s="210" t="s">
        <v>5</v>
      </c>
      <c r="N1172" s="211" t="s">
        <v>44</v>
      </c>
      <c r="O1172" s="48"/>
      <c r="P1172" s="212">
        <f>O1172*H1172</f>
        <v>0</v>
      </c>
      <c r="Q1172" s="212">
        <v>0</v>
      </c>
      <c r="R1172" s="212">
        <f>Q1172*H1172</f>
        <v>0</v>
      </c>
      <c r="S1172" s="212">
        <v>0</v>
      </c>
      <c r="T1172" s="213">
        <f>S1172*H1172</f>
        <v>0</v>
      </c>
      <c r="AR1172" s="25" t="s">
        <v>255</v>
      </c>
      <c r="AT1172" s="25" t="s">
        <v>160</v>
      </c>
      <c r="AU1172" s="25" t="s">
        <v>82</v>
      </c>
      <c r="AY1172" s="25" t="s">
        <v>158</v>
      </c>
      <c r="BE1172" s="214">
        <f>IF(N1172="základní",J1172,0)</f>
        <v>0</v>
      </c>
      <c r="BF1172" s="214">
        <f>IF(N1172="snížená",J1172,0)</f>
        <v>0</v>
      </c>
      <c r="BG1172" s="214">
        <f>IF(N1172="zákl. přenesená",J1172,0)</f>
        <v>0</v>
      </c>
      <c r="BH1172" s="214">
        <f>IF(N1172="sníž. přenesená",J1172,0)</f>
        <v>0</v>
      </c>
      <c r="BI1172" s="214">
        <f>IF(N1172="nulová",J1172,0)</f>
        <v>0</v>
      </c>
      <c r="BJ1172" s="25" t="s">
        <v>78</v>
      </c>
      <c r="BK1172" s="214">
        <f>ROUND(I1172*H1172,2)</f>
        <v>0</v>
      </c>
      <c r="BL1172" s="25" t="s">
        <v>255</v>
      </c>
      <c r="BM1172" s="25" t="s">
        <v>2984</v>
      </c>
    </row>
    <row r="1173" spans="2:65" s="1" customFormat="1" ht="331.5" customHeight="1">
      <c r="B1173" s="202"/>
      <c r="C1173" s="203" t="s">
        <v>1511</v>
      </c>
      <c r="D1173" s="203" t="s">
        <v>160</v>
      </c>
      <c r="E1173" s="204" t="s">
        <v>2985</v>
      </c>
      <c r="F1173" s="205" t="s">
        <v>2986</v>
      </c>
      <c r="G1173" s="206" t="s">
        <v>853</v>
      </c>
      <c r="H1173" s="207">
        <v>6</v>
      </c>
      <c r="I1173" s="208"/>
      <c r="J1173" s="209">
        <f>ROUND(I1173*H1173,2)</f>
        <v>0</v>
      </c>
      <c r="K1173" s="205" t="s">
        <v>5</v>
      </c>
      <c r="L1173" s="47"/>
      <c r="M1173" s="210" t="s">
        <v>5</v>
      </c>
      <c r="N1173" s="211" t="s">
        <v>44</v>
      </c>
      <c r="O1173" s="48"/>
      <c r="P1173" s="212">
        <f>O1173*H1173</f>
        <v>0</v>
      </c>
      <c r="Q1173" s="212">
        <v>0</v>
      </c>
      <c r="R1173" s="212">
        <f>Q1173*H1173</f>
        <v>0</v>
      </c>
      <c r="S1173" s="212">
        <v>0</v>
      </c>
      <c r="T1173" s="213">
        <f>S1173*H1173</f>
        <v>0</v>
      </c>
      <c r="AR1173" s="25" t="s">
        <v>255</v>
      </c>
      <c r="AT1173" s="25" t="s">
        <v>160</v>
      </c>
      <c r="AU1173" s="25" t="s">
        <v>82</v>
      </c>
      <c r="AY1173" s="25" t="s">
        <v>158</v>
      </c>
      <c r="BE1173" s="214">
        <f>IF(N1173="základní",J1173,0)</f>
        <v>0</v>
      </c>
      <c r="BF1173" s="214">
        <f>IF(N1173="snížená",J1173,0)</f>
        <v>0</v>
      </c>
      <c r="BG1173" s="214">
        <f>IF(N1173="zákl. přenesená",J1173,0)</f>
        <v>0</v>
      </c>
      <c r="BH1173" s="214">
        <f>IF(N1173="sníž. přenesená",J1173,0)</f>
        <v>0</v>
      </c>
      <c r="BI1173" s="214">
        <f>IF(N1173="nulová",J1173,0)</f>
        <v>0</v>
      </c>
      <c r="BJ1173" s="25" t="s">
        <v>78</v>
      </c>
      <c r="BK1173" s="214">
        <f>ROUND(I1173*H1173,2)</f>
        <v>0</v>
      </c>
      <c r="BL1173" s="25" t="s">
        <v>255</v>
      </c>
      <c r="BM1173" s="25" t="s">
        <v>2987</v>
      </c>
    </row>
    <row r="1174" spans="2:65" s="1" customFormat="1" ht="318.75" customHeight="1">
      <c r="B1174" s="202"/>
      <c r="C1174" s="203" t="s">
        <v>1515</v>
      </c>
      <c r="D1174" s="203" t="s">
        <v>160</v>
      </c>
      <c r="E1174" s="204" t="s">
        <v>2988</v>
      </c>
      <c r="F1174" s="205" t="s">
        <v>2989</v>
      </c>
      <c r="G1174" s="206" t="s">
        <v>853</v>
      </c>
      <c r="H1174" s="207">
        <v>3</v>
      </c>
      <c r="I1174" s="208"/>
      <c r="J1174" s="209">
        <f>ROUND(I1174*H1174,2)</f>
        <v>0</v>
      </c>
      <c r="K1174" s="205" t="s">
        <v>5</v>
      </c>
      <c r="L1174" s="47"/>
      <c r="M1174" s="210" t="s">
        <v>5</v>
      </c>
      <c r="N1174" s="211" t="s">
        <v>44</v>
      </c>
      <c r="O1174" s="48"/>
      <c r="P1174" s="212">
        <f>O1174*H1174</f>
        <v>0</v>
      </c>
      <c r="Q1174" s="212">
        <v>0</v>
      </c>
      <c r="R1174" s="212">
        <f>Q1174*H1174</f>
        <v>0</v>
      </c>
      <c r="S1174" s="212">
        <v>0</v>
      </c>
      <c r="T1174" s="213">
        <f>S1174*H1174</f>
        <v>0</v>
      </c>
      <c r="AR1174" s="25" t="s">
        <v>255</v>
      </c>
      <c r="AT1174" s="25" t="s">
        <v>160</v>
      </c>
      <c r="AU1174" s="25" t="s">
        <v>82</v>
      </c>
      <c r="AY1174" s="25" t="s">
        <v>158</v>
      </c>
      <c r="BE1174" s="214">
        <f>IF(N1174="základní",J1174,0)</f>
        <v>0</v>
      </c>
      <c r="BF1174" s="214">
        <f>IF(N1174="snížená",J1174,0)</f>
        <v>0</v>
      </c>
      <c r="BG1174" s="214">
        <f>IF(N1174="zákl. přenesená",J1174,0)</f>
        <v>0</v>
      </c>
      <c r="BH1174" s="214">
        <f>IF(N1174="sníž. přenesená",J1174,0)</f>
        <v>0</v>
      </c>
      <c r="BI1174" s="214">
        <f>IF(N1174="nulová",J1174,0)</f>
        <v>0</v>
      </c>
      <c r="BJ1174" s="25" t="s">
        <v>78</v>
      </c>
      <c r="BK1174" s="214">
        <f>ROUND(I1174*H1174,2)</f>
        <v>0</v>
      </c>
      <c r="BL1174" s="25" t="s">
        <v>255</v>
      </c>
      <c r="BM1174" s="25" t="s">
        <v>2990</v>
      </c>
    </row>
    <row r="1175" spans="2:65" s="1" customFormat="1" ht="318.75" customHeight="1">
      <c r="B1175" s="202"/>
      <c r="C1175" s="203" t="s">
        <v>1519</v>
      </c>
      <c r="D1175" s="203" t="s">
        <v>160</v>
      </c>
      <c r="E1175" s="204" t="s">
        <v>2991</v>
      </c>
      <c r="F1175" s="205" t="s">
        <v>2992</v>
      </c>
      <c r="G1175" s="206" t="s">
        <v>853</v>
      </c>
      <c r="H1175" s="207">
        <v>36</v>
      </c>
      <c r="I1175" s="208"/>
      <c r="J1175" s="209">
        <f>ROUND(I1175*H1175,2)</f>
        <v>0</v>
      </c>
      <c r="K1175" s="205" t="s">
        <v>5</v>
      </c>
      <c r="L1175" s="47"/>
      <c r="M1175" s="210" t="s">
        <v>5</v>
      </c>
      <c r="N1175" s="211" t="s">
        <v>44</v>
      </c>
      <c r="O1175" s="48"/>
      <c r="P1175" s="212">
        <f>O1175*H1175</f>
        <v>0</v>
      </c>
      <c r="Q1175" s="212">
        <v>0</v>
      </c>
      <c r="R1175" s="212">
        <f>Q1175*H1175</f>
        <v>0</v>
      </c>
      <c r="S1175" s="212">
        <v>0</v>
      </c>
      <c r="T1175" s="213">
        <f>S1175*H1175</f>
        <v>0</v>
      </c>
      <c r="AR1175" s="25" t="s">
        <v>255</v>
      </c>
      <c r="AT1175" s="25" t="s">
        <v>160</v>
      </c>
      <c r="AU1175" s="25" t="s">
        <v>82</v>
      </c>
      <c r="AY1175" s="25" t="s">
        <v>158</v>
      </c>
      <c r="BE1175" s="214">
        <f>IF(N1175="základní",J1175,0)</f>
        <v>0</v>
      </c>
      <c r="BF1175" s="214">
        <f>IF(N1175="snížená",J1175,0)</f>
        <v>0</v>
      </c>
      <c r="BG1175" s="214">
        <f>IF(N1175="zákl. přenesená",J1175,0)</f>
        <v>0</v>
      </c>
      <c r="BH1175" s="214">
        <f>IF(N1175="sníž. přenesená",J1175,0)</f>
        <v>0</v>
      </c>
      <c r="BI1175" s="214">
        <f>IF(N1175="nulová",J1175,0)</f>
        <v>0</v>
      </c>
      <c r="BJ1175" s="25" t="s">
        <v>78</v>
      </c>
      <c r="BK1175" s="214">
        <f>ROUND(I1175*H1175,2)</f>
        <v>0</v>
      </c>
      <c r="BL1175" s="25" t="s">
        <v>255</v>
      </c>
      <c r="BM1175" s="25" t="s">
        <v>2993</v>
      </c>
    </row>
    <row r="1176" spans="2:65" s="1" customFormat="1" ht="318.75" customHeight="1">
      <c r="B1176" s="202"/>
      <c r="C1176" s="203" t="s">
        <v>1523</v>
      </c>
      <c r="D1176" s="203" t="s">
        <v>160</v>
      </c>
      <c r="E1176" s="204" t="s">
        <v>2994</v>
      </c>
      <c r="F1176" s="205" t="s">
        <v>2995</v>
      </c>
      <c r="G1176" s="206" t="s">
        <v>853</v>
      </c>
      <c r="H1176" s="207">
        <v>7</v>
      </c>
      <c r="I1176" s="208"/>
      <c r="J1176" s="209">
        <f>ROUND(I1176*H1176,2)</f>
        <v>0</v>
      </c>
      <c r="K1176" s="205" t="s">
        <v>5</v>
      </c>
      <c r="L1176" s="47"/>
      <c r="M1176" s="210" t="s">
        <v>5</v>
      </c>
      <c r="N1176" s="211" t="s">
        <v>44</v>
      </c>
      <c r="O1176" s="48"/>
      <c r="P1176" s="212">
        <f>O1176*H1176</f>
        <v>0</v>
      </c>
      <c r="Q1176" s="212">
        <v>0</v>
      </c>
      <c r="R1176" s="212">
        <f>Q1176*H1176</f>
        <v>0</v>
      </c>
      <c r="S1176" s="212">
        <v>0</v>
      </c>
      <c r="T1176" s="213">
        <f>S1176*H1176</f>
        <v>0</v>
      </c>
      <c r="AR1176" s="25" t="s">
        <v>255</v>
      </c>
      <c r="AT1176" s="25" t="s">
        <v>160</v>
      </c>
      <c r="AU1176" s="25" t="s">
        <v>82</v>
      </c>
      <c r="AY1176" s="25" t="s">
        <v>158</v>
      </c>
      <c r="BE1176" s="214">
        <f>IF(N1176="základní",J1176,0)</f>
        <v>0</v>
      </c>
      <c r="BF1176" s="214">
        <f>IF(N1176="snížená",J1176,0)</f>
        <v>0</v>
      </c>
      <c r="BG1176" s="214">
        <f>IF(N1176="zákl. přenesená",J1176,0)</f>
        <v>0</v>
      </c>
      <c r="BH1176" s="214">
        <f>IF(N1176="sníž. přenesená",J1176,0)</f>
        <v>0</v>
      </c>
      <c r="BI1176" s="214">
        <f>IF(N1176="nulová",J1176,0)</f>
        <v>0</v>
      </c>
      <c r="BJ1176" s="25" t="s">
        <v>78</v>
      </c>
      <c r="BK1176" s="214">
        <f>ROUND(I1176*H1176,2)</f>
        <v>0</v>
      </c>
      <c r="BL1176" s="25" t="s">
        <v>255</v>
      </c>
      <c r="BM1176" s="25" t="s">
        <v>2996</v>
      </c>
    </row>
    <row r="1177" spans="2:65" s="1" customFormat="1" ht="318.75" customHeight="1">
      <c r="B1177" s="202"/>
      <c r="C1177" s="203" t="s">
        <v>1527</v>
      </c>
      <c r="D1177" s="203" t="s">
        <v>160</v>
      </c>
      <c r="E1177" s="204" t="s">
        <v>2997</v>
      </c>
      <c r="F1177" s="205" t="s">
        <v>2998</v>
      </c>
      <c r="G1177" s="206" t="s">
        <v>853</v>
      </c>
      <c r="H1177" s="207">
        <v>4</v>
      </c>
      <c r="I1177" s="208"/>
      <c r="J1177" s="209">
        <f>ROUND(I1177*H1177,2)</f>
        <v>0</v>
      </c>
      <c r="K1177" s="205" t="s">
        <v>5</v>
      </c>
      <c r="L1177" s="47"/>
      <c r="M1177" s="210" t="s">
        <v>5</v>
      </c>
      <c r="N1177" s="211" t="s">
        <v>44</v>
      </c>
      <c r="O1177" s="48"/>
      <c r="P1177" s="212">
        <f>O1177*H1177</f>
        <v>0</v>
      </c>
      <c r="Q1177" s="212">
        <v>0</v>
      </c>
      <c r="R1177" s="212">
        <f>Q1177*H1177</f>
        <v>0</v>
      </c>
      <c r="S1177" s="212">
        <v>0</v>
      </c>
      <c r="T1177" s="213">
        <f>S1177*H1177</f>
        <v>0</v>
      </c>
      <c r="AR1177" s="25" t="s">
        <v>255</v>
      </c>
      <c r="AT1177" s="25" t="s">
        <v>160</v>
      </c>
      <c r="AU1177" s="25" t="s">
        <v>82</v>
      </c>
      <c r="AY1177" s="25" t="s">
        <v>158</v>
      </c>
      <c r="BE1177" s="214">
        <f>IF(N1177="základní",J1177,0)</f>
        <v>0</v>
      </c>
      <c r="BF1177" s="214">
        <f>IF(N1177="snížená",J1177,0)</f>
        <v>0</v>
      </c>
      <c r="BG1177" s="214">
        <f>IF(N1177="zákl. přenesená",J1177,0)</f>
        <v>0</v>
      </c>
      <c r="BH1177" s="214">
        <f>IF(N1177="sníž. přenesená",J1177,0)</f>
        <v>0</v>
      </c>
      <c r="BI1177" s="214">
        <f>IF(N1177="nulová",J1177,0)</f>
        <v>0</v>
      </c>
      <c r="BJ1177" s="25" t="s">
        <v>78</v>
      </c>
      <c r="BK1177" s="214">
        <f>ROUND(I1177*H1177,2)</f>
        <v>0</v>
      </c>
      <c r="BL1177" s="25" t="s">
        <v>255</v>
      </c>
      <c r="BM1177" s="25" t="s">
        <v>2999</v>
      </c>
    </row>
    <row r="1178" spans="2:65" s="1" customFormat="1" ht="331.5" customHeight="1">
      <c r="B1178" s="202"/>
      <c r="C1178" s="203" t="s">
        <v>1531</v>
      </c>
      <c r="D1178" s="203" t="s">
        <v>160</v>
      </c>
      <c r="E1178" s="204" t="s">
        <v>3000</v>
      </c>
      <c r="F1178" s="205" t="s">
        <v>3001</v>
      </c>
      <c r="G1178" s="206" t="s">
        <v>853</v>
      </c>
      <c r="H1178" s="207">
        <v>2</v>
      </c>
      <c r="I1178" s="208"/>
      <c r="J1178" s="209">
        <f>ROUND(I1178*H1178,2)</f>
        <v>0</v>
      </c>
      <c r="K1178" s="205" t="s">
        <v>5</v>
      </c>
      <c r="L1178" s="47"/>
      <c r="M1178" s="210" t="s">
        <v>5</v>
      </c>
      <c r="N1178" s="211" t="s">
        <v>44</v>
      </c>
      <c r="O1178" s="48"/>
      <c r="P1178" s="212">
        <f>O1178*H1178</f>
        <v>0</v>
      </c>
      <c r="Q1178" s="212">
        <v>0</v>
      </c>
      <c r="R1178" s="212">
        <f>Q1178*H1178</f>
        <v>0</v>
      </c>
      <c r="S1178" s="212">
        <v>0</v>
      </c>
      <c r="T1178" s="213">
        <f>S1178*H1178</f>
        <v>0</v>
      </c>
      <c r="AR1178" s="25" t="s">
        <v>255</v>
      </c>
      <c r="AT1178" s="25" t="s">
        <v>160</v>
      </c>
      <c r="AU1178" s="25" t="s">
        <v>82</v>
      </c>
      <c r="AY1178" s="25" t="s">
        <v>158</v>
      </c>
      <c r="BE1178" s="214">
        <f>IF(N1178="základní",J1178,0)</f>
        <v>0</v>
      </c>
      <c r="BF1178" s="214">
        <f>IF(N1178="snížená",J1178,0)</f>
        <v>0</v>
      </c>
      <c r="BG1178" s="214">
        <f>IF(N1178="zákl. přenesená",J1178,0)</f>
        <v>0</v>
      </c>
      <c r="BH1178" s="214">
        <f>IF(N1178="sníž. přenesená",J1178,0)</f>
        <v>0</v>
      </c>
      <c r="BI1178" s="214">
        <f>IF(N1178="nulová",J1178,0)</f>
        <v>0</v>
      </c>
      <c r="BJ1178" s="25" t="s">
        <v>78</v>
      </c>
      <c r="BK1178" s="214">
        <f>ROUND(I1178*H1178,2)</f>
        <v>0</v>
      </c>
      <c r="BL1178" s="25" t="s">
        <v>255</v>
      </c>
      <c r="BM1178" s="25" t="s">
        <v>3002</v>
      </c>
    </row>
    <row r="1179" spans="2:65" s="1" customFormat="1" ht="408" customHeight="1">
      <c r="B1179" s="202"/>
      <c r="C1179" s="203" t="s">
        <v>1535</v>
      </c>
      <c r="D1179" s="203" t="s">
        <v>160</v>
      </c>
      <c r="E1179" s="204" t="s">
        <v>3003</v>
      </c>
      <c r="F1179" s="205" t="s">
        <v>3004</v>
      </c>
      <c r="G1179" s="206" t="s">
        <v>853</v>
      </c>
      <c r="H1179" s="207">
        <v>1</v>
      </c>
      <c r="I1179" s="208"/>
      <c r="J1179" s="209">
        <f>ROUND(I1179*H1179,2)</f>
        <v>0</v>
      </c>
      <c r="K1179" s="205" t="s">
        <v>5</v>
      </c>
      <c r="L1179" s="47"/>
      <c r="M1179" s="210" t="s">
        <v>5</v>
      </c>
      <c r="N1179" s="211" t="s">
        <v>44</v>
      </c>
      <c r="O1179" s="48"/>
      <c r="P1179" s="212">
        <f>O1179*H1179</f>
        <v>0</v>
      </c>
      <c r="Q1179" s="212">
        <v>0</v>
      </c>
      <c r="R1179" s="212">
        <f>Q1179*H1179</f>
        <v>0</v>
      </c>
      <c r="S1179" s="212">
        <v>0</v>
      </c>
      <c r="T1179" s="213">
        <f>S1179*H1179</f>
        <v>0</v>
      </c>
      <c r="AR1179" s="25" t="s">
        <v>255</v>
      </c>
      <c r="AT1179" s="25" t="s">
        <v>160</v>
      </c>
      <c r="AU1179" s="25" t="s">
        <v>82</v>
      </c>
      <c r="AY1179" s="25" t="s">
        <v>158</v>
      </c>
      <c r="BE1179" s="214">
        <f>IF(N1179="základní",J1179,0)</f>
        <v>0</v>
      </c>
      <c r="BF1179" s="214">
        <f>IF(N1179="snížená",J1179,0)</f>
        <v>0</v>
      </c>
      <c r="BG1179" s="214">
        <f>IF(N1179="zákl. přenesená",J1179,0)</f>
        <v>0</v>
      </c>
      <c r="BH1179" s="214">
        <f>IF(N1179="sníž. přenesená",J1179,0)</f>
        <v>0</v>
      </c>
      <c r="BI1179" s="214">
        <f>IF(N1179="nulová",J1179,0)</f>
        <v>0</v>
      </c>
      <c r="BJ1179" s="25" t="s">
        <v>78</v>
      </c>
      <c r="BK1179" s="214">
        <f>ROUND(I1179*H1179,2)</f>
        <v>0</v>
      </c>
      <c r="BL1179" s="25" t="s">
        <v>255</v>
      </c>
      <c r="BM1179" s="25" t="s">
        <v>3005</v>
      </c>
    </row>
    <row r="1180" spans="2:65" s="1" customFormat="1" ht="318.75" customHeight="1">
      <c r="B1180" s="202"/>
      <c r="C1180" s="203" t="s">
        <v>1539</v>
      </c>
      <c r="D1180" s="203" t="s">
        <v>160</v>
      </c>
      <c r="E1180" s="204" t="s">
        <v>3006</v>
      </c>
      <c r="F1180" s="205" t="s">
        <v>3007</v>
      </c>
      <c r="G1180" s="206" t="s">
        <v>853</v>
      </c>
      <c r="H1180" s="207">
        <v>1</v>
      </c>
      <c r="I1180" s="208"/>
      <c r="J1180" s="209">
        <f>ROUND(I1180*H1180,2)</f>
        <v>0</v>
      </c>
      <c r="K1180" s="205" t="s">
        <v>5</v>
      </c>
      <c r="L1180" s="47"/>
      <c r="M1180" s="210" t="s">
        <v>5</v>
      </c>
      <c r="N1180" s="211" t="s">
        <v>44</v>
      </c>
      <c r="O1180" s="48"/>
      <c r="P1180" s="212">
        <f>O1180*H1180</f>
        <v>0</v>
      </c>
      <c r="Q1180" s="212">
        <v>0</v>
      </c>
      <c r="R1180" s="212">
        <f>Q1180*H1180</f>
        <v>0</v>
      </c>
      <c r="S1180" s="212">
        <v>0</v>
      </c>
      <c r="T1180" s="213">
        <f>S1180*H1180</f>
        <v>0</v>
      </c>
      <c r="AR1180" s="25" t="s">
        <v>255</v>
      </c>
      <c r="AT1180" s="25" t="s">
        <v>160</v>
      </c>
      <c r="AU1180" s="25" t="s">
        <v>82</v>
      </c>
      <c r="AY1180" s="25" t="s">
        <v>158</v>
      </c>
      <c r="BE1180" s="214">
        <f>IF(N1180="základní",J1180,0)</f>
        <v>0</v>
      </c>
      <c r="BF1180" s="214">
        <f>IF(N1180="snížená",J1180,0)</f>
        <v>0</v>
      </c>
      <c r="BG1180" s="214">
        <f>IF(N1180="zákl. přenesená",J1180,0)</f>
        <v>0</v>
      </c>
      <c r="BH1180" s="214">
        <f>IF(N1180="sníž. přenesená",J1180,0)</f>
        <v>0</v>
      </c>
      <c r="BI1180" s="214">
        <f>IF(N1180="nulová",J1180,0)</f>
        <v>0</v>
      </c>
      <c r="BJ1180" s="25" t="s">
        <v>78</v>
      </c>
      <c r="BK1180" s="214">
        <f>ROUND(I1180*H1180,2)</f>
        <v>0</v>
      </c>
      <c r="BL1180" s="25" t="s">
        <v>255</v>
      </c>
      <c r="BM1180" s="25" t="s">
        <v>3008</v>
      </c>
    </row>
    <row r="1181" spans="2:65" s="1" customFormat="1" ht="408" customHeight="1">
      <c r="B1181" s="202"/>
      <c r="C1181" s="203" t="s">
        <v>1543</v>
      </c>
      <c r="D1181" s="203" t="s">
        <v>160</v>
      </c>
      <c r="E1181" s="204" t="s">
        <v>3009</v>
      </c>
      <c r="F1181" s="258" t="s">
        <v>3010</v>
      </c>
      <c r="G1181" s="206" t="s">
        <v>853</v>
      </c>
      <c r="H1181" s="207">
        <v>49</v>
      </c>
      <c r="I1181" s="208"/>
      <c r="J1181" s="209">
        <f>ROUND(I1181*H1181,2)</f>
        <v>0</v>
      </c>
      <c r="K1181" s="205" t="s">
        <v>5</v>
      </c>
      <c r="L1181" s="47"/>
      <c r="M1181" s="210" t="s">
        <v>5</v>
      </c>
      <c r="N1181" s="211" t="s">
        <v>44</v>
      </c>
      <c r="O1181" s="48"/>
      <c r="P1181" s="212">
        <f>O1181*H1181</f>
        <v>0</v>
      </c>
      <c r="Q1181" s="212">
        <v>0</v>
      </c>
      <c r="R1181" s="212">
        <f>Q1181*H1181</f>
        <v>0</v>
      </c>
      <c r="S1181" s="212">
        <v>0</v>
      </c>
      <c r="T1181" s="213">
        <f>S1181*H1181</f>
        <v>0</v>
      </c>
      <c r="AR1181" s="25" t="s">
        <v>255</v>
      </c>
      <c r="AT1181" s="25" t="s">
        <v>160</v>
      </c>
      <c r="AU1181" s="25" t="s">
        <v>82</v>
      </c>
      <c r="AY1181" s="25" t="s">
        <v>158</v>
      </c>
      <c r="BE1181" s="214">
        <f>IF(N1181="základní",J1181,0)</f>
        <v>0</v>
      </c>
      <c r="BF1181" s="214">
        <f>IF(N1181="snížená",J1181,0)</f>
        <v>0</v>
      </c>
      <c r="BG1181" s="214">
        <f>IF(N1181="zákl. přenesená",J1181,0)</f>
        <v>0</v>
      </c>
      <c r="BH1181" s="214">
        <f>IF(N1181="sníž. přenesená",J1181,0)</f>
        <v>0</v>
      </c>
      <c r="BI1181" s="214">
        <f>IF(N1181="nulová",J1181,0)</f>
        <v>0</v>
      </c>
      <c r="BJ1181" s="25" t="s">
        <v>78</v>
      </c>
      <c r="BK1181" s="214">
        <f>ROUND(I1181*H1181,2)</f>
        <v>0</v>
      </c>
      <c r="BL1181" s="25" t="s">
        <v>255</v>
      </c>
      <c r="BM1181" s="25" t="s">
        <v>3011</v>
      </c>
    </row>
    <row r="1182" spans="2:65" s="1" customFormat="1" ht="382.5" customHeight="1">
      <c r="B1182" s="202"/>
      <c r="C1182" s="203" t="s">
        <v>1547</v>
      </c>
      <c r="D1182" s="203" t="s">
        <v>160</v>
      </c>
      <c r="E1182" s="204" t="s">
        <v>3012</v>
      </c>
      <c r="F1182" s="205" t="s">
        <v>3013</v>
      </c>
      <c r="G1182" s="206" t="s">
        <v>304</v>
      </c>
      <c r="H1182" s="207">
        <v>448.9</v>
      </c>
      <c r="I1182" s="208"/>
      <c r="J1182" s="209">
        <f>ROUND(I1182*H1182,2)</f>
        <v>0</v>
      </c>
      <c r="K1182" s="205" t="s">
        <v>5</v>
      </c>
      <c r="L1182" s="47"/>
      <c r="M1182" s="210" t="s">
        <v>5</v>
      </c>
      <c r="N1182" s="211" t="s">
        <v>44</v>
      </c>
      <c r="O1182" s="48"/>
      <c r="P1182" s="212">
        <f>O1182*H1182</f>
        <v>0</v>
      </c>
      <c r="Q1182" s="212">
        <v>0</v>
      </c>
      <c r="R1182" s="212">
        <f>Q1182*H1182</f>
        <v>0</v>
      </c>
      <c r="S1182" s="212">
        <v>0</v>
      </c>
      <c r="T1182" s="213">
        <f>S1182*H1182</f>
        <v>0</v>
      </c>
      <c r="AR1182" s="25" t="s">
        <v>255</v>
      </c>
      <c r="AT1182" s="25" t="s">
        <v>160</v>
      </c>
      <c r="AU1182" s="25" t="s">
        <v>82</v>
      </c>
      <c r="AY1182" s="25" t="s">
        <v>158</v>
      </c>
      <c r="BE1182" s="214">
        <f>IF(N1182="základní",J1182,0)</f>
        <v>0</v>
      </c>
      <c r="BF1182" s="214">
        <f>IF(N1182="snížená",J1182,0)</f>
        <v>0</v>
      </c>
      <c r="BG1182" s="214">
        <f>IF(N1182="zákl. přenesená",J1182,0)</f>
        <v>0</v>
      </c>
      <c r="BH1182" s="214">
        <f>IF(N1182="sníž. přenesená",J1182,0)</f>
        <v>0</v>
      </c>
      <c r="BI1182" s="214">
        <f>IF(N1182="nulová",J1182,0)</f>
        <v>0</v>
      </c>
      <c r="BJ1182" s="25" t="s">
        <v>78</v>
      </c>
      <c r="BK1182" s="214">
        <f>ROUND(I1182*H1182,2)</f>
        <v>0</v>
      </c>
      <c r="BL1182" s="25" t="s">
        <v>255</v>
      </c>
      <c r="BM1182" s="25" t="s">
        <v>3014</v>
      </c>
    </row>
    <row r="1183" spans="2:65" s="1" customFormat="1" ht="306" customHeight="1">
      <c r="B1183" s="202"/>
      <c r="C1183" s="203" t="s">
        <v>1551</v>
      </c>
      <c r="D1183" s="203" t="s">
        <v>160</v>
      </c>
      <c r="E1183" s="204" t="s">
        <v>3015</v>
      </c>
      <c r="F1183" s="205" t="s">
        <v>3016</v>
      </c>
      <c r="G1183" s="206" t="s">
        <v>304</v>
      </c>
      <c r="H1183" s="207">
        <v>126.1</v>
      </c>
      <c r="I1183" s="208"/>
      <c r="J1183" s="209">
        <f>ROUND(I1183*H1183,2)</f>
        <v>0</v>
      </c>
      <c r="K1183" s="205" t="s">
        <v>5</v>
      </c>
      <c r="L1183" s="47"/>
      <c r="M1183" s="210" t="s">
        <v>5</v>
      </c>
      <c r="N1183" s="211" t="s">
        <v>44</v>
      </c>
      <c r="O1183" s="48"/>
      <c r="P1183" s="212">
        <f>O1183*H1183</f>
        <v>0</v>
      </c>
      <c r="Q1183" s="212">
        <v>0</v>
      </c>
      <c r="R1183" s="212">
        <f>Q1183*H1183</f>
        <v>0</v>
      </c>
      <c r="S1183" s="212">
        <v>0</v>
      </c>
      <c r="T1183" s="213">
        <f>S1183*H1183</f>
        <v>0</v>
      </c>
      <c r="AR1183" s="25" t="s">
        <v>255</v>
      </c>
      <c r="AT1183" s="25" t="s">
        <v>160</v>
      </c>
      <c r="AU1183" s="25" t="s">
        <v>82</v>
      </c>
      <c r="AY1183" s="25" t="s">
        <v>158</v>
      </c>
      <c r="BE1183" s="214">
        <f>IF(N1183="základní",J1183,0)</f>
        <v>0</v>
      </c>
      <c r="BF1183" s="214">
        <f>IF(N1183="snížená",J1183,0)</f>
        <v>0</v>
      </c>
      <c r="BG1183" s="214">
        <f>IF(N1183="zákl. přenesená",J1183,0)</f>
        <v>0</v>
      </c>
      <c r="BH1183" s="214">
        <f>IF(N1183="sníž. přenesená",J1183,0)</f>
        <v>0</v>
      </c>
      <c r="BI1183" s="214">
        <f>IF(N1183="nulová",J1183,0)</f>
        <v>0</v>
      </c>
      <c r="BJ1183" s="25" t="s">
        <v>78</v>
      </c>
      <c r="BK1183" s="214">
        <f>ROUND(I1183*H1183,2)</f>
        <v>0</v>
      </c>
      <c r="BL1183" s="25" t="s">
        <v>255</v>
      </c>
      <c r="BM1183" s="25" t="s">
        <v>3017</v>
      </c>
    </row>
    <row r="1184" spans="2:65" s="1" customFormat="1" ht="306" customHeight="1">
      <c r="B1184" s="202"/>
      <c r="C1184" s="203" t="s">
        <v>1555</v>
      </c>
      <c r="D1184" s="203" t="s">
        <v>160</v>
      </c>
      <c r="E1184" s="204" t="s">
        <v>3018</v>
      </c>
      <c r="F1184" s="205" t="s">
        <v>3019</v>
      </c>
      <c r="G1184" s="206" t="s">
        <v>304</v>
      </c>
      <c r="H1184" s="207">
        <v>14.6</v>
      </c>
      <c r="I1184" s="208"/>
      <c r="J1184" s="209">
        <f>ROUND(I1184*H1184,2)</f>
        <v>0</v>
      </c>
      <c r="K1184" s="205" t="s">
        <v>5</v>
      </c>
      <c r="L1184" s="47"/>
      <c r="M1184" s="210" t="s">
        <v>5</v>
      </c>
      <c r="N1184" s="211" t="s">
        <v>44</v>
      </c>
      <c r="O1184" s="48"/>
      <c r="P1184" s="212">
        <f>O1184*H1184</f>
        <v>0</v>
      </c>
      <c r="Q1184" s="212">
        <v>0</v>
      </c>
      <c r="R1184" s="212">
        <f>Q1184*H1184</f>
        <v>0</v>
      </c>
      <c r="S1184" s="212">
        <v>0</v>
      </c>
      <c r="T1184" s="213">
        <f>S1184*H1184</f>
        <v>0</v>
      </c>
      <c r="AR1184" s="25" t="s">
        <v>255</v>
      </c>
      <c r="AT1184" s="25" t="s">
        <v>160</v>
      </c>
      <c r="AU1184" s="25" t="s">
        <v>82</v>
      </c>
      <c r="AY1184" s="25" t="s">
        <v>158</v>
      </c>
      <c r="BE1184" s="214">
        <f>IF(N1184="základní",J1184,0)</f>
        <v>0</v>
      </c>
      <c r="BF1184" s="214">
        <f>IF(N1184="snížená",J1184,0)</f>
        <v>0</v>
      </c>
      <c r="BG1184" s="214">
        <f>IF(N1184="zákl. přenesená",J1184,0)</f>
        <v>0</v>
      </c>
      <c r="BH1184" s="214">
        <f>IF(N1184="sníž. přenesená",J1184,0)</f>
        <v>0</v>
      </c>
      <c r="BI1184" s="214">
        <f>IF(N1184="nulová",J1184,0)</f>
        <v>0</v>
      </c>
      <c r="BJ1184" s="25" t="s">
        <v>78</v>
      </c>
      <c r="BK1184" s="214">
        <f>ROUND(I1184*H1184,2)</f>
        <v>0</v>
      </c>
      <c r="BL1184" s="25" t="s">
        <v>255</v>
      </c>
      <c r="BM1184" s="25" t="s">
        <v>3020</v>
      </c>
    </row>
    <row r="1185" spans="2:65" s="1" customFormat="1" ht="16.5" customHeight="1">
      <c r="B1185" s="202"/>
      <c r="C1185" s="203" t="s">
        <v>1559</v>
      </c>
      <c r="D1185" s="203" t="s">
        <v>160</v>
      </c>
      <c r="E1185" s="204" t="s">
        <v>1644</v>
      </c>
      <c r="F1185" s="205" t="s">
        <v>1645</v>
      </c>
      <c r="G1185" s="206" t="s">
        <v>304</v>
      </c>
      <c r="H1185" s="207">
        <v>589.6</v>
      </c>
      <c r="I1185" s="208"/>
      <c r="J1185" s="209">
        <f>ROUND(I1185*H1185,2)</f>
        <v>0</v>
      </c>
      <c r="K1185" s="205" t="s">
        <v>5</v>
      </c>
      <c r="L1185" s="47"/>
      <c r="M1185" s="210" t="s">
        <v>5</v>
      </c>
      <c r="N1185" s="211" t="s">
        <v>44</v>
      </c>
      <c r="O1185" s="48"/>
      <c r="P1185" s="212">
        <f>O1185*H1185</f>
        <v>0</v>
      </c>
      <c r="Q1185" s="212">
        <v>0</v>
      </c>
      <c r="R1185" s="212">
        <f>Q1185*H1185</f>
        <v>0</v>
      </c>
      <c r="S1185" s="212">
        <v>0</v>
      </c>
      <c r="T1185" s="213">
        <f>S1185*H1185</f>
        <v>0</v>
      </c>
      <c r="AR1185" s="25" t="s">
        <v>255</v>
      </c>
      <c r="AT1185" s="25" t="s">
        <v>160</v>
      </c>
      <c r="AU1185" s="25" t="s">
        <v>82</v>
      </c>
      <c r="AY1185" s="25" t="s">
        <v>158</v>
      </c>
      <c r="BE1185" s="214">
        <f>IF(N1185="základní",J1185,0)</f>
        <v>0</v>
      </c>
      <c r="BF1185" s="214">
        <f>IF(N1185="snížená",J1185,0)</f>
        <v>0</v>
      </c>
      <c r="BG1185" s="214">
        <f>IF(N1185="zákl. přenesená",J1185,0)</f>
        <v>0</v>
      </c>
      <c r="BH1185" s="214">
        <f>IF(N1185="sníž. přenesená",J1185,0)</f>
        <v>0</v>
      </c>
      <c r="BI1185" s="214">
        <f>IF(N1185="nulová",J1185,0)</f>
        <v>0</v>
      </c>
      <c r="BJ1185" s="25" t="s">
        <v>78</v>
      </c>
      <c r="BK1185" s="214">
        <f>ROUND(I1185*H1185,2)</f>
        <v>0</v>
      </c>
      <c r="BL1185" s="25" t="s">
        <v>255</v>
      </c>
      <c r="BM1185" s="25" t="s">
        <v>3021</v>
      </c>
    </row>
    <row r="1186" spans="2:51" s="11" customFormat="1" ht="13.5">
      <c r="B1186" s="215"/>
      <c r="D1186" s="216" t="s">
        <v>166</v>
      </c>
      <c r="E1186" s="217" t="s">
        <v>5</v>
      </c>
      <c r="F1186" s="218" t="s">
        <v>1647</v>
      </c>
      <c r="H1186" s="217" t="s">
        <v>5</v>
      </c>
      <c r="I1186" s="219"/>
      <c r="L1186" s="215"/>
      <c r="M1186" s="220"/>
      <c r="N1186" s="221"/>
      <c r="O1186" s="221"/>
      <c r="P1186" s="221"/>
      <c r="Q1186" s="221"/>
      <c r="R1186" s="221"/>
      <c r="S1186" s="221"/>
      <c r="T1186" s="222"/>
      <c r="AT1186" s="217" t="s">
        <v>166</v>
      </c>
      <c r="AU1186" s="217" t="s">
        <v>82</v>
      </c>
      <c r="AV1186" s="11" t="s">
        <v>78</v>
      </c>
      <c r="AW1186" s="11" t="s">
        <v>36</v>
      </c>
      <c r="AX1186" s="11" t="s">
        <v>73</v>
      </c>
      <c r="AY1186" s="217" t="s">
        <v>158</v>
      </c>
    </row>
    <row r="1187" spans="2:51" s="11" customFormat="1" ht="13.5">
      <c r="B1187" s="215"/>
      <c r="D1187" s="216" t="s">
        <v>166</v>
      </c>
      <c r="E1187" s="217" t="s">
        <v>5</v>
      </c>
      <c r="F1187" s="218" t="s">
        <v>1433</v>
      </c>
      <c r="H1187" s="217" t="s">
        <v>5</v>
      </c>
      <c r="I1187" s="219"/>
      <c r="L1187" s="215"/>
      <c r="M1187" s="220"/>
      <c r="N1187" s="221"/>
      <c r="O1187" s="221"/>
      <c r="P1187" s="221"/>
      <c r="Q1187" s="221"/>
      <c r="R1187" s="221"/>
      <c r="S1187" s="221"/>
      <c r="T1187" s="222"/>
      <c r="AT1187" s="217" t="s">
        <v>166</v>
      </c>
      <c r="AU1187" s="217" t="s">
        <v>82</v>
      </c>
      <c r="AV1187" s="11" t="s">
        <v>78</v>
      </c>
      <c r="AW1187" s="11" t="s">
        <v>36</v>
      </c>
      <c r="AX1187" s="11" t="s">
        <v>73</v>
      </c>
      <c r="AY1187" s="217" t="s">
        <v>158</v>
      </c>
    </row>
    <row r="1188" spans="2:51" s="12" customFormat="1" ht="13.5">
      <c r="B1188" s="223"/>
      <c r="D1188" s="216" t="s">
        <v>166</v>
      </c>
      <c r="E1188" s="224" t="s">
        <v>5</v>
      </c>
      <c r="F1188" s="225" t="s">
        <v>3022</v>
      </c>
      <c r="H1188" s="226">
        <v>448.9</v>
      </c>
      <c r="I1188" s="227"/>
      <c r="L1188" s="223"/>
      <c r="M1188" s="228"/>
      <c r="N1188" s="229"/>
      <c r="O1188" s="229"/>
      <c r="P1188" s="229"/>
      <c r="Q1188" s="229"/>
      <c r="R1188" s="229"/>
      <c r="S1188" s="229"/>
      <c r="T1188" s="230"/>
      <c r="AT1188" s="224" t="s">
        <v>166</v>
      </c>
      <c r="AU1188" s="224" t="s">
        <v>82</v>
      </c>
      <c r="AV1188" s="12" t="s">
        <v>82</v>
      </c>
      <c r="AW1188" s="12" t="s">
        <v>36</v>
      </c>
      <c r="AX1188" s="12" t="s">
        <v>73</v>
      </c>
      <c r="AY1188" s="224" t="s">
        <v>158</v>
      </c>
    </row>
    <row r="1189" spans="2:51" s="11" customFormat="1" ht="13.5">
      <c r="B1189" s="215"/>
      <c r="D1189" s="216" t="s">
        <v>166</v>
      </c>
      <c r="E1189" s="217" t="s">
        <v>5</v>
      </c>
      <c r="F1189" s="218" t="s">
        <v>1439</v>
      </c>
      <c r="H1189" s="217" t="s">
        <v>5</v>
      </c>
      <c r="I1189" s="219"/>
      <c r="L1189" s="215"/>
      <c r="M1189" s="220"/>
      <c r="N1189" s="221"/>
      <c r="O1189" s="221"/>
      <c r="P1189" s="221"/>
      <c r="Q1189" s="221"/>
      <c r="R1189" s="221"/>
      <c r="S1189" s="221"/>
      <c r="T1189" s="222"/>
      <c r="AT1189" s="217" t="s">
        <v>166</v>
      </c>
      <c r="AU1189" s="217" t="s">
        <v>82</v>
      </c>
      <c r="AV1189" s="11" t="s">
        <v>78</v>
      </c>
      <c r="AW1189" s="11" t="s">
        <v>36</v>
      </c>
      <c r="AX1189" s="11" t="s">
        <v>73</v>
      </c>
      <c r="AY1189" s="217" t="s">
        <v>158</v>
      </c>
    </row>
    <row r="1190" spans="2:51" s="12" customFormat="1" ht="13.5">
      <c r="B1190" s="223"/>
      <c r="D1190" s="216" t="s">
        <v>166</v>
      </c>
      <c r="E1190" s="224" t="s">
        <v>5</v>
      </c>
      <c r="F1190" s="225" t="s">
        <v>3023</v>
      </c>
      <c r="H1190" s="226">
        <v>126.1</v>
      </c>
      <c r="I1190" s="227"/>
      <c r="L1190" s="223"/>
      <c r="M1190" s="228"/>
      <c r="N1190" s="229"/>
      <c r="O1190" s="229"/>
      <c r="P1190" s="229"/>
      <c r="Q1190" s="229"/>
      <c r="R1190" s="229"/>
      <c r="S1190" s="229"/>
      <c r="T1190" s="230"/>
      <c r="AT1190" s="224" t="s">
        <v>166</v>
      </c>
      <c r="AU1190" s="224" t="s">
        <v>82</v>
      </c>
      <c r="AV1190" s="12" t="s">
        <v>82</v>
      </c>
      <c r="AW1190" s="12" t="s">
        <v>36</v>
      </c>
      <c r="AX1190" s="12" t="s">
        <v>73</v>
      </c>
      <c r="AY1190" s="224" t="s">
        <v>158</v>
      </c>
    </row>
    <row r="1191" spans="2:51" s="11" customFormat="1" ht="13.5">
      <c r="B1191" s="215"/>
      <c r="D1191" s="216" t="s">
        <v>166</v>
      </c>
      <c r="E1191" s="217" t="s">
        <v>5</v>
      </c>
      <c r="F1191" s="218" t="s">
        <v>1445</v>
      </c>
      <c r="H1191" s="217" t="s">
        <v>5</v>
      </c>
      <c r="I1191" s="219"/>
      <c r="L1191" s="215"/>
      <c r="M1191" s="220"/>
      <c r="N1191" s="221"/>
      <c r="O1191" s="221"/>
      <c r="P1191" s="221"/>
      <c r="Q1191" s="221"/>
      <c r="R1191" s="221"/>
      <c r="S1191" s="221"/>
      <c r="T1191" s="222"/>
      <c r="AT1191" s="217" t="s">
        <v>166</v>
      </c>
      <c r="AU1191" s="217" t="s">
        <v>82</v>
      </c>
      <c r="AV1191" s="11" t="s">
        <v>78</v>
      </c>
      <c r="AW1191" s="11" t="s">
        <v>36</v>
      </c>
      <c r="AX1191" s="11" t="s">
        <v>73</v>
      </c>
      <c r="AY1191" s="217" t="s">
        <v>158</v>
      </c>
    </row>
    <row r="1192" spans="2:51" s="12" customFormat="1" ht="13.5">
      <c r="B1192" s="223"/>
      <c r="D1192" s="216" t="s">
        <v>166</v>
      </c>
      <c r="E1192" s="224" t="s">
        <v>5</v>
      </c>
      <c r="F1192" s="225" t="s">
        <v>3024</v>
      </c>
      <c r="H1192" s="226">
        <v>14.6</v>
      </c>
      <c r="I1192" s="227"/>
      <c r="L1192" s="223"/>
      <c r="M1192" s="228"/>
      <c r="N1192" s="229"/>
      <c r="O1192" s="229"/>
      <c r="P1192" s="229"/>
      <c r="Q1192" s="229"/>
      <c r="R1192" s="229"/>
      <c r="S1192" s="229"/>
      <c r="T1192" s="230"/>
      <c r="AT1192" s="224" t="s">
        <v>166</v>
      </c>
      <c r="AU1192" s="224" t="s">
        <v>82</v>
      </c>
      <c r="AV1192" s="12" t="s">
        <v>82</v>
      </c>
      <c r="AW1192" s="12" t="s">
        <v>36</v>
      </c>
      <c r="AX1192" s="12" t="s">
        <v>73</v>
      </c>
      <c r="AY1192" s="224" t="s">
        <v>158</v>
      </c>
    </row>
    <row r="1193" spans="2:51" s="13" customFormat="1" ht="13.5">
      <c r="B1193" s="231"/>
      <c r="D1193" s="216" t="s">
        <v>166</v>
      </c>
      <c r="E1193" s="232" t="s">
        <v>5</v>
      </c>
      <c r="F1193" s="233" t="s">
        <v>169</v>
      </c>
      <c r="H1193" s="234">
        <v>589.6</v>
      </c>
      <c r="I1193" s="235"/>
      <c r="L1193" s="231"/>
      <c r="M1193" s="236"/>
      <c r="N1193" s="237"/>
      <c r="O1193" s="237"/>
      <c r="P1193" s="237"/>
      <c r="Q1193" s="237"/>
      <c r="R1193" s="237"/>
      <c r="S1193" s="237"/>
      <c r="T1193" s="238"/>
      <c r="AT1193" s="232" t="s">
        <v>166</v>
      </c>
      <c r="AU1193" s="232" t="s">
        <v>82</v>
      </c>
      <c r="AV1193" s="13" t="s">
        <v>88</v>
      </c>
      <c r="AW1193" s="13" t="s">
        <v>36</v>
      </c>
      <c r="AX1193" s="13" t="s">
        <v>78</v>
      </c>
      <c r="AY1193" s="232" t="s">
        <v>158</v>
      </c>
    </row>
    <row r="1194" spans="2:65" s="1" customFormat="1" ht="38.25" customHeight="1">
      <c r="B1194" s="202"/>
      <c r="C1194" s="203" t="s">
        <v>1563</v>
      </c>
      <c r="D1194" s="203" t="s">
        <v>160</v>
      </c>
      <c r="E1194" s="204" t="s">
        <v>1649</v>
      </c>
      <c r="F1194" s="205" t="s">
        <v>1650</v>
      </c>
      <c r="G1194" s="206" t="s">
        <v>1305</v>
      </c>
      <c r="H1194" s="257"/>
      <c r="I1194" s="208"/>
      <c r="J1194" s="209">
        <f>ROUND(I1194*H1194,2)</f>
        <v>0</v>
      </c>
      <c r="K1194" s="205" t="s">
        <v>164</v>
      </c>
      <c r="L1194" s="47"/>
      <c r="M1194" s="210" t="s">
        <v>5</v>
      </c>
      <c r="N1194" s="211" t="s">
        <v>44</v>
      </c>
      <c r="O1194" s="48"/>
      <c r="P1194" s="212">
        <f>O1194*H1194</f>
        <v>0</v>
      </c>
      <c r="Q1194" s="212">
        <v>0</v>
      </c>
      <c r="R1194" s="212">
        <f>Q1194*H1194</f>
        <v>0</v>
      </c>
      <c r="S1194" s="212">
        <v>0</v>
      </c>
      <c r="T1194" s="213">
        <f>S1194*H1194</f>
        <v>0</v>
      </c>
      <c r="AR1194" s="25" t="s">
        <v>255</v>
      </c>
      <c r="AT1194" s="25" t="s">
        <v>160</v>
      </c>
      <c r="AU1194" s="25" t="s">
        <v>82</v>
      </c>
      <c r="AY1194" s="25" t="s">
        <v>158</v>
      </c>
      <c r="BE1194" s="214">
        <f>IF(N1194="základní",J1194,0)</f>
        <v>0</v>
      </c>
      <c r="BF1194" s="214">
        <f>IF(N1194="snížená",J1194,0)</f>
        <v>0</v>
      </c>
      <c r="BG1194" s="214">
        <f>IF(N1194="zákl. přenesená",J1194,0)</f>
        <v>0</v>
      </c>
      <c r="BH1194" s="214">
        <f>IF(N1194="sníž. přenesená",J1194,0)</f>
        <v>0</v>
      </c>
      <c r="BI1194" s="214">
        <f>IF(N1194="nulová",J1194,0)</f>
        <v>0</v>
      </c>
      <c r="BJ1194" s="25" t="s">
        <v>78</v>
      </c>
      <c r="BK1194" s="214">
        <f>ROUND(I1194*H1194,2)</f>
        <v>0</v>
      </c>
      <c r="BL1194" s="25" t="s">
        <v>255</v>
      </c>
      <c r="BM1194" s="25" t="s">
        <v>3025</v>
      </c>
    </row>
    <row r="1195" spans="2:63" s="10" customFormat="1" ht="29.85" customHeight="1">
      <c r="B1195" s="189"/>
      <c r="D1195" s="190" t="s">
        <v>72</v>
      </c>
      <c r="E1195" s="200" t="s">
        <v>1652</v>
      </c>
      <c r="F1195" s="200" t="s">
        <v>1653</v>
      </c>
      <c r="I1195" s="192"/>
      <c r="J1195" s="201">
        <f>BK1195</f>
        <v>0</v>
      </c>
      <c r="L1195" s="189"/>
      <c r="M1195" s="194"/>
      <c r="N1195" s="195"/>
      <c r="O1195" s="195"/>
      <c r="P1195" s="196">
        <f>SUM(P1196:P1225)</f>
        <v>0</v>
      </c>
      <c r="Q1195" s="195"/>
      <c r="R1195" s="196">
        <f>SUM(R1196:R1225)</f>
        <v>0</v>
      </c>
      <c r="S1195" s="195"/>
      <c r="T1195" s="197">
        <f>SUM(T1196:T1225)</f>
        <v>0</v>
      </c>
      <c r="AR1195" s="190" t="s">
        <v>82</v>
      </c>
      <c r="AT1195" s="198" t="s">
        <v>72</v>
      </c>
      <c r="AU1195" s="198" t="s">
        <v>78</v>
      </c>
      <c r="AY1195" s="190" t="s">
        <v>158</v>
      </c>
      <c r="BK1195" s="199">
        <f>SUM(BK1196:BK1225)</f>
        <v>0</v>
      </c>
    </row>
    <row r="1196" spans="2:65" s="1" customFormat="1" ht="25.5" customHeight="1">
      <c r="B1196" s="202"/>
      <c r="C1196" s="203" t="s">
        <v>1567</v>
      </c>
      <c r="D1196" s="203" t="s">
        <v>160</v>
      </c>
      <c r="E1196" s="204" t="s">
        <v>1655</v>
      </c>
      <c r="F1196" s="205" t="s">
        <v>1656</v>
      </c>
      <c r="G1196" s="206" t="s">
        <v>304</v>
      </c>
      <c r="H1196" s="207">
        <v>79.1</v>
      </c>
      <c r="I1196" s="208"/>
      <c r="J1196" s="209">
        <f>ROUND(I1196*H1196,2)</f>
        <v>0</v>
      </c>
      <c r="K1196" s="205" t="s">
        <v>164</v>
      </c>
      <c r="L1196" s="47"/>
      <c r="M1196" s="210" t="s">
        <v>5</v>
      </c>
      <c r="N1196" s="211" t="s">
        <v>44</v>
      </c>
      <c r="O1196" s="48"/>
      <c r="P1196" s="212">
        <f>O1196*H1196</f>
        <v>0</v>
      </c>
      <c r="Q1196" s="212">
        <v>0</v>
      </c>
      <c r="R1196" s="212">
        <f>Q1196*H1196</f>
        <v>0</v>
      </c>
      <c r="S1196" s="212">
        <v>0</v>
      </c>
      <c r="T1196" s="213">
        <f>S1196*H1196</f>
        <v>0</v>
      </c>
      <c r="AR1196" s="25" t="s">
        <v>255</v>
      </c>
      <c r="AT1196" s="25" t="s">
        <v>160</v>
      </c>
      <c r="AU1196" s="25" t="s">
        <v>82</v>
      </c>
      <c r="AY1196" s="25" t="s">
        <v>158</v>
      </c>
      <c r="BE1196" s="214">
        <f>IF(N1196="základní",J1196,0)</f>
        <v>0</v>
      </c>
      <c r="BF1196" s="214">
        <f>IF(N1196="snížená",J1196,0)</f>
        <v>0</v>
      </c>
      <c r="BG1196" s="214">
        <f>IF(N1196="zákl. přenesená",J1196,0)</f>
        <v>0</v>
      </c>
      <c r="BH1196" s="214">
        <f>IF(N1196="sníž. přenesená",J1196,0)</f>
        <v>0</v>
      </c>
      <c r="BI1196" s="214">
        <f>IF(N1196="nulová",J1196,0)</f>
        <v>0</v>
      </c>
      <c r="BJ1196" s="25" t="s">
        <v>78</v>
      </c>
      <c r="BK1196" s="214">
        <f>ROUND(I1196*H1196,2)</f>
        <v>0</v>
      </c>
      <c r="BL1196" s="25" t="s">
        <v>255</v>
      </c>
      <c r="BM1196" s="25" t="s">
        <v>3026</v>
      </c>
    </row>
    <row r="1197" spans="2:51" s="11" customFormat="1" ht="13.5">
      <c r="B1197" s="215"/>
      <c r="D1197" s="216" t="s">
        <v>166</v>
      </c>
      <c r="E1197" s="217" t="s">
        <v>5</v>
      </c>
      <c r="F1197" s="218" t="s">
        <v>1658</v>
      </c>
      <c r="H1197" s="217" t="s">
        <v>5</v>
      </c>
      <c r="I1197" s="219"/>
      <c r="L1197" s="215"/>
      <c r="M1197" s="220"/>
      <c r="N1197" s="221"/>
      <c r="O1197" s="221"/>
      <c r="P1197" s="221"/>
      <c r="Q1197" s="221"/>
      <c r="R1197" s="221"/>
      <c r="S1197" s="221"/>
      <c r="T1197" s="222"/>
      <c r="AT1197" s="217" t="s">
        <v>166</v>
      </c>
      <c r="AU1197" s="217" t="s">
        <v>82</v>
      </c>
      <c r="AV1197" s="11" t="s">
        <v>78</v>
      </c>
      <c r="AW1197" s="11" t="s">
        <v>36</v>
      </c>
      <c r="AX1197" s="11" t="s">
        <v>73</v>
      </c>
      <c r="AY1197" s="217" t="s">
        <v>158</v>
      </c>
    </row>
    <row r="1198" spans="2:51" s="12" customFormat="1" ht="13.5">
      <c r="B1198" s="223"/>
      <c r="D1198" s="216" t="s">
        <v>166</v>
      </c>
      <c r="E1198" s="224" t="s">
        <v>5</v>
      </c>
      <c r="F1198" s="225" t="s">
        <v>3027</v>
      </c>
      <c r="H1198" s="226">
        <v>34.3</v>
      </c>
      <c r="I1198" s="227"/>
      <c r="L1198" s="223"/>
      <c r="M1198" s="228"/>
      <c r="N1198" s="229"/>
      <c r="O1198" s="229"/>
      <c r="P1198" s="229"/>
      <c r="Q1198" s="229"/>
      <c r="R1198" s="229"/>
      <c r="S1198" s="229"/>
      <c r="T1198" s="230"/>
      <c r="AT1198" s="224" t="s">
        <v>166</v>
      </c>
      <c r="AU1198" s="224" t="s">
        <v>82</v>
      </c>
      <c r="AV1198" s="12" t="s">
        <v>82</v>
      </c>
      <c r="AW1198" s="12" t="s">
        <v>36</v>
      </c>
      <c r="AX1198" s="12" t="s">
        <v>73</v>
      </c>
      <c r="AY1198" s="224" t="s">
        <v>158</v>
      </c>
    </row>
    <row r="1199" spans="2:51" s="12" customFormat="1" ht="13.5">
      <c r="B1199" s="223"/>
      <c r="D1199" s="216" t="s">
        <v>166</v>
      </c>
      <c r="E1199" s="224" t="s">
        <v>5</v>
      </c>
      <c r="F1199" s="225" t="s">
        <v>3028</v>
      </c>
      <c r="H1199" s="226">
        <v>22.4</v>
      </c>
      <c r="I1199" s="227"/>
      <c r="L1199" s="223"/>
      <c r="M1199" s="228"/>
      <c r="N1199" s="229"/>
      <c r="O1199" s="229"/>
      <c r="P1199" s="229"/>
      <c r="Q1199" s="229"/>
      <c r="R1199" s="229"/>
      <c r="S1199" s="229"/>
      <c r="T1199" s="230"/>
      <c r="AT1199" s="224" t="s">
        <v>166</v>
      </c>
      <c r="AU1199" s="224" t="s">
        <v>82</v>
      </c>
      <c r="AV1199" s="12" t="s">
        <v>82</v>
      </c>
      <c r="AW1199" s="12" t="s">
        <v>36</v>
      </c>
      <c r="AX1199" s="12" t="s">
        <v>73</v>
      </c>
      <c r="AY1199" s="224" t="s">
        <v>158</v>
      </c>
    </row>
    <row r="1200" spans="2:51" s="12" customFormat="1" ht="13.5">
      <c r="B1200" s="223"/>
      <c r="D1200" s="216" t="s">
        <v>166</v>
      </c>
      <c r="E1200" s="224" t="s">
        <v>5</v>
      </c>
      <c r="F1200" s="225" t="s">
        <v>3028</v>
      </c>
      <c r="H1200" s="226">
        <v>22.4</v>
      </c>
      <c r="I1200" s="227"/>
      <c r="L1200" s="223"/>
      <c r="M1200" s="228"/>
      <c r="N1200" s="229"/>
      <c r="O1200" s="229"/>
      <c r="P1200" s="229"/>
      <c r="Q1200" s="229"/>
      <c r="R1200" s="229"/>
      <c r="S1200" s="229"/>
      <c r="T1200" s="230"/>
      <c r="AT1200" s="224" t="s">
        <v>166</v>
      </c>
      <c r="AU1200" s="224" t="s">
        <v>82</v>
      </c>
      <c r="AV1200" s="12" t="s">
        <v>82</v>
      </c>
      <c r="AW1200" s="12" t="s">
        <v>36</v>
      </c>
      <c r="AX1200" s="12" t="s">
        <v>73</v>
      </c>
      <c r="AY1200" s="224" t="s">
        <v>158</v>
      </c>
    </row>
    <row r="1201" spans="2:51" s="13" customFormat="1" ht="13.5">
      <c r="B1201" s="231"/>
      <c r="D1201" s="216" t="s">
        <v>166</v>
      </c>
      <c r="E1201" s="232" t="s">
        <v>5</v>
      </c>
      <c r="F1201" s="233" t="s">
        <v>169</v>
      </c>
      <c r="H1201" s="234">
        <v>79.1</v>
      </c>
      <c r="I1201" s="235"/>
      <c r="L1201" s="231"/>
      <c r="M1201" s="236"/>
      <c r="N1201" s="237"/>
      <c r="O1201" s="237"/>
      <c r="P1201" s="237"/>
      <c r="Q1201" s="237"/>
      <c r="R1201" s="237"/>
      <c r="S1201" s="237"/>
      <c r="T1201" s="238"/>
      <c r="AT1201" s="232" t="s">
        <v>166</v>
      </c>
      <c r="AU1201" s="232" t="s">
        <v>82</v>
      </c>
      <c r="AV1201" s="13" t="s">
        <v>88</v>
      </c>
      <c r="AW1201" s="13" t="s">
        <v>36</v>
      </c>
      <c r="AX1201" s="13" t="s">
        <v>78</v>
      </c>
      <c r="AY1201" s="232" t="s">
        <v>158</v>
      </c>
    </row>
    <row r="1202" spans="2:65" s="1" customFormat="1" ht="16.5" customHeight="1">
      <c r="B1202" s="202"/>
      <c r="C1202" s="203" t="s">
        <v>1571</v>
      </c>
      <c r="D1202" s="203" t="s">
        <v>160</v>
      </c>
      <c r="E1202" s="204" t="s">
        <v>3029</v>
      </c>
      <c r="F1202" s="205" t="s">
        <v>3030</v>
      </c>
      <c r="G1202" s="206" t="s">
        <v>853</v>
      </c>
      <c r="H1202" s="207">
        <v>49</v>
      </c>
      <c r="I1202" s="208"/>
      <c r="J1202" s="209">
        <f>ROUND(I1202*H1202,2)</f>
        <v>0</v>
      </c>
      <c r="K1202" s="205" t="s">
        <v>164</v>
      </c>
      <c r="L1202" s="47"/>
      <c r="M1202" s="210" t="s">
        <v>5</v>
      </c>
      <c r="N1202" s="211" t="s">
        <v>44</v>
      </c>
      <c r="O1202" s="48"/>
      <c r="P1202" s="212">
        <f>O1202*H1202</f>
        <v>0</v>
      </c>
      <c r="Q1202" s="212">
        <v>0</v>
      </c>
      <c r="R1202" s="212">
        <f>Q1202*H1202</f>
        <v>0</v>
      </c>
      <c r="S1202" s="212">
        <v>0</v>
      </c>
      <c r="T1202" s="213">
        <f>S1202*H1202</f>
        <v>0</v>
      </c>
      <c r="AR1202" s="25" t="s">
        <v>255</v>
      </c>
      <c r="AT1202" s="25" t="s">
        <v>160</v>
      </c>
      <c r="AU1202" s="25" t="s">
        <v>82</v>
      </c>
      <c r="AY1202" s="25" t="s">
        <v>158</v>
      </c>
      <c r="BE1202" s="214">
        <f>IF(N1202="základní",J1202,0)</f>
        <v>0</v>
      </c>
      <c r="BF1202" s="214">
        <f>IF(N1202="snížená",J1202,0)</f>
        <v>0</v>
      </c>
      <c r="BG1202" s="214">
        <f>IF(N1202="zákl. přenesená",J1202,0)</f>
        <v>0</v>
      </c>
      <c r="BH1202" s="214">
        <f>IF(N1202="sníž. přenesená",J1202,0)</f>
        <v>0</v>
      </c>
      <c r="BI1202" s="214">
        <f>IF(N1202="nulová",J1202,0)</f>
        <v>0</v>
      </c>
      <c r="BJ1202" s="25" t="s">
        <v>78</v>
      </c>
      <c r="BK1202" s="214">
        <f>ROUND(I1202*H1202,2)</f>
        <v>0</v>
      </c>
      <c r="BL1202" s="25" t="s">
        <v>255</v>
      </c>
      <c r="BM1202" s="25" t="s">
        <v>3031</v>
      </c>
    </row>
    <row r="1203" spans="2:51" s="12" customFormat="1" ht="13.5">
      <c r="B1203" s="223"/>
      <c r="D1203" s="216" t="s">
        <v>166</v>
      </c>
      <c r="E1203" s="224" t="s">
        <v>5</v>
      </c>
      <c r="F1203" s="225" t="s">
        <v>511</v>
      </c>
      <c r="H1203" s="226">
        <v>49</v>
      </c>
      <c r="I1203" s="227"/>
      <c r="L1203" s="223"/>
      <c r="M1203" s="228"/>
      <c r="N1203" s="229"/>
      <c r="O1203" s="229"/>
      <c r="P1203" s="229"/>
      <c r="Q1203" s="229"/>
      <c r="R1203" s="229"/>
      <c r="S1203" s="229"/>
      <c r="T1203" s="230"/>
      <c r="AT1203" s="224" t="s">
        <v>166</v>
      </c>
      <c r="AU1203" s="224" t="s">
        <v>82</v>
      </c>
      <c r="AV1203" s="12" t="s">
        <v>82</v>
      </c>
      <c r="AW1203" s="12" t="s">
        <v>36</v>
      </c>
      <c r="AX1203" s="12" t="s">
        <v>73</v>
      </c>
      <c r="AY1203" s="224" t="s">
        <v>158</v>
      </c>
    </row>
    <row r="1204" spans="2:51" s="13" customFormat="1" ht="13.5">
      <c r="B1204" s="231"/>
      <c r="D1204" s="216" t="s">
        <v>166</v>
      </c>
      <c r="E1204" s="232" t="s">
        <v>5</v>
      </c>
      <c r="F1204" s="233" t="s">
        <v>169</v>
      </c>
      <c r="H1204" s="234">
        <v>49</v>
      </c>
      <c r="I1204" s="235"/>
      <c r="L1204" s="231"/>
      <c r="M1204" s="236"/>
      <c r="N1204" s="237"/>
      <c r="O1204" s="237"/>
      <c r="P1204" s="237"/>
      <c r="Q1204" s="237"/>
      <c r="R1204" s="237"/>
      <c r="S1204" s="237"/>
      <c r="T1204" s="238"/>
      <c r="AT1204" s="232" t="s">
        <v>166</v>
      </c>
      <c r="AU1204" s="232" t="s">
        <v>82</v>
      </c>
      <c r="AV1204" s="13" t="s">
        <v>88</v>
      </c>
      <c r="AW1204" s="13" t="s">
        <v>36</v>
      </c>
      <c r="AX1204" s="13" t="s">
        <v>78</v>
      </c>
      <c r="AY1204" s="232" t="s">
        <v>158</v>
      </c>
    </row>
    <row r="1205" spans="2:65" s="1" customFormat="1" ht="344.25" customHeight="1">
      <c r="B1205" s="202"/>
      <c r="C1205" s="203" t="s">
        <v>1575</v>
      </c>
      <c r="D1205" s="203" t="s">
        <v>160</v>
      </c>
      <c r="E1205" s="204" t="s">
        <v>3032</v>
      </c>
      <c r="F1205" s="205" t="s">
        <v>1666</v>
      </c>
      <c r="G1205" s="206" t="s">
        <v>853</v>
      </c>
      <c r="H1205" s="207">
        <v>45</v>
      </c>
      <c r="I1205" s="208"/>
      <c r="J1205" s="209">
        <f>ROUND(I1205*H1205,2)</f>
        <v>0</v>
      </c>
      <c r="K1205" s="205" t="s">
        <v>5</v>
      </c>
      <c r="L1205" s="47"/>
      <c r="M1205" s="210" t="s">
        <v>5</v>
      </c>
      <c r="N1205" s="211" t="s">
        <v>44</v>
      </c>
      <c r="O1205" s="48"/>
      <c r="P1205" s="212">
        <f>O1205*H1205</f>
        <v>0</v>
      </c>
      <c r="Q1205" s="212">
        <v>0</v>
      </c>
      <c r="R1205" s="212">
        <f>Q1205*H1205</f>
        <v>0</v>
      </c>
      <c r="S1205" s="212">
        <v>0</v>
      </c>
      <c r="T1205" s="213">
        <f>S1205*H1205</f>
        <v>0</v>
      </c>
      <c r="AR1205" s="25" t="s">
        <v>255</v>
      </c>
      <c r="AT1205" s="25" t="s">
        <v>160</v>
      </c>
      <c r="AU1205" s="25" t="s">
        <v>82</v>
      </c>
      <c r="AY1205" s="25" t="s">
        <v>158</v>
      </c>
      <c r="BE1205" s="214">
        <f>IF(N1205="základní",J1205,0)</f>
        <v>0</v>
      </c>
      <c r="BF1205" s="214">
        <f>IF(N1205="snížená",J1205,0)</f>
        <v>0</v>
      </c>
      <c r="BG1205" s="214">
        <f>IF(N1205="zákl. přenesená",J1205,0)</f>
        <v>0</v>
      </c>
      <c r="BH1205" s="214">
        <f>IF(N1205="sníž. přenesená",J1205,0)</f>
        <v>0</v>
      </c>
      <c r="BI1205" s="214">
        <f>IF(N1205="nulová",J1205,0)</f>
        <v>0</v>
      </c>
      <c r="BJ1205" s="25" t="s">
        <v>78</v>
      </c>
      <c r="BK1205" s="214">
        <f>ROUND(I1205*H1205,2)</f>
        <v>0</v>
      </c>
      <c r="BL1205" s="25" t="s">
        <v>255</v>
      </c>
      <c r="BM1205" s="25" t="s">
        <v>3033</v>
      </c>
    </row>
    <row r="1206" spans="2:65" s="1" customFormat="1" ht="318.75" customHeight="1">
      <c r="B1206" s="202"/>
      <c r="C1206" s="203" t="s">
        <v>1579</v>
      </c>
      <c r="D1206" s="203" t="s">
        <v>160</v>
      </c>
      <c r="E1206" s="204" t="s">
        <v>3034</v>
      </c>
      <c r="F1206" s="205" t="s">
        <v>3035</v>
      </c>
      <c r="G1206" s="206" t="s">
        <v>853</v>
      </c>
      <c r="H1206" s="207">
        <v>38</v>
      </c>
      <c r="I1206" s="208"/>
      <c r="J1206" s="209">
        <f>ROUND(I1206*H1206,2)</f>
        <v>0</v>
      </c>
      <c r="K1206" s="205" t="s">
        <v>5</v>
      </c>
      <c r="L1206" s="47"/>
      <c r="M1206" s="210" t="s">
        <v>5</v>
      </c>
      <c r="N1206" s="211" t="s">
        <v>44</v>
      </c>
      <c r="O1206" s="48"/>
      <c r="P1206" s="212">
        <f>O1206*H1206</f>
        <v>0</v>
      </c>
      <c r="Q1206" s="212">
        <v>0</v>
      </c>
      <c r="R1206" s="212">
        <f>Q1206*H1206</f>
        <v>0</v>
      </c>
      <c r="S1206" s="212">
        <v>0</v>
      </c>
      <c r="T1206" s="213">
        <f>S1206*H1206</f>
        <v>0</v>
      </c>
      <c r="AR1206" s="25" t="s">
        <v>255</v>
      </c>
      <c r="AT1206" s="25" t="s">
        <v>160</v>
      </c>
      <c r="AU1206" s="25" t="s">
        <v>82</v>
      </c>
      <c r="AY1206" s="25" t="s">
        <v>158</v>
      </c>
      <c r="BE1206" s="214">
        <f>IF(N1206="základní",J1206,0)</f>
        <v>0</v>
      </c>
      <c r="BF1206" s="214">
        <f>IF(N1206="snížená",J1206,0)</f>
        <v>0</v>
      </c>
      <c r="BG1206" s="214">
        <f>IF(N1206="zákl. přenesená",J1206,0)</f>
        <v>0</v>
      </c>
      <c r="BH1206" s="214">
        <f>IF(N1206="sníž. přenesená",J1206,0)</f>
        <v>0</v>
      </c>
      <c r="BI1206" s="214">
        <f>IF(N1206="nulová",J1206,0)</f>
        <v>0</v>
      </c>
      <c r="BJ1206" s="25" t="s">
        <v>78</v>
      </c>
      <c r="BK1206" s="214">
        <f>ROUND(I1206*H1206,2)</f>
        <v>0</v>
      </c>
      <c r="BL1206" s="25" t="s">
        <v>255</v>
      </c>
      <c r="BM1206" s="25" t="s">
        <v>3036</v>
      </c>
    </row>
    <row r="1207" spans="2:65" s="1" customFormat="1" ht="318.75" customHeight="1">
      <c r="B1207" s="202"/>
      <c r="C1207" s="203" t="s">
        <v>1583</v>
      </c>
      <c r="D1207" s="203" t="s">
        <v>160</v>
      </c>
      <c r="E1207" s="204" t="s">
        <v>3037</v>
      </c>
      <c r="F1207" s="205" t="s">
        <v>3038</v>
      </c>
      <c r="G1207" s="206" t="s">
        <v>853</v>
      </c>
      <c r="H1207" s="207">
        <v>4</v>
      </c>
      <c r="I1207" s="208"/>
      <c r="J1207" s="209">
        <f>ROUND(I1207*H1207,2)</f>
        <v>0</v>
      </c>
      <c r="K1207" s="205" t="s">
        <v>5</v>
      </c>
      <c r="L1207" s="47"/>
      <c r="M1207" s="210" t="s">
        <v>5</v>
      </c>
      <c r="N1207" s="211" t="s">
        <v>44</v>
      </c>
      <c r="O1207" s="48"/>
      <c r="P1207" s="212">
        <f>O1207*H1207</f>
        <v>0</v>
      </c>
      <c r="Q1207" s="212">
        <v>0</v>
      </c>
      <c r="R1207" s="212">
        <f>Q1207*H1207</f>
        <v>0</v>
      </c>
      <c r="S1207" s="212">
        <v>0</v>
      </c>
      <c r="T1207" s="213">
        <f>S1207*H1207</f>
        <v>0</v>
      </c>
      <c r="AR1207" s="25" t="s">
        <v>255</v>
      </c>
      <c r="AT1207" s="25" t="s">
        <v>160</v>
      </c>
      <c r="AU1207" s="25" t="s">
        <v>82</v>
      </c>
      <c r="AY1207" s="25" t="s">
        <v>158</v>
      </c>
      <c r="BE1207" s="214">
        <f>IF(N1207="základní",J1207,0)</f>
        <v>0</v>
      </c>
      <c r="BF1207" s="214">
        <f>IF(N1207="snížená",J1207,0)</f>
        <v>0</v>
      </c>
      <c r="BG1207" s="214">
        <f>IF(N1207="zákl. přenesená",J1207,0)</f>
        <v>0</v>
      </c>
      <c r="BH1207" s="214">
        <f>IF(N1207="sníž. přenesená",J1207,0)</f>
        <v>0</v>
      </c>
      <c r="BI1207" s="214">
        <f>IF(N1207="nulová",J1207,0)</f>
        <v>0</v>
      </c>
      <c r="BJ1207" s="25" t="s">
        <v>78</v>
      </c>
      <c r="BK1207" s="214">
        <f>ROUND(I1207*H1207,2)</f>
        <v>0</v>
      </c>
      <c r="BL1207" s="25" t="s">
        <v>255</v>
      </c>
      <c r="BM1207" s="25" t="s">
        <v>3039</v>
      </c>
    </row>
    <row r="1208" spans="2:65" s="1" customFormat="1" ht="344.25" customHeight="1">
      <c r="B1208" s="202"/>
      <c r="C1208" s="203" t="s">
        <v>1587</v>
      </c>
      <c r="D1208" s="203" t="s">
        <v>160</v>
      </c>
      <c r="E1208" s="204" t="s">
        <v>3040</v>
      </c>
      <c r="F1208" s="205" t="s">
        <v>3041</v>
      </c>
      <c r="G1208" s="206" t="s">
        <v>853</v>
      </c>
      <c r="H1208" s="207">
        <v>2</v>
      </c>
      <c r="I1208" s="208"/>
      <c r="J1208" s="209">
        <f>ROUND(I1208*H1208,2)</f>
        <v>0</v>
      </c>
      <c r="K1208" s="205" t="s">
        <v>5</v>
      </c>
      <c r="L1208" s="47"/>
      <c r="M1208" s="210" t="s">
        <v>5</v>
      </c>
      <c r="N1208" s="211" t="s">
        <v>44</v>
      </c>
      <c r="O1208" s="48"/>
      <c r="P1208" s="212">
        <f>O1208*H1208</f>
        <v>0</v>
      </c>
      <c r="Q1208" s="212">
        <v>0</v>
      </c>
      <c r="R1208" s="212">
        <f>Q1208*H1208</f>
        <v>0</v>
      </c>
      <c r="S1208" s="212">
        <v>0</v>
      </c>
      <c r="T1208" s="213">
        <f>S1208*H1208</f>
        <v>0</v>
      </c>
      <c r="AR1208" s="25" t="s">
        <v>255</v>
      </c>
      <c r="AT1208" s="25" t="s">
        <v>160</v>
      </c>
      <c r="AU1208" s="25" t="s">
        <v>82</v>
      </c>
      <c r="AY1208" s="25" t="s">
        <v>158</v>
      </c>
      <c r="BE1208" s="214">
        <f>IF(N1208="základní",J1208,0)</f>
        <v>0</v>
      </c>
      <c r="BF1208" s="214">
        <f>IF(N1208="snížená",J1208,0)</f>
        <v>0</v>
      </c>
      <c r="BG1208" s="214">
        <f>IF(N1208="zákl. přenesená",J1208,0)</f>
        <v>0</v>
      </c>
      <c r="BH1208" s="214">
        <f>IF(N1208="sníž. přenesená",J1208,0)</f>
        <v>0</v>
      </c>
      <c r="BI1208" s="214">
        <f>IF(N1208="nulová",J1208,0)</f>
        <v>0</v>
      </c>
      <c r="BJ1208" s="25" t="s">
        <v>78</v>
      </c>
      <c r="BK1208" s="214">
        <f>ROUND(I1208*H1208,2)</f>
        <v>0</v>
      </c>
      <c r="BL1208" s="25" t="s">
        <v>255</v>
      </c>
      <c r="BM1208" s="25" t="s">
        <v>3042</v>
      </c>
    </row>
    <row r="1209" spans="2:65" s="1" customFormat="1" ht="331.5" customHeight="1">
      <c r="B1209" s="202"/>
      <c r="C1209" s="203" t="s">
        <v>1591</v>
      </c>
      <c r="D1209" s="203" t="s">
        <v>160</v>
      </c>
      <c r="E1209" s="204" t="s">
        <v>3043</v>
      </c>
      <c r="F1209" s="205" t="s">
        <v>1686</v>
      </c>
      <c r="G1209" s="206" t="s">
        <v>853</v>
      </c>
      <c r="H1209" s="207">
        <v>2</v>
      </c>
      <c r="I1209" s="208"/>
      <c r="J1209" s="209">
        <f>ROUND(I1209*H1209,2)</f>
        <v>0</v>
      </c>
      <c r="K1209" s="205" t="s">
        <v>5</v>
      </c>
      <c r="L1209" s="47"/>
      <c r="M1209" s="210" t="s">
        <v>5</v>
      </c>
      <c r="N1209" s="211" t="s">
        <v>44</v>
      </c>
      <c r="O1209" s="48"/>
      <c r="P1209" s="212">
        <f>O1209*H1209</f>
        <v>0</v>
      </c>
      <c r="Q1209" s="212">
        <v>0</v>
      </c>
      <c r="R1209" s="212">
        <f>Q1209*H1209</f>
        <v>0</v>
      </c>
      <c r="S1209" s="212">
        <v>0</v>
      </c>
      <c r="T1209" s="213">
        <f>S1209*H1209</f>
        <v>0</v>
      </c>
      <c r="AR1209" s="25" t="s">
        <v>255</v>
      </c>
      <c r="AT1209" s="25" t="s">
        <v>160</v>
      </c>
      <c r="AU1209" s="25" t="s">
        <v>82</v>
      </c>
      <c r="AY1209" s="25" t="s">
        <v>158</v>
      </c>
      <c r="BE1209" s="214">
        <f>IF(N1209="základní",J1209,0)</f>
        <v>0</v>
      </c>
      <c r="BF1209" s="214">
        <f>IF(N1209="snížená",J1209,0)</f>
        <v>0</v>
      </c>
      <c r="BG1209" s="214">
        <f>IF(N1209="zákl. přenesená",J1209,0)</f>
        <v>0</v>
      </c>
      <c r="BH1209" s="214">
        <f>IF(N1209="sníž. přenesená",J1209,0)</f>
        <v>0</v>
      </c>
      <c r="BI1209" s="214">
        <f>IF(N1209="nulová",J1209,0)</f>
        <v>0</v>
      </c>
      <c r="BJ1209" s="25" t="s">
        <v>78</v>
      </c>
      <c r="BK1209" s="214">
        <f>ROUND(I1209*H1209,2)</f>
        <v>0</v>
      </c>
      <c r="BL1209" s="25" t="s">
        <v>255</v>
      </c>
      <c r="BM1209" s="25" t="s">
        <v>3044</v>
      </c>
    </row>
    <row r="1210" spans="2:65" s="1" customFormat="1" ht="331.5" customHeight="1">
      <c r="B1210" s="202"/>
      <c r="C1210" s="203" t="s">
        <v>1595</v>
      </c>
      <c r="D1210" s="203" t="s">
        <v>160</v>
      </c>
      <c r="E1210" s="204" t="s">
        <v>3045</v>
      </c>
      <c r="F1210" s="205" t="s">
        <v>3046</v>
      </c>
      <c r="G1210" s="206" t="s">
        <v>853</v>
      </c>
      <c r="H1210" s="207">
        <v>1</v>
      </c>
      <c r="I1210" s="208"/>
      <c r="J1210" s="209">
        <f>ROUND(I1210*H1210,2)</f>
        <v>0</v>
      </c>
      <c r="K1210" s="205" t="s">
        <v>5</v>
      </c>
      <c r="L1210" s="47"/>
      <c r="M1210" s="210" t="s">
        <v>5</v>
      </c>
      <c r="N1210" s="211" t="s">
        <v>44</v>
      </c>
      <c r="O1210" s="48"/>
      <c r="P1210" s="212">
        <f>O1210*H1210</f>
        <v>0</v>
      </c>
      <c r="Q1210" s="212">
        <v>0</v>
      </c>
      <c r="R1210" s="212">
        <f>Q1210*H1210</f>
        <v>0</v>
      </c>
      <c r="S1210" s="212">
        <v>0</v>
      </c>
      <c r="T1210" s="213">
        <f>S1210*H1210</f>
        <v>0</v>
      </c>
      <c r="AR1210" s="25" t="s">
        <v>255</v>
      </c>
      <c r="AT1210" s="25" t="s">
        <v>160</v>
      </c>
      <c r="AU1210" s="25" t="s">
        <v>82</v>
      </c>
      <c r="AY1210" s="25" t="s">
        <v>158</v>
      </c>
      <c r="BE1210" s="214">
        <f>IF(N1210="základní",J1210,0)</f>
        <v>0</v>
      </c>
      <c r="BF1210" s="214">
        <f>IF(N1210="snížená",J1210,0)</f>
        <v>0</v>
      </c>
      <c r="BG1210" s="214">
        <f>IF(N1210="zákl. přenesená",J1210,0)</f>
        <v>0</v>
      </c>
      <c r="BH1210" s="214">
        <f>IF(N1210="sníž. přenesená",J1210,0)</f>
        <v>0</v>
      </c>
      <c r="BI1210" s="214">
        <f>IF(N1210="nulová",J1210,0)</f>
        <v>0</v>
      </c>
      <c r="BJ1210" s="25" t="s">
        <v>78</v>
      </c>
      <c r="BK1210" s="214">
        <f>ROUND(I1210*H1210,2)</f>
        <v>0</v>
      </c>
      <c r="BL1210" s="25" t="s">
        <v>255</v>
      </c>
      <c r="BM1210" s="25" t="s">
        <v>3047</v>
      </c>
    </row>
    <row r="1211" spans="2:65" s="1" customFormat="1" ht="331.5" customHeight="1">
      <c r="B1211" s="202"/>
      <c r="C1211" s="203" t="s">
        <v>1599</v>
      </c>
      <c r="D1211" s="203" t="s">
        <v>160</v>
      </c>
      <c r="E1211" s="204" t="s">
        <v>3048</v>
      </c>
      <c r="F1211" s="205" t="s">
        <v>1696</v>
      </c>
      <c r="G1211" s="206" t="s">
        <v>853</v>
      </c>
      <c r="H1211" s="207">
        <v>1</v>
      </c>
      <c r="I1211" s="208"/>
      <c r="J1211" s="209">
        <f>ROUND(I1211*H1211,2)</f>
        <v>0</v>
      </c>
      <c r="K1211" s="205" t="s">
        <v>5</v>
      </c>
      <c r="L1211" s="47"/>
      <c r="M1211" s="210" t="s">
        <v>5</v>
      </c>
      <c r="N1211" s="211" t="s">
        <v>44</v>
      </c>
      <c r="O1211" s="48"/>
      <c r="P1211" s="212">
        <f>O1211*H1211</f>
        <v>0</v>
      </c>
      <c r="Q1211" s="212">
        <v>0</v>
      </c>
      <c r="R1211" s="212">
        <f>Q1211*H1211</f>
        <v>0</v>
      </c>
      <c r="S1211" s="212">
        <v>0</v>
      </c>
      <c r="T1211" s="213">
        <f>S1211*H1211</f>
        <v>0</v>
      </c>
      <c r="AR1211" s="25" t="s">
        <v>255</v>
      </c>
      <c r="AT1211" s="25" t="s">
        <v>160</v>
      </c>
      <c r="AU1211" s="25" t="s">
        <v>82</v>
      </c>
      <c r="AY1211" s="25" t="s">
        <v>158</v>
      </c>
      <c r="BE1211" s="214">
        <f>IF(N1211="základní",J1211,0)</f>
        <v>0</v>
      </c>
      <c r="BF1211" s="214">
        <f>IF(N1211="snížená",J1211,0)</f>
        <v>0</v>
      </c>
      <c r="BG1211" s="214">
        <f>IF(N1211="zákl. přenesená",J1211,0)</f>
        <v>0</v>
      </c>
      <c r="BH1211" s="214">
        <f>IF(N1211="sníž. přenesená",J1211,0)</f>
        <v>0</v>
      </c>
      <c r="BI1211" s="214">
        <f>IF(N1211="nulová",J1211,0)</f>
        <v>0</v>
      </c>
      <c r="BJ1211" s="25" t="s">
        <v>78</v>
      </c>
      <c r="BK1211" s="214">
        <f>ROUND(I1211*H1211,2)</f>
        <v>0</v>
      </c>
      <c r="BL1211" s="25" t="s">
        <v>255</v>
      </c>
      <c r="BM1211" s="25" t="s">
        <v>3049</v>
      </c>
    </row>
    <row r="1212" spans="2:65" s="1" customFormat="1" ht="331.5" customHeight="1">
      <c r="B1212" s="202"/>
      <c r="C1212" s="203" t="s">
        <v>1603</v>
      </c>
      <c r="D1212" s="203" t="s">
        <v>160</v>
      </c>
      <c r="E1212" s="204" t="s">
        <v>3050</v>
      </c>
      <c r="F1212" s="205" t="s">
        <v>3051</v>
      </c>
      <c r="G1212" s="206" t="s">
        <v>853</v>
      </c>
      <c r="H1212" s="207">
        <v>1</v>
      </c>
      <c r="I1212" s="208"/>
      <c r="J1212" s="209">
        <f>ROUND(I1212*H1212,2)</f>
        <v>0</v>
      </c>
      <c r="K1212" s="205" t="s">
        <v>5</v>
      </c>
      <c r="L1212" s="47"/>
      <c r="M1212" s="210" t="s">
        <v>5</v>
      </c>
      <c r="N1212" s="211" t="s">
        <v>44</v>
      </c>
      <c r="O1212" s="48"/>
      <c r="P1212" s="212">
        <f>O1212*H1212</f>
        <v>0</v>
      </c>
      <c r="Q1212" s="212">
        <v>0</v>
      </c>
      <c r="R1212" s="212">
        <f>Q1212*H1212</f>
        <v>0</v>
      </c>
      <c r="S1212" s="212">
        <v>0</v>
      </c>
      <c r="T1212" s="213">
        <f>S1212*H1212</f>
        <v>0</v>
      </c>
      <c r="AR1212" s="25" t="s">
        <v>255</v>
      </c>
      <c r="AT1212" s="25" t="s">
        <v>160</v>
      </c>
      <c r="AU1212" s="25" t="s">
        <v>82</v>
      </c>
      <c r="AY1212" s="25" t="s">
        <v>158</v>
      </c>
      <c r="BE1212" s="214">
        <f>IF(N1212="základní",J1212,0)</f>
        <v>0</v>
      </c>
      <c r="BF1212" s="214">
        <f>IF(N1212="snížená",J1212,0)</f>
        <v>0</v>
      </c>
      <c r="BG1212" s="214">
        <f>IF(N1212="zákl. přenesená",J1212,0)</f>
        <v>0</v>
      </c>
      <c r="BH1212" s="214">
        <f>IF(N1212="sníž. přenesená",J1212,0)</f>
        <v>0</v>
      </c>
      <c r="BI1212" s="214">
        <f>IF(N1212="nulová",J1212,0)</f>
        <v>0</v>
      </c>
      <c r="BJ1212" s="25" t="s">
        <v>78</v>
      </c>
      <c r="BK1212" s="214">
        <f>ROUND(I1212*H1212,2)</f>
        <v>0</v>
      </c>
      <c r="BL1212" s="25" t="s">
        <v>255</v>
      </c>
      <c r="BM1212" s="25" t="s">
        <v>3052</v>
      </c>
    </row>
    <row r="1213" spans="2:65" s="1" customFormat="1" ht="16.5" customHeight="1">
      <c r="B1213" s="202"/>
      <c r="C1213" s="203" t="s">
        <v>1607</v>
      </c>
      <c r="D1213" s="203" t="s">
        <v>160</v>
      </c>
      <c r="E1213" s="204" t="s">
        <v>3053</v>
      </c>
      <c r="F1213" s="205" t="s">
        <v>3054</v>
      </c>
      <c r="G1213" s="206" t="s">
        <v>163</v>
      </c>
      <c r="H1213" s="207">
        <v>0.36</v>
      </c>
      <c r="I1213" s="208"/>
      <c r="J1213" s="209">
        <f>ROUND(I1213*H1213,2)</f>
        <v>0</v>
      </c>
      <c r="K1213" s="205" t="s">
        <v>5</v>
      </c>
      <c r="L1213" s="47"/>
      <c r="M1213" s="210" t="s">
        <v>5</v>
      </c>
      <c r="N1213" s="211" t="s">
        <v>44</v>
      </c>
      <c r="O1213" s="48"/>
      <c r="P1213" s="212">
        <f>O1213*H1213</f>
        <v>0</v>
      </c>
      <c r="Q1213" s="212">
        <v>0</v>
      </c>
      <c r="R1213" s="212">
        <f>Q1213*H1213</f>
        <v>0</v>
      </c>
      <c r="S1213" s="212">
        <v>0</v>
      </c>
      <c r="T1213" s="213">
        <f>S1213*H1213</f>
        <v>0</v>
      </c>
      <c r="AR1213" s="25" t="s">
        <v>255</v>
      </c>
      <c r="AT1213" s="25" t="s">
        <v>160</v>
      </c>
      <c r="AU1213" s="25" t="s">
        <v>82</v>
      </c>
      <c r="AY1213" s="25" t="s">
        <v>158</v>
      </c>
      <c r="BE1213" s="214">
        <f>IF(N1213="základní",J1213,0)</f>
        <v>0</v>
      </c>
      <c r="BF1213" s="214">
        <f>IF(N1213="snížená",J1213,0)</f>
        <v>0</v>
      </c>
      <c r="BG1213" s="214">
        <f>IF(N1213="zákl. přenesená",J1213,0)</f>
        <v>0</v>
      </c>
      <c r="BH1213" s="214">
        <f>IF(N1213="sníž. přenesená",J1213,0)</f>
        <v>0</v>
      </c>
      <c r="BI1213" s="214">
        <f>IF(N1213="nulová",J1213,0)</f>
        <v>0</v>
      </c>
      <c r="BJ1213" s="25" t="s">
        <v>78</v>
      </c>
      <c r="BK1213" s="214">
        <f>ROUND(I1213*H1213,2)</f>
        <v>0</v>
      </c>
      <c r="BL1213" s="25" t="s">
        <v>255</v>
      </c>
      <c r="BM1213" s="25" t="s">
        <v>3055</v>
      </c>
    </row>
    <row r="1214" spans="2:51" s="11" customFormat="1" ht="13.5">
      <c r="B1214" s="215"/>
      <c r="D1214" s="216" t="s">
        <v>166</v>
      </c>
      <c r="E1214" s="217" t="s">
        <v>5</v>
      </c>
      <c r="F1214" s="218" t="s">
        <v>287</v>
      </c>
      <c r="H1214" s="217" t="s">
        <v>5</v>
      </c>
      <c r="I1214" s="219"/>
      <c r="L1214" s="215"/>
      <c r="M1214" s="220"/>
      <c r="N1214" s="221"/>
      <c r="O1214" s="221"/>
      <c r="P1214" s="221"/>
      <c r="Q1214" s="221"/>
      <c r="R1214" s="221"/>
      <c r="S1214" s="221"/>
      <c r="T1214" s="222"/>
      <c r="AT1214" s="217" t="s">
        <v>166</v>
      </c>
      <c r="AU1214" s="217" t="s">
        <v>82</v>
      </c>
      <c r="AV1214" s="11" t="s">
        <v>78</v>
      </c>
      <c r="AW1214" s="11" t="s">
        <v>36</v>
      </c>
      <c r="AX1214" s="11" t="s">
        <v>73</v>
      </c>
      <c r="AY1214" s="217" t="s">
        <v>158</v>
      </c>
    </row>
    <row r="1215" spans="2:51" s="12" customFormat="1" ht="13.5">
      <c r="B1215" s="223"/>
      <c r="D1215" s="216" t="s">
        <v>166</v>
      </c>
      <c r="E1215" s="224" t="s">
        <v>5</v>
      </c>
      <c r="F1215" s="225" t="s">
        <v>3056</v>
      </c>
      <c r="H1215" s="226">
        <v>0.36</v>
      </c>
      <c r="I1215" s="227"/>
      <c r="L1215" s="223"/>
      <c r="M1215" s="228"/>
      <c r="N1215" s="229"/>
      <c r="O1215" s="229"/>
      <c r="P1215" s="229"/>
      <c r="Q1215" s="229"/>
      <c r="R1215" s="229"/>
      <c r="S1215" s="229"/>
      <c r="T1215" s="230"/>
      <c r="AT1215" s="224" t="s">
        <v>166</v>
      </c>
      <c r="AU1215" s="224" t="s">
        <v>82</v>
      </c>
      <c r="AV1215" s="12" t="s">
        <v>82</v>
      </c>
      <c r="AW1215" s="12" t="s">
        <v>36</v>
      </c>
      <c r="AX1215" s="12" t="s">
        <v>73</v>
      </c>
      <c r="AY1215" s="224" t="s">
        <v>158</v>
      </c>
    </row>
    <row r="1216" spans="2:51" s="13" customFormat="1" ht="13.5">
      <c r="B1216" s="231"/>
      <c r="D1216" s="216" t="s">
        <v>166</v>
      </c>
      <c r="E1216" s="232" t="s">
        <v>5</v>
      </c>
      <c r="F1216" s="233" t="s">
        <v>169</v>
      </c>
      <c r="H1216" s="234">
        <v>0.36</v>
      </c>
      <c r="I1216" s="235"/>
      <c r="L1216" s="231"/>
      <c r="M1216" s="236"/>
      <c r="N1216" s="237"/>
      <c r="O1216" s="237"/>
      <c r="P1216" s="237"/>
      <c r="Q1216" s="237"/>
      <c r="R1216" s="237"/>
      <c r="S1216" s="237"/>
      <c r="T1216" s="238"/>
      <c r="AT1216" s="232" t="s">
        <v>166</v>
      </c>
      <c r="AU1216" s="232" t="s">
        <v>82</v>
      </c>
      <c r="AV1216" s="13" t="s">
        <v>88</v>
      </c>
      <c r="AW1216" s="13" t="s">
        <v>36</v>
      </c>
      <c r="AX1216" s="13" t="s">
        <v>78</v>
      </c>
      <c r="AY1216" s="232" t="s">
        <v>158</v>
      </c>
    </row>
    <row r="1217" spans="2:65" s="1" customFormat="1" ht="16.5" customHeight="1">
      <c r="B1217" s="202"/>
      <c r="C1217" s="203" t="s">
        <v>1611</v>
      </c>
      <c r="D1217" s="203" t="s">
        <v>160</v>
      </c>
      <c r="E1217" s="204" t="s">
        <v>2323</v>
      </c>
      <c r="F1217" s="205" t="s">
        <v>2324</v>
      </c>
      <c r="G1217" s="206" t="s">
        <v>853</v>
      </c>
      <c r="H1217" s="207">
        <v>8</v>
      </c>
      <c r="I1217" s="208"/>
      <c r="J1217" s="209">
        <f>ROUND(I1217*H1217,2)</f>
        <v>0</v>
      </c>
      <c r="K1217" s="205" t="s">
        <v>5</v>
      </c>
      <c r="L1217" s="47"/>
      <c r="M1217" s="210" t="s">
        <v>5</v>
      </c>
      <c r="N1217" s="211" t="s">
        <v>44</v>
      </c>
      <c r="O1217" s="48"/>
      <c r="P1217" s="212">
        <f>O1217*H1217</f>
        <v>0</v>
      </c>
      <c r="Q1217" s="212">
        <v>0</v>
      </c>
      <c r="R1217" s="212">
        <f>Q1217*H1217</f>
        <v>0</v>
      </c>
      <c r="S1217" s="212">
        <v>0</v>
      </c>
      <c r="T1217" s="213">
        <f>S1217*H1217</f>
        <v>0</v>
      </c>
      <c r="AR1217" s="25" t="s">
        <v>255</v>
      </c>
      <c r="AT1217" s="25" t="s">
        <v>160</v>
      </c>
      <c r="AU1217" s="25" t="s">
        <v>82</v>
      </c>
      <c r="AY1217" s="25" t="s">
        <v>158</v>
      </c>
      <c r="BE1217" s="214">
        <f>IF(N1217="základní",J1217,0)</f>
        <v>0</v>
      </c>
      <c r="BF1217" s="214">
        <f>IF(N1217="snížená",J1217,0)</f>
        <v>0</v>
      </c>
      <c r="BG1217" s="214">
        <f>IF(N1217="zákl. přenesená",J1217,0)</f>
        <v>0</v>
      </c>
      <c r="BH1217" s="214">
        <f>IF(N1217="sníž. přenesená",J1217,0)</f>
        <v>0</v>
      </c>
      <c r="BI1217" s="214">
        <f>IF(N1217="nulová",J1217,0)</f>
        <v>0</v>
      </c>
      <c r="BJ1217" s="25" t="s">
        <v>78</v>
      </c>
      <c r="BK1217" s="214">
        <f>ROUND(I1217*H1217,2)</f>
        <v>0</v>
      </c>
      <c r="BL1217" s="25" t="s">
        <v>255</v>
      </c>
      <c r="BM1217" s="25" t="s">
        <v>3057</v>
      </c>
    </row>
    <row r="1218" spans="2:51" s="11" customFormat="1" ht="13.5">
      <c r="B1218" s="215"/>
      <c r="D1218" s="216" t="s">
        <v>166</v>
      </c>
      <c r="E1218" s="217" t="s">
        <v>5</v>
      </c>
      <c r="F1218" s="218" t="s">
        <v>3058</v>
      </c>
      <c r="H1218" s="217" t="s">
        <v>5</v>
      </c>
      <c r="I1218" s="219"/>
      <c r="L1218" s="215"/>
      <c r="M1218" s="220"/>
      <c r="N1218" s="221"/>
      <c r="O1218" s="221"/>
      <c r="P1218" s="221"/>
      <c r="Q1218" s="221"/>
      <c r="R1218" s="221"/>
      <c r="S1218" s="221"/>
      <c r="T1218" s="222"/>
      <c r="AT1218" s="217" t="s">
        <v>166</v>
      </c>
      <c r="AU1218" s="217" t="s">
        <v>82</v>
      </c>
      <c r="AV1218" s="11" t="s">
        <v>78</v>
      </c>
      <c r="AW1218" s="11" t="s">
        <v>36</v>
      </c>
      <c r="AX1218" s="11" t="s">
        <v>73</v>
      </c>
      <c r="AY1218" s="217" t="s">
        <v>158</v>
      </c>
    </row>
    <row r="1219" spans="2:51" s="12" customFormat="1" ht="13.5">
      <c r="B1219" s="223"/>
      <c r="D1219" s="216" t="s">
        <v>166</v>
      </c>
      <c r="E1219" s="224" t="s">
        <v>5</v>
      </c>
      <c r="F1219" s="225" t="s">
        <v>88</v>
      </c>
      <c r="H1219" s="226">
        <v>4</v>
      </c>
      <c r="I1219" s="227"/>
      <c r="L1219" s="223"/>
      <c r="M1219" s="228"/>
      <c r="N1219" s="229"/>
      <c r="O1219" s="229"/>
      <c r="P1219" s="229"/>
      <c r="Q1219" s="229"/>
      <c r="R1219" s="229"/>
      <c r="S1219" s="229"/>
      <c r="T1219" s="230"/>
      <c r="AT1219" s="224" t="s">
        <v>166</v>
      </c>
      <c r="AU1219" s="224" t="s">
        <v>82</v>
      </c>
      <c r="AV1219" s="12" t="s">
        <v>82</v>
      </c>
      <c r="AW1219" s="12" t="s">
        <v>36</v>
      </c>
      <c r="AX1219" s="12" t="s">
        <v>73</v>
      </c>
      <c r="AY1219" s="224" t="s">
        <v>158</v>
      </c>
    </row>
    <row r="1220" spans="2:51" s="11" customFormat="1" ht="13.5">
      <c r="B1220" s="215"/>
      <c r="D1220" s="216" t="s">
        <v>166</v>
      </c>
      <c r="E1220" s="217" t="s">
        <v>5</v>
      </c>
      <c r="F1220" s="218" t="s">
        <v>3059</v>
      </c>
      <c r="H1220" s="217" t="s">
        <v>5</v>
      </c>
      <c r="I1220" s="219"/>
      <c r="L1220" s="215"/>
      <c r="M1220" s="220"/>
      <c r="N1220" s="221"/>
      <c r="O1220" s="221"/>
      <c r="P1220" s="221"/>
      <c r="Q1220" s="221"/>
      <c r="R1220" s="221"/>
      <c r="S1220" s="221"/>
      <c r="T1220" s="222"/>
      <c r="AT1220" s="217" t="s">
        <v>166</v>
      </c>
      <c r="AU1220" s="217" t="s">
        <v>82</v>
      </c>
      <c r="AV1220" s="11" t="s">
        <v>78</v>
      </c>
      <c r="AW1220" s="11" t="s">
        <v>36</v>
      </c>
      <c r="AX1220" s="11" t="s">
        <v>73</v>
      </c>
      <c r="AY1220" s="217" t="s">
        <v>158</v>
      </c>
    </row>
    <row r="1221" spans="2:51" s="12" customFormat="1" ht="13.5">
      <c r="B1221" s="223"/>
      <c r="D1221" s="216" t="s">
        <v>166</v>
      </c>
      <c r="E1221" s="224" t="s">
        <v>5</v>
      </c>
      <c r="F1221" s="225" t="s">
        <v>78</v>
      </c>
      <c r="H1221" s="226">
        <v>1</v>
      </c>
      <c r="I1221" s="227"/>
      <c r="L1221" s="223"/>
      <c r="M1221" s="228"/>
      <c r="N1221" s="229"/>
      <c r="O1221" s="229"/>
      <c r="P1221" s="229"/>
      <c r="Q1221" s="229"/>
      <c r="R1221" s="229"/>
      <c r="S1221" s="229"/>
      <c r="T1221" s="230"/>
      <c r="AT1221" s="224" t="s">
        <v>166</v>
      </c>
      <c r="AU1221" s="224" t="s">
        <v>82</v>
      </c>
      <c r="AV1221" s="12" t="s">
        <v>82</v>
      </c>
      <c r="AW1221" s="12" t="s">
        <v>36</v>
      </c>
      <c r="AX1221" s="12" t="s">
        <v>73</v>
      </c>
      <c r="AY1221" s="224" t="s">
        <v>158</v>
      </c>
    </row>
    <row r="1222" spans="2:51" s="11" customFormat="1" ht="13.5">
      <c r="B1222" s="215"/>
      <c r="D1222" s="216" t="s">
        <v>166</v>
      </c>
      <c r="E1222" s="217" t="s">
        <v>5</v>
      </c>
      <c r="F1222" s="218" t="s">
        <v>3060</v>
      </c>
      <c r="H1222" s="217" t="s">
        <v>5</v>
      </c>
      <c r="I1222" s="219"/>
      <c r="L1222" s="215"/>
      <c r="M1222" s="220"/>
      <c r="N1222" s="221"/>
      <c r="O1222" s="221"/>
      <c r="P1222" s="221"/>
      <c r="Q1222" s="221"/>
      <c r="R1222" s="221"/>
      <c r="S1222" s="221"/>
      <c r="T1222" s="222"/>
      <c r="AT1222" s="217" t="s">
        <v>166</v>
      </c>
      <c r="AU1222" s="217" t="s">
        <v>82</v>
      </c>
      <c r="AV1222" s="11" t="s">
        <v>78</v>
      </c>
      <c r="AW1222" s="11" t="s">
        <v>36</v>
      </c>
      <c r="AX1222" s="11" t="s">
        <v>73</v>
      </c>
      <c r="AY1222" s="217" t="s">
        <v>158</v>
      </c>
    </row>
    <row r="1223" spans="2:51" s="12" customFormat="1" ht="13.5">
      <c r="B1223" s="223"/>
      <c r="D1223" s="216" t="s">
        <v>166</v>
      </c>
      <c r="E1223" s="224" t="s">
        <v>5</v>
      </c>
      <c r="F1223" s="225" t="s">
        <v>85</v>
      </c>
      <c r="H1223" s="226">
        <v>3</v>
      </c>
      <c r="I1223" s="227"/>
      <c r="L1223" s="223"/>
      <c r="M1223" s="228"/>
      <c r="N1223" s="229"/>
      <c r="O1223" s="229"/>
      <c r="P1223" s="229"/>
      <c r="Q1223" s="229"/>
      <c r="R1223" s="229"/>
      <c r="S1223" s="229"/>
      <c r="T1223" s="230"/>
      <c r="AT1223" s="224" t="s">
        <v>166</v>
      </c>
      <c r="AU1223" s="224" t="s">
        <v>82</v>
      </c>
      <c r="AV1223" s="12" t="s">
        <v>82</v>
      </c>
      <c r="AW1223" s="12" t="s">
        <v>36</v>
      </c>
      <c r="AX1223" s="12" t="s">
        <v>73</v>
      </c>
      <c r="AY1223" s="224" t="s">
        <v>158</v>
      </c>
    </row>
    <row r="1224" spans="2:51" s="13" customFormat="1" ht="13.5">
      <c r="B1224" s="231"/>
      <c r="D1224" s="216" t="s">
        <v>166</v>
      </c>
      <c r="E1224" s="232" t="s">
        <v>5</v>
      </c>
      <c r="F1224" s="233" t="s">
        <v>169</v>
      </c>
      <c r="H1224" s="234">
        <v>8</v>
      </c>
      <c r="I1224" s="235"/>
      <c r="L1224" s="231"/>
      <c r="M1224" s="236"/>
      <c r="N1224" s="237"/>
      <c r="O1224" s="237"/>
      <c r="P1224" s="237"/>
      <c r="Q1224" s="237"/>
      <c r="R1224" s="237"/>
      <c r="S1224" s="237"/>
      <c r="T1224" s="238"/>
      <c r="AT1224" s="232" t="s">
        <v>166</v>
      </c>
      <c r="AU1224" s="232" t="s">
        <v>82</v>
      </c>
      <c r="AV1224" s="13" t="s">
        <v>88</v>
      </c>
      <c r="AW1224" s="13" t="s">
        <v>36</v>
      </c>
      <c r="AX1224" s="13" t="s">
        <v>78</v>
      </c>
      <c r="AY1224" s="232" t="s">
        <v>158</v>
      </c>
    </row>
    <row r="1225" spans="2:65" s="1" customFormat="1" ht="38.25" customHeight="1">
      <c r="B1225" s="202"/>
      <c r="C1225" s="203" t="s">
        <v>1615</v>
      </c>
      <c r="D1225" s="203" t="s">
        <v>160</v>
      </c>
      <c r="E1225" s="204" t="s">
        <v>1717</v>
      </c>
      <c r="F1225" s="205" t="s">
        <v>1718</v>
      </c>
      <c r="G1225" s="206" t="s">
        <v>1305</v>
      </c>
      <c r="H1225" s="257"/>
      <c r="I1225" s="208"/>
      <c r="J1225" s="209">
        <f>ROUND(I1225*H1225,2)</f>
        <v>0</v>
      </c>
      <c r="K1225" s="205" t="s">
        <v>164</v>
      </c>
      <c r="L1225" s="47"/>
      <c r="M1225" s="210" t="s">
        <v>5</v>
      </c>
      <c r="N1225" s="211" t="s">
        <v>44</v>
      </c>
      <c r="O1225" s="48"/>
      <c r="P1225" s="212">
        <f>O1225*H1225</f>
        <v>0</v>
      </c>
      <c r="Q1225" s="212">
        <v>0</v>
      </c>
      <c r="R1225" s="212">
        <f>Q1225*H1225</f>
        <v>0</v>
      </c>
      <c r="S1225" s="212">
        <v>0</v>
      </c>
      <c r="T1225" s="213">
        <f>S1225*H1225</f>
        <v>0</v>
      </c>
      <c r="AR1225" s="25" t="s">
        <v>255</v>
      </c>
      <c r="AT1225" s="25" t="s">
        <v>160</v>
      </c>
      <c r="AU1225" s="25" t="s">
        <v>82</v>
      </c>
      <c r="AY1225" s="25" t="s">
        <v>158</v>
      </c>
      <c r="BE1225" s="214">
        <f>IF(N1225="základní",J1225,0)</f>
        <v>0</v>
      </c>
      <c r="BF1225" s="214">
        <f>IF(N1225="snížená",J1225,0)</f>
        <v>0</v>
      </c>
      <c r="BG1225" s="214">
        <f>IF(N1225="zákl. přenesená",J1225,0)</f>
        <v>0</v>
      </c>
      <c r="BH1225" s="214">
        <f>IF(N1225="sníž. přenesená",J1225,0)</f>
        <v>0</v>
      </c>
      <c r="BI1225" s="214">
        <f>IF(N1225="nulová",J1225,0)</f>
        <v>0</v>
      </c>
      <c r="BJ1225" s="25" t="s">
        <v>78</v>
      </c>
      <c r="BK1225" s="214">
        <f>ROUND(I1225*H1225,2)</f>
        <v>0</v>
      </c>
      <c r="BL1225" s="25" t="s">
        <v>255</v>
      </c>
      <c r="BM1225" s="25" t="s">
        <v>3061</v>
      </c>
    </row>
    <row r="1226" spans="2:63" s="10" customFormat="1" ht="29.85" customHeight="1">
      <c r="B1226" s="189"/>
      <c r="D1226" s="190" t="s">
        <v>72</v>
      </c>
      <c r="E1226" s="200" t="s">
        <v>1720</v>
      </c>
      <c r="F1226" s="200" t="s">
        <v>1721</v>
      </c>
      <c r="I1226" s="192"/>
      <c r="J1226" s="201">
        <f>BK1226</f>
        <v>0</v>
      </c>
      <c r="L1226" s="189"/>
      <c r="M1226" s="194"/>
      <c r="N1226" s="195"/>
      <c r="O1226" s="195"/>
      <c r="P1226" s="196">
        <f>SUM(P1227:P1235)</f>
        <v>0</v>
      </c>
      <c r="Q1226" s="195"/>
      <c r="R1226" s="196">
        <f>SUM(R1227:R1235)</f>
        <v>0</v>
      </c>
      <c r="S1226" s="195"/>
      <c r="T1226" s="197">
        <f>SUM(T1227:T1235)</f>
        <v>0</v>
      </c>
      <c r="AR1226" s="190" t="s">
        <v>82</v>
      </c>
      <c r="AT1226" s="198" t="s">
        <v>72</v>
      </c>
      <c r="AU1226" s="198" t="s">
        <v>78</v>
      </c>
      <c r="AY1226" s="190" t="s">
        <v>158</v>
      </c>
      <c r="BK1226" s="199">
        <f>SUM(BK1227:BK1235)</f>
        <v>0</v>
      </c>
    </row>
    <row r="1227" spans="2:65" s="1" customFormat="1" ht="16.5" customHeight="1">
      <c r="B1227" s="202"/>
      <c r="C1227" s="203" t="s">
        <v>1619</v>
      </c>
      <c r="D1227" s="203" t="s">
        <v>160</v>
      </c>
      <c r="E1227" s="204" t="s">
        <v>1723</v>
      </c>
      <c r="F1227" s="205" t="s">
        <v>1724</v>
      </c>
      <c r="G1227" s="206" t="s">
        <v>163</v>
      </c>
      <c r="H1227" s="207">
        <v>13.625</v>
      </c>
      <c r="I1227" s="208"/>
      <c r="J1227" s="209">
        <f>ROUND(I1227*H1227,2)</f>
        <v>0</v>
      </c>
      <c r="K1227" s="205" t="s">
        <v>5</v>
      </c>
      <c r="L1227" s="47"/>
      <c r="M1227" s="210" t="s">
        <v>5</v>
      </c>
      <c r="N1227" s="211" t="s">
        <v>44</v>
      </c>
      <c r="O1227" s="48"/>
      <c r="P1227" s="212">
        <f>O1227*H1227</f>
        <v>0</v>
      </c>
      <c r="Q1227" s="212">
        <v>0</v>
      </c>
      <c r="R1227" s="212">
        <f>Q1227*H1227</f>
        <v>0</v>
      </c>
      <c r="S1227" s="212">
        <v>0</v>
      </c>
      <c r="T1227" s="213">
        <f>S1227*H1227</f>
        <v>0</v>
      </c>
      <c r="AR1227" s="25" t="s">
        <v>255</v>
      </c>
      <c r="AT1227" s="25" t="s">
        <v>160</v>
      </c>
      <c r="AU1227" s="25" t="s">
        <v>82</v>
      </c>
      <c r="AY1227" s="25" t="s">
        <v>158</v>
      </c>
      <c r="BE1227" s="214">
        <f>IF(N1227="základní",J1227,0)</f>
        <v>0</v>
      </c>
      <c r="BF1227" s="214">
        <f>IF(N1227="snížená",J1227,0)</f>
        <v>0</v>
      </c>
      <c r="BG1227" s="214">
        <f>IF(N1227="zákl. přenesená",J1227,0)</f>
        <v>0</v>
      </c>
      <c r="BH1227" s="214">
        <f>IF(N1227="sníž. přenesená",J1227,0)</f>
        <v>0</v>
      </c>
      <c r="BI1227" s="214">
        <f>IF(N1227="nulová",J1227,0)</f>
        <v>0</v>
      </c>
      <c r="BJ1227" s="25" t="s">
        <v>78</v>
      </c>
      <c r="BK1227" s="214">
        <f>ROUND(I1227*H1227,2)</f>
        <v>0</v>
      </c>
      <c r="BL1227" s="25" t="s">
        <v>255</v>
      </c>
      <c r="BM1227" s="25" t="s">
        <v>3062</v>
      </c>
    </row>
    <row r="1228" spans="2:51" s="12" customFormat="1" ht="13.5">
      <c r="B1228" s="223"/>
      <c r="D1228" s="216" t="s">
        <v>166</v>
      </c>
      <c r="E1228" s="224" t="s">
        <v>5</v>
      </c>
      <c r="F1228" s="225" t="s">
        <v>3063</v>
      </c>
      <c r="H1228" s="226">
        <v>1.575</v>
      </c>
      <c r="I1228" s="227"/>
      <c r="L1228" s="223"/>
      <c r="M1228" s="228"/>
      <c r="N1228" s="229"/>
      <c r="O1228" s="229"/>
      <c r="P1228" s="229"/>
      <c r="Q1228" s="229"/>
      <c r="R1228" s="229"/>
      <c r="S1228" s="229"/>
      <c r="T1228" s="230"/>
      <c r="AT1228" s="224" t="s">
        <v>166</v>
      </c>
      <c r="AU1228" s="224" t="s">
        <v>82</v>
      </c>
      <c r="AV1228" s="12" t="s">
        <v>82</v>
      </c>
      <c r="AW1228" s="12" t="s">
        <v>36</v>
      </c>
      <c r="AX1228" s="12" t="s">
        <v>73</v>
      </c>
      <c r="AY1228" s="224" t="s">
        <v>158</v>
      </c>
    </row>
    <row r="1229" spans="2:51" s="12" customFormat="1" ht="13.5">
      <c r="B1229" s="223"/>
      <c r="D1229" s="216" t="s">
        <v>166</v>
      </c>
      <c r="E1229" s="224" t="s">
        <v>5</v>
      </c>
      <c r="F1229" s="225" t="s">
        <v>3064</v>
      </c>
      <c r="H1229" s="226">
        <v>3</v>
      </c>
      <c r="I1229" s="227"/>
      <c r="L1229" s="223"/>
      <c r="M1229" s="228"/>
      <c r="N1229" s="229"/>
      <c r="O1229" s="229"/>
      <c r="P1229" s="229"/>
      <c r="Q1229" s="229"/>
      <c r="R1229" s="229"/>
      <c r="S1229" s="229"/>
      <c r="T1229" s="230"/>
      <c r="AT1229" s="224" t="s">
        <v>166</v>
      </c>
      <c r="AU1229" s="224" t="s">
        <v>82</v>
      </c>
      <c r="AV1229" s="12" t="s">
        <v>82</v>
      </c>
      <c r="AW1229" s="12" t="s">
        <v>36</v>
      </c>
      <c r="AX1229" s="12" t="s">
        <v>73</v>
      </c>
      <c r="AY1229" s="224" t="s">
        <v>158</v>
      </c>
    </row>
    <row r="1230" spans="2:51" s="12" customFormat="1" ht="13.5">
      <c r="B1230" s="223"/>
      <c r="D1230" s="216" t="s">
        <v>166</v>
      </c>
      <c r="E1230" s="224" t="s">
        <v>5</v>
      </c>
      <c r="F1230" s="225" t="s">
        <v>3065</v>
      </c>
      <c r="H1230" s="226">
        <v>1.5</v>
      </c>
      <c r="I1230" s="227"/>
      <c r="L1230" s="223"/>
      <c r="M1230" s="228"/>
      <c r="N1230" s="229"/>
      <c r="O1230" s="229"/>
      <c r="P1230" s="229"/>
      <c r="Q1230" s="229"/>
      <c r="R1230" s="229"/>
      <c r="S1230" s="229"/>
      <c r="T1230" s="230"/>
      <c r="AT1230" s="224" t="s">
        <v>166</v>
      </c>
      <c r="AU1230" s="224" t="s">
        <v>82</v>
      </c>
      <c r="AV1230" s="12" t="s">
        <v>82</v>
      </c>
      <c r="AW1230" s="12" t="s">
        <v>36</v>
      </c>
      <c r="AX1230" s="12" t="s">
        <v>73</v>
      </c>
      <c r="AY1230" s="224" t="s">
        <v>158</v>
      </c>
    </row>
    <row r="1231" spans="2:51" s="12" customFormat="1" ht="13.5">
      <c r="B1231" s="223"/>
      <c r="D1231" s="216" t="s">
        <v>166</v>
      </c>
      <c r="E1231" s="224" t="s">
        <v>5</v>
      </c>
      <c r="F1231" s="225" t="s">
        <v>3065</v>
      </c>
      <c r="H1231" s="226">
        <v>1.5</v>
      </c>
      <c r="I1231" s="227"/>
      <c r="L1231" s="223"/>
      <c r="M1231" s="228"/>
      <c r="N1231" s="229"/>
      <c r="O1231" s="229"/>
      <c r="P1231" s="229"/>
      <c r="Q1231" s="229"/>
      <c r="R1231" s="229"/>
      <c r="S1231" s="229"/>
      <c r="T1231" s="230"/>
      <c r="AT1231" s="224" t="s">
        <v>166</v>
      </c>
      <c r="AU1231" s="224" t="s">
        <v>82</v>
      </c>
      <c r="AV1231" s="12" t="s">
        <v>82</v>
      </c>
      <c r="AW1231" s="12" t="s">
        <v>36</v>
      </c>
      <c r="AX1231" s="12" t="s">
        <v>73</v>
      </c>
      <c r="AY1231" s="224" t="s">
        <v>158</v>
      </c>
    </row>
    <row r="1232" spans="2:51" s="12" customFormat="1" ht="13.5">
      <c r="B1232" s="223"/>
      <c r="D1232" s="216" t="s">
        <v>166</v>
      </c>
      <c r="E1232" s="224" t="s">
        <v>5</v>
      </c>
      <c r="F1232" s="225" t="s">
        <v>1728</v>
      </c>
      <c r="H1232" s="226">
        <v>4.35</v>
      </c>
      <c r="I1232" s="227"/>
      <c r="L1232" s="223"/>
      <c r="M1232" s="228"/>
      <c r="N1232" s="229"/>
      <c r="O1232" s="229"/>
      <c r="P1232" s="229"/>
      <c r="Q1232" s="229"/>
      <c r="R1232" s="229"/>
      <c r="S1232" s="229"/>
      <c r="T1232" s="230"/>
      <c r="AT1232" s="224" t="s">
        <v>166</v>
      </c>
      <c r="AU1232" s="224" t="s">
        <v>82</v>
      </c>
      <c r="AV1232" s="12" t="s">
        <v>82</v>
      </c>
      <c r="AW1232" s="12" t="s">
        <v>36</v>
      </c>
      <c r="AX1232" s="12" t="s">
        <v>73</v>
      </c>
      <c r="AY1232" s="224" t="s">
        <v>158</v>
      </c>
    </row>
    <row r="1233" spans="2:51" s="12" customFormat="1" ht="13.5">
      <c r="B1233" s="223"/>
      <c r="D1233" s="216" t="s">
        <v>166</v>
      </c>
      <c r="E1233" s="224" t="s">
        <v>5</v>
      </c>
      <c r="F1233" s="225" t="s">
        <v>3066</v>
      </c>
      <c r="H1233" s="226">
        <v>1.7</v>
      </c>
      <c r="I1233" s="227"/>
      <c r="L1233" s="223"/>
      <c r="M1233" s="228"/>
      <c r="N1233" s="229"/>
      <c r="O1233" s="229"/>
      <c r="P1233" s="229"/>
      <c r="Q1233" s="229"/>
      <c r="R1233" s="229"/>
      <c r="S1233" s="229"/>
      <c r="T1233" s="230"/>
      <c r="AT1233" s="224" t="s">
        <v>166</v>
      </c>
      <c r="AU1233" s="224" t="s">
        <v>82</v>
      </c>
      <c r="AV1233" s="12" t="s">
        <v>82</v>
      </c>
      <c r="AW1233" s="12" t="s">
        <v>36</v>
      </c>
      <c r="AX1233" s="12" t="s">
        <v>73</v>
      </c>
      <c r="AY1233" s="224" t="s">
        <v>158</v>
      </c>
    </row>
    <row r="1234" spans="2:51" s="13" customFormat="1" ht="13.5">
      <c r="B1234" s="231"/>
      <c r="D1234" s="216" t="s">
        <v>166</v>
      </c>
      <c r="E1234" s="232" t="s">
        <v>5</v>
      </c>
      <c r="F1234" s="233" t="s">
        <v>169</v>
      </c>
      <c r="H1234" s="234">
        <v>13.625</v>
      </c>
      <c r="I1234" s="235"/>
      <c r="L1234" s="231"/>
      <c r="M1234" s="236"/>
      <c r="N1234" s="237"/>
      <c r="O1234" s="237"/>
      <c r="P1234" s="237"/>
      <c r="Q1234" s="237"/>
      <c r="R1234" s="237"/>
      <c r="S1234" s="237"/>
      <c r="T1234" s="238"/>
      <c r="AT1234" s="232" t="s">
        <v>166</v>
      </c>
      <c r="AU1234" s="232" t="s">
        <v>82</v>
      </c>
      <c r="AV1234" s="13" t="s">
        <v>88</v>
      </c>
      <c r="AW1234" s="13" t="s">
        <v>36</v>
      </c>
      <c r="AX1234" s="13" t="s">
        <v>78</v>
      </c>
      <c r="AY1234" s="232" t="s">
        <v>158</v>
      </c>
    </row>
    <row r="1235" spans="2:65" s="1" customFormat="1" ht="38.25" customHeight="1">
      <c r="B1235" s="202"/>
      <c r="C1235" s="203" t="s">
        <v>1623</v>
      </c>
      <c r="D1235" s="203" t="s">
        <v>160</v>
      </c>
      <c r="E1235" s="204" t="s">
        <v>1733</v>
      </c>
      <c r="F1235" s="205" t="s">
        <v>1734</v>
      </c>
      <c r="G1235" s="206" t="s">
        <v>1305</v>
      </c>
      <c r="H1235" s="257"/>
      <c r="I1235" s="208"/>
      <c r="J1235" s="209">
        <f>ROUND(I1235*H1235,2)</f>
        <v>0</v>
      </c>
      <c r="K1235" s="205" t="s">
        <v>164</v>
      </c>
      <c r="L1235" s="47"/>
      <c r="M1235" s="210" t="s">
        <v>5</v>
      </c>
      <c r="N1235" s="211" t="s">
        <v>44</v>
      </c>
      <c r="O1235" s="48"/>
      <c r="P1235" s="212">
        <f>O1235*H1235</f>
        <v>0</v>
      </c>
      <c r="Q1235" s="212">
        <v>0</v>
      </c>
      <c r="R1235" s="212">
        <f>Q1235*H1235</f>
        <v>0</v>
      </c>
      <c r="S1235" s="212">
        <v>0</v>
      </c>
      <c r="T1235" s="213">
        <f>S1235*H1235</f>
        <v>0</v>
      </c>
      <c r="AR1235" s="25" t="s">
        <v>255</v>
      </c>
      <c r="AT1235" s="25" t="s">
        <v>160</v>
      </c>
      <c r="AU1235" s="25" t="s">
        <v>82</v>
      </c>
      <c r="AY1235" s="25" t="s">
        <v>158</v>
      </c>
      <c r="BE1235" s="214">
        <f>IF(N1235="základní",J1235,0)</f>
        <v>0</v>
      </c>
      <c r="BF1235" s="214">
        <f>IF(N1235="snížená",J1235,0)</f>
        <v>0</v>
      </c>
      <c r="BG1235" s="214">
        <f>IF(N1235="zákl. přenesená",J1235,0)</f>
        <v>0</v>
      </c>
      <c r="BH1235" s="214">
        <f>IF(N1235="sníž. přenesená",J1235,0)</f>
        <v>0</v>
      </c>
      <c r="BI1235" s="214">
        <f>IF(N1235="nulová",J1235,0)</f>
        <v>0</v>
      </c>
      <c r="BJ1235" s="25" t="s">
        <v>78</v>
      </c>
      <c r="BK1235" s="214">
        <f>ROUND(I1235*H1235,2)</f>
        <v>0</v>
      </c>
      <c r="BL1235" s="25" t="s">
        <v>255</v>
      </c>
      <c r="BM1235" s="25" t="s">
        <v>3067</v>
      </c>
    </row>
    <row r="1236" spans="2:63" s="10" customFormat="1" ht="29.85" customHeight="1">
      <c r="B1236" s="189"/>
      <c r="D1236" s="190" t="s">
        <v>72</v>
      </c>
      <c r="E1236" s="200" t="s">
        <v>1744</v>
      </c>
      <c r="F1236" s="200" t="s">
        <v>1745</v>
      </c>
      <c r="I1236" s="192"/>
      <c r="J1236" s="201">
        <f>BK1236</f>
        <v>0</v>
      </c>
      <c r="L1236" s="189"/>
      <c r="M1236" s="194"/>
      <c r="N1236" s="195"/>
      <c r="O1236" s="195"/>
      <c r="P1236" s="196">
        <f>SUM(P1237:P1245)</f>
        <v>0</v>
      </c>
      <c r="Q1236" s="195"/>
      <c r="R1236" s="196">
        <f>SUM(R1237:R1245)</f>
        <v>0</v>
      </c>
      <c r="S1236" s="195"/>
      <c r="T1236" s="197">
        <f>SUM(T1237:T1245)</f>
        <v>0</v>
      </c>
      <c r="AR1236" s="190" t="s">
        <v>82</v>
      </c>
      <c r="AT1236" s="198" t="s">
        <v>72</v>
      </c>
      <c r="AU1236" s="198" t="s">
        <v>78</v>
      </c>
      <c r="AY1236" s="190" t="s">
        <v>158</v>
      </c>
      <c r="BK1236" s="199">
        <f>SUM(BK1237:BK1245)</f>
        <v>0</v>
      </c>
    </row>
    <row r="1237" spans="2:65" s="1" customFormat="1" ht="25.5" customHeight="1">
      <c r="B1237" s="202"/>
      <c r="C1237" s="203" t="s">
        <v>1627</v>
      </c>
      <c r="D1237" s="203" t="s">
        <v>160</v>
      </c>
      <c r="E1237" s="204" t="s">
        <v>1747</v>
      </c>
      <c r="F1237" s="205" t="s">
        <v>1748</v>
      </c>
      <c r="G1237" s="206" t="s">
        <v>163</v>
      </c>
      <c r="H1237" s="207">
        <v>583.606</v>
      </c>
      <c r="I1237" s="208"/>
      <c r="J1237" s="209">
        <f>ROUND(I1237*H1237,2)</f>
        <v>0</v>
      </c>
      <c r="K1237" s="205" t="s">
        <v>164</v>
      </c>
      <c r="L1237" s="47"/>
      <c r="M1237" s="210" t="s">
        <v>5</v>
      </c>
      <c r="N1237" s="211" t="s">
        <v>44</v>
      </c>
      <c r="O1237" s="48"/>
      <c r="P1237" s="212">
        <f>O1237*H1237</f>
        <v>0</v>
      </c>
      <c r="Q1237" s="212">
        <v>0</v>
      </c>
      <c r="R1237" s="212">
        <f>Q1237*H1237</f>
        <v>0</v>
      </c>
      <c r="S1237" s="212">
        <v>0</v>
      </c>
      <c r="T1237" s="213">
        <f>S1237*H1237</f>
        <v>0</v>
      </c>
      <c r="AR1237" s="25" t="s">
        <v>255</v>
      </c>
      <c r="AT1237" s="25" t="s">
        <v>160</v>
      </c>
      <c r="AU1237" s="25" t="s">
        <v>82</v>
      </c>
      <c r="AY1237" s="25" t="s">
        <v>158</v>
      </c>
      <c r="BE1237" s="214">
        <f>IF(N1237="základní",J1237,0)</f>
        <v>0</v>
      </c>
      <c r="BF1237" s="214">
        <f>IF(N1237="snížená",J1237,0)</f>
        <v>0</v>
      </c>
      <c r="BG1237" s="214">
        <f>IF(N1237="zákl. přenesená",J1237,0)</f>
        <v>0</v>
      </c>
      <c r="BH1237" s="214">
        <f>IF(N1237="sníž. přenesená",J1237,0)</f>
        <v>0</v>
      </c>
      <c r="BI1237" s="214">
        <f>IF(N1237="nulová",J1237,0)</f>
        <v>0</v>
      </c>
      <c r="BJ1237" s="25" t="s">
        <v>78</v>
      </c>
      <c r="BK1237" s="214">
        <f>ROUND(I1237*H1237,2)</f>
        <v>0</v>
      </c>
      <c r="BL1237" s="25" t="s">
        <v>255</v>
      </c>
      <c r="BM1237" s="25" t="s">
        <v>3068</v>
      </c>
    </row>
    <row r="1238" spans="2:51" s="11" customFormat="1" ht="13.5">
      <c r="B1238" s="215"/>
      <c r="D1238" s="216" t="s">
        <v>166</v>
      </c>
      <c r="E1238" s="217" t="s">
        <v>5</v>
      </c>
      <c r="F1238" s="218" t="s">
        <v>1750</v>
      </c>
      <c r="H1238" s="217" t="s">
        <v>5</v>
      </c>
      <c r="I1238" s="219"/>
      <c r="L1238" s="215"/>
      <c r="M1238" s="220"/>
      <c r="N1238" s="221"/>
      <c r="O1238" s="221"/>
      <c r="P1238" s="221"/>
      <c r="Q1238" s="221"/>
      <c r="R1238" s="221"/>
      <c r="S1238" s="221"/>
      <c r="T1238" s="222"/>
      <c r="AT1238" s="217" t="s">
        <v>166</v>
      </c>
      <c r="AU1238" s="217" t="s">
        <v>82</v>
      </c>
      <c r="AV1238" s="11" t="s">
        <v>78</v>
      </c>
      <c r="AW1238" s="11" t="s">
        <v>36</v>
      </c>
      <c r="AX1238" s="11" t="s">
        <v>73</v>
      </c>
      <c r="AY1238" s="217" t="s">
        <v>158</v>
      </c>
    </row>
    <row r="1239" spans="2:51" s="12" customFormat="1" ht="13.5">
      <c r="B1239" s="223"/>
      <c r="D1239" s="216" t="s">
        <v>166</v>
      </c>
      <c r="E1239" s="224" t="s">
        <v>5</v>
      </c>
      <c r="F1239" s="225" t="s">
        <v>3069</v>
      </c>
      <c r="H1239" s="226">
        <v>408.146</v>
      </c>
      <c r="I1239" s="227"/>
      <c r="L1239" s="223"/>
      <c r="M1239" s="228"/>
      <c r="N1239" s="229"/>
      <c r="O1239" s="229"/>
      <c r="P1239" s="229"/>
      <c r="Q1239" s="229"/>
      <c r="R1239" s="229"/>
      <c r="S1239" s="229"/>
      <c r="T1239" s="230"/>
      <c r="AT1239" s="224" t="s">
        <v>166</v>
      </c>
      <c r="AU1239" s="224" t="s">
        <v>82</v>
      </c>
      <c r="AV1239" s="12" t="s">
        <v>82</v>
      </c>
      <c r="AW1239" s="12" t="s">
        <v>36</v>
      </c>
      <c r="AX1239" s="12" t="s">
        <v>73</v>
      </c>
      <c r="AY1239" s="224" t="s">
        <v>158</v>
      </c>
    </row>
    <row r="1240" spans="2:51" s="11" customFormat="1" ht="13.5">
      <c r="B1240" s="215"/>
      <c r="D1240" s="216" t="s">
        <v>166</v>
      </c>
      <c r="E1240" s="217" t="s">
        <v>5</v>
      </c>
      <c r="F1240" s="218" t="s">
        <v>420</v>
      </c>
      <c r="H1240" s="217" t="s">
        <v>5</v>
      </c>
      <c r="I1240" s="219"/>
      <c r="L1240" s="215"/>
      <c r="M1240" s="220"/>
      <c r="N1240" s="221"/>
      <c r="O1240" s="221"/>
      <c r="P1240" s="221"/>
      <c r="Q1240" s="221"/>
      <c r="R1240" s="221"/>
      <c r="S1240" s="221"/>
      <c r="T1240" s="222"/>
      <c r="AT1240" s="217" t="s">
        <v>166</v>
      </c>
      <c r="AU1240" s="217" t="s">
        <v>82</v>
      </c>
      <c r="AV1240" s="11" t="s">
        <v>78</v>
      </c>
      <c r="AW1240" s="11" t="s">
        <v>36</v>
      </c>
      <c r="AX1240" s="11" t="s">
        <v>73</v>
      </c>
      <c r="AY1240" s="217" t="s">
        <v>158</v>
      </c>
    </row>
    <row r="1241" spans="2:51" s="12" customFormat="1" ht="13.5">
      <c r="B1241" s="223"/>
      <c r="D1241" s="216" t="s">
        <v>166</v>
      </c>
      <c r="E1241" s="224" t="s">
        <v>5</v>
      </c>
      <c r="F1241" s="225" t="s">
        <v>2431</v>
      </c>
      <c r="H1241" s="226">
        <v>16.7</v>
      </c>
      <c r="I1241" s="227"/>
      <c r="L1241" s="223"/>
      <c r="M1241" s="228"/>
      <c r="N1241" s="229"/>
      <c r="O1241" s="229"/>
      <c r="P1241" s="229"/>
      <c r="Q1241" s="229"/>
      <c r="R1241" s="229"/>
      <c r="S1241" s="229"/>
      <c r="T1241" s="230"/>
      <c r="AT1241" s="224" t="s">
        <v>166</v>
      </c>
      <c r="AU1241" s="224" t="s">
        <v>82</v>
      </c>
      <c r="AV1241" s="12" t="s">
        <v>82</v>
      </c>
      <c r="AW1241" s="12" t="s">
        <v>36</v>
      </c>
      <c r="AX1241" s="12" t="s">
        <v>73</v>
      </c>
      <c r="AY1241" s="224" t="s">
        <v>158</v>
      </c>
    </row>
    <row r="1242" spans="2:51" s="11" customFormat="1" ht="13.5">
      <c r="B1242" s="215"/>
      <c r="D1242" s="216" t="s">
        <v>166</v>
      </c>
      <c r="E1242" s="217" t="s">
        <v>5</v>
      </c>
      <c r="F1242" s="218" t="s">
        <v>2341</v>
      </c>
      <c r="H1242" s="217" t="s">
        <v>5</v>
      </c>
      <c r="I1242" s="219"/>
      <c r="L1242" s="215"/>
      <c r="M1242" s="220"/>
      <c r="N1242" s="221"/>
      <c r="O1242" s="221"/>
      <c r="P1242" s="221"/>
      <c r="Q1242" s="221"/>
      <c r="R1242" s="221"/>
      <c r="S1242" s="221"/>
      <c r="T1242" s="222"/>
      <c r="AT1242" s="217" t="s">
        <v>166</v>
      </c>
      <c r="AU1242" s="217" t="s">
        <v>82</v>
      </c>
      <c r="AV1242" s="11" t="s">
        <v>78</v>
      </c>
      <c r="AW1242" s="11" t="s">
        <v>36</v>
      </c>
      <c r="AX1242" s="11" t="s">
        <v>73</v>
      </c>
      <c r="AY1242" s="217" t="s">
        <v>158</v>
      </c>
    </row>
    <row r="1243" spans="2:51" s="12" customFormat="1" ht="13.5">
      <c r="B1243" s="223"/>
      <c r="D1243" s="216" t="s">
        <v>166</v>
      </c>
      <c r="E1243" s="224" t="s">
        <v>5</v>
      </c>
      <c r="F1243" s="225" t="s">
        <v>3070</v>
      </c>
      <c r="H1243" s="226">
        <v>158.76</v>
      </c>
      <c r="I1243" s="227"/>
      <c r="L1243" s="223"/>
      <c r="M1243" s="228"/>
      <c r="N1243" s="229"/>
      <c r="O1243" s="229"/>
      <c r="P1243" s="229"/>
      <c r="Q1243" s="229"/>
      <c r="R1243" s="229"/>
      <c r="S1243" s="229"/>
      <c r="T1243" s="230"/>
      <c r="AT1243" s="224" t="s">
        <v>166</v>
      </c>
      <c r="AU1243" s="224" t="s">
        <v>82</v>
      </c>
      <c r="AV1243" s="12" t="s">
        <v>82</v>
      </c>
      <c r="AW1243" s="12" t="s">
        <v>36</v>
      </c>
      <c r="AX1243" s="12" t="s">
        <v>73</v>
      </c>
      <c r="AY1243" s="224" t="s">
        <v>158</v>
      </c>
    </row>
    <row r="1244" spans="2:51" s="13" customFormat="1" ht="13.5">
      <c r="B1244" s="231"/>
      <c r="D1244" s="216" t="s">
        <v>166</v>
      </c>
      <c r="E1244" s="232" t="s">
        <v>5</v>
      </c>
      <c r="F1244" s="233" t="s">
        <v>169</v>
      </c>
      <c r="H1244" s="234">
        <v>583.606</v>
      </c>
      <c r="I1244" s="235"/>
      <c r="L1244" s="231"/>
      <c r="M1244" s="236"/>
      <c r="N1244" s="237"/>
      <c r="O1244" s="237"/>
      <c r="P1244" s="237"/>
      <c r="Q1244" s="237"/>
      <c r="R1244" s="237"/>
      <c r="S1244" s="237"/>
      <c r="T1244" s="238"/>
      <c r="AT1244" s="232" t="s">
        <v>166</v>
      </c>
      <c r="AU1244" s="232" t="s">
        <v>82</v>
      </c>
      <c r="AV1244" s="13" t="s">
        <v>88</v>
      </c>
      <c r="AW1244" s="13" t="s">
        <v>36</v>
      </c>
      <c r="AX1244" s="13" t="s">
        <v>78</v>
      </c>
      <c r="AY1244" s="232" t="s">
        <v>158</v>
      </c>
    </row>
    <row r="1245" spans="2:65" s="1" customFormat="1" ht="25.5" customHeight="1">
      <c r="B1245" s="202"/>
      <c r="C1245" s="203" t="s">
        <v>1631</v>
      </c>
      <c r="D1245" s="203" t="s">
        <v>160</v>
      </c>
      <c r="E1245" s="204" t="s">
        <v>1754</v>
      </c>
      <c r="F1245" s="205" t="s">
        <v>1755</v>
      </c>
      <c r="G1245" s="206" t="s">
        <v>163</v>
      </c>
      <c r="H1245" s="207">
        <v>583.606</v>
      </c>
      <c r="I1245" s="208"/>
      <c r="J1245" s="209">
        <f>ROUND(I1245*H1245,2)</f>
        <v>0</v>
      </c>
      <c r="K1245" s="205" t="s">
        <v>5</v>
      </c>
      <c r="L1245" s="47"/>
      <c r="M1245" s="210" t="s">
        <v>5</v>
      </c>
      <c r="N1245" s="211" t="s">
        <v>44</v>
      </c>
      <c r="O1245" s="48"/>
      <c r="P1245" s="212">
        <f>O1245*H1245</f>
        <v>0</v>
      </c>
      <c r="Q1245" s="212">
        <v>0</v>
      </c>
      <c r="R1245" s="212">
        <f>Q1245*H1245</f>
        <v>0</v>
      </c>
      <c r="S1245" s="212">
        <v>0</v>
      </c>
      <c r="T1245" s="213">
        <f>S1245*H1245</f>
        <v>0</v>
      </c>
      <c r="AR1245" s="25" t="s">
        <v>255</v>
      </c>
      <c r="AT1245" s="25" t="s">
        <v>160</v>
      </c>
      <c r="AU1245" s="25" t="s">
        <v>82</v>
      </c>
      <c r="AY1245" s="25" t="s">
        <v>158</v>
      </c>
      <c r="BE1245" s="214">
        <f>IF(N1245="základní",J1245,0)</f>
        <v>0</v>
      </c>
      <c r="BF1245" s="214">
        <f>IF(N1245="snížená",J1245,0)</f>
        <v>0</v>
      </c>
      <c r="BG1245" s="214">
        <f>IF(N1245="zákl. přenesená",J1245,0)</f>
        <v>0</v>
      </c>
      <c r="BH1245" s="214">
        <f>IF(N1245="sníž. přenesená",J1245,0)</f>
        <v>0</v>
      </c>
      <c r="BI1245" s="214">
        <f>IF(N1245="nulová",J1245,0)</f>
        <v>0</v>
      </c>
      <c r="BJ1245" s="25" t="s">
        <v>78</v>
      </c>
      <c r="BK1245" s="214">
        <f>ROUND(I1245*H1245,2)</f>
        <v>0</v>
      </c>
      <c r="BL1245" s="25" t="s">
        <v>255</v>
      </c>
      <c r="BM1245" s="25" t="s">
        <v>3071</v>
      </c>
    </row>
    <row r="1246" spans="2:63" s="10" customFormat="1" ht="29.85" customHeight="1">
      <c r="B1246" s="189"/>
      <c r="D1246" s="190" t="s">
        <v>72</v>
      </c>
      <c r="E1246" s="200" t="s">
        <v>1757</v>
      </c>
      <c r="F1246" s="200" t="s">
        <v>1758</v>
      </c>
      <c r="I1246" s="192"/>
      <c r="J1246" s="201">
        <f>BK1246</f>
        <v>0</v>
      </c>
      <c r="L1246" s="189"/>
      <c r="M1246" s="194"/>
      <c r="N1246" s="195"/>
      <c r="O1246" s="195"/>
      <c r="P1246" s="196">
        <f>SUM(P1247:P1286)</f>
        <v>0</v>
      </c>
      <c r="Q1246" s="195"/>
      <c r="R1246" s="196">
        <f>SUM(R1247:R1286)</f>
        <v>0</v>
      </c>
      <c r="S1246" s="195"/>
      <c r="T1246" s="197">
        <f>SUM(T1247:T1286)</f>
        <v>0</v>
      </c>
      <c r="AR1246" s="190" t="s">
        <v>82</v>
      </c>
      <c r="AT1246" s="198" t="s">
        <v>72</v>
      </c>
      <c r="AU1246" s="198" t="s">
        <v>78</v>
      </c>
      <c r="AY1246" s="190" t="s">
        <v>158</v>
      </c>
      <c r="BK1246" s="199">
        <f>SUM(BK1247:BK1286)</f>
        <v>0</v>
      </c>
    </row>
    <row r="1247" spans="2:65" s="1" customFormat="1" ht="25.5" customHeight="1">
      <c r="B1247" s="202"/>
      <c r="C1247" s="203" t="s">
        <v>1635</v>
      </c>
      <c r="D1247" s="203" t="s">
        <v>160</v>
      </c>
      <c r="E1247" s="204" t="s">
        <v>1760</v>
      </c>
      <c r="F1247" s="205" t="s">
        <v>1761</v>
      </c>
      <c r="G1247" s="206" t="s">
        <v>163</v>
      </c>
      <c r="H1247" s="207">
        <v>1088.801</v>
      </c>
      <c r="I1247" s="208"/>
      <c r="J1247" s="209">
        <f>ROUND(I1247*H1247,2)</f>
        <v>0</v>
      </c>
      <c r="K1247" s="205" t="s">
        <v>164</v>
      </c>
      <c r="L1247" s="47"/>
      <c r="M1247" s="210" t="s">
        <v>5</v>
      </c>
      <c r="N1247" s="211" t="s">
        <v>44</v>
      </c>
      <c r="O1247" s="48"/>
      <c r="P1247" s="212">
        <f>O1247*H1247</f>
        <v>0</v>
      </c>
      <c r="Q1247" s="212">
        <v>0</v>
      </c>
      <c r="R1247" s="212">
        <f>Q1247*H1247</f>
        <v>0</v>
      </c>
      <c r="S1247" s="212">
        <v>0</v>
      </c>
      <c r="T1247" s="213">
        <f>S1247*H1247</f>
        <v>0</v>
      </c>
      <c r="AR1247" s="25" t="s">
        <v>255</v>
      </c>
      <c r="AT1247" s="25" t="s">
        <v>160</v>
      </c>
      <c r="AU1247" s="25" t="s">
        <v>82</v>
      </c>
      <c r="AY1247" s="25" t="s">
        <v>158</v>
      </c>
      <c r="BE1247" s="214">
        <f>IF(N1247="základní",J1247,0)</f>
        <v>0</v>
      </c>
      <c r="BF1247" s="214">
        <f>IF(N1247="snížená",J1247,0)</f>
        <v>0</v>
      </c>
      <c r="BG1247" s="214">
        <f>IF(N1247="zákl. přenesená",J1247,0)</f>
        <v>0</v>
      </c>
      <c r="BH1247" s="214">
        <f>IF(N1247="sníž. přenesená",J1247,0)</f>
        <v>0</v>
      </c>
      <c r="BI1247" s="214">
        <f>IF(N1247="nulová",J1247,0)</f>
        <v>0</v>
      </c>
      <c r="BJ1247" s="25" t="s">
        <v>78</v>
      </c>
      <c r="BK1247" s="214">
        <f>ROUND(I1247*H1247,2)</f>
        <v>0</v>
      </c>
      <c r="BL1247" s="25" t="s">
        <v>255</v>
      </c>
      <c r="BM1247" s="25" t="s">
        <v>3072</v>
      </c>
    </row>
    <row r="1248" spans="2:51" s="11" customFormat="1" ht="13.5">
      <c r="B1248" s="215"/>
      <c r="D1248" s="216" t="s">
        <v>166</v>
      </c>
      <c r="E1248" s="217" t="s">
        <v>5</v>
      </c>
      <c r="F1248" s="218" t="s">
        <v>3073</v>
      </c>
      <c r="H1248" s="217" t="s">
        <v>5</v>
      </c>
      <c r="I1248" s="219"/>
      <c r="L1248" s="215"/>
      <c r="M1248" s="220"/>
      <c r="N1248" s="221"/>
      <c r="O1248" s="221"/>
      <c r="P1248" s="221"/>
      <c r="Q1248" s="221"/>
      <c r="R1248" s="221"/>
      <c r="S1248" s="221"/>
      <c r="T1248" s="222"/>
      <c r="AT1248" s="217" t="s">
        <v>166</v>
      </c>
      <c r="AU1248" s="217" t="s">
        <v>82</v>
      </c>
      <c r="AV1248" s="11" t="s">
        <v>78</v>
      </c>
      <c r="AW1248" s="11" t="s">
        <v>36</v>
      </c>
      <c r="AX1248" s="11" t="s">
        <v>73</v>
      </c>
      <c r="AY1248" s="217" t="s">
        <v>158</v>
      </c>
    </row>
    <row r="1249" spans="2:51" s="12" customFormat="1" ht="13.5">
      <c r="B1249" s="223"/>
      <c r="D1249" s="216" t="s">
        <v>166</v>
      </c>
      <c r="E1249" s="224" t="s">
        <v>5</v>
      </c>
      <c r="F1249" s="225" t="s">
        <v>3074</v>
      </c>
      <c r="H1249" s="226">
        <v>385.875</v>
      </c>
      <c r="I1249" s="227"/>
      <c r="L1249" s="223"/>
      <c r="M1249" s="228"/>
      <c r="N1249" s="229"/>
      <c r="O1249" s="229"/>
      <c r="P1249" s="229"/>
      <c r="Q1249" s="229"/>
      <c r="R1249" s="229"/>
      <c r="S1249" s="229"/>
      <c r="T1249" s="230"/>
      <c r="AT1249" s="224" t="s">
        <v>166</v>
      </c>
      <c r="AU1249" s="224" t="s">
        <v>82</v>
      </c>
      <c r="AV1249" s="12" t="s">
        <v>82</v>
      </c>
      <c r="AW1249" s="12" t="s">
        <v>36</v>
      </c>
      <c r="AX1249" s="12" t="s">
        <v>73</v>
      </c>
      <c r="AY1249" s="224" t="s">
        <v>158</v>
      </c>
    </row>
    <row r="1250" spans="2:51" s="11" customFormat="1" ht="13.5">
      <c r="B1250" s="215"/>
      <c r="D1250" s="216" t="s">
        <v>166</v>
      </c>
      <c r="E1250" s="217" t="s">
        <v>5</v>
      </c>
      <c r="F1250" s="218" t="s">
        <v>3075</v>
      </c>
      <c r="H1250" s="217" t="s">
        <v>5</v>
      </c>
      <c r="I1250" s="219"/>
      <c r="L1250" s="215"/>
      <c r="M1250" s="220"/>
      <c r="N1250" s="221"/>
      <c r="O1250" s="221"/>
      <c r="P1250" s="221"/>
      <c r="Q1250" s="221"/>
      <c r="R1250" s="221"/>
      <c r="S1250" s="221"/>
      <c r="T1250" s="222"/>
      <c r="AT1250" s="217" t="s">
        <v>166</v>
      </c>
      <c r="AU1250" s="217" t="s">
        <v>82</v>
      </c>
      <c r="AV1250" s="11" t="s">
        <v>78</v>
      </c>
      <c r="AW1250" s="11" t="s">
        <v>36</v>
      </c>
      <c r="AX1250" s="11" t="s">
        <v>73</v>
      </c>
      <c r="AY1250" s="217" t="s">
        <v>158</v>
      </c>
    </row>
    <row r="1251" spans="2:51" s="12" customFormat="1" ht="13.5">
      <c r="B1251" s="223"/>
      <c r="D1251" s="216" t="s">
        <v>166</v>
      </c>
      <c r="E1251" s="224" t="s">
        <v>5</v>
      </c>
      <c r="F1251" s="225" t="s">
        <v>3076</v>
      </c>
      <c r="H1251" s="226">
        <v>25.2</v>
      </c>
      <c r="I1251" s="227"/>
      <c r="L1251" s="223"/>
      <c r="M1251" s="228"/>
      <c r="N1251" s="229"/>
      <c r="O1251" s="229"/>
      <c r="P1251" s="229"/>
      <c r="Q1251" s="229"/>
      <c r="R1251" s="229"/>
      <c r="S1251" s="229"/>
      <c r="T1251" s="230"/>
      <c r="AT1251" s="224" t="s">
        <v>166</v>
      </c>
      <c r="AU1251" s="224" t="s">
        <v>82</v>
      </c>
      <c r="AV1251" s="12" t="s">
        <v>82</v>
      </c>
      <c r="AW1251" s="12" t="s">
        <v>36</v>
      </c>
      <c r="AX1251" s="12" t="s">
        <v>73</v>
      </c>
      <c r="AY1251" s="224" t="s">
        <v>158</v>
      </c>
    </row>
    <row r="1252" spans="2:51" s="11" customFormat="1" ht="13.5">
      <c r="B1252" s="215"/>
      <c r="D1252" s="216" t="s">
        <v>166</v>
      </c>
      <c r="E1252" s="217" t="s">
        <v>5</v>
      </c>
      <c r="F1252" s="218" t="s">
        <v>3077</v>
      </c>
      <c r="H1252" s="217" t="s">
        <v>5</v>
      </c>
      <c r="I1252" s="219"/>
      <c r="L1252" s="215"/>
      <c r="M1252" s="220"/>
      <c r="N1252" s="221"/>
      <c r="O1252" s="221"/>
      <c r="P1252" s="221"/>
      <c r="Q1252" s="221"/>
      <c r="R1252" s="221"/>
      <c r="S1252" s="221"/>
      <c r="T1252" s="222"/>
      <c r="AT1252" s="217" t="s">
        <v>166</v>
      </c>
      <c r="AU1252" s="217" t="s">
        <v>82</v>
      </c>
      <c r="AV1252" s="11" t="s">
        <v>78</v>
      </c>
      <c r="AW1252" s="11" t="s">
        <v>36</v>
      </c>
      <c r="AX1252" s="11" t="s">
        <v>73</v>
      </c>
      <c r="AY1252" s="217" t="s">
        <v>158</v>
      </c>
    </row>
    <row r="1253" spans="2:51" s="12" customFormat="1" ht="13.5">
      <c r="B1253" s="223"/>
      <c r="D1253" s="216" t="s">
        <v>166</v>
      </c>
      <c r="E1253" s="224" t="s">
        <v>5</v>
      </c>
      <c r="F1253" s="225" t="s">
        <v>3078</v>
      </c>
      <c r="H1253" s="226">
        <v>39.375</v>
      </c>
      <c r="I1253" s="227"/>
      <c r="L1253" s="223"/>
      <c r="M1253" s="228"/>
      <c r="N1253" s="229"/>
      <c r="O1253" s="229"/>
      <c r="P1253" s="229"/>
      <c r="Q1253" s="229"/>
      <c r="R1253" s="229"/>
      <c r="S1253" s="229"/>
      <c r="T1253" s="230"/>
      <c r="AT1253" s="224" t="s">
        <v>166</v>
      </c>
      <c r="AU1253" s="224" t="s">
        <v>82</v>
      </c>
      <c r="AV1253" s="12" t="s">
        <v>82</v>
      </c>
      <c r="AW1253" s="12" t="s">
        <v>36</v>
      </c>
      <c r="AX1253" s="12" t="s">
        <v>73</v>
      </c>
      <c r="AY1253" s="224" t="s">
        <v>158</v>
      </c>
    </row>
    <row r="1254" spans="2:51" s="11" customFormat="1" ht="13.5">
      <c r="B1254" s="215"/>
      <c r="D1254" s="216" t="s">
        <v>166</v>
      </c>
      <c r="E1254" s="217" t="s">
        <v>5</v>
      </c>
      <c r="F1254" s="218" t="s">
        <v>3079</v>
      </c>
      <c r="H1254" s="217" t="s">
        <v>5</v>
      </c>
      <c r="I1254" s="219"/>
      <c r="L1254" s="215"/>
      <c r="M1254" s="220"/>
      <c r="N1254" s="221"/>
      <c r="O1254" s="221"/>
      <c r="P1254" s="221"/>
      <c r="Q1254" s="221"/>
      <c r="R1254" s="221"/>
      <c r="S1254" s="221"/>
      <c r="T1254" s="222"/>
      <c r="AT1254" s="217" t="s">
        <v>166</v>
      </c>
      <c r="AU1254" s="217" t="s">
        <v>82</v>
      </c>
      <c r="AV1254" s="11" t="s">
        <v>78</v>
      </c>
      <c r="AW1254" s="11" t="s">
        <v>36</v>
      </c>
      <c r="AX1254" s="11" t="s">
        <v>73</v>
      </c>
      <c r="AY1254" s="217" t="s">
        <v>158</v>
      </c>
    </row>
    <row r="1255" spans="2:51" s="12" customFormat="1" ht="13.5">
      <c r="B1255" s="223"/>
      <c r="D1255" s="216" t="s">
        <v>166</v>
      </c>
      <c r="E1255" s="224" t="s">
        <v>5</v>
      </c>
      <c r="F1255" s="225" t="s">
        <v>3080</v>
      </c>
      <c r="H1255" s="226">
        <v>8.873</v>
      </c>
      <c r="I1255" s="227"/>
      <c r="L1255" s="223"/>
      <c r="M1255" s="228"/>
      <c r="N1255" s="229"/>
      <c r="O1255" s="229"/>
      <c r="P1255" s="229"/>
      <c r="Q1255" s="229"/>
      <c r="R1255" s="229"/>
      <c r="S1255" s="229"/>
      <c r="T1255" s="230"/>
      <c r="AT1255" s="224" t="s">
        <v>166</v>
      </c>
      <c r="AU1255" s="224" t="s">
        <v>82</v>
      </c>
      <c r="AV1255" s="12" t="s">
        <v>82</v>
      </c>
      <c r="AW1255" s="12" t="s">
        <v>36</v>
      </c>
      <c r="AX1255" s="12" t="s">
        <v>73</v>
      </c>
      <c r="AY1255" s="224" t="s">
        <v>158</v>
      </c>
    </row>
    <row r="1256" spans="2:51" s="11" customFormat="1" ht="13.5">
      <c r="B1256" s="215"/>
      <c r="D1256" s="216" t="s">
        <v>166</v>
      </c>
      <c r="E1256" s="217" t="s">
        <v>5</v>
      </c>
      <c r="F1256" s="218" t="s">
        <v>3081</v>
      </c>
      <c r="H1256" s="217" t="s">
        <v>5</v>
      </c>
      <c r="I1256" s="219"/>
      <c r="L1256" s="215"/>
      <c r="M1256" s="220"/>
      <c r="N1256" s="221"/>
      <c r="O1256" s="221"/>
      <c r="P1256" s="221"/>
      <c r="Q1256" s="221"/>
      <c r="R1256" s="221"/>
      <c r="S1256" s="221"/>
      <c r="T1256" s="222"/>
      <c r="AT1256" s="217" t="s">
        <v>166</v>
      </c>
      <c r="AU1256" s="217" t="s">
        <v>82</v>
      </c>
      <c r="AV1256" s="11" t="s">
        <v>78</v>
      </c>
      <c r="AW1256" s="11" t="s">
        <v>36</v>
      </c>
      <c r="AX1256" s="11" t="s">
        <v>73</v>
      </c>
      <c r="AY1256" s="217" t="s">
        <v>158</v>
      </c>
    </row>
    <row r="1257" spans="2:51" s="12" customFormat="1" ht="13.5">
      <c r="B1257" s="223"/>
      <c r="D1257" s="216" t="s">
        <v>166</v>
      </c>
      <c r="E1257" s="224" t="s">
        <v>5</v>
      </c>
      <c r="F1257" s="225" t="s">
        <v>3082</v>
      </c>
      <c r="H1257" s="226">
        <v>15.173</v>
      </c>
      <c r="I1257" s="227"/>
      <c r="L1257" s="223"/>
      <c r="M1257" s="228"/>
      <c r="N1257" s="229"/>
      <c r="O1257" s="229"/>
      <c r="P1257" s="229"/>
      <c r="Q1257" s="229"/>
      <c r="R1257" s="229"/>
      <c r="S1257" s="229"/>
      <c r="T1257" s="230"/>
      <c r="AT1257" s="224" t="s">
        <v>166</v>
      </c>
      <c r="AU1257" s="224" t="s">
        <v>82</v>
      </c>
      <c r="AV1257" s="12" t="s">
        <v>82</v>
      </c>
      <c r="AW1257" s="12" t="s">
        <v>36</v>
      </c>
      <c r="AX1257" s="12" t="s">
        <v>73</v>
      </c>
      <c r="AY1257" s="224" t="s">
        <v>158</v>
      </c>
    </row>
    <row r="1258" spans="2:51" s="11" customFormat="1" ht="13.5">
      <c r="B1258" s="215"/>
      <c r="D1258" s="216" t="s">
        <v>166</v>
      </c>
      <c r="E1258" s="217" t="s">
        <v>5</v>
      </c>
      <c r="F1258" s="218" t="s">
        <v>3083</v>
      </c>
      <c r="H1258" s="217" t="s">
        <v>5</v>
      </c>
      <c r="I1258" s="219"/>
      <c r="L1258" s="215"/>
      <c r="M1258" s="220"/>
      <c r="N1258" s="221"/>
      <c r="O1258" s="221"/>
      <c r="P1258" s="221"/>
      <c r="Q1258" s="221"/>
      <c r="R1258" s="221"/>
      <c r="S1258" s="221"/>
      <c r="T1258" s="222"/>
      <c r="AT1258" s="217" t="s">
        <v>166</v>
      </c>
      <c r="AU1258" s="217" t="s">
        <v>82</v>
      </c>
      <c r="AV1258" s="11" t="s">
        <v>78</v>
      </c>
      <c r="AW1258" s="11" t="s">
        <v>36</v>
      </c>
      <c r="AX1258" s="11" t="s">
        <v>73</v>
      </c>
      <c r="AY1258" s="217" t="s">
        <v>158</v>
      </c>
    </row>
    <row r="1259" spans="2:51" s="12" customFormat="1" ht="13.5">
      <c r="B1259" s="223"/>
      <c r="D1259" s="216" t="s">
        <v>166</v>
      </c>
      <c r="E1259" s="224" t="s">
        <v>5</v>
      </c>
      <c r="F1259" s="225" t="s">
        <v>386</v>
      </c>
      <c r="H1259" s="226">
        <v>23.49</v>
      </c>
      <c r="I1259" s="227"/>
      <c r="L1259" s="223"/>
      <c r="M1259" s="228"/>
      <c r="N1259" s="229"/>
      <c r="O1259" s="229"/>
      <c r="P1259" s="229"/>
      <c r="Q1259" s="229"/>
      <c r="R1259" s="229"/>
      <c r="S1259" s="229"/>
      <c r="T1259" s="230"/>
      <c r="AT1259" s="224" t="s">
        <v>166</v>
      </c>
      <c r="AU1259" s="224" t="s">
        <v>82</v>
      </c>
      <c r="AV1259" s="12" t="s">
        <v>82</v>
      </c>
      <c r="AW1259" s="12" t="s">
        <v>36</v>
      </c>
      <c r="AX1259" s="12" t="s">
        <v>73</v>
      </c>
      <c r="AY1259" s="224" t="s">
        <v>158</v>
      </c>
    </row>
    <row r="1260" spans="2:51" s="11" customFormat="1" ht="13.5">
      <c r="B1260" s="215"/>
      <c r="D1260" s="216" t="s">
        <v>166</v>
      </c>
      <c r="E1260" s="217" t="s">
        <v>5</v>
      </c>
      <c r="F1260" s="218" t="s">
        <v>3084</v>
      </c>
      <c r="H1260" s="217" t="s">
        <v>5</v>
      </c>
      <c r="I1260" s="219"/>
      <c r="L1260" s="215"/>
      <c r="M1260" s="220"/>
      <c r="N1260" s="221"/>
      <c r="O1260" s="221"/>
      <c r="P1260" s="221"/>
      <c r="Q1260" s="221"/>
      <c r="R1260" s="221"/>
      <c r="S1260" s="221"/>
      <c r="T1260" s="222"/>
      <c r="AT1260" s="217" t="s">
        <v>166</v>
      </c>
      <c r="AU1260" s="217" t="s">
        <v>82</v>
      </c>
      <c r="AV1260" s="11" t="s">
        <v>78</v>
      </c>
      <c r="AW1260" s="11" t="s">
        <v>36</v>
      </c>
      <c r="AX1260" s="11" t="s">
        <v>73</v>
      </c>
      <c r="AY1260" s="217" t="s">
        <v>158</v>
      </c>
    </row>
    <row r="1261" spans="2:51" s="12" customFormat="1" ht="13.5">
      <c r="B1261" s="223"/>
      <c r="D1261" s="216" t="s">
        <v>166</v>
      </c>
      <c r="E1261" s="224" t="s">
        <v>5</v>
      </c>
      <c r="F1261" s="225" t="s">
        <v>3085</v>
      </c>
      <c r="H1261" s="226">
        <v>3.78</v>
      </c>
      <c r="I1261" s="227"/>
      <c r="L1261" s="223"/>
      <c r="M1261" s="228"/>
      <c r="N1261" s="229"/>
      <c r="O1261" s="229"/>
      <c r="P1261" s="229"/>
      <c r="Q1261" s="229"/>
      <c r="R1261" s="229"/>
      <c r="S1261" s="229"/>
      <c r="T1261" s="230"/>
      <c r="AT1261" s="224" t="s">
        <v>166</v>
      </c>
      <c r="AU1261" s="224" t="s">
        <v>82</v>
      </c>
      <c r="AV1261" s="12" t="s">
        <v>82</v>
      </c>
      <c r="AW1261" s="12" t="s">
        <v>36</v>
      </c>
      <c r="AX1261" s="12" t="s">
        <v>73</v>
      </c>
      <c r="AY1261" s="224" t="s">
        <v>158</v>
      </c>
    </row>
    <row r="1262" spans="2:51" s="11" customFormat="1" ht="13.5">
      <c r="B1262" s="215"/>
      <c r="D1262" s="216" t="s">
        <v>166</v>
      </c>
      <c r="E1262" s="217" t="s">
        <v>5</v>
      </c>
      <c r="F1262" s="218" t="s">
        <v>3086</v>
      </c>
      <c r="H1262" s="217" t="s">
        <v>5</v>
      </c>
      <c r="I1262" s="219"/>
      <c r="L1262" s="215"/>
      <c r="M1262" s="220"/>
      <c r="N1262" s="221"/>
      <c r="O1262" s="221"/>
      <c r="P1262" s="221"/>
      <c r="Q1262" s="221"/>
      <c r="R1262" s="221"/>
      <c r="S1262" s="221"/>
      <c r="T1262" s="222"/>
      <c r="AT1262" s="217" t="s">
        <v>166</v>
      </c>
      <c r="AU1262" s="217" t="s">
        <v>82</v>
      </c>
      <c r="AV1262" s="11" t="s">
        <v>78</v>
      </c>
      <c r="AW1262" s="11" t="s">
        <v>36</v>
      </c>
      <c r="AX1262" s="11" t="s">
        <v>73</v>
      </c>
      <c r="AY1262" s="217" t="s">
        <v>158</v>
      </c>
    </row>
    <row r="1263" spans="2:51" s="12" customFormat="1" ht="13.5">
      <c r="B1263" s="223"/>
      <c r="D1263" s="216" t="s">
        <v>166</v>
      </c>
      <c r="E1263" s="224" t="s">
        <v>5</v>
      </c>
      <c r="F1263" s="225" t="s">
        <v>3087</v>
      </c>
      <c r="H1263" s="226">
        <v>8.978</v>
      </c>
      <c r="I1263" s="227"/>
      <c r="L1263" s="223"/>
      <c r="M1263" s="228"/>
      <c r="N1263" s="229"/>
      <c r="O1263" s="229"/>
      <c r="P1263" s="229"/>
      <c r="Q1263" s="229"/>
      <c r="R1263" s="229"/>
      <c r="S1263" s="229"/>
      <c r="T1263" s="230"/>
      <c r="AT1263" s="224" t="s">
        <v>166</v>
      </c>
      <c r="AU1263" s="224" t="s">
        <v>82</v>
      </c>
      <c r="AV1263" s="12" t="s">
        <v>82</v>
      </c>
      <c r="AW1263" s="12" t="s">
        <v>36</v>
      </c>
      <c r="AX1263" s="12" t="s">
        <v>73</v>
      </c>
      <c r="AY1263" s="224" t="s">
        <v>158</v>
      </c>
    </row>
    <row r="1264" spans="2:51" s="11" customFormat="1" ht="13.5">
      <c r="B1264" s="215"/>
      <c r="D1264" s="216" t="s">
        <v>166</v>
      </c>
      <c r="E1264" s="217" t="s">
        <v>5</v>
      </c>
      <c r="F1264" s="218" t="s">
        <v>3088</v>
      </c>
      <c r="H1264" s="217" t="s">
        <v>5</v>
      </c>
      <c r="I1264" s="219"/>
      <c r="L1264" s="215"/>
      <c r="M1264" s="220"/>
      <c r="N1264" s="221"/>
      <c r="O1264" s="221"/>
      <c r="P1264" s="221"/>
      <c r="Q1264" s="221"/>
      <c r="R1264" s="221"/>
      <c r="S1264" s="221"/>
      <c r="T1264" s="222"/>
      <c r="AT1264" s="217" t="s">
        <v>166</v>
      </c>
      <c r="AU1264" s="217" t="s">
        <v>82</v>
      </c>
      <c r="AV1264" s="11" t="s">
        <v>78</v>
      </c>
      <c r="AW1264" s="11" t="s">
        <v>36</v>
      </c>
      <c r="AX1264" s="11" t="s">
        <v>73</v>
      </c>
      <c r="AY1264" s="217" t="s">
        <v>158</v>
      </c>
    </row>
    <row r="1265" spans="2:51" s="12" customFormat="1" ht="13.5">
      <c r="B1265" s="223"/>
      <c r="D1265" s="216" t="s">
        <v>166</v>
      </c>
      <c r="E1265" s="224" t="s">
        <v>5</v>
      </c>
      <c r="F1265" s="225" t="s">
        <v>3089</v>
      </c>
      <c r="H1265" s="226">
        <v>10.92</v>
      </c>
      <c r="I1265" s="227"/>
      <c r="L1265" s="223"/>
      <c r="M1265" s="228"/>
      <c r="N1265" s="229"/>
      <c r="O1265" s="229"/>
      <c r="P1265" s="229"/>
      <c r="Q1265" s="229"/>
      <c r="R1265" s="229"/>
      <c r="S1265" s="229"/>
      <c r="T1265" s="230"/>
      <c r="AT1265" s="224" t="s">
        <v>166</v>
      </c>
      <c r="AU1265" s="224" t="s">
        <v>82</v>
      </c>
      <c r="AV1265" s="12" t="s">
        <v>82</v>
      </c>
      <c r="AW1265" s="12" t="s">
        <v>36</v>
      </c>
      <c r="AX1265" s="12" t="s">
        <v>73</v>
      </c>
      <c r="AY1265" s="224" t="s">
        <v>158</v>
      </c>
    </row>
    <row r="1266" spans="2:51" s="11" customFormat="1" ht="13.5">
      <c r="B1266" s="215"/>
      <c r="D1266" s="216" t="s">
        <v>166</v>
      </c>
      <c r="E1266" s="217" t="s">
        <v>5</v>
      </c>
      <c r="F1266" s="218" t="s">
        <v>3090</v>
      </c>
      <c r="H1266" s="217" t="s">
        <v>5</v>
      </c>
      <c r="I1266" s="219"/>
      <c r="L1266" s="215"/>
      <c r="M1266" s="220"/>
      <c r="N1266" s="221"/>
      <c r="O1266" s="221"/>
      <c r="P1266" s="221"/>
      <c r="Q1266" s="221"/>
      <c r="R1266" s="221"/>
      <c r="S1266" s="221"/>
      <c r="T1266" s="222"/>
      <c r="AT1266" s="217" t="s">
        <v>166</v>
      </c>
      <c r="AU1266" s="217" t="s">
        <v>82</v>
      </c>
      <c r="AV1266" s="11" t="s">
        <v>78</v>
      </c>
      <c r="AW1266" s="11" t="s">
        <v>36</v>
      </c>
      <c r="AX1266" s="11" t="s">
        <v>73</v>
      </c>
      <c r="AY1266" s="217" t="s">
        <v>158</v>
      </c>
    </row>
    <row r="1267" spans="2:51" s="12" customFormat="1" ht="13.5">
      <c r="B1267" s="223"/>
      <c r="D1267" s="216" t="s">
        <v>166</v>
      </c>
      <c r="E1267" s="224" t="s">
        <v>5</v>
      </c>
      <c r="F1267" s="225" t="s">
        <v>3091</v>
      </c>
      <c r="H1267" s="226">
        <v>1.638</v>
      </c>
      <c r="I1267" s="227"/>
      <c r="L1267" s="223"/>
      <c r="M1267" s="228"/>
      <c r="N1267" s="229"/>
      <c r="O1267" s="229"/>
      <c r="P1267" s="229"/>
      <c r="Q1267" s="229"/>
      <c r="R1267" s="229"/>
      <c r="S1267" s="229"/>
      <c r="T1267" s="230"/>
      <c r="AT1267" s="224" t="s">
        <v>166</v>
      </c>
      <c r="AU1267" s="224" t="s">
        <v>82</v>
      </c>
      <c r="AV1267" s="12" t="s">
        <v>82</v>
      </c>
      <c r="AW1267" s="12" t="s">
        <v>36</v>
      </c>
      <c r="AX1267" s="12" t="s">
        <v>73</v>
      </c>
      <c r="AY1267" s="224" t="s">
        <v>158</v>
      </c>
    </row>
    <row r="1268" spans="2:51" s="11" customFormat="1" ht="13.5">
      <c r="B1268" s="215"/>
      <c r="D1268" s="216" t="s">
        <v>166</v>
      </c>
      <c r="E1268" s="217" t="s">
        <v>5</v>
      </c>
      <c r="F1268" s="218" t="s">
        <v>3092</v>
      </c>
      <c r="H1268" s="217" t="s">
        <v>5</v>
      </c>
      <c r="I1268" s="219"/>
      <c r="L1268" s="215"/>
      <c r="M1268" s="220"/>
      <c r="N1268" s="221"/>
      <c r="O1268" s="221"/>
      <c r="P1268" s="221"/>
      <c r="Q1268" s="221"/>
      <c r="R1268" s="221"/>
      <c r="S1268" s="221"/>
      <c r="T1268" s="222"/>
      <c r="AT1268" s="217" t="s">
        <v>166</v>
      </c>
      <c r="AU1268" s="217" t="s">
        <v>82</v>
      </c>
      <c r="AV1268" s="11" t="s">
        <v>78</v>
      </c>
      <c r="AW1268" s="11" t="s">
        <v>36</v>
      </c>
      <c r="AX1268" s="11" t="s">
        <v>73</v>
      </c>
      <c r="AY1268" s="217" t="s">
        <v>158</v>
      </c>
    </row>
    <row r="1269" spans="2:51" s="12" customFormat="1" ht="13.5">
      <c r="B1269" s="223"/>
      <c r="D1269" s="216" t="s">
        <v>166</v>
      </c>
      <c r="E1269" s="224" t="s">
        <v>5</v>
      </c>
      <c r="F1269" s="225" t="s">
        <v>3093</v>
      </c>
      <c r="H1269" s="226">
        <v>24.885</v>
      </c>
      <c r="I1269" s="227"/>
      <c r="L1269" s="223"/>
      <c r="M1269" s="228"/>
      <c r="N1269" s="229"/>
      <c r="O1269" s="229"/>
      <c r="P1269" s="229"/>
      <c r="Q1269" s="229"/>
      <c r="R1269" s="229"/>
      <c r="S1269" s="229"/>
      <c r="T1269" s="230"/>
      <c r="AT1269" s="224" t="s">
        <v>166</v>
      </c>
      <c r="AU1269" s="224" t="s">
        <v>82</v>
      </c>
      <c r="AV1269" s="12" t="s">
        <v>82</v>
      </c>
      <c r="AW1269" s="12" t="s">
        <v>36</v>
      </c>
      <c r="AX1269" s="12" t="s">
        <v>73</v>
      </c>
      <c r="AY1269" s="224" t="s">
        <v>158</v>
      </c>
    </row>
    <row r="1270" spans="2:51" s="11" customFormat="1" ht="13.5">
      <c r="B1270" s="215"/>
      <c r="D1270" s="216" t="s">
        <v>166</v>
      </c>
      <c r="E1270" s="217" t="s">
        <v>5</v>
      </c>
      <c r="F1270" s="218" t="s">
        <v>3094</v>
      </c>
      <c r="H1270" s="217" t="s">
        <v>5</v>
      </c>
      <c r="I1270" s="219"/>
      <c r="L1270" s="215"/>
      <c r="M1270" s="220"/>
      <c r="N1270" s="221"/>
      <c r="O1270" s="221"/>
      <c r="P1270" s="221"/>
      <c r="Q1270" s="221"/>
      <c r="R1270" s="221"/>
      <c r="S1270" s="221"/>
      <c r="T1270" s="222"/>
      <c r="AT1270" s="217" t="s">
        <v>166</v>
      </c>
      <c r="AU1270" s="217" t="s">
        <v>82</v>
      </c>
      <c r="AV1270" s="11" t="s">
        <v>78</v>
      </c>
      <c r="AW1270" s="11" t="s">
        <v>36</v>
      </c>
      <c r="AX1270" s="11" t="s">
        <v>73</v>
      </c>
      <c r="AY1270" s="217" t="s">
        <v>158</v>
      </c>
    </row>
    <row r="1271" spans="2:51" s="12" customFormat="1" ht="13.5">
      <c r="B1271" s="223"/>
      <c r="D1271" s="216" t="s">
        <v>166</v>
      </c>
      <c r="E1271" s="224" t="s">
        <v>5</v>
      </c>
      <c r="F1271" s="225" t="s">
        <v>3095</v>
      </c>
      <c r="H1271" s="226">
        <v>30.24</v>
      </c>
      <c r="I1271" s="227"/>
      <c r="L1271" s="223"/>
      <c r="M1271" s="228"/>
      <c r="N1271" s="229"/>
      <c r="O1271" s="229"/>
      <c r="P1271" s="229"/>
      <c r="Q1271" s="229"/>
      <c r="R1271" s="229"/>
      <c r="S1271" s="229"/>
      <c r="T1271" s="230"/>
      <c r="AT1271" s="224" t="s">
        <v>166</v>
      </c>
      <c r="AU1271" s="224" t="s">
        <v>82</v>
      </c>
      <c r="AV1271" s="12" t="s">
        <v>82</v>
      </c>
      <c r="AW1271" s="12" t="s">
        <v>36</v>
      </c>
      <c r="AX1271" s="12" t="s">
        <v>73</v>
      </c>
      <c r="AY1271" s="224" t="s">
        <v>158</v>
      </c>
    </row>
    <row r="1272" spans="2:51" s="11" customFormat="1" ht="13.5">
      <c r="B1272" s="215"/>
      <c r="D1272" s="216" t="s">
        <v>166</v>
      </c>
      <c r="E1272" s="217" t="s">
        <v>5</v>
      </c>
      <c r="F1272" s="218" t="s">
        <v>3096</v>
      </c>
      <c r="H1272" s="217" t="s">
        <v>5</v>
      </c>
      <c r="I1272" s="219"/>
      <c r="L1272" s="215"/>
      <c r="M1272" s="220"/>
      <c r="N1272" s="221"/>
      <c r="O1272" s="221"/>
      <c r="P1272" s="221"/>
      <c r="Q1272" s="221"/>
      <c r="R1272" s="221"/>
      <c r="S1272" s="221"/>
      <c r="T1272" s="222"/>
      <c r="AT1272" s="217" t="s">
        <v>166</v>
      </c>
      <c r="AU1272" s="217" t="s">
        <v>82</v>
      </c>
      <c r="AV1272" s="11" t="s">
        <v>78</v>
      </c>
      <c r="AW1272" s="11" t="s">
        <v>36</v>
      </c>
      <c r="AX1272" s="11" t="s">
        <v>73</v>
      </c>
      <c r="AY1272" s="217" t="s">
        <v>158</v>
      </c>
    </row>
    <row r="1273" spans="2:51" s="12" customFormat="1" ht="13.5">
      <c r="B1273" s="223"/>
      <c r="D1273" s="216" t="s">
        <v>166</v>
      </c>
      <c r="E1273" s="224" t="s">
        <v>5</v>
      </c>
      <c r="F1273" s="225" t="s">
        <v>3097</v>
      </c>
      <c r="H1273" s="226">
        <v>433.251</v>
      </c>
      <c r="I1273" s="227"/>
      <c r="L1273" s="223"/>
      <c r="M1273" s="228"/>
      <c r="N1273" s="229"/>
      <c r="O1273" s="229"/>
      <c r="P1273" s="229"/>
      <c r="Q1273" s="229"/>
      <c r="R1273" s="229"/>
      <c r="S1273" s="229"/>
      <c r="T1273" s="230"/>
      <c r="AT1273" s="224" t="s">
        <v>166</v>
      </c>
      <c r="AU1273" s="224" t="s">
        <v>82</v>
      </c>
      <c r="AV1273" s="12" t="s">
        <v>82</v>
      </c>
      <c r="AW1273" s="12" t="s">
        <v>36</v>
      </c>
      <c r="AX1273" s="12" t="s">
        <v>73</v>
      </c>
      <c r="AY1273" s="224" t="s">
        <v>158</v>
      </c>
    </row>
    <row r="1274" spans="2:51" s="11" customFormat="1" ht="13.5">
      <c r="B1274" s="215"/>
      <c r="D1274" s="216" t="s">
        <v>166</v>
      </c>
      <c r="E1274" s="217" t="s">
        <v>5</v>
      </c>
      <c r="F1274" s="218" t="s">
        <v>3098</v>
      </c>
      <c r="H1274" s="217" t="s">
        <v>5</v>
      </c>
      <c r="I1274" s="219"/>
      <c r="L1274" s="215"/>
      <c r="M1274" s="220"/>
      <c r="N1274" s="221"/>
      <c r="O1274" s="221"/>
      <c r="P1274" s="221"/>
      <c r="Q1274" s="221"/>
      <c r="R1274" s="221"/>
      <c r="S1274" s="221"/>
      <c r="T1274" s="222"/>
      <c r="AT1274" s="217" t="s">
        <v>166</v>
      </c>
      <c r="AU1274" s="217" t="s">
        <v>82</v>
      </c>
      <c r="AV1274" s="11" t="s">
        <v>78</v>
      </c>
      <c r="AW1274" s="11" t="s">
        <v>36</v>
      </c>
      <c r="AX1274" s="11" t="s">
        <v>73</v>
      </c>
      <c r="AY1274" s="217" t="s">
        <v>158</v>
      </c>
    </row>
    <row r="1275" spans="2:51" s="12" customFormat="1" ht="13.5">
      <c r="B1275" s="223"/>
      <c r="D1275" s="216" t="s">
        <v>166</v>
      </c>
      <c r="E1275" s="224" t="s">
        <v>5</v>
      </c>
      <c r="F1275" s="225" t="s">
        <v>3099</v>
      </c>
      <c r="H1275" s="226">
        <v>24.36</v>
      </c>
      <c r="I1275" s="227"/>
      <c r="L1275" s="223"/>
      <c r="M1275" s="228"/>
      <c r="N1275" s="229"/>
      <c r="O1275" s="229"/>
      <c r="P1275" s="229"/>
      <c r="Q1275" s="229"/>
      <c r="R1275" s="229"/>
      <c r="S1275" s="229"/>
      <c r="T1275" s="230"/>
      <c r="AT1275" s="224" t="s">
        <v>166</v>
      </c>
      <c r="AU1275" s="224" t="s">
        <v>82</v>
      </c>
      <c r="AV1275" s="12" t="s">
        <v>82</v>
      </c>
      <c r="AW1275" s="12" t="s">
        <v>36</v>
      </c>
      <c r="AX1275" s="12" t="s">
        <v>73</v>
      </c>
      <c r="AY1275" s="224" t="s">
        <v>158</v>
      </c>
    </row>
    <row r="1276" spans="2:51" s="11" customFormat="1" ht="13.5">
      <c r="B1276" s="215"/>
      <c r="D1276" s="216" t="s">
        <v>166</v>
      </c>
      <c r="E1276" s="217" t="s">
        <v>5</v>
      </c>
      <c r="F1276" s="218" t="s">
        <v>3100</v>
      </c>
      <c r="H1276" s="217" t="s">
        <v>5</v>
      </c>
      <c r="I1276" s="219"/>
      <c r="L1276" s="215"/>
      <c r="M1276" s="220"/>
      <c r="N1276" s="221"/>
      <c r="O1276" s="221"/>
      <c r="P1276" s="221"/>
      <c r="Q1276" s="221"/>
      <c r="R1276" s="221"/>
      <c r="S1276" s="221"/>
      <c r="T1276" s="222"/>
      <c r="AT1276" s="217" t="s">
        <v>166</v>
      </c>
      <c r="AU1276" s="217" t="s">
        <v>82</v>
      </c>
      <c r="AV1276" s="11" t="s">
        <v>78</v>
      </c>
      <c r="AW1276" s="11" t="s">
        <v>36</v>
      </c>
      <c r="AX1276" s="11" t="s">
        <v>73</v>
      </c>
      <c r="AY1276" s="217" t="s">
        <v>158</v>
      </c>
    </row>
    <row r="1277" spans="2:51" s="12" customFormat="1" ht="13.5">
      <c r="B1277" s="223"/>
      <c r="D1277" s="216" t="s">
        <v>166</v>
      </c>
      <c r="E1277" s="224" t="s">
        <v>5</v>
      </c>
      <c r="F1277" s="225" t="s">
        <v>3101</v>
      </c>
      <c r="H1277" s="226">
        <v>41.528</v>
      </c>
      <c r="I1277" s="227"/>
      <c r="L1277" s="223"/>
      <c r="M1277" s="228"/>
      <c r="N1277" s="229"/>
      <c r="O1277" s="229"/>
      <c r="P1277" s="229"/>
      <c r="Q1277" s="229"/>
      <c r="R1277" s="229"/>
      <c r="S1277" s="229"/>
      <c r="T1277" s="230"/>
      <c r="AT1277" s="224" t="s">
        <v>166</v>
      </c>
      <c r="AU1277" s="224" t="s">
        <v>82</v>
      </c>
      <c r="AV1277" s="12" t="s">
        <v>82</v>
      </c>
      <c r="AW1277" s="12" t="s">
        <v>36</v>
      </c>
      <c r="AX1277" s="12" t="s">
        <v>73</v>
      </c>
      <c r="AY1277" s="224" t="s">
        <v>158</v>
      </c>
    </row>
    <row r="1278" spans="2:51" s="11" customFormat="1" ht="13.5">
      <c r="B1278" s="215"/>
      <c r="D1278" s="216" t="s">
        <v>166</v>
      </c>
      <c r="E1278" s="217" t="s">
        <v>5</v>
      </c>
      <c r="F1278" s="218" t="s">
        <v>3102</v>
      </c>
      <c r="H1278" s="217" t="s">
        <v>5</v>
      </c>
      <c r="I1278" s="219"/>
      <c r="L1278" s="215"/>
      <c r="M1278" s="220"/>
      <c r="N1278" s="221"/>
      <c r="O1278" s="221"/>
      <c r="P1278" s="221"/>
      <c r="Q1278" s="221"/>
      <c r="R1278" s="221"/>
      <c r="S1278" s="221"/>
      <c r="T1278" s="222"/>
      <c r="AT1278" s="217" t="s">
        <v>166</v>
      </c>
      <c r="AU1278" s="217" t="s">
        <v>82</v>
      </c>
      <c r="AV1278" s="11" t="s">
        <v>78</v>
      </c>
      <c r="AW1278" s="11" t="s">
        <v>36</v>
      </c>
      <c r="AX1278" s="11" t="s">
        <v>73</v>
      </c>
      <c r="AY1278" s="217" t="s">
        <v>158</v>
      </c>
    </row>
    <row r="1279" spans="2:51" s="12" customFormat="1" ht="13.5">
      <c r="B1279" s="223"/>
      <c r="D1279" s="216" t="s">
        <v>166</v>
      </c>
      <c r="E1279" s="224" t="s">
        <v>5</v>
      </c>
      <c r="F1279" s="225" t="s">
        <v>3103</v>
      </c>
      <c r="H1279" s="226">
        <v>3.15</v>
      </c>
      <c r="I1279" s="227"/>
      <c r="L1279" s="223"/>
      <c r="M1279" s="228"/>
      <c r="N1279" s="229"/>
      <c r="O1279" s="229"/>
      <c r="P1279" s="229"/>
      <c r="Q1279" s="229"/>
      <c r="R1279" s="229"/>
      <c r="S1279" s="229"/>
      <c r="T1279" s="230"/>
      <c r="AT1279" s="224" t="s">
        <v>166</v>
      </c>
      <c r="AU1279" s="224" t="s">
        <v>82</v>
      </c>
      <c r="AV1279" s="12" t="s">
        <v>82</v>
      </c>
      <c r="AW1279" s="12" t="s">
        <v>36</v>
      </c>
      <c r="AX1279" s="12" t="s">
        <v>73</v>
      </c>
      <c r="AY1279" s="224" t="s">
        <v>158</v>
      </c>
    </row>
    <row r="1280" spans="2:51" s="11" customFormat="1" ht="13.5">
      <c r="B1280" s="215"/>
      <c r="D1280" s="216" t="s">
        <v>166</v>
      </c>
      <c r="E1280" s="217" t="s">
        <v>5</v>
      </c>
      <c r="F1280" s="218" t="s">
        <v>3104</v>
      </c>
      <c r="H1280" s="217" t="s">
        <v>5</v>
      </c>
      <c r="I1280" s="219"/>
      <c r="L1280" s="215"/>
      <c r="M1280" s="220"/>
      <c r="N1280" s="221"/>
      <c r="O1280" s="221"/>
      <c r="P1280" s="221"/>
      <c r="Q1280" s="221"/>
      <c r="R1280" s="221"/>
      <c r="S1280" s="221"/>
      <c r="T1280" s="222"/>
      <c r="AT1280" s="217" t="s">
        <v>166</v>
      </c>
      <c r="AU1280" s="217" t="s">
        <v>82</v>
      </c>
      <c r="AV1280" s="11" t="s">
        <v>78</v>
      </c>
      <c r="AW1280" s="11" t="s">
        <v>36</v>
      </c>
      <c r="AX1280" s="11" t="s">
        <v>73</v>
      </c>
      <c r="AY1280" s="217" t="s">
        <v>158</v>
      </c>
    </row>
    <row r="1281" spans="2:51" s="12" customFormat="1" ht="13.5">
      <c r="B1281" s="223"/>
      <c r="D1281" s="216" t="s">
        <v>166</v>
      </c>
      <c r="E1281" s="224" t="s">
        <v>5</v>
      </c>
      <c r="F1281" s="225" t="s">
        <v>3105</v>
      </c>
      <c r="H1281" s="226">
        <v>5.145</v>
      </c>
      <c r="I1281" s="227"/>
      <c r="L1281" s="223"/>
      <c r="M1281" s="228"/>
      <c r="N1281" s="229"/>
      <c r="O1281" s="229"/>
      <c r="P1281" s="229"/>
      <c r="Q1281" s="229"/>
      <c r="R1281" s="229"/>
      <c r="S1281" s="229"/>
      <c r="T1281" s="230"/>
      <c r="AT1281" s="224" t="s">
        <v>166</v>
      </c>
      <c r="AU1281" s="224" t="s">
        <v>82</v>
      </c>
      <c r="AV1281" s="12" t="s">
        <v>82</v>
      </c>
      <c r="AW1281" s="12" t="s">
        <v>36</v>
      </c>
      <c r="AX1281" s="12" t="s">
        <v>73</v>
      </c>
      <c r="AY1281" s="224" t="s">
        <v>158</v>
      </c>
    </row>
    <row r="1282" spans="2:51" s="11" customFormat="1" ht="13.5">
      <c r="B1282" s="215"/>
      <c r="D1282" s="216" t="s">
        <v>166</v>
      </c>
      <c r="E1282" s="217" t="s">
        <v>5</v>
      </c>
      <c r="F1282" s="218" t="s">
        <v>3106</v>
      </c>
      <c r="H1282" s="217" t="s">
        <v>5</v>
      </c>
      <c r="I1282" s="219"/>
      <c r="L1282" s="215"/>
      <c r="M1282" s="220"/>
      <c r="N1282" s="221"/>
      <c r="O1282" s="221"/>
      <c r="P1282" s="221"/>
      <c r="Q1282" s="221"/>
      <c r="R1282" s="221"/>
      <c r="S1282" s="221"/>
      <c r="T1282" s="222"/>
      <c r="AT1282" s="217" t="s">
        <v>166</v>
      </c>
      <c r="AU1282" s="217" t="s">
        <v>82</v>
      </c>
      <c r="AV1282" s="11" t="s">
        <v>78</v>
      </c>
      <c r="AW1282" s="11" t="s">
        <v>36</v>
      </c>
      <c r="AX1282" s="11" t="s">
        <v>73</v>
      </c>
      <c r="AY1282" s="217" t="s">
        <v>158</v>
      </c>
    </row>
    <row r="1283" spans="2:51" s="12" customFormat="1" ht="13.5">
      <c r="B1283" s="223"/>
      <c r="D1283" s="216" t="s">
        <v>166</v>
      </c>
      <c r="E1283" s="224" t="s">
        <v>5</v>
      </c>
      <c r="F1283" s="225" t="s">
        <v>3107</v>
      </c>
      <c r="H1283" s="226">
        <v>2.94</v>
      </c>
      <c r="I1283" s="227"/>
      <c r="L1283" s="223"/>
      <c r="M1283" s="228"/>
      <c r="N1283" s="229"/>
      <c r="O1283" s="229"/>
      <c r="P1283" s="229"/>
      <c r="Q1283" s="229"/>
      <c r="R1283" s="229"/>
      <c r="S1283" s="229"/>
      <c r="T1283" s="230"/>
      <c r="AT1283" s="224" t="s">
        <v>166</v>
      </c>
      <c r="AU1283" s="224" t="s">
        <v>82</v>
      </c>
      <c r="AV1283" s="12" t="s">
        <v>82</v>
      </c>
      <c r="AW1283" s="12" t="s">
        <v>36</v>
      </c>
      <c r="AX1283" s="12" t="s">
        <v>73</v>
      </c>
      <c r="AY1283" s="224" t="s">
        <v>158</v>
      </c>
    </row>
    <row r="1284" spans="2:51" s="13" customFormat="1" ht="13.5">
      <c r="B1284" s="231"/>
      <c r="D1284" s="216" t="s">
        <v>166</v>
      </c>
      <c r="E1284" s="232" t="s">
        <v>5</v>
      </c>
      <c r="F1284" s="233" t="s">
        <v>169</v>
      </c>
      <c r="H1284" s="234">
        <v>1088.801</v>
      </c>
      <c r="I1284" s="235"/>
      <c r="L1284" s="231"/>
      <c r="M1284" s="236"/>
      <c r="N1284" s="237"/>
      <c r="O1284" s="237"/>
      <c r="P1284" s="237"/>
      <c r="Q1284" s="237"/>
      <c r="R1284" s="237"/>
      <c r="S1284" s="237"/>
      <c r="T1284" s="238"/>
      <c r="AT1284" s="232" t="s">
        <v>166</v>
      </c>
      <c r="AU1284" s="232" t="s">
        <v>82</v>
      </c>
      <c r="AV1284" s="13" t="s">
        <v>88</v>
      </c>
      <c r="AW1284" s="13" t="s">
        <v>36</v>
      </c>
      <c r="AX1284" s="13" t="s">
        <v>78</v>
      </c>
      <c r="AY1284" s="232" t="s">
        <v>158</v>
      </c>
    </row>
    <row r="1285" spans="2:65" s="1" customFormat="1" ht="25.5" customHeight="1">
      <c r="B1285" s="202"/>
      <c r="C1285" s="239" t="s">
        <v>1639</v>
      </c>
      <c r="D1285" s="239" t="s">
        <v>245</v>
      </c>
      <c r="E1285" s="240" t="s">
        <v>1800</v>
      </c>
      <c r="F1285" s="241" t="s">
        <v>1801</v>
      </c>
      <c r="G1285" s="242" t="s">
        <v>163</v>
      </c>
      <c r="H1285" s="243">
        <v>1088.801</v>
      </c>
      <c r="I1285" s="244"/>
      <c r="J1285" s="245">
        <f>ROUND(I1285*H1285,2)</f>
        <v>0</v>
      </c>
      <c r="K1285" s="241" t="s">
        <v>5</v>
      </c>
      <c r="L1285" s="246"/>
      <c r="M1285" s="247" t="s">
        <v>5</v>
      </c>
      <c r="N1285" s="248" t="s">
        <v>44</v>
      </c>
      <c r="O1285" s="48"/>
      <c r="P1285" s="212">
        <f>O1285*H1285</f>
        <v>0</v>
      </c>
      <c r="Q1285" s="212">
        <v>0</v>
      </c>
      <c r="R1285" s="212">
        <f>Q1285*H1285</f>
        <v>0</v>
      </c>
      <c r="S1285" s="212">
        <v>0</v>
      </c>
      <c r="T1285" s="213">
        <f>S1285*H1285</f>
        <v>0</v>
      </c>
      <c r="AR1285" s="25" t="s">
        <v>409</v>
      </c>
      <c r="AT1285" s="25" t="s">
        <v>245</v>
      </c>
      <c r="AU1285" s="25" t="s">
        <v>82</v>
      </c>
      <c r="AY1285" s="25" t="s">
        <v>158</v>
      </c>
      <c r="BE1285" s="214">
        <f>IF(N1285="základní",J1285,0)</f>
        <v>0</v>
      </c>
      <c r="BF1285" s="214">
        <f>IF(N1285="snížená",J1285,0)</f>
        <v>0</v>
      </c>
      <c r="BG1285" s="214">
        <f>IF(N1285="zákl. přenesená",J1285,0)</f>
        <v>0</v>
      </c>
      <c r="BH1285" s="214">
        <f>IF(N1285="sníž. přenesená",J1285,0)</f>
        <v>0</v>
      </c>
      <c r="BI1285" s="214">
        <f>IF(N1285="nulová",J1285,0)</f>
        <v>0</v>
      </c>
      <c r="BJ1285" s="25" t="s">
        <v>78</v>
      </c>
      <c r="BK1285" s="214">
        <f>ROUND(I1285*H1285,2)</f>
        <v>0</v>
      </c>
      <c r="BL1285" s="25" t="s">
        <v>255</v>
      </c>
      <c r="BM1285" s="25" t="s">
        <v>3108</v>
      </c>
    </row>
    <row r="1286" spans="2:65" s="1" customFormat="1" ht="38.25" customHeight="1">
      <c r="B1286" s="202"/>
      <c r="C1286" s="203" t="s">
        <v>1643</v>
      </c>
      <c r="D1286" s="203" t="s">
        <v>160</v>
      </c>
      <c r="E1286" s="204" t="s">
        <v>1804</v>
      </c>
      <c r="F1286" s="205" t="s">
        <v>1805</v>
      </c>
      <c r="G1286" s="206" t="s">
        <v>279</v>
      </c>
      <c r="H1286" s="207">
        <v>1.415</v>
      </c>
      <c r="I1286" s="208"/>
      <c r="J1286" s="209">
        <f>ROUND(I1286*H1286,2)</f>
        <v>0</v>
      </c>
      <c r="K1286" s="205" t="s">
        <v>164</v>
      </c>
      <c r="L1286" s="47"/>
      <c r="M1286" s="210" t="s">
        <v>5</v>
      </c>
      <c r="N1286" s="259" t="s">
        <v>44</v>
      </c>
      <c r="O1286" s="260"/>
      <c r="P1286" s="261">
        <f>O1286*H1286</f>
        <v>0</v>
      </c>
      <c r="Q1286" s="261">
        <v>0</v>
      </c>
      <c r="R1286" s="261">
        <f>Q1286*H1286</f>
        <v>0</v>
      </c>
      <c r="S1286" s="261">
        <v>0</v>
      </c>
      <c r="T1286" s="262">
        <f>S1286*H1286</f>
        <v>0</v>
      </c>
      <c r="AR1286" s="25" t="s">
        <v>255</v>
      </c>
      <c r="AT1286" s="25" t="s">
        <v>160</v>
      </c>
      <c r="AU1286" s="25" t="s">
        <v>82</v>
      </c>
      <c r="AY1286" s="25" t="s">
        <v>158</v>
      </c>
      <c r="BE1286" s="214">
        <f>IF(N1286="základní",J1286,0)</f>
        <v>0</v>
      </c>
      <c r="BF1286" s="214">
        <f>IF(N1286="snížená",J1286,0)</f>
        <v>0</v>
      </c>
      <c r="BG1286" s="214">
        <f>IF(N1286="zákl. přenesená",J1286,0)</f>
        <v>0</v>
      </c>
      <c r="BH1286" s="214">
        <f>IF(N1286="sníž. přenesená",J1286,0)</f>
        <v>0</v>
      </c>
      <c r="BI1286" s="214">
        <f>IF(N1286="nulová",J1286,0)</f>
        <v>0</v>
      </c>
      <c r="BJ1286" s="25" t="s">
        <v>78</v>
      </c>
      <c r="BK1286" s="214">
        <f>ROUND(I1286*H1286,2)</f>
        <v>0</v>
      </c>
      <c r="BL1286" s="25" t="s">
        <v>255</v>
      </c>
      <c r="BM1286" s="25" t="s">
        <v>3109</v>
      </c>
    </row>
    <row r="1287" spans="2:12" s="1" customFormat="1" ht="6.95" customHeight="1">
      <c r="B1287" s="68"/>
      <c r="C1287" s="69"/>
      <c r="D1287" s="69"/>
      <c r="E1287" s="69"/>
      <c r="F1287" s="69"/>
      <c r="G1287" s="69"/>
      <c r="H1287" s="69"/>
      <c r="I1287" s="153"/>
      <c r="J1287" s="69"/>
      <c r="K1287" s="69"/>
      <c r="L1287" s="47"/>
    </row>
  </sheetData>
  <autoFilter ref="C102:K1286"/>
  <mergeCells count="10">
    <mergeCell ref="E7:H7"/>
    <mergeCell ref="E9:H9"/>
    <mergeCell ref="E24:H24"/>
    <mergeCell ref="E45:H45"/>
    <mergeCell ref="E47:H47"/>
    <mergeCell ref="J51:J52"/>
    <mergeCell ref="E93:H93"/>
    <mergeCell ref="E95:H95"/>
    <mergeCell ref="G1:H1"/>
    <mergeCell ref="L2:V2"/>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68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24"/>
      <c r="C1" s="124"/>
      <c r="D1" s="125" t="s">
        <v>1</v>
      </c>
      <c r="E1" s="124"/>
      <c r="F1" s="126" t="s">
        <v>100</v>
      </c>
      <c r="G1" s="126" t="s">
        <v>101</v>
      </c>
      <c r="H1" s="126"/>
      <c r="I1" s="127"/>
      <c r="J1" s="126" t="s">
        <v>102</v>
      </c>
      <c r="K1" s="125" t="s">
        <v>103</v>
      </c>
      <c r="L1" s="126" t="s">
        <v>104</v>
      </c>
      <c r="M1" s="126"/>
      <c r="N1" s="126"/>
      <c r="O1" s="126"/>
      <c r="P1" s="126"/>
      <c r="Q1" s="126"/>
      <c r="R1" s="126"/>
      <c r="S1" s="126"/>
      <c r="T1" s="126"/>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24" t="s">
        <v>8</v>
      </c>
      <c r="AT2" s="25" t="s">
        <v>90</v>
      </c>
    </row>
    <row r="3" spans="2:46" ht="6.95" customHeight="1">
      <c r="B3" s="26"/>
      <c r="C3" s="27"/>
      <c r="D3" s="27"/>
      <c r="E3" s="27"/>
      <c r="F3" s="27"/>
      <c r="G3" s="27"/>
      <c r="H3" s="27"/>
      <c r="I3" s="128"/>
      <c r="J3" s="27"/>
      <c r="K3" s="28"/>
      <c r="AT3" s="25" t="s">
        <v>82</v>
      </c>
    </row>
    <row r="4" spans="2:46" ht="36.95" customHeight="1">
      <c r="B4" s="29"/>
      <c r="C4" s="30"/>
      <c r="D4" s="31" t="s">
        <v>105</v>
      </c>
      <c r="E4" s="30"/>
      <c r="F4" s="30"/>
      <c r="G4" s="30"/>
      <c r="H4" s="30"/>
      <c r="I4" s="129"/>
      <c r="J4" s="30"/>
      <c r="K4" s="32"/>
      <c r="M4" s="33" t="s">
        <v>13</v>
      </c>
      <c r="AT4" s="25" t="s">
        <v>6</v>
      </c>
    </row>
    <row r="5" spans="2:11" ht="6.95" customHeight="1">
      <c r="B5" s="29"/>
      <c r="C5" s="30"/>
      <c r="D5" s="30"/>
      <c r="E5" s="30"/>
      <c r="F5" s="30"/>
      <c r="G5" s="30"/>
      <c r="H5" s="30"/>
      <c r="I5" s="129"/>
      <c r="J5" s="30"/>
      <c r="K5" s="32"/>
    </row>
    <row r="6" spans="2:11" ht="13.5">
      <c r="B6" s="29"/>
      <c r="C6" s="30"/>
      <c r="D6" s="41" t="s">
        <v>19</v>
      </c>
      <c r="E6" s="30"/>
      <c r="F6" s="30"/>
      <c r="G6" s="30"/>
      <c r="H6" s="30"/>
      <c r="I6" s="129"/>
      <c r="J6" s="30"/>
      <c r="K6" s="32"/>
    </row>
    <row r="7" spans="2:11" ht="16.5" customHeight="1">
      <c r="B7" s="29"/>
      <c r="C7" s="30"/>
      <c r="D7" s="30"/>
      <c r="E7" s="130" t="str">
        <f>'Rekapitulace stavby'!K6</f>
        <v>Snižování spotřeby energie - Školský objekt Chabařovická</v>
      </c>
      <c r="F7" s="41"/>
      <c r="G7" s="41"/>
      <c r="H7" s="41"/>
      <c r="I7" s="129"/>
      <c r="J7" s="30"/>
      <c r="K7" s="32"/>
    </row>
    <row r="8" spans="2:11" s="1" customFormat="1" ht="13.5">
      <c r="B8" s="47"/>
      <c r="C8" s="48"/>
      <c r="D8" s="41" t="s">
        <v>106</v>
      </c>
      <c r="E8" s="48"/>
      <c r="F8" s="48"/>
      <c r="G8" s="48"/>
      <c r="H8" s="48"/>
      <c r="I8" s="131"/>
      <c r="J8" s="48"/>
      <c r="K8" s="52"/>
    </row>
    <row r="9" spans="2:11" s="1" customFormat="1" ht="36.95" customHeight="1">
      <c r="B9" s="47"/>
      <c r="C9" s="48"/>
      <c r="D9" s="48"/>
      <c r="E9" s="132" t="s">
        <v>3110</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1" t="s">
        <v>21</v>
      </c>
      <c r="E11" s="48"/>
      <c r="F11" s="36" t="s">
        <v>5</v>
      </c>
      <c r="G11" s="48"/>
      <c r="H11" s="48"/>
      <c r="I11" s="133" t="s">
        <v>23</v>
      </c>
      <c r="J11" s="36" t="s">
        <v>5</v>
      </c>
      <c r="K11" s="52"/>
    </row>
    <row r="12" spans="2:11" s="1" customFormat="1" ht="14.4" customHeight="1">
      <c r="B12" s="47"/>
      <c r="C12" s="48"/>
      <c r="D12" s="41" t="s">
        <v>24</v>
      </c>
      <c r="E12" s="48"/>
      <c r="F12" s="36" t="s">
        <v>25</v>
      </c>
      <c r="G12" s="48"/>
      <c r="H12" s="48"/>
      <c r="I12" s="133" t="s">
        <v>26</v>
      </c>
      <c r="J12" s="134" t="str">
        <f>'Rekapitulace stavby'!AN8</f>
        <v>13.3.2018</v>
      </c>
      <c r="K12" s="52"/>
    </row>
    <row r="13" spans="2:11" s="1" customFormat="1" ht="10.8" customHeight="1">
      <c r="B13" s="47"/>
      <c r="C13" s="48"/>
      <c r="D13" s="48"/>
      <c r="E13" s="48"/>
      <c r="F13" s="48"/>
      <c r="G13" s="48"/>
      <c r="H13" s="48"/>
      <c r="I13" s="131"/>
      <c r="J13" s="48"/>
      <c r="K13" s="52"/>
    </row>
    <row r="14" spans="2:11" s="1" customFormat="1" ht="14.4" customHeight="1">
      <c r="B14" s="47"/>
      <c r="C14" s="48"/>
      <c r="D14" s="41" t="s">
        <v>28</v>
      </c>
      <c r="E14" s="48"/>
      <c r="F14" s="48"/>
      <c r="G14" s="48"/>
      <c r="H14" s="48"/>
      <c r="I14" s="133" t="s">
        <v>29</v>
      </c>
      <c r="J14" s="36" t="s">
        <v>5</v>
      </c>
      <c r="K14" s="52"/>
    </row>
    <row r="15" spans="2:11" s="1" customFormat="1" ht="18" customHeight="1">
      <c r="B15" s="47"/>
      <c r="C15" s="48"/>
      <c r="D15" s="48"/>
      <c r="E15" s="36" t="s">
        <v>30</v>
      </c>
      <c r="F15" s="48"/>
      <c r="G15" s="48"/>
      <c r="H15" s="48"/>
      <c r="I15" s="133" t="s">
        <v>31</v>
      </c>
      <c r="J15" s="36" t="s">
        <v>5</v>
      </c>
      <c r="K15" s="52"/>
    </row>
    <row r="16" spans="2:11" s="1" customFormat="1" ht="6.95" customHeight="1">
      <c r="B16" s="47"/>
      <c r="C16" s="48"/>
      <c r="D16" s="48"/>
      <c r="E16" s="48"/>
      <c r="F16" s="48"/>
      <c r="G16" s="48"/>
      <c r="H16" s="48"/>
      <c r="I16" s="131"/>
      <c r="J16" s="48"/>
      <c r="K16" s="52"/>
    </row>
    <row r="17" spans="2:11" s="1" customFormat="1" ht="14.4" customHeight="1">
      <c r="B17" s="47"/>
      <c r="C17" s="48"/>
      <c r="D17" s="41" t="s">
        <v>32</v>
      </c>
      <c r="E17" s="48"/>
      <c r="F17" s="48"/>
      <c r="G17" s="48"/>
      <c r="H17" s="48"/>
      <c r="I17" s="133" t="s">
        <v>29</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33" t="s">
        <v>31</v>
      </c>
      <c r="J18" s="36"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1" t="s">
        <v>34</v>
      </c>
      <c r="E20" s="48"/>
      <c r="F20" s="48"/>
      <c r="G20" s="48"/>
      <c r="H20" s="48"/>
      <c r="I20" s="133" t="s">
        <v>29</v>
      </c>
      <c r="J20" s="36" t="s">
        <v>5</v>
      </c>
      <c r="K20" s="52"/>
    </row>
    <row r="21" spans="2:11" s="1" customFormat="1" ht="18" customHeight="1">
      <c r="B21" s="47"/>
      <c r="C21" s="48"/>
      <c r="D21" s="48"/>
      <c r="E21" s="36" t="s">
        <v>35</v>
      </c>
      <c r="F21" s="48"/>
      <c r="G21" s="48"/>
      <c r="H21" s="48"/>
      <c r="I21" s="133" t="s">
        <v>31</v>
      </c>
      <c r="J21" s="36" t="s">
        <v>5</v>
      </c>
      <c r="K21" s="52"/>
    </row>
    <row r="22" spans="2:11" s="1" customFormat="1" ht="6.95" customHeight="1">
      <c r="B22" s="47"/>
      <c r="C22" s="48"/>
      <c r="D22" s="48"/>
      <c r="E22" s="48"/>
      <c r="F22" s="48"/>
      <c r="G22" s="48"/>
      <c r="H22" s="48"/>
      <c r="I22" s="131"/>
      <c r="J22" s="48"/>
      <c r="K22" s="52"/>
    </row>
    <row r="23" spans="2:11" s="1" customFormat="1" ht="14.4" customHeight="1">
      <c r="B23" s="47"/>
      <c r="C23" s="48"/>
      <c r="D23" s="41" t="s">
        <v>37</v>
      </c>
      <c r="E23" s="48"/>
      <c r="F23" s="48"/>
      <c r="G23" s="48"/>
      <c r="H23" s="48"/>
      <c r="I23" s="131"/>
      <c r="J23" s="48"/>
      <c r="K23" s="52"/>
    </row>
    <row r="24" spans="2:11" s="6" customFormat="1" ht="57" customHeight="1">
      <c r="B24" s="135"/>
      <c r="C24" s="136"/>
      <c r="D24" s="136"/>
      <c r="E24" s="45" t="s">
        <v>108</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39</v>
      </c>
      <c r="E27" s="48"/>
      <c r="F27" s="48"/>
      <c r="G27" s="48"/>
      <c r="H27" s="48"/>
      <c r="I27" s="131"/>
      <c r="J27" s="142">
        <f>ROUND(J102,2)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41</v>
      </c>
      <c r="G29" s="48"/>
      <c r="H29" s="48"/>
      <c r="I29" s="143" t="s">
        <v>40</v>
      </c>
      <c r="J29" s="53" t="s">
        <v>42</v>
      </c>
      <c r="K29" s="52"/>
    </row>
    <row r="30" spans="2:11" s="1" customFormat="1" ht="14.4" customHeight="1">
      <c r="B30" s="47"/>
      <c r="C30" s="48"/>
      <c r="D30" s="56" t="s">
        <v>43</v>
      </c>
      <c r="E30" s="56" t="s">
        <v>44</v>
      </c>
      <c r="F30" s="144">
        <f>ROUND(SUM(BE102:BE687),2)</f>
        <v>0</v>
      </c>
      <c r="G30" s="48"/>
      <c r="H30" s="48"/>
      <c r="I30" s="145">
        <v>0.21</v>
      </c>
      <c r="J30" s="144">
        <f>ROUND(ROUND((SUM(BE102:BE687)),2)*I30,2)</f>
        <v>0</v>
      </c>
      <c r="K30" s="52"/>
    </row>
    <row r="31" spans="2:11" s="1" customFormat="1" ht="14.4" customHeight="1">
      <c r="B31" s="47"/>
      <c r="C31" s="48"/>
      <c r="D31" s="48"/>
      <c r="E31" s="56" t="s">
        <v>45</v>
      </c>
      <c r="F31" s="144">
        <f>ROUND(SUM(BF102:BF687),2)</f>
        <v>0</v>
      </c>
      <c r="G31" s="48"/>
      <c r="H31" s="48"/>
      <c r="I31" s="145">
        <v>0.15</v>
      </c>
      <c r="J31" s="144">
        <f>ROUND(ROUND((SUM(BF102:BF687)),2)*I31,2)</f>
        <v>0</v>
      </c>
      <c r="K31" s="52"/>
    </row>
    <row r="32" spans="2:11" s="1" customFormat="1" ht="14.4" customHeight="1" hidden="1">
      <c r="B32" s="47"/>
      <c r="C32" s="48"/>
      <c r="D32" s="48"/>
      <c r="E32" s="56" t="s">
        <v>46</v>
      </c>
      <c r="F32" s="144">
        <f>ROUND(SUM(BG102:BG687),2)</f>
        <v>0</v>
      </c>
      <c r="G32" s="48"/>
      <c r="H32" s="48"/>
      <c r="I32" s="145">
        <v>0.21</v>
      </c>
      <c r="J32" s="144">
        <v>0</v>
      </c>
      <c r="K32" s="52"/>
    </row>
    <row r="33" spans="2:11" s="1" customFormat="1" ht="14.4" customHeight="1" hidden="1">
      <c r="B33" s="47"/>
      <c r="C33" s="48"/>
      <c r="D33" s="48"/>
      <c r="E33" s="56" t="s">
        <v>47</v>
      </c>
      <c r="F33" s="144">
        <f>ROUND(SUM(BH102:BH687),2)</f>
        <v>0</v>
      </c>
      <c r="G33" s="48"/>
      <c r="H33" s="48"/>
      <c r="I33" s="145">
        <v>0.15</v>
      </c>
      <c r="J33" s="144">
        <v>0</v>
      </c>
      <c r="K33" s="52"/>
    </row>
    <row r="34" spans="2:11" s="1" customFormat="1" ht="14.4" customHeight="1" hidden="1">
      <c r="B34" s="47"/>
      <c r="C34" s="48"/>
      <c r="D34" s="48"/>
      <c r="E34" s="56" t="s">
        <v>48</v>
      </c>
      <c r="F34" s="144">
        <f>ROUND(SUM(BI102:BI687),2)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49</v>
      </c>
      <c r="E36" s="89"/>
      <c r="F36" s="89"/>
      <c r="G36" s="148" t="s">
        <v>50</v>
      </c>
      <c r="H36" s="149" t="s">
        <v>51</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1" t="s">
        <v>109</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1" t="s">
        <v>19</v>
      </c>
      <c r="D44" s="48"/>
      <c r="E44" s="48"/>
      <c r="F44" s="48"/>
      <c r="G44" s="48"/>
      <c r="H44" s="48"/>
      <c r="I44" s="131"/>
      <c r="J44" s="48"/>
      <c r="K44" s="52"/>
    </row>
    <row r="45" spans="2:11" s="1" customFormat="1" ht="16.5" customHeight="1">
      <c r="B45" s="47"/>
      <c r="C45" s="48"/>
      <c r="D45" s="48"/>
      <c r="E45" s="130" t="str">
        <f>E7</f>
        <v>Snižování spotřeby energie - Školský objekt Chabařovická</v>
      </c>
      <c r="F45" s="41"/>
      <c r="G45" s="41"/>
      <c r="H45" s="41"/>
      <c r="I45" s="131"/>
      <c r="J45" s="48"/>
      <c r="K45" s="52"/>
    </row>
    <row r="46" spans="2:11" s="1" customFormat="1" ht="14.4" customHeight="1">
      <c r="B46" s="47"/>
      <c r="C46" s="41" t="s">
        <v>106</v>
      </c>
      <c r="D46" s="48"/>
      <c r="E46" s="48"/>
      <c r="F46" s="48"/>
      <c r="G46" s="48"/>
      <c r="H46" s="48"/>
      <c r="I46" s="131"/>
      <c r="J46" s="48"/>
      <c r="K46" s="52"/>
    </row>
    <row r="47" spans="2:11" s="1" customFormat="1" ht="17.25" customHeight="1">
      <c r="B47" s="47"/>
      <c r="C47" s="48"/>
      <c r="D47" s="48"/>
      <c r="E47" s="132" t="str">
        <f>E9</f>
        <v>4 - Blok 9</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1" t="s">
        <v>24</v>
      </c>
      <c r="D49" s="48"/>
      <c r="E49" s="48"/>
      <c r="F49" s="36" t="str">
        <f>F12</f>
        <v>Chabařovická 1125/4, Praha 8</v>
      </c>
      <c r="G49" s="48"/>
      <c r="H49" s="48"/>
      <c r="I49" s="133" t="s">
        <v>26</v>
      </c>
      <c r="J49" s="134" t="str">
        <f>IF(J12="","",J12)</f>
        <v>13.3.2018</v>
      </c>
      <c r="K49" s="52"/>
    </row>
    <row r="50" spans="2:11" s="1" customFormat="1" ht="6.95" customHeight="1">
      <c r="B50" s="47"/>
      <c r="C50" s="48"/>
      <c r="D50" s="48"/>
      <c r="E50" s="48"/>
      <c r="F50" s="48"/>
      <c r="G50" s="48"/>
      <c r="H50" s="48"/>
      <c r="I50" s="131"/>
      <c r="J50" s="48"/>
      <c r="K50" s="52"/>
    </row>
    <row r="51" spans="2:11" s="1" customFormat="1" ht="13.5">
      <c r="B51" s="47"/>
      <c r="C51" s="41" t="s">
        <v>28</v>
      </c>
      <c r="D51" s="48"/>
      <c r="E51" s="48"/>
      <c r="F51" s="36" t="str">
        <f>E15</f>
        <v xml:space="preserve">Servisní středisko pro správu svěřeného majetku </v>
      </c>
      <c r="G51" s="48"/>
      <c r="H51" s="48"/>
      <c r="I51" s="133" t="s">
        <v>34</v>
      </c>
      <c r="J51" s="45" t="str">
        <f>E21</f>
        <v>Le Nut Group s.r.o.</v>
      </c>
      <c r="K51" s="52"/>
    </row>
    <row r="52" spans="2:11" s="1" customFormat="1" ht="14.4" customHeight="1">
      <c r="B52" s="47"/>
      <c r="C52" s="41" t="s">
        <v>32</v>
      </c>
      <c r="D52" s="48"/>
      <c r="E52" s="48"/>
      <c r="F52" s="36"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110</v>
      </c>
      <c r="D54" s="146"/>
      <c r="E54" s="146"/>
      <c r="F54" s="146"/>
      <c r="G54" s="146"/>
      <c r="H54" s="146"/>
      <c r="I54" s="158"/>
      <c r="J54" s="159" t="s">
        <v>111</v>
      </c>
      <c r="K54" s="160"/>
    </row>
    <row r="55" spans="2:11" s="1" customFormat="1" ht="10.3" customHeight="1">
      <c r="B55" s="47"/>
      <c r="C55" s="48"/>
      <c r="D55" s="48"/>
      <c r="E55" s="48"/>
      <c r="F55" s="48"/>
      <c r="G55" s="48"/>
      <c r="H55" s="48"/>
      <c r="I55" s="131"/>
      <c r="J55" s="48"/>
      <c r="K55" s="52"/>
    </row>
    <row r="56" spans="2:47" s="1" customFormat="1" ht="29.25" customHeight="1">
      <c r="B56" s="47"/>
      <c r="C56" s="161" t="s">
        <v>112</v>
      </c>
      <c r="D56" s="48"/>
      <c r="E56" s="48"/>
      <c r="F56" s="48"/>
      <c r="G56" s="48"/>
      <c r="H56" s="48"/>
      <c r="I56" s="131"/>
      <c r="J56" s="142">
        <f>J102</f>
        <v>0</v>
      </c>
      <c r="K56" s="52"/>
      <c r="AU56" s="25" t="s">
        <v>113</v>
      </c>
    </row>
    <row r="57" spans="2:11" s="7" customFormat="1" ht="24.95" customHeight="1">
      <c r="B57" s="162"/>
      <c r="C57" s="163"/>
      <c r="D57" s="164" t="s">
        <v>114</v>
      </c>
      <c r="E57" s="165"/>
      <c r="F57" s="165"/>
      <c r="G57" s="165"/>
      <c r="H57" s="165"/>
      <c r="I57" s="166"/>
      <c r="J57" s="167">
        <f>J103</f>
        <v>0</v>
      </c>
      <c r="K57" s="168"/>
    </row>
    <row r="58" spans="2:11" s="8" customFormat="1" ht="19.9" customHeight="1">
      <c r="B58" s="169"/>
      <c r="C58" s="170"/>
      <c r="D58" s="171" t="s">
        <v>115</v>
      </c>
      <c r="E58" s="172"/>
      <c r="F58" s="172"/>
      <c r="G58" s="172"/>
      <c r="H58" s="172"/>
      <c r="I58" s="173"/>
      <c r="J58" s="174">
        <f>J104</f>
        <v>0</v>
      </c>
      <c r="K58" s="175"/>
    </row>
    <row r="59" spans="2:11" s="8" customFormat="1" ht="19.9" customHeight="1">
      <c r="B59" s="169"/>
      <c r="C59" s="170"/>
      <c r="D59" s="171" t="s">
        <v>116</v>
      </c>
      <c r="E59" s="172"/>
      <c r="F59" s="172"/>
      <c r="G59" s="172"/>
      <c r="H59" s="172"/>
      <c r="I59" s="173"/>
      <c r="J59" s="174">
        <f>J159</f>
        <v>0</v>
      </c>
      <c r="K59" s="175"/>
    </row>
    <row r="60" spans="2:11" s="8" customFormat="1" ht="19.9" customHeight="1">
      <c r="B60" s="169"/>
      <c r="C60" s="170"/>
      <c r="D60" s="171" t="s">
        <v>117</v>
      </c>
      <c r="E60" s="172"/>
      <c r="F60" s="172"/>
      <c r="G60" s="172"/>
      <c r="H60" s="172"/>
      <c r="I60" s="173"/>
      <c r="J60" s="174">
        <f>J169</f>
        <v>0</v>
      </c>
      <c r="K60" s="175"/>
    </row>
    <row r="61" spans="2:11" s="8" customFormat="1" ht="19.9" customHeight="1">
      <c r="B61" s="169"/>
      <c r="C61" s="170"/>
      <c r="D61" s="171" t="s">
        <v>118</v>
      </c>
      <c r="E61" s="172"/>
      <c r="F61" s="172"/>
      <c r="G61" s="172"/>
      <c r="H61" s="172"/>
      <c r="I61" s="173"/>
      <c r="J61" s="174">
        <f>J179</f>
        <v>0</v>
      </c>
      <c r="K61" s="175"/>
    </row>
    <row r="62" spans="2:11" s="8" customFormat="1" ht="19.9" customHeight="1">
      <c r="B62" s="169"/>
      <c r="C62" s="170"/>
      <c r="D62" s="171" t="s">
        <v>119</v>
      </c>
      <c r="E62" s="172"/>
      <c r="F62" s="172"/>
      <c r="G62" s="172"/>
      <c r="H62" s="172"/>
      <c r="I62" s="173"/>
      <c r="J62" s="174">
        <f>J221</f>
        <v>0</v>
      </c>
      <c r="K62" s="175"/>
    </row>
    <row r="63" spans="2:11" s="8" customFormat="1" ht="19.9" customHeight="1">
      <c r="B63" s="169"/>
      <c r="C63" s="170"/>
      <c r="D63" s="171" t="s">
        <v>1808</v>
      </c>
      <c r="E63" s="172"/>
      <c r="F63" s="172"/>
      <c r="G63" s="172"/>
      <c r="H63" s="172"/>
      <c r="I63" s="173"/>
      <c r="J63" s="174">
        <f>J376</f>
        <v>0</v>
      </c>
      <c r="K63" s="175"/>
    </row>
    <row r="64" spans="2:11" s="8" customFormat="1" ht="19.9" customHeight="1">
      <c r="B64" s="169"/>
      <c r="C64" s="170"/>
      <c r="D64" s="171" t="s">
        <v>121</v>
      </c>
      <c r="E64" s="172"/>
      <c r="F64" s="172"/>
      <c r="G64" s="172"/>
      <c r="H64" s="172"/>
      <c r="I64" s="173"/>
      <c r="J64" s="174">
        <f>J377</f>
        <v>0</v>
      </c>
      <c r="K64" s="175"/>
    </row>
    <row r="65" spans="2:11" s="8" customFormat="1" ht="19.9" customHeight="1">
      <c r="B65" s="169"/>
      <c r="C65" s="170"/>
      <c r="D65" s="171" t="s">
        <v>121</v>
      </c>
      <c r="E65" s="172"/>
      <c r="F65" s="172"/>
      <c r="G65" s="172"/>
      <c r="H65" s="172"/>
      <c r="I65" s="173"/>
      <c r="J65" s="174">
        <f>J380</f>
        <v>0</v>
      </c>
      <c r="K65" s="175"/>
    </row>
    <row r="66" spans="2:11" s="8" customFormat="1" ht="19.9" customHeight="1">
      <c r="B66" s="169"/>
      <c r="C66" s="170"/>
      <c r="D66" s="171" t="s">
        <v>122</v>
      </c>
      <c r="E66" s="172"/>
      <c r="F66" s="172"/>
      <c r="G66" s="172"/>
      <c r="H66" s="172"/>
      <c r="I66" s="173"/>
      <c r="J66" s="174">
        <f>J389</f>
        <v>0</v>
      </c>
      <c r="K66" s="175"/>
    </row>
    <row r="67" spans="2:11" s="8" customFormat="1" ht="19.9" customHeight="1">
      <c r="B67" s="169"/>
      <c r="C67" s="170"/>
      <c r="D67" s="171" t="s">
        <v>123</v>
      </c>
      <c r="E67" s="172"/>
      <c r="F67" s="172"/>
      <c r="G67" s="172"/>
      <c r="H67" s="172"/>
      <c r="I67" s="173"/>
      <c r="J67" s="174">
        <f>J417</f>
        <v>0</v>
      </c>
      <c r="K67" s="175"/>
    </row>
    <row r="68" spans="2:11" s="8" customFormat="1" ht="19.9" customHeight="1">
      <c r="B68" s="169"/>
      <c r="C68" s="170"/>
      <c r="D68" s="171" t="s">
        <v>124</v>
      </c>
      <c r="E68" s="172"/>
      <c r="F68" s="172"/>
      <c r="G68" s="172"/>
      <c r="H68" s="172"/>
      <c r="I68" s="173"/>
      <c r="J68" s="174">
        <f>J469</f>
        <v>0</v>
      </c>
      <c r="K68" s="175"/>
    </row>
    <row r="69" spans="2:11" s="8" customFormat="1" ht="19.9" customHeight="1">
      <c r="B69" s="169"/>
      <c r="C69" s="170"/>
      <c r="D69" s="171" t="s">
        <v>125</v>
      </c>
      <c r="E69" s="172"/>
      <c r="F69" s="172"/>
      <c r="G69" s="172"/>
      <c r="H69" s="172"/>
      <c r="I69" s="173"/>
      <c r="J69" s="174">
        <f>J476</f>
        <v>0</v>
      </c>
      <c r="K69" s="175"/>
    </row>
    <row r="70" spans="2:11" s="7" customFormat="1" ht="24.95" customHeight="1">
      <c r="B70" s="162"/>
      <c r="C70" s="163"/>
      <c r="D70" s="164" t="s">
        <v>126</v>
      </c>
      <c r="E70" s="165"/>
      <c r="F70" s="165"/>
      <c r="G70" s="165"/>
      <c r="H70" s="165"/>
      <c r="I70" s="166"/>
      <c r="J70" s="167">
        <f>J478</f>
        <v>0</v>
      </c>
      <c r="K70" s="168"/>
    </row>
    <row r="71" spans="2:11" s="8" customFormat="1" ht="19.9" customHeight="1">
      <c r="B71" s="169"/>
      <c r="C71" s="170"/>
      <c r="D71" s="171" t="s">
        <v>127</v>
      </c>
      <c r="E71" s="172"/>
      <c r="F71" s="172"/>
      <c r="G71" s="172"/>
      <c r="H71" s="172"/>
      <c r="I71" s="173"/>
      <c r="J71" s="174">
        <f>J479</f>
        <v>0</v>
      </c>
      <c r="K71" s="175"/>
    </row>
    <row r="72" spans="2:11" s="8" customFormat="1" ht="19.9" customHeight="1">
      <c r="B72" s="169"/>
      <c r="C72" s="170"/>
      <c r="D72" s="171" t="s">
        <v>128</v>
      </c>
      <c r="E72" s="172"/>
      <c r="F72" s="172"/>
      <c r="G72" s="172"/>
      <c r="H72" s="172"/>
      <c r="I72" s="173"/>
      <c r="J72" s="174">
        <f>J503</f>
        <v>0</v>
      </c>
      <c r="K72" s="175"/>
    </row>
    <row r="73" spans="2:11" s="8" customFormat="1" ht="19.9" customHeight="1">
      <c r="B73" s="169"/>
      <c r="C73" s="170"/>
      <c r="D73" s="171" t="s">
        <v>129</v>
      </c>
      <c r="E73" s="172"/>
      <c r="F73" s="172"/>
      <c r="G73" s="172"/>
      <c r="H73" s="172"/>
      <c r="I73" s="173"/>
      <c r="J73" s="174">
        <f>J529</f>
        <v>0</v>
      </c>
      <c r="K73" s="175"/>
    </row>
    <row r="74" spans="2:11" s="8" customFormat="1" ht="19.9" customHeight="1">
      <c r="B74" s="169"/>
      <c r="C74" s="170"/>
      <c r="D74" s="171" t="s">
        <v>130</v>
      </c>
      <c r="E74" s="172"/>
      <c r="F74" s="172"/>
      <c r="G74" s="172"/>
      <c r="H74" s="172"/>
      <c r="I74" s="173"/>
      <c r="J74" s="174">
        <f>J564</f>
        <v>0</v>
      </c>
      <c r="K74" s="175"/>
    </row>
    <row r="75" spans="2:11" s="8" customFormat="1" ht="19.9" customHeight="1">
      <c r="B75" s="169"/>
      <c r="C75" s="170"/>
      <c r="D75" s="171" t="s">
        <v>131</v>
      </c>
      <c r="E75" s="172"/>
      <c r="F75" s="172"/>
      <c r="G75" s="172"/>
      <c r="H75" s="172"/>
      <c r="I75" s="173"/>
      <c r="J75" s="174">
        <f>J573</f>
        <v>0</v>
      </c>
      <c r="K75" s="175"/>
    </row>
    <row r="76" spans="2:11" s="8" customFormat="1" ht="19.9" customHeight="1">
      <c r="B76" s="169"/>
      <c r="C76" s="170"/>
      <c r="D76" s="171" t="s">
        <v>132</v>
      </c>
      <c r="E76" s="172"/>
      <c r="F76" s="172"/>
      <c r="G76" s="172"/>
      <c r="H76" s="172"/>
      <c r="I76" s="173"/>
      <c r="J76" s="174">
        <f>J577</f>
        <v>0</v>
      </c>
      <c r="K76" s="175"/>
    </row>
    <row r="77" spans="2:11" s="8" customFormat="1" ht="19.9" customHeight="1">
      <c r="B77" s="169"/>
      <c r="C77" s="170"/>
      <c r="D77" s="171" t="s">
        <v>134</v>
      </c>
      <c r="E77" s="172"/>
      <c r="F77" s="172"/>
      <c r="G77" s="172"/>
      <c r="H77" s="172"/>
      <c r="I77" s="173"/>
      <c r="J77" s="174">
        <f>J584</f>
        <v>0</v>
      </c>
      <c r="K77" s="175"/>
    </row>
    <row r="78" spans="2:11" s="8" customFormat="1" ht="19.9" customHeight="1">
      <c r="B78" s="169"/>
      <c r="C78" s="170"/>
      <c r="D78" s="171" t="s">
        <v>136</v>
      </c>
      <c r="E78" s="172"/>
      <c r="F78" s="172"/>
      <c r="G78" s="172"/>
      <c r="H78" s="172"/>
      <c r="I78" s="173"/>
      <c r="J78" s="174">
        <f>J619</f>
        <v>0</v>
      </c>
      <c r="K78" s="175"/>
    </row>
    <row r="79" spans="2:11" s="8" customFormat="1" ht="19.9" customHeight="1">
      <c r="B79" s="169"/>
      <c r="C79" s="170"/>
      <c r="D79" s="171" t="s">
        <v>137</v>
      </c>
      <c r="E79" s="172"/>
      <c r="F79" s="172"/>
      <c r="G79" s="172"/>
      <c r="H79" s="172"/>
      <c r="I79" s="173"/>
      <c r="J79" s="174">
        <f>J652</f>
        <v>0</v>
      </c>
      <c r="K79" s="175"/>
    </row>
    <row r="80" spans="2:11" s="8" customFormat="1" ht="19.9" customHeight="1">
      <c r="B80" s="169"/>
      <c r="C80" s="170"/>
      <c r="D80" s="171" t="s">
        <v>138</v>
      </c>
      <c r="E80" s="172"/>
      <c r="F80" s="172"/>
      <c r="G80" s="172"/>
      <c r="H80" s="172"/>
      <c r="I80" s="173"/>
      <c r="J80" s="174">
        <f>J667</f>
        <v>0</v>
      </c>
      <c r="K80" s="175"/>
    </row>
    <row r="81" spans="2:11" s="8" customFormat="1" ht="19.9" customHeight="1">
      <c r="B81" s="169"/>
      <c r="C81" s="170"/>
      <c r="D81" s="171" t="s">
        <v>140</v>
      </c>
      <c r="E81" s="172"/>
      <c r="F81" s="172"/>
      <c r="G81" s="172"/>
      <c r="H81" s="172"/>
      <c r="I81" s="173"/>
      <c r="J81" s="174">
        <f>J675</f>
        <v>0</v>
      </c>
      <c r="K81" s="175"/>
    </row>
    <row r="82" spans="2:11" s="8" customFormat="1" ht="19.9" customHeight="1">
      <c r="B82" s="169"/>
      <c r="C82" s="170"/>
      <c r="D82" s="171" t="s">
        <v>141</v>
      </c>
      <c r="E82" s="172"/>
      <c r="F82" s="172"/>
      <c r="G82" s="172"/>
      <c r="H82" s="172"/>
      <c r="I82" s="173"/>
      <c r="J82" s="174">
        <f>J681</f>
        <v>0</v>
      </c>
      <c r="K82" s="175"/>
    </row>
    <row r="83" spans="2:11" s="1" customFormat="1" ht="21.8" customHeight="1">
      <c r="B83" s="47"/>
      <c r="C83" s="48"/>
      <c r="D83" s="48"/>
      <c r="E83" s="48"/>
      <c r="F83" s="48"/>
      <c r="G83" s="48"/>
      <c r="H83" s="48"/>
      <c r="I83" s="131"/>
      <c r="J83" s="48"/>
      <c r="K83" s="52"/>
    </row>
    <row r="84" spans="2:11" s="1" customFormat="1" ht="6.95" customHeight="1">
      <c r="B84" s="68"/>
      <c r="C84" s="69"/>
      <c r="D84" s="69"/>
      <c r="E84" s="69"/>
      <c r="F84" s="69"/>
      <c r="G84" s="69"/>
      <c r="H84" s="69"/>
      <c r="I84" s="153"/>
      <c r="J84" s="69"/>
      <c r="K84" s="70"/>
    </row>
    <row r="88" spans="2:12" s="1" customFormat="1" ht="6.95" customHeight="1">
      <c r="B88" s="71"/>
      <c r="C88" s="72"/>
      <c r="D88" s="72"/>
      <c r="E88" s="72"/>
      <c r="F88" s="72"/>
      <c r="G88" s="72"/>
      <c r="H88" s="72"/>
      <c r="I88" s="154"/>
      <c r="J88" s="72"/>
      <c r="K88" s="72"/>
      <c r="L88" s="47"/>
    </row>
    <row r="89" spans="2:12" s="1" customFormat="1" ht="36.95" customHeight="1">
      <c r="B89" s="47"/>
      <c r="C89" s="73" t="s">
        <v>142</v>
      </c>
      <c r="I89" s="176"/>
      <c r="L89" s="47"/>
    </row>
    <row r="90" spans="2:12" s="1" customFormat="1" ht="6.95" customHeight="1">
      <c r="B90" s="47"/>
      <c r="I90" s="176"/>
      <c r="L90" s="47"/>
    </row>
    <row r="91" spans="2:12" s="1" customFormat="1" ht="14.4" customHeight="1">
      <c r="B91" s="47"/>
      <c r="C91" s="75" t="s">
        <v>19</v>
      </c>
      <c r="I91" s="176"/>
      <c r="L91" s="47"/>
    </row>
    <row r="92" spans="2:12" s="1" customFormat="1" ht="16.5" customHeight="1">
      <c r="B92" s="47"/>
      <c r="E92" s="177" t="str">
        <f>E7</f>
        <v>Snižování spotřeby energie - Školský objekt Chabařovická</v>
      </c>
      <c r="F92" s="75"/>
      <c r="G92" s="75"/>
      <c r="H92" s="75"/>
      <c r="I92" s="176"/>
      <c r="L92" s="47"/>
    </row>
    <row r="93" spans="2:12" s="1" customFormat="1" ht="14.4" customHeight="1">
      <c r="B93" s="47"/>
      <c r="C93" s="75" t="s">
        <v>106</v>
      </c>
      <c r="I93" s="176"/>
      <c r="L93" s="47"/>
    </row>
    <row r="94" spans="2:12" s="1" customFormat="1" ht="17.25" customHeight="1">
      <c r="B94" s="47"/>
      <c r="E94" s="78" t="str">
        <f>E9</f>
        <v>4 - Blok 9</v>
      </c>
      <c r="F94" s="1"/>
      <c r="G94" s="1"/>
      <c r="H94" s="1"/>
      <c r="I94" s="176"/>
      <c r="L94" s="47"/>
    </row>
    <row r="95" spans="2:12" s="1" customFormat="1" ht="6.95" customHeight="1">
      <c r="B95" s="47"/>
      <c r="I95" s="176"/>
      <c r="L95" s="47"/>
    </row>
    <row r="96" spans="2:12" s="1" customFormat="1" ht="18" customHeight="1">
      <c r="B96" s="47"/>
      <c r="C96" s="75" t="s">
        <v>24</v>
      </c>
      <c r="F96" s="178" t="str">
        <f>F12</f>
        <v>Chabařovická 1125/4, Praha 8</v>
      </c>
      <c r="I96" s="179" t="s">
        <v>26</v>
      </c>
      <c r="J96" s="80" t="str">
        <f>IF(J12="","",J12)</f>
        <v>13.3.2018</v>
      </c>
      <c r="L96" s="47"/>
    </row>
    <row r="97" spans="2:12" s="1" customFormat="1" ht="6.95" customHeight="1">
      <c r="B97" s="47"/>
      <c r="I97" s="176"/>
      <c r="L97" s="47"/>
    </row>
    <row r="98" spans="2:12" s="1" customFormat="1" ht="13.5">
      <c r="B98" s="47"/>
      <c r="C98" s="75" t="s">
        <v>28</v>
      </c>
      <c r="F98" s="178" t="str">
        <f>E15</f>
        <v xml:space="preserve">Servisní středisko pro správu svěřeného majetku </v>
      </c>
      <c r="I98" s="179" t="s">
        <v>34</v>
      </c>
      <c r="J98" s="178" t="str">
        <f>E21</f>
        <v>Le Nut Group s.r.o.</v>
      </c>
      <c r="L98" s="47"/>
    </row>
    <row r="99" spans="2:12" s="1" customFormat="1" ht="14.4" customHeight="1">
      <c r="B99" s="47"/>
      <c r="C99" s="75" t="s">
        <v>32</v>
      </c>
      <c r="F99" s="178" t="str">
        <f>IF(E18="","",E18)</f>
        <v/>
      </c>
      <c r="I99" s="176"/>
      <c r="L99" s="47"/>
    </row>
    <row r="100" spans="2:12" s="1" customFormat="1" ht="10.3" customHeight="1">
      <c r="B100" s="47"/>
      <c r="I100" s="176"/>
      <c r="L100" s="47"/>
    </row>
    <row r="101" spans="2:20" s="9" customFormat="1" ht="29.25" customHeight="1">
      <c r="B101" s="180"/>
      <c r="C101" s="181" t="s">
        <v>143</v>
      </c>
      <c r="D101" s="182" t="s">
        <v>58</v>
      </c>
      <c r="E101" s="182" t="s">
        <v>54</v>
      </c>
      <c r="F101" s="182" t="s">
        <v>144</v>
      </c>
      <c r="G101" s="182" t="s">
        <v>145</v>
      </c>
      <c r="H101" s="182" t="s">
        <v>146</v>
      </c>
      <c r="I101" s="183" t="s">
        <v>147</v>
      </c>
      <c r="J101" s="182" t="s">
        <v>111</v>
      </c>
      <c r="K101" s="184" t="s">
        <v>148</v>
      </c>
      <c r="L101" s="180"/>
      <c r="M101" s="93" t="s">
        <v>149</v>
      </c>
      <c r="N101" s="94" t="s">
        <v>43</v>
      </c>
      <c r="O101" s="94" t="s">
        <v>150</v>
      </c>
      <c r="P101" s="94" t="s">
        <v>151</v>
      </c>
      <c r="Q101" s="94" t="s">
        <v>152</v>
      </c>
      <c r="R101" s="94" t="s">
        <v>153</v>
      </c>
      <c r="S101" s="94" t="s">
        <v>154</v>
      </c>
      <c r="T101" s="95" t="s">
        <v>155</v>
      </c>
    </row>
    <row r="102" spans="2:63" s="1" customFormat="1" ht="29.25" customHeight="1">
      <c r="B102" s="47"/>
      <c r="C102" s="97" t="s">
        <v>112</v>
      </c>
      <c r="I102" s="176"/>
      <c r="J102" s="185">
        <f>BK102</f>
        <v>0</v>
      </c>
      <c r="L102" s="47"/>
      <c r="M102" s="96"/>
      <c r="N102" s="83"/>
      <c r="O102" s="83"/>
      <c r="P102" s="186">
        <f>P103+P478</f>
        <v>0</v>
      </c>
      <c r="Q102" s="83"/>
      <c r="R102" s="186">
        <f>R103+R478</f>
        <v>1.704671</v>
      </c>
      <c r="S102" s="83"/>
      <c r="T102" s="187">
        <f>T103+T478</f>
        <v>0</v>
      </c>
      <c r="AT102" s="25" t="s">
        <v>72</v>
      </c>
      <c r="AU102" s="25" t="s">
        <v>113</v>
      </c>
      <c r="BK102" s="188">
        <f>BK103+BK478</f>
        <v>0</v>
      </c>
    </row>
    <row r="103" spans="2:63" s="10" customFormat="1" ht="37.4" customHeight="1">
      <c r="B103" s="189"/>
      <c r="D103" s="190" t="s">
        <v>72</v>
      </c>
      <c r="E103" s="191" t="s">
        <v>156</v>
      </c>
      <c r="F103" s="191" t="s">
        <v>157</v>
      </c>
      <c r="I103" s="192"/>
      <c r="J103" s="193">
        <f>BK103</f>
        <v>0</v>
      </c>
      <c r="L103" s="189"/>
      <c r="M103" s="194"/>
      <c r="N103" s="195"/>
      <c r="O103" s="195"/>
      <c r="P103" s="196">
        <f>P104+P159+P169+P179+P221+P376+P377+P380+P389+P417+P469+P476</f>
        <v>0</v>
      </c>
      <c r="Q103" s="195"/>
      <c r="R103" s="196">
        <f>R104+R159+R169+R179+R221+R376+R377+R380+R389+R417+R469+R476</f>
        <v>0.000863</v>
      </c>
      <c r="S103" s="195"/>
      <c r="T103" s="197">
        <f>T104+T159+T169+T179+T221+T376+T377+T380+T389+T417+T469+T476</f>
        <v>0</v>
      </c>
      <c r="AR103" s="190" t="s">
        <v>78</v>
      </c>
      <c r="AT103" s="198" t="s">
        <v>72</v>
      </c>
      <c r="AU103" s="198" t="s">
        <v>73</v>
      </c>
      <c r="AY103" s="190" t="s">
        <v>158</v>
      </c>
      <c r="BK103" s="199">
        <f>BK104+BK159+BK169+BK179+BK221+BK376+BK377+BK380+BK389+BK417+BK469+BK476</f>
        <v>0</v>
      </c>
    </row>
    <row r="104" spans="2:63" s="10" customFormat="1" ht="19.9" customHeight="1">
      <c r="B104" s="189"/>
      <c r="D104" s="190" t="s">
        <v>72</v>
      </c>
      <c r="E104" s="200" t="s">
        <v>78</v>
      </c>
      <c r="F104" s="200" t="s">
        <v>159</v>
      </c>
      <c r="I104" s="192"/>
      <c r="J104" s="201">
        <f>BK104</f>
        <v>0</v>
      </c>
      <c r="L104" s="189"/>
      <c r="M104" s="194"/>
      <c r="N104" s="195"/>
      <c r="O104" s="195"/>
      <c r="P104" s="196">
        <f>SUM(P105:P158)</f>
        <v>0</v>
      </c>
      <c r="Q104" s="195"/>
      <c r="R104" s="196">
        <f>SUM(R105:R158)</f>
        <v>0.000863</v>
      </c>
      <c r="S104" s="195"/>
      <c r="T104" s="197">
        <f>SUM(T105:T158)</f>
        <v>0</v>
      </c>
      <c r="AR104" s="190" t="s">
        <v>78</v>
      </c>
      <c r="AT104" s="198" t="s">
        <v>72</v>
      </c>
      <c r="AU104" s="198" t="s">
        <v>78</v>
      </c>
      <c r="AY104" s="190" t="s">
        <v>158</v>
      </c>
      <c r="BK104" s="199">
        <f>SUM(BK105:BK158)</f>
        <v>0</v>
      </c>
    </row>
    <row r="105" spans="2:65" s="1" customFormat="1" ht="51" customHeight="1">
      <c r="B105" s="202"/>
      <c r="C105" s="203" t="s">
        <v>78</v>
      </c>
      <c r="D105" s="203" t="s">
        <v>160</v>
      </c>
      <c r="E105" s="204" t="s">
        <v>161</v>
      </c>
      <c r="F105" s="205" t="s">
        <v>162</v>
      </c>
      <c r="G105" s="206" t="s">
        <v>163</v>
      </c>
      <c r="H105" s="207">
        <v>25</v>
      </c>
      <c r="I105" s="208"/>
      <c r="J105" s="209">
        <f>ROUND(I105*H105,2)</f>
        <v>0</v>
      </c>
      <c r="K105" s="205" t="s">
        <v>164</v>
      </c>
      <c r="L105" s="47"/>
      <c r="M105" s="210" t="s">
        <v>5</v>
      </c>
      <c r="N105" s="211" t="s">
        <v>44</v>
      </c>
      <c r="O105" s="48"/>
      <c r="P105" s="212">
        <f>O105*H105</f>
        <v>0</v>
      </c>
      <c r="Q105" s="212">
        <v>0</v>
      </c>
      <c r="R105" s="212">
        <f>Q105*H105</f>
        <v>0</v>
      </c>
      <c r="S105" s="212">
        <v>0</v>
      </c>
      <c r="T105" s="213">
        <f>S105*H105</f>
        <v>0</v>
      </c>
      <c r="AR105" s="25" t="s">
        <v>88</v>
      </c>
      <c r="AT105" s="25" t="s">
        <v>160</v>
      </c>
      <c r="AU105" s="25" t="s">
        <v>82</v>
      </c>
      <c r="AY105" s="25" t="s">
        <v>158</v>
      </c>
      <c r="BE105" s="214">
        <f>IF(N105="základní",J105,0)</f>
        <v>0</v>
      </c>
      <c r="BF105" s="214">
        <f>IF(N105="snížená",J105,0)</f>
        <v>0</v>
      </c>
      <c r="BG105" s="214">
        <f>IF(N105="zákl. přenesená",J105,0)</f>
        <v>0</v>
      </c>
      <c r="BH105" s="214">
        <f>IF(N105="sníž. přenesená",J105,0)</f>
        <v>0</v>
      </c>
      <c r="BI105" s="214">
        <f>IF(N105="nulová",J105,0)</f>
        <v>0</v>
      </c>
      <c r="BJ105" s="25" t="s">
        <v>78</v>
      </c>
      <c r="BK105" s="214">
        <f>ROUND(I105*H105,2)</f>
        <v>0</v>
      </c>
      <c r="BL105" s="25" t="s">
        <v>88</v>
      </c>
      <c r="BM105" s="25" t="s">
        <v>3111</v>
      </c>
    </row>
    <row r="106" spans="2:51" s="11" customFormat="1" ht="13.5">
      <c r="B106" s="215"/>
      <c r="D106" s="216" t="s">
        <v>166</v>
      </c>
      <c r="E106" s="217" t="s">
        <v>5</v>
      </c>
      <c r="F106" s="218" t="s">
        <v>167</v>
      </c>
      <c r="H106" s="217" t="s">
        <v>5</v>
      </c>
      <c r="I106" s="219"/>
      <c r="L106" s="215"/>
      <c r="M106" s="220"/>
      <c r="N106" s="221"/>
      <c r="O106" s="221"/>
      <c r="P106" s="221"/>
      <c r="Q106" s="221"/>
      <c r="R106" s="221"/>
      <c r="S106" s="221"/>
      <c r="T106" s="222"/>
      <c r="AT106" s="217" t="s">
        <v>166</v>
      </c>
      <c r="AU106" s="217" t="s">
        <v>82</v>
      </c>
      <c r="AV106" s="11" t="s">
        <v>78</v>
      </c>
      <c r="AW106" s="11" t="s">
        <v>36</v>
      </c>
      <c r="AX106" s="11" t="s">
        <v>73</v>
      </c>
      <c r="AY106" s="217" t="s">
        <v>158</v>
      </c>
    </row>
    <row r="107" spans="2:51" s="11" customFormat="1" ht="13.5">
      <c r="B107" s="215"/>
      <c r="D107" s="216" t="s">
        <v>166</v>
      </c>
      <c r="E107" s="217" t="s">
        <v>5</v>
      </c>
      <c r="F107" s="218" t="s">
        <v>287</v>
      </c>
      <c r="H107" s="217" t="s">
        <v>5</v>
      </c>
      <c r="I107" s="219"/>
      <c r="L107" s="215"/>
      <c r="M107" s="220"/>
      <c r="N107" s="221"/>
      <c r="O107" s="221"/>
      <c r="P107" s="221"/>
      <c r="Q107" s="221"/>
      <c r="R107" s="221"/>
      <c r="S107" s="221"/>
      <c r="T107" s="222"/>
      <c r="AT107" s="217" t="s">
        <v>166</v>
      </c>
      <c r="AU107" s="217" t="s">
        <v>82</v>
      </c>
      <c r="AV107" s="11" t="s">
        <v>78</v>
      </c>
      <c r="AW107" s="11" t="s">
        <v>36</v>
      </c>
      <c r="AX107" s="11" t="s">
        <v>73</v>
      </c>
      <c r="AY107" s="217" t="s">
        <v>158</v>
      </c>
    </row>
    <row r="108" spans="2:51" s="12" customFormat="1" ht="13.5">
      <c r="B108" s="223"/>
      <c r="D108" s="216" t="s">
        <v>166</v>
      </c>
      <c r="E108" s="224" t="s">
        <v>5</v>
      </c>
      <c r="F108" s="225" t="s">
        <v>3112</v>
      </c>
      <c r="H108" s="226">
        <v>10</v>
      </c>
      <c r="I108" s="227"/>
      <c r="L108" s="223"/>
      <c r="M108" s="228"/>
      <c r="N108" s="229"/>
      <c r="O108" s="229"/>
      <c r="P108" s="229"/>
      <c r="Q108" s="229"/>
      <c r="R108" s="229"/>
      <c r="S108" s="229"/>
      <c r="T108" s="230"/>
      <c r="AT108" s="224" t="s">
        <v>166</v>
      </c>
      <c r="AU108" s="224" t="s">
        <v>82</v>
      </c>
      <c r="AV108" s="12" t="s">
        <v>82</v>
      </c>
      <c r="AW108" s="12" t="s">
        <v>36</v>
      </c>
      <c r="AX108" s="12" t="s">
        <v>73</v>
      </c>
      <c r="AY108" s="224" t="s">
        <v>158</v>
      </c>
    </row>
    <row r="109" spans="2:51" s="11" customFormat="1" ht="13.5">
      <c r="B109" s="215"/>
      <c r="D109" s="216" t="s">
        <v>166</v>
      </c>
      <c r="E109" s="217" t="s">
        <v>5</v>
      </c>
      <c r="F109" s="218" t="s">
        <v>680</v>
      </c>
      <c r="H109" s="217" t="s">
        <v>5</v>
      </c>
      <c r="I109" s="219"/>
      <c r="L109" s="215"/>
      <c r="M109" s="220"/>
      <c r="N109" s="221"/>
      <c r="O109" s="221"/>
      <c r="P109" s="221"/>
      <c r="Q109" s="221"/>
      <c r="R109" s="221"/>
      <c r="S109" s="221"/>
      <c r="T109" s="222"/>
      <c r="AT109" s="217" t="s">
        <v>166</v>
      </c>
      <c r="AU109" s="217" t="s">
        <v>82</v>
      </c>
      <c r="AV109" s="11" t="s">
        <v>78</v>
      </c>
      <c r="AW109" s="11" t="s">
        <v>36</v>
      </c>
      <c r="AX109" s="11" t="s">
        <v>73</v>
      </c>
      <c r="AY109" s="217" t="s">
        <v>158</v>
      </c>
    </row>
    <row r="110" spans="2:51" s="12" customFormat="1" ht="13.5">
      <c r="B110" s="223"/>
      <c r="D110" s="216" t="s">
        <v>166</v>
      </c>
      <c r="E110" s="224" t="s">
        <v>5</v>
      </c>
      <c r="F110" s="225" t="s">
        <v>1946</v>
      </c>
      <c r="H110" s="226">
        <v>15</v>
      </c>
      <c r="I110" s="227"/>
      <c r="L110" s="223"/>
      <c r="M110" s="228"/>
      <c r="N110" s="229"/>
      <c r="O110" s="229"/>
      <c r="P110" s="229"/>
      <c r="Q110" s="229"/>
      <c r="R110" s="229"/>
      <c r="S110" s="229"/>
      <c r="T110" s="230"/>
      <c r="AT110" s="224" t="s">
        <v>166</v>
      </c>
      <c r="AU110" s="224" t="s">
        <v>82</v>
      </c>
      <c r="AV110" s="12" t="s">
        <v>82</v>
      </c>
      <c r="AW110" s="12" t="s">
        <v>36</v>
      </c>
      <c r="AX110" s="12" t="s">
        <v>73</v>
      </c>
      <c r="AY110" s="224" t="s">
        <v>158</v>
      </c>
    </row>
    <row r="111" spans="2:51" s="13" customFormat="1" ht="13.5">
      <c r="B111" s="231"/>
      <c r="D111" s="216" t="s">
        <v>166</v>
      </c>
      <c r="E111" s="232" t="s">
        <v>5</v>
      </c>
      <c r="F111" s="233" t="s">
        <v>169</v>
      </c>
      <c r="H111" s="234">
        <v>25</v>
      </c>
      <c r="I111" s="235"/>
      <c r="L111" s="231"/>
      <c r="M111" s="236"/>
      <c r="N111" s="237"/>
      <c r="O111" s="237"/>
      <c r="P111" s="237"/>
      <c r="Q111" s="237"/>
      <c r="R111" s="237"/>
      <c r="S111" s="237"/>
      <c r="T111" s="238"/>
      <c r="AT111" s="232" t="s">
        <v>166</v>
      </c>
      <c r="AU111" s="232" t="s">
        <v>82</v>
      </c>
      <c r="AV111" s="13" t="s">
        <v>88</v>
      </c>
      <c r="AW111" s="13" t="s">
        <v>36</v>
      </c>
      <c r="AX111" s="13" t="s">
        <v>78</v>
      </c>
      <c r="AY111" s="232" t="s">
        <v>158</v>
      </c>
    </row>
    <row r="112" spans="2:65" s="1" customFormat="1" ht="38.25" customHeight="1">
      <c r="B112" s="202"/>
      <c r="C112" s="203" t="s">
        <v>82</v>
      </c>
      <c r="D112" s="203" t="s">
        <v>160</v>
      </c>
      <c r="E112" s="204" t="s">
        <v>175</v>
      </c>
      <c r="F112" s="205" t="s">
        <v>176</v>
      </c>
      <c r="G112" s="206" t="s">
        <v>163</v>
      </c>
      <c r="H112" s="207">
        <v>73.56</v>
      </c>
      <c r="I112" s="208"/>
      <c r="J112" s="209">
        <f>ROUND(I112*H112,2)</f>
        <v>0</v>
      </c>
      <c r="K112" s="205" t="s">
        <v>164</v>
      </c>
      <c r="L112" s="47"/>
      <c r="M112" s="210" t="s">
        <v>5</v>
      </c>
      <c r="N112" s="211" t="s">
        <v>44</v>
      </c>
      <c r="O112" s="48"/>
      <c r="P112" s="212">
        <f>O112*H112</f>
        <v>0</v>
      </c>
      <c r="Q112" s="212">
        <v>0</v>
      </c>
      <c r="R112" s="212">
        <f>Q112*H112</f>
        <v>0</v>
      </c>
      <c r="S112" s="212">
        <v>0</v>
      </c>
      <c r="T112" s="213">
        <f>S112*H112</f>
        <v>0</v>
      </c>
      <c r="AR112" s="25" t="s">
        <v>88</v>
      </c>
      <c r="AT112" s="25" t="s">
        <v>160</v>
      </c>
      <c r="AU112" s="25" t="s">
        <v>82</v>
      </c>
      <c r="AY112" s="25" t="s">
        <v>158</v>
      </c>
      <c r="BE112" s="214">
        <f>IF(N112="základní",J112,0)</f>
        <v>0</v>
      </c>
      <c r="BF112" s="214">
        <f>IF(N112="snížená",J112,0)</f>
        <v>0</v>
      </c>
      <c r="BG112" s="214">
        <f>IF(N112="zákl. přenesená",J112,0)</f>
        <v>0</v>
      </c>
      <c r="BH112" s="214">
        <f>IF(N112="sníž. přenesená",J112,0)</f>
        <v>0</v>
      </c>
      <c r="BI112" s="214">
        <f>IF(N112="nulová",J112,0)</f>
        <v>0</v>
      </c>
      <c r="BJ112" s="25" t="s">
        <v>78</v>
      </c>
      <c r="BK112" s="214">
        <f>ROUND(I112*H112,2)</f>
        <v>0</v>
      </c>
      <c r="BL112" s="25" t="s">
        <v>88</v>
      </c>
      <c r="BM112" s="25" t="s">
        <v>3113</v>
      </c>
    </row>
    <row r="113" spans="2:51" s="11" customFormat="1" ht="13.5">
      <c r="B113" s="215"/>
      <c r="D113" s="216" t="s">
        <v>166</v>
      </c>
      <c r="E113" s="217" t="s">
        <v>5</v>
      </c>
      <c r="F113" s="218" t="s">
        <v>2371</v>
      </c>
      <c r="H113" s="217" t="s">
        <v>5</v>
      </c>
      <c r="I113" s="219"/>
      <c r="L113" s="215"/>
      <c r="M113" s="220"/>
      <c r="N113" s="221"/>
      <c r="O113" s="221"/>
      <c r="P113" s="221"/>
      <c r="Q113" s="221"/>
      <c r="R113" s="221"/>
      <c r="S113" s="221"/>
      <c r="T113" s="222"/>
      <c r="AT113" s="217" t="s">
        <v>166</v>
      </c>
      <c r="AU113" s="217" t="s">
        <v>82</v>
      </c>
      <c r="AV113" s="11" t="s">
        <v>78</v>
      </c>
      <c r="AW113" s="11" t="s">
        <v>36</v>
      </c>
      <c r="AX113" s="11" t="s">
        <v>73</v>
      </c>
      <c r="AY113" s="217" t="s">
        <v>158</v>
      </c>
    </row>
    <row r="114" spans="2:51" s="12" customFormat="1" ht="13.5">
      <c r="B114" s="223"/>
      <c r="D114" s="216" t="s">
        <v>166</v>
      </c>
      <c r="E114" s="224" t="s">
        <v>5</v>
      </c>
      <c r="F114" s="225" t="s">
        <v>3114</v>
      </c>
      <c r="H114" s="226">
        <v>22.56</v>
      </c>
      <c r="I114" s="227"/>
      <c r="L114" s="223"/>
      <c r="M114" s="228"/>
      <c r="N114" s="229"/>
      <c r="O114" s="229"/>
      <c r="P114" s="229"/>
      <c r="Q114" s="229"/>
      <c r="R114" s="229"/>
      <c r="S114" s="229"/>
      <c r="T114" s="230"/>
      <c r="AT114" s="224" t="s">
        <v>166</v>
      </c>
      <c r="AU114" s="224" t="s">
        <v>82</v>
      </c>
      <c r="AV114" s="12" t="s">
        <v>82</v>
      </c>
      <c r="AW114" s="12" t="s">
        <v>36</v>
      </c>
      <c r="AX114" s="12" t="s">
        <v>73</v>
      </c>
      <c r="AY114" s="224" t="s">
        <v>158</v>
      </c>
    </row>
    <row r="115" spans="2:51" s="12" customFormat="1" ht="13.5">
      <c r="B115" s="223"/>
      <c r="D115" s="216" t="s">
        <v>166</v>
      </c>
      <c r="E115" s="224" t="s">
        <v>5</v>
      </c>
      <c r="F115" s="225" t="s">
        <v>3115</v>
      </c>
      <c r="H115" s="226">
        <v>51</v>
      </c>
      <c r="I115" s="227"/>
      <c r="L115" s="223"/>
      <c r="M115" s="228"/>
      <c r="N115" s="229"/>
      <c r="O115" s="229"/>
      <c r="P115" s="229"/>
      <c r="Q115" s="229"/>
      <c r="R115" s="229"/>
      <c r="S115" s="229"/>
      <c r="T115" s="230"/>
      <c r="AT115" s="224" t="s">
        <v>166</v>
      </c>
      <c r="AU115" s="224" t="s">
        <v>82</v>
      </c>
      <c r="AV115" s="12" t="s">
        <v>82</v>
      </c>
      <c r="AW115" s="12" t="s">
        <v>36</v>
      </c>
      <c r="AX115" s="12" t="s">
        <v>73</v>
      </c>
      <c r="AY115" s="224" t="s">
        <v>158</v>
      </c>
    </row>
    <row r="116" spans="2:51" s="13" customFormat="1" ht="13.5">
      <c r="B116" s="231"/>
      <c r="D116" s="216" t="s">
        <v>166</v>
      </c>
      <c r="E116" s="232" t="s">
        <v>5</v>
      </c>
      <c r="F116" s="233" t="s">
        <v>169</v>
      </c>
      <c r="H116" s="234">
        <v>73.56</v>
      </c>
      <c r="I116" s="235"/>
      <c r="L116" s="231"/>
      <c r="M116" s="236"/>
      <c r="N116" s="237"/>
      <c r="O116" s="237"/>
      <c r="P116" s="237"/>
      <c r="Q116" s="237"/>
      <c r="R116" s="237"/>
      <c r="S116" s="237"/>
      <c r="T116" s="238"/>
      <c r="AT116" s="232" t="s">
        <v>166</v>
      </c>
      <c r="AU116" s="232" t="s">
        <v>82</v>
      </c>
      <c r="AV116" s="13" t="s">
        <v>88</v>
      </c>
      <c r="AW116" s="13" t="s">
        <v>36</v>
      </c>
      <c r="AX116" s="13" t="s">
        <v>78</v>
      </c>
      <c r="AY116" s="232" t="s">
        <v>158</v>
      </c>
    </row>
    <row r="117" spans="2:65" s="1" customFormat="1" ht="38.25" customHeight="1">
      <c r="B117" s="202"/>
      <c r="C117" s="203" t="s">
        <v>85</v>
      </c>
      <c r="D117" s="203" t="s">
        <v>160</v>
      </c>
      <c r="E117" s="204" t="s">
        <v>180</v>
      </c>
      <c r="F117" s="205" t="s">
        <v>181</v>
      </c>
      <c r="G117" s="206" t="s">
        <v>182</v>
      </c>
      <c r="H117" s="207">
        <v>121.844</v>
      </c>
      <c r="I117" s="208"/>
      <c r="J117" s="209">
        <f>ROUND(I117*H117,2)</f>
        <v>0</v>
      </c>
      <c r="K117" s="205" t="s">
        <v>172</v>
      </c>
      <c r="L117" s="47"/>
      <c r="M117" s="210" t="s">
        <v>5</v>
      </c>
      <c r="N117" s="211" t="s">
        <v>44</v>
      </c>
      <c r="O117" s="48"/>
      <c r="P117" s="212">
        <f>O117*H117</f>
        <v>0</v>
      </c>
      <c r="Q117" s="212">
        <v>0</v>
      </c>
      <c r="R117" s="212">
        <f>Q117*H117</f>
        <v>0</v>
      </c>
      <c r="S117" s="212">
        <v>0</v>
      </c>
      <c r="T117" s="213">
        <f>S117*H117</f>
        <v>0</v>
      </c>
      <c r="AR117" s="25" t="s">
        <v>88</v>
      </c>
      <c r="AT117" s="25" t="s">
        <v>160</v>
      </c>
      <c r="AU117" s="25" t="s">
        <v>82</v>
      </c>
      <c r="AY117" s="25" t="s">
        <v>158</v>
      </c>
      <c r="BE117" s="214">
        <f>IF(N117="základní",J117,0)</f>
        <v>0</v>
      </c>
      <c r="BF117" s="214">
        <f>IF(N117="snížená",J117,0)</f>
        <v>0</v>
      </c>
      <c r="BG117" s="214">
        <f>IF(N117="zákl. přenesená",J117,0)</f>
        <v>0</v>
      </c>
      <c r="BH117" s="214">
        <f>IF(N117="sníž. přenesená",J117,0)</f>
        <v>0</v>
      </c>
      <c r="BI117" s="214">
        <f>IF(N117="nulová",J117,0)</f>
        <v>0</v>
      </c>
      <c r="BJ117" s="25" t="s">
        <v>78</v>
      </c>
      <c r="BK117" s="214">
        <f>ROUND(I117*H117,2)</f>
        <v>0</v>
      </c>
      <c r="BL117" s="25" t="s">
        <v>88</v>
      </c>
      <c r="BM117" s="25" t="s">
        <v>3116</v>
      </c>
    </row>
    <row r="118" spans="2:51" s="11" customFormat="1" ht="13.5">
      <c r="B118" s="215"/>
      <c r="D118" s="216" t="s">
        <v>166</v>
      </c>
      <c r="E118" s="217" t="s">
        <v>5</v>
      </c>
      <c r="F118" s="218" t="s">
        <v>184</v>
      </c>
      <c r="H118" s="217" t="s">
        <v>5</v>
      </c>
      <c r="I118" s="219"/>
      <c r="L118" s="215"/>
      <c r="M118" s="220"/>
      <c r="N118" s="221"/>
      <c r="O118" s="221"/>
      <c r="P118" s="221"/>
      <c r="Q118" s="221"/>
      <c r="R118" s="221"/>
      <c r="S118" s="221"/>
      <c r="T118" s="222"/>
      <c r="AT118" s="217" t="s">
        <v>166</v>
      </c>
      <c r="AU118" s="217" t="s">
        <v>82</v>
      </c>
      <c r="AV118" s="11" t="s">
        <v>78</v>
      </c>
      <c r="AW118" s="11" t="s">
        <v>36</v>
      </c>
      <c r="AX118" s="11" t="s">
        <v>73</v>
      </c>
      <c r="AY118" s="217" t="s">
        <v>158</v>
      </c>
    </row>
    <row r="119" spans="2:51" s="11" customFormat="1" ht="13.5">
      <c r="B119" s="215"/>
      <c r="D119" s="216" t="s">
        <v>166</v>
      </c>
      <c r="E119" s="217" t="s">
        <v>5</v>
      </c>
      <c r="F119" s="218" t="s">
        <v>185</v>
      </c>
      <c r="H119" s="217" t="s">
        <v>5</v>
      </c>
      <c r="I119" s="219"/>
      <c r="L119" s="215"/>
      <c r="M119" s="220"/>
      <c r="N119" s="221"/>
      <c r="O119" s="221"/>
      <c r="P119" s="221"/>
      <c r="Q119" s="221"/>
      <c r="R119" s="221"/>
      <c r="S119" s="221"/>
      <c r="T119" s="222"/>
      <c r="AT119" s="217" t="s">
        <v>166</v>
      </c>
      <c r="AU119" s="217" t="s">
        <v>82</v>
      </c>
      <c r="AV119" s="11" t="s">
        <v>78</v>
      </c>
      <c r="AW119" s="11" t="s">
        <v>36</v>
      </c>
      <c r="AX119" s="11" t="s">
        <v>73</v>
      </c>
      <c r="AY119" s="217" t="s">
        <v>158</v>
      </c>
    </row>
    <row r="120" spans="2:51" s="12" customFormat="1" ht="13.5">
      <c r="B120" s="223"/>
      <c r="D120" s="216" t="s">
        <v>166</v>
      </c>
      <c r="E120" s="224" t="s">
        <v>5</v>
      </c>
      <c r="F120" s="225" t="s">
        <v>3117</v>
      </c>
      <c r="H120" s="226">
        <v>64.344</v>
      </c>
      <c r="I120" s="227"/>
      <c r="L120" s="223"/>
      <c r="M120" s="228"/>
      <c r="N120" s="229"/>
      <c r="O120" s="229"/>
      <c r="P120" s="229"/>
      <c r="Q120" s="229"/>
      <c r="R120" s="229"/>
      <c r="S120" s="229"/>
      <c r="T120" s="230"/>
      <c r="AT120" s="224" t="s">
        <v>166</v>
      </c>
      <c r="AU120" s="224" t="s">
        <v>82</v>
      </c>
      <c r="AV120" s="12" t="s">
        <v>82</v>
      </c>
      <c r="AW120" s="12" t="s">
        <v>36</v>
      </c>
      <c r="AX120" s="12" t="s">
        <v>73</v>
      </c>
      <c r="AY120" s="224" t="s">
        <v>158</v>
      </c>
    </row>
    <row r="121" spans="2:51" s="11" customFormat="1" ht="13.5">
      <c r="B121" s="215"/>
      <c r="D121" s="216" t="s">
        <v>166</v>
      </c>
      <c r="E121" s="217" t="s">
        <v>5</v>
      </c>
      <c r="F121" s="218" t="s">
        <v>187</v>
      </c>
      <c r="H121" s="217" t="s">
        <v>5</v>
      </c>
      <c r="I121" s="219"/>
      <c r="L121" s="215"/>
      <c r="M121" s="220"/>
      <c r="N121" s="221"/>
      <c r="O121" s="221"/>
      <c r="P121" s="221"/>
      <c r="Q121" s="221"/>
      <c r="R121" s="221"/>
      <c r="S121" s="221"/>
      <c r="T121" s="222"/>
      <c r="AT121" s="217" t="s">
        <v>166</v>
      </c>
      <c r="AU121" s="217" t="s">
        <v>82</v>
      </c>
      <c r="AV121" s="11" t="s">
        <v>78</v>
      </c>
      <c r="AW121" s="11" t="s">
        <v>36</v>
      </c>
      <c r="AX121" s="11" t="s">
        <v>73</v>
      </c>
      <c r="AY121" s="217" t="s">
        <v>158</v>
      </c>
    </row>
    <row r="122" spans="2:51" s="12" customFormat="1" ht="13.5">
      <c r="B122" s="223"/>
      <c r="D122" s="216" t="s">
        <v>166</v>
      </c>
      <c r="E122" s="224" t="s">
        <v>5</v>
      </c>
      <c r="F122" s="225" t="s">
        <v>3118</v>
      </c>
      <c r="H122" s="226">
        <v>57.5</v>
      </c>
      <c r="I122" s="227"/>
      <c r="L122" s="223"/>
      <c r="M122" s="228"/>
      <c r="N122" s="229"/>
      <c r="O122" s="229"/>
      <c r="P122" s="229"/>
      <c r="Q122" s="229"/>
      <c r="R122" s="229"/>
      <c r="S122" s="229"/>
      <c r="T122" s="230"/>
      <c r="AT122" s="224" t="s">
        <v>166</v>
      </c>
      <c r="AU122" s="224" t="s">
        <v>82</v>
      </c>
      <c r="AV122" s="12" t="s">
        <v>82</v>
      </c>
      <c r="AW122" s="12" t="s">
        <v>36</v>
      </c>
      <c r="AX122" s="12" t="s">
        <v>73</v>
      </c>
      <c r="AY122" s="224" t="s">
        <v>158</v>
      </c>
    </row>
    <row r="123" spans="2:51" s="12" customFormat="1" ht="13.5">
      <c r="B123" s="223"/>
      <c r="D123" s="216" t="s">
        <v>166</v>
      </c>
      <c r="E123" s="224" t="s">
        <v>5</v>
      </c>
      <c r="F123" s="225" t="s">
        <v>5</v>
      </c>
      <c r="H123" s="226">
        <v>0</v>
      </c>
      <c r="I123" s="227"/>
      <c r="L123" s="223"/>
      <c r="M123" s="228"/>
      <c r="N123" s="229"/>
      <c r="O123" s="229"/>
      <c r="P123" s="229"/>
      <c r="Q123" s="229"/>
      <c r="R123" s="229"/>
      <c r="S123" s="229"/>
      <c r="T123" s="230"/>
      <c r="AT123" s="224" t="s">
        <v>166</v>
      </c>
      <c r="AU123" s="224" t="s">
        <v>82</v>
      </c>
      <c r="AV123" s="12" t="s">
        <v>82</v>
      </c>
      <c r="AW123" s="12" t="s">
        <v>36</v>
      </c>
      <c r="AX123" s="12" t="s">
        <v>73</v>
      </c>
      <c r="AY123" s="224" t="s">
        <v>158</v>
      </c>
    </row>
    <row r="124" spans="2:51" s="13" customFormat="1" ht="13.5">
      <c r="B124" s="231"/>
      <c r="D124" s="216" t="s">
        <v>166</v>
      </c>
      <c r="E124" s="232" t="s">
        <v>5</v>
      </c>
      <c r="F124" s="233" t="s">
        <v>169</v>
      </c>
      <c r="H124" s="234">
        <v>121.844</v>
      </c>
      <c r="I124" s="235"/>
      <c r="L124" s="231"/>
      <c r="M124" s="236"/>
      <c r="N124" s="237"/>
      <c r="O124" s="237"/>
      <c r="P124" s="237"/>
      <c r="Q124" s="237"/>
      <c r="R124" s="237"/>
      <c r="S124" s="237"/>
      <c r="T124" s="238"/>
      <c r="AT124" s="232" t="s">
        <v>166</v>
      </c>
      <c r="AU124" s="232" t="s">
        <v>82</v>
      </c>
      <c r="AV124" s="13" t="s">
        <v>88</v>
      </c>
      <c r="AW124" s="13" t="s">
        <v>36</v>
      </c>
      <c r="AX124" s="13" t="s">
        <v>78</v>
      </c>
      <c r="AY124" s="232" t="s">
        <v>158</v>
      </c>
    </row>
    <row r="125" spans="2:65" s="1" customFormat="1" ht="38.25" customHeight="1">
      <c r="B125" s="202"/>
      <c r="C125" s="203" t="s">
        <v>88</v>
      </c>
      <c r="D125" s="203" t="s">
        <v>160</v>
      </c>
      <c r="E125" s="204" t="s">
        <v>191</v>
      </c>
      <c r="F125" s="205" t="s">
        <v>192</v>
      </c>
      <c r="G125" s="206" t="s">
        <v>182</v>
      </c>
      <c r="H125" s="207">
        <v>121.844</v>
      </c>
      <c r="I125" s="208"/>
      <c r="J125" s="209">
        <f>ROUND(I125*H125,2)</f>
        <v>0</v>
      </c>
      <c r="K125" s="205" t="s">
        <v>164</v>
      </c>
      <c r="L125" s="47"/>
      <c r="M125" s="210" t="s">
        <v>5</v>
      </c>
      <c r="N125" s="211" t="s">
        <v>44</v>
      </c>
      <c r="O125" s="48"/>
      <c r="P125" s="212">
        <f>O125*H125</f>
        <v>0</v>
      </c>
      <c r="Q125" s="212">
        <v>0</v>
      </c>
      <c r="R125" s="212">
        <f>Q125*H125</f>
        <v>0</v>
      </c>
      <c r="S125" s="212">
        <v>0</v>
      </c>
      <c r="T125" s="213">
        <f>S125*H125</f>
        <v>0</v>
      </c>
      <c r="AR125" s="25" t="s">
        <v>88</v>
      </c>
      <c r="AT125" s="25" t="s">
        <v>160</v>
      </c>
      <c r="AU125" s="25" t="s">
        <v>82</v>
      </c>
      <c r="AY125" s="25" t="s">
        <v>158</v>
      </c>
      <c r="BE125" s="214">
        <f>IF(N125="základní",J125,0)</f>
        <v>0</v>
      </c>
      <c r="BF125" s="214">
        <f>IF(N125="snížená",J125,0)</f>
        <v>0</v>
      </c>
      <c r="BG125" s="214">
        <f>IF(N125="zákl. přenesená",J125,0)</f>
        <v>0</v>
      </c>
      <c r="BH125" s="214">
        <f>IF(N125="sníž. přenesená",J125,0)</f>
        <v>0</v>
      </c>
      <c r="BI125" s="214">
        <f>IF(N125="nulová",J125,0)</f>
        <v>0</v>
      </c>
      <c r="BJ125" s="25" t="s">
        <v>78</v>
      </c>
      <c r="BK125" s="214">
        <f>ROUND(I125*H125,2)</f>
        <v>0</v>
      </c>
      <c r="BL125" s="25" t="s">
        <v>88</v>
      </c>
      <c r="BM125" s="25" t="s">
        <v>3119</v>
      </c>
    </row>
    <row r="126" spans="2:65" s="1" customFormat="1" ht="38.25" customHeight="1">
      <c r="B126" s="202"/>
      <c r="C126" s="203" t="s">
        <v>91</v>
      </c>
      <c r="D126" s="203" t="s">
        <v>160</v>
      </c>
      <c r="E126" s="204" t="s">
        <v>217</v>
      </c>
      <c r="F126" s="205" t="s">
        <v>218</v>
      </c>
      <c r="G126" s="206" t="s">
        <v>182</v>
      </c>
      <c r="H126" s="207">
        <v>243.688</v>
      </c>
      <c r="I126" s="208"/>
      <c r="J126" s="209">
        <f>ROUND(I126*H126,2)</f>
        <v>0</v>
      </c>
      <c r="K126" s="205" t="s">
        <v>164</v>
      </c>
      <c r="L126" s="47"/>
      <c r="M126" s="210" t="s">
        <v>5</v>
      </c>
      <c r="N126" s="211" t="s">
        <v>44</v>
      </c>
      <c r="O126" s="48"/>
      <c r="P126" s="212">
        <f>O126*H126</f>
        <v>0</v>
      </c>
      <c r="Q126" s="212">
        <v>0</v>
      </c>
      <c r="R126" s="212">
        <f>Q126*H126</f>
        <v>0</v>
      </c>
      <c r="S126" s="212">
        <v>0</v>
      </c>
      <c r="T126" s="213">
        <f>S126*H126</f>
        <v>0</v>
      </c>
      <c r="AR126" s="25" t="s">
        <v>88</v>
      </c>
      <c r="AT126" s="25" t="s">
        <v>160</v>
      </c>
      <c r="AU126" s="25" t="s">
        <v>82</v>
      </c>
      <c r="AY126" s="25" t="s">
        <v>158</v>
      </c>
      <c r="BE126" s="214">
        <f>IF(N126="základní",J126,0)</f>
        <v>0</v>
      </c>
      <c r="BF126" s="214">
        <f>IF(N126="snížená",J126,0)</f>
        <v>0</v>
      </c>
      <c r="BG126" s="214">
        <f>IF(N126="zákl. přenesená",J126,0)</f>
        <v>0</v>
      </c>
      <c r="BH126" s="214">
        <f>IF(N126="sníž. přenesená",J126,0)</f>
        <v>0</v>
      </c>
      <c r="BI126" s="214">
        <f>IF(N126="nulová",J126,0)</f>
        <v>0</v>
      </c>
      <c r="BJ126" s="25" t="s">
        <v>78</v>
      </c>
      <c r="BK126" s="214">
        <f>ROUND(I126*H126,2)</f>
        <v>0</v>
      </c>
      <c r="BL126" s="25" t="s">
        <v>88</v>
      </c>
      <c r="BM126" s="25" t="s">
        <v>3120</v>
      </c>
    </row>
    <row r="127" spans="2:51" s="11" customFormat="1" ht="13.5">
      <c r="B127" s="215"/>
      <c r="D127" s="216" t="s">
        <v>166</v>
      </c>
      <c r="E127" s="217" t="s">
        <v>5</v>
      </c>
      <c r="F127" s="218" t="s">
        <v>220</v>
      </c>
      <c r="H127" s="217" t="s">
        <v>5</v>
      </c>
      <c r="I127" s="219"/>
      <c r="L127" s="215"/>
      <c r="M127" s="220"/>
      <c r="N127" s="221"/>
      <c r="O127" s="221"/>
      <c r="P127" s="221"/>
      <c r="Q127" s="221"/>
      <c r="R127" s="221"/>
      <c r="S127" s="221"/>
      <c r="T127" s="222"/>
      <c r="AT127" s="217" t="s">
        <v>166</v>
      </c>
      <c r="AU127" s="217" t="s">
        <v>82</v>
      </c>
      <c r="AV127" s="11" t="s">
        <v>78</v>
      </c>
      <c r="AW127" s="11" t="s">
        <v>36</v>
      </c>
      <c r="AX127" s="11" t="s">
        <v>73</v>
      </c>
      <c r="AY127" s="217" t="s">
        <v>158</v>
      </c>
    </row>
    <row r="128" spans="2:51" s="12" customFormat="1" ht="13.5">
      <c r="B128" s="223"/>
      <c r="D128" s="216" t="s">
        <v>166</v>
      </c>
      <c r="E128" s="224" t="s">
        <v>5</v>
      </c>
      <c r="F128" s="225" t="s">
        <v>3121</v>
      </c>
      <c r="H128" s="226">
        <v>121.844</v>
      </c>
      <c r="I128" s="227"/>
      <c r="L128" s="223"/>
      <c r="M128" s="228"/>
      <c r="N128" s="229"/>
      <c r="O128" s="229"/>
      <c r="P128" s="229"/>
      <c r="Q128" s="229"/>
      <c r="R128" s="229"/>
      <c r="S128" s="229"/>
      <c r="T128" s="230"/>
      <c r="AT128" s="224" t="s">
        <v>166</v>
      </c>
      <c r="AU128" s="224" t="s">
        <v>82</v>
      </c>
      <c r="AV128" s="12" t="s">
        <v>82</v>
      </c>
      <c r="AW128" s="12" t="s">
        <v>36</v>
      </c>
      <c r="AX128" s="12" t="s">
        <v>73</v>
      </c>
      <c r="AY128" s="224" t="s">
        <v>158</v>
      </c>
    </row>
    <row r="129" spans="2:51" s="11" customFormat="1" ht="13.5">
      <c r="B129" s="215"/>
      <c r="D129" s="216" t="s">
        <v>166</v>
      </c>
      <c r="E129" s="217" t="s">
        <v>5</v>
      </c>
      <c r="F129" s="218" t="s">
        <v>222</v>
      </c>
      <c r="H129" s="217" t="s">
        <v>5</v>
      </c>
      <c r="I129" s="219"/>
      <c r="L129" s="215"/>
      <c r="M129" s="220"/>
      <c r="N129" s="221"/>
      <c r="O129" s="221"/>
      <c r="P129" s="221"/>
      <c r="Q129" s="221"/>
      <c r="R129" s="221"/>
      <c r="S129" s="221"/>
      <c r="T129" s="222"/>
      <c r="AT129" s="217" t="s">
        <v>166</v>
      </c>
      <c r="AU129" s="217" t="s">
        <v>82</v>
      </c>
      <c r="AV129" s="11" t="s">
        <v>78</v>
      </c>
      <c r="AW129" s="11" t="s">
        <v>36</v>
      </c>
      <c r="AX129" s="11" t="s">
        <v>73</v>
      </c>
      <c r="AY129" s="217" t="s">
        <v>158</v>
      </c>
    </row>
    <row r="130" spans="2:51" s="12" customFormat="1" ht="13.5">
      <c r="B130" s="223"/>
      <c r="D130" s="216" t="s">
        <v>166</v>
      </c>
      <c r="E130" s="224" t="s">
        <v>5</v>
      </c>
      <c r="F130" s="225" t="s">
        <v>3122</v>
      </c>
      <c r="H130" s="226">
        <v>121.844</v>
      </c>
      <c r="I130" s="227"/>
      <c r="L130" s="223"/>
      <c r="M130" s="228"/>
      <c r="N130" s="229"/>
      <c r="O130" s="229"/>
      <c r="P130" s="229"/>
      <c r="Q130" s="229"/>
      <c r="R130" s="229"/>
      <c r="S130" s="229"/>
      <c r="T130" s="230"/>
      <c r="AT130" s="224" t="s">
        <v>166</v>
      </c>
      <c r="AU130" s="224" t="s">
        <v>82</v>
      </c>
      <c r="AV130" s="12" t="s">
        <v>82</v>
      </c>
      <c r="AW130" s="12" t="s">
        <v>36</v>
      </c>
      <c r="AX130" s="12" t="s">
        <v>73</v>
      </c>
      <c r="AY130" s="224" t="s">
        <v>158</v>
      </c>
    </row>
    <row r="131" spans="2:51" s="13" customFormat="1" ht="13.5">
      <c r="B131" s="231"/>
      <c r="D131" s="216" t="s">
        <v>166</v>
      </c>
      <c r="E131" s="232" t="s">
        <v>5</v>
      </c>
      <c r="F131" s="233" t="s">
        <v>169</v>
      </c>
      <c r="H131" s="234">
        <v>243.688</v>
      </c>
      <c r="I131" s="235"/>
      <c r="L131" s="231"/>
      <c r="M131" s="236"/>
      <c r="N131" s="237"/>
      <c r="O131" s="237"/>
      <c r="P131" s="237"/>
      <c r="Q131" s="237"/>
      <c r="R131" s="237"/>
      <c r="S131" s="237"/>
      <c r="T131" s="238"/>
      <c r="AT131" s="232" t="s">
        <v>166</v>
      </c>
      <c r="AU131" s="232" t="s">
        <v>82</v>
      </c>
      <c r="AV131" s="13" t="s">
        <v>88</v>
      </c>
      <c r="AW131" s="13" t="s">
        <v>36</v>
      </c>
      <c r="AX131" s="13" t="s">
        <v>78</v>
      </c>
      <c r="AY131" s="232" t="s">
        <v>158</v>
      </c>
    </row>
    <row r="132" spans="2:65" s="1" customFormat="1" ht="25.5" customHeight="1">
      <c r="B132" s="202"/>
      <c r="C132" s="203" t="s">
        <v>94</v>
      </c>
      <c r="D132" s="203" t="s">
        <v>160</v>
      </c>
      <c r="E132" s="204" t="s">
        <v>224</v>
      </c>
      <c r="F132" s="205" t="s">
        <v>225</v>
      </c>
      <c r="G132" s="206" t="s">
        <v>182</v>
      </c>
      <c r="H132" s="207">
        <v>121.844</v>
      </c>
      <c r="I132" s="208"/>
      <c r="J132" s="209">
        <f>ROUND(I132*H132,2)</f>
        <v>0</v>
      </c>
      <c r="K132" s="205" t="s">
        <v>164</v>
      </c>
      <c r="L132" s="47"/>
      <c r="M132" s="210" t="s">
        <v>5</v>
      </c>
      <c r="N132" s="211" t="s">
        <v>44</v>
      </c>
      <c r="O132" s="48"/>
      <c r="P132" s="212">
        <f>O132*H132</f>
        <v>0</v>
      </c>
      <c r="Q132" s="212">
        <v>0</v>
      </c>
      <c r="R132" s="212">
        <f>Q132*H132</f>
        <v>0</v>
      </c>
      <c r="S132" s="212">
        <v>0</v>
      </c>
      <c r="T132" s="213">
        <f>S132*H132</f>
        <v>0</v>
      </c>
      <c r="AR132" s="25" t="s">
        <v>88</v>
      </c>
      <c r="AT132" s="25" t="s">
        <v>160</v>
      </c>
      <c r="AU132" s="25" t="s">
        <v>82</v>
      </c>
      <c r="AY132" s="25" t="s">
        <v>158</v>
      </c>
      <c r="BE132" s="214">
        <f>IF(N132="základní",J132,0)</f>
        <v>0</v>
      </c>
      <c r="BF132" s="214">
        <f>IF(N132="snížená",J132,0)</f>
        <v>0</v>
      </c>
      <c r="BG132" s="214">
        <f>IF(N132="zákl. přenesená",J132,0)</f>
        <v>0</v>
      </c>
      <c r="BH132" s="214">
        <f>IF(N132="sníž. přenesená",J132,0)</f>
        <v>0</v>
      </c>
      <c r="BI132" s="214">
        <f>IF(N132="nulová",J132,0)</f>
        <v>0</v>
      </c>
      <c r="BJ132" s="25" t="s">
        <v>78</v>
      </c>
      <c r="BK132" s="214">
        <f>ROUND(I132*H132,2)</f>
        <v>0</v>
      </c>
      <c r="BL132" s="25" t="s">
        <v>88</v>
      </c>
      <c r="BM132" s="25" t="s">
        <v>3123</v>
      </c>
    </row>
    <row r="133" spans="2:51" s="11" customFormat="1" ht="13.5">
      <c r="B133" s="215"/>
      <c r="D133" s="216" t="s">
        <v>166</v>
      </c>
      <c r="E133" s="217" t="s">
        <v>5</v>
      </c>
      <c r="F133" s="218" t="s">
        <v>227</v>
      </c>
      <c r="H133" s="217" t="s">
        <v>5</v>
      </c>
      <c r="I133" s="219"/>
      <c r="L133" s="215"/>
      <c r="M133" s="220"/>
      <c r="N133" s="221"/>
      <c r="O133" s="221"/>
      <c r="P133" s="221"/>
      <c r="Q133" s="221"/>
      <c r="R133" s="221"/>
      <c r="S133" s="221"/>
      <c r="T133" s="222"/>
      <c r="AT133" s="217" t="s">
        <v>166</v>
      </c>
      <c r="AU133" s="217" t="s">
        <v>82</v>
      </c>
      <c r="AV133" s="11" t="s">
        <v>78</v>
      </c>
      <c r="AW133" s="11" t="s">
        <v>36</v>
      </c>
      <c r="AX133" s="11" t="s">
        <v>73</v>
      </c>
      <c r="AY133" s="217" t="s">
        <v>158</v>
      </c>
    </row>
    <row r="134" spans="2:51" s="12" customFormat="1" ht="13.5">
      <c r="B134" s="223"/>
      <c r="D134" s="216" t="s">
        <v>166</v>
      </c>
      <c r="E134" s="224" t="s">
        <v>5</v>
      </c>
      <c r="F134" s="225" t="s">
        <v>3122</v>
      </c>
      <c r="H134" s="226">
        <v>121.844</v>
      </c>
      <c r="I134" s="227"/>
      <c r="L134" s="223"/>
      <c r="M134" s="228"/>
      <c r="N134" s="229"/>
      <c r="O134" s="229"/>
      <c r="P134" s="229"/>
      <c r="Q134" s="229"/>
      <c r="R134" s="229"/>
      <c r="S134" s="229"/>
      <c r="T134" s="230"/>
      <c r="AT134" s="224" t="s">
        <v>166</v>
      </c>
      <c r="AU134" s="224" t="s">
        <v>82</v>
      </c>
      <c r="AV134" s="12" t="s">
        <v>82</v>
      </c>
      <c r="AW134" s="12" t="s">
        <v>36</v>
      </c>
      <c r="AX134" s="12" t="s">
        <v>73</v>
      </c>
      <c r="AY134" s="224" t="s">
        <v>158</v>
      </c>
    </row>
    <row r="135" spans="2:51" s="13" customFormat="1" ht="13.5">
      <c r="B135" s="231"/>
      <c r="D135" s="216" t="s">
        <v>166</v>
      </c>
      <c r="E135" s="232" t="s">
        <v>5</v>
      </c>
      <c r="F135" s="233" t="s">
        <v>169</v>
      </c>
      <c r="H135" s="234">
        <v>121.844</v>
      </c>
      <c r="I135" s="235"/>
      <c r="L135" s="231"/>
      <c r="M135" s="236"/>
      <c r="N135" s="237"/>
      <c r="O135" s="237"/>
      <c r="P135" s="237"/>
      <c r="Q135" s="237"/>
      <c r="R135" s="237"/>
      <c r="S135" s="237"/>
      <c r="T135" s="238"/>
      <c r="AT135" s="232" t="s">
        <v>166</v>
      </c>
      <c r="AU135" s="232" t="s">
        <v>82</v>
      </c>
      <c r="AV135" s="13" t="s">
        <v>88</v>
      </c>
      <c r="AW135" s="13" t="s">
        <v>36</v>
      </c>
      <c r="AX135" s="13" t="s">
        <v>78</v>
      </c>
      <c r="AY135" s="232" t="s">
        <v>158</v>
      </c>
    </row>
    <row r="136" spans="2:65" s="1" customFormat="1" ht="25.5" customHeight="1">
      <c r="B136" s="202"/>
      <c r="C136" s="203" t="s">
        <v>200</v>
      </c>
      <c r="D136" s="203" t="s">
        <v>160</v>
      </c>
      <c r="E136" s="204" t="s">
        <v>230</v>
      </c>
      <c r="F136" s="205" t="s">
        <v>231</v>
      </c>
      <c r="G136" s="206" t="s">
        <v>182</v>
      </c>
      <c r="H136" s="207">
        <v>94.82</v>
      </c>
      <c r="I136" s="208"/>
      <c r="J136" s="209">
        <f>ROUND(I136*H136,2)</f>
        <v>0</v>
      </c>
      <c r="K136" s="205" t="s">
        <v>164</v>
      </c>
      <c r="L136" s="47"/>
      <c r="M136" s="210" t="s">
        <v>5</v>
      </c>
      <c r="N136" s="211" t="s">
        <v>44</v>
      </c>
      <c r="O136" s="48"/>
      <c r="P136" s="212">
        <f>O136*H136</f>
        <v>0</v>
      </c>
      <c r="Q136" s="212">
        <v>0</v>
      </c>
      <c r="R136" s="212">
        <f>Q136*H136</f>
        <v>0</v>
      </c>
      <c r="S136" s="212">
        <v>0</v>
      </c>
      <c r="T136" s="213">
        <f>S136*H136</f>
        <v>0</v>
      </c>
      <c r="AR136" s="25" t="s">
        <v>88</v>
      </c>
      <c r="AT136" s="25" t="s">
        <v>160</v>
      </c>
      <c r="AU136" s="25" t="s">
        <v>82</v>
      </c>
      <c r="AY136" s="25" t="s">
        <v>158</v>
      </c>
      <c r="BE136" s="214">
        <f>IF(N136="základní",J136,0)</f>
        <v>0</v>
      </c>
      <c r="BF136" s="214">
        <f>IF(N136="snížená",J136,0)</f>
        <v>0</v>
      </c>
      <c r="BG136" s="214">
        <f>IF(N136="zákl. přenesená",J136,0)</f>
        <v>0</v>
      </c>
      <c r="BH136" s="214">
        <f>IF(N136="sníž. přenesená",J136,0)</f>
        <v>0</v>
      </c>
      <c r="BI136" s="214">
        <f>IF(N136="nulová",J136,0)</f>
        <v>0</v>
      </c>
      <c r="BJ136" s="25" t="s">
        <v>78</v>
      </c>
      <c r="BK136" s="214">
        <f>ROUND(I136*H136,2)</f>
        <v>0</v>
      </c>
      <c r="BL136" s="25" t="s">
        <v>88</v>
      </c>
      <c r="BM136" s="25" t="s">
        <v>3124</v>
      </c>
    </row>
    <row r="137" spans="2:51" s="11" customFormat="1" ht="13.5">
      <c r="B137" s="215"/>
      <c r="D137" s="216" t="s">
        <v>166</v>
      </c>
      <c r="E137" s="217" t="s">
        <v>5</v>
      </c>
      <c r="F137" s="218" t="s">
        <v>233</v>
      </c>
      <c r="H137" s="217" t="s">
        <v>5</v>
      </c>
      <c r="I137" s="219"/>
      <c r="L137" s="215"/>
      <c r="M137" s="220"/>
      <c r="N137" s="221"/>
      <c r="O137" s="221"/>
      <c r="P137" s="221"/>
      <c r="Q137" s="221"/>
      <c r="R137" s="221"/>
      <c r="S137" s="221"/>
      <c r="T137" s="222"/>
      <c r="AT137" s="217" t="s">
        <v>166</v>
      </c>
      <c r="AU137" s="217" t="s">
        <v>82</v>
      </c>
      <c r="AV137" s="11" t="s">
        <v>78</v>
      </c>
      <c r="AW137" s="11" t="s">
        <v>36</v>
      </c>
      <c r="AX137" s="11" t="s">
        <v>73</v>
      </c>
      <c r="AY137" s="217" t="s">
        <v>158</v>
      </c>
    </row>
    <row r="138" spans="2:51" s="11" customFormat="1" ht="13.5">
      <c r="B138" s="215"/>
      <c r="D138" s="216" t="s">
        <v>166</v>
      </c>
      <c r="E138" s="217" t="s">
        <v>5</v>
      </c>
      <c r="F138" s="218" t="s">
        <v>184</v>
      </c>
      <c r="H138" s="217" t="s">
        <v>5</v>
      </c>
      <c r="I138" s="219"/>
      <c r="L138" s="215"/>
      <c r="M138" s="220"/>
      <c r="N138" s="221"/>
      <c r="O138" s="221"/>
      <c r="P138" s="221"/>
      <c r="Q138" s="221"/>
      <c r="R138" s="221"/>
      <c r="S138" s="221"/>
      <c r="T138" s="222"/>
      <c r="AT138" s="217" t="s">
        <v>166</v>
      </c>
      <c r="AU138" s="217" t="s">
        <v>82</v>
      </c>
      <c r="AV138" s="11" t="s">
        <v>78</v>
      </c>
      <c r="AW138" s="11" t="s">
        <v>36</v>
      </c>
      <c r="AX138" s="11" t="s">
        <v>73</v>
      </c>
      <c r="AY138" s="217" t="s">
        <v>158</v>
      </c>
    </row>
    <row r="139" spans="2:51" s="11" customFormat="1" ht="13.5">
      <c r="B139" s="215"/>
      <c r="D139" s="216" t="s">
        <v>166</v>
      </c>
      <c r="E139" s="217" t="s">
        <v>5</v>
      </c>
      <c r="F139" s="218" t="s">
        <v>234</v>
      </c>
      <c r="H139" s="217" t="s">
        <v>5</v>
      </c>
      <c r="I139" s="219"/>
      <c r="L139" s="215"/>
      <c r="M139" s="220"/>
      <c r="N139" s="221"/>
      <c r="O139" s="221"/>
      <c r="P139" s="221"/>
      <c r="Q139" s="221"/>
      <c r="R139" s="221"/>
      <c r="S139" s="221"/>
      <c r="T139" s="222"/>
      <c r="AT139" s="217" t="s">
        <v>166</v>
      </c>
      <c r="AU139" s="217" t="s">
        <v>82</v>
      </c>
      <c r="AV139" s="11" t="s">
        <v>78</v>
      </c>
      <c r="AW139" s="11" t="s">
        <v>36</v>
      </c>
      <c r="AX139" s="11" t="s">
        <v>73</v>
      </c>
      <c r="AY139" s="217" t="s">
        <v>158</v>
      </c>
    </row>
    <row r="140" spans="2:51" s="11" customFormat="1" ht="13.5">
      <c r="B140" s="215"/>
      <c r="D140" s="216" t="s">
        <v>166</v>
      </c>
      <c r="E140" s="217" t="s">
        <v>5</v>
      </c>
      <c r="F140" s="218" t="s">
        <v>235</v>
      </c>
      <c r="H140" s="217" t="s">
        <v>5</v>
      </c>
      <c r="I140" s="219"/>
      <c r="L140" s="215"/>
      <c r="M140" s="220"/>
      <c r="N140" s="221"/>
      <c r="O140" s="221"/>
      <c r="P140" s="221"/>
      <c r="Q140" s="221"/>
      <c r="R140" s="221"/>
      <c r="S140" s="221"/>
      <c r="T140" s="222"/>
      <c r="AT140" s="217" t="s">
        <v>166</v>
      </c>
      <c r="AU140" s="217" t="s">
        <v>82</v>
      </c>
      <c r="AV140" s="11" t="s">
        <v>78</v>
      </c>
      <c r="AW140" s="11" t="s">
        <v>36</v>
      </c>
      <c r="AX140" s="11" t="s">
        <v>73</v>
      </c>
      <c r="AY140" s="217" t="s">
        <v>158</v>
      </c>
    </row>
    <row r="141" spans="2:51" s="12" customFormat="1" ht="13.5">
      <c r="B141" s="223"/>
      <c r="D141" s="216" t="s">
        <v>166</v>
      </c>
      <c r="E141" s="224" t="s">
        <v>5</v>
      </c>
      <c r="F141" s="225" t="s">
        <v>3125</v>
      </c>
      <c r="H141" s="226">
        <v>37.32</v>
      </c>
      <c r="I141" s="227"/>
      <c r="L141" s="223"/>
      <c r="M141" s="228"/>
      <c r="N141" s="229"/>
      <c r="O141" s="229"/>
      <c r="P141" s="229"/>
      <c r="Q141" s="229"/>
      <c r="R141" s="229"/>
      <c r="S141" s="229"/>
      <c r="T141" s="230"/>
      <c r="AT141" s="224" t="s">
        <v>166</v>
      </c>
      <c r="AU141" s="224" t="s">
        <v>82</v>
      </c>
      <c r="AV141" s="12" t="s">
        <v>82</v>
      </c>
      <c r="AW141" s="12" t="s">
        <v>36</v>
      </c>
      <c r="AX141" s="12" t="s">
        <v>73</v>
      </c>
      <c r="AY141" s="224" t="s">
        <v>158</v>
      </c>
    </row>
    <row r="142" spans="2:51" s="11" customFormat="1" ht="13.5">
      <c r="B142" s="215"/>
      <c r="D142" s="216" t="s">
        <v>166</v>
      </c>
      <c r="E142" s="217" t="s">
        <v>5</v>
      </c>
      <c r="F142" s="218" t="s">
        <v>187</v>
      </c>
      <c r="H142" s="217" t="s">
        <v>5</v>
      </c>
      <c r="I142" s="219"/>
      <c r="L142" s="215"/>
      <c r="M142" s="220"/>
      <c r="N142" s="221"/>
      <c r="O142" s="221"/>
      <c r="P142" s="221"/>
      <c r="Q142" s="221"/>
      <c r="R142" s="221"/>
      <c r="S142" s="221"/>
      <c r="T142" s="222"/>
      <c r="AT142" s="217" t="s">
        <v>166</v>
      </c>
      <c r="AU142" s="217" t="s">
        <v>82</v>
      </c>
      <c r="AV142" s="11" t="s">
        <v>78</v>
      </c>
      <c r="AW142" s="11" t="s">
        <v>36</v>
      </c>
      <c r="AX142" s="11" t="s">
        <v>73</v>
      </c>
      <c r="AY142" s="217" t="s">
        <v>158</v>
      </c>
    </row>
    <row r="143" spans="2:51" s="12" customFormat="1" ht="13.5">
      <c r="B143" s="223"/>
      <c r="D143" s="216" t="s">
        <v>166</v>
      </c>
      <c r="E143" s="224" t="s">
        <v>5</v>
      </c>
      <c r="F143" s="225" t="s">
        <v>3118</v>
      </c>
      <c r="H143" s="226">
        <v>57.5</v>
      </c>
      <c r="I143" s="227"/>
      <c r="L143" s="223"/>
      <c r="M143" s="228"/>
      <c r="N143" s="229"/>
      <c r="O143" s="229"/>
      <c r="P143" s="229"/>
      <c r="Q143" s="229"/>
      <c r="R143" s="229"/>
      <c r="S143" s="229"/>
      <c r="T143" s="230"/>
      <c r="AT143" s="224" t="s">
        <v>166</v>
      </c>
      <c r="AU143" s="224" t="s">
        <v>82</v>
      </c>
      <c r="AV143" s="12" t="s">
        <v>82</v>
      </c>
      <c r="AW143" s="12" t="s">
        <v>36</v>
      </c>
      <c r="AX143" s="12" t="s">
        <v>73</v>
      </c>
      <c r="AY143" s="224" t="s">
        <v>158</v>
      </c>
    </row>
    <row r="144" spans="2:51" s="12" customFormat="1" ht="13.5">
      <c r="B144" s="223"/>
      <c r="D144" s="216" t="s">
        <v>166</v>
      </c>
      <c r="E144" s="224" t="s">
        <v>5</v>
      </c>
      <c r="F144" s="225" t="s">
        <v>5</v>
      </c>
      <c r="H144" s="226">
        <v>0</v>
      </c>
      <c r="I144" s="227"/>
      <c r="L144" s="223"/>
      <c r="M144" s="228"/>
      <c r="N144" s="229"/>
      <c r="O144" s="229"/>
      <c r="P144" s="229"/>
      <c r="Q144" s="229"/>
      <c r="R144" s="229"/>
      <c r="S144" s="229"/>
      <c r="T144" s="230"/>
      <c r="AT144" s="224" t="s">
        <v>166</v>
      </c>
      <c r="AU144" s="224" t="s">
        <v>82</v>
      </c>
      <c r="AV144" s="12" t="s">
        <v>82</v>
      </c>
      <c r="AW144" s="12" t="s">
        <v>36</v>
      </c>
      <c r="AX144" s="12" t="s">
        <v>73</v>
      </c>
      <c r="AY144" s="224" t="s">
        <v>158</v>
      </c>
    </row>
    <row r="145" spans="2:51" s="13" customFormat="1" ht="13.5">
      <c r="B145" s="231"/>
      <c r="D145" s="216" t="s">
        <v>166</v>
      </c>
      <c r="E145" s="232" t="s">
        <v>5</v>
      </c>
      <c r="F145" s="233" t="s">
        <v>169</v>
      </c>
      <c r="H145" s="234">
        <v>94.82</v>
      </c>
      <c r="I145" s="235"/>
      <c r="L145" s="231"/>
      <c r="M145" s="236"/>
      <c r="N145" s="237"/>
      <c r="O145" s="237"/>
      <c r="P145" s="237"/>
      <c r="Q145" s="237"/>
      <c r="R145" s="237"/>
      <c r="S145" s="237"/>
      <c r="T145" s="238"/>
      <c r="AT145" s="232" t="s">
        <v>166</v>
      </c>
      <c r="AU145" s="232" t="s">
        <v>82</v>
      </c>
      <c r="AV145" s="13" t="s">
        <v>88</v>
      </c>
      <c r="AW145" s="13" t="s">
        <v>36</v>
      </c>
      <c r="AX145" s="13" t="s">
        <v>78</v>
      </c>
      <c r="AY145" s="232" t="s">
        <v>158</v>
      </c>
    </row>
    <row r="146" spans="2:65" s="1" customFormat="1" ht="25.5" customHeight="1">
      <c r="B146" s="202"/>
      <c r="C146" s="203" t="s">
        <v>1156</v>
      </c>
      <c r="D146" s="203" t="s">
        <v>160</v>
      </c>
      <c r="E146" s="204" t="s">
        <v>238</v>
      </c>
      <c r="F146" s="205" t="s">
        <v>239</v>
      </c>
      <c r="G146" s="206" t="s">
        <v>163</v>
      </c>
      <c r="H146" s="207">
        <v>57.5</v>
      </c>
      <c r="I146" s="208"/>
      <c r="J146" s="209">
        <f>ROUND(I146*H146,2)</f>
        <v>0</v>
      </c>
      <c r="K146" s="205" t="s">
        <v>172</v>
      </c>
      <c r="L146" s="47"/>
      <c r="M146" s="210" t="s">
        <v>5</v>
      </c>
      <c r="N146" s="211" t="s">
        <v>44</v>
      </c>
      <c r="O146" s="48"/>
      <c r="P146" s="212">
        <f>O146*H146</f>
        <v>0</v>
      </c>
      <c r="Q146" s="212">
        <v>0</v>
      </c>
      <c r="R146" s="212">
        <f>Q146*H146</f>
        <v>0</v>
      </c>
      <c r="S146" s="212">
        <v>0</v>
      </c>
      <c r="T146" s="213">
        <f>S146*H146</f>
        <v>0</v>
      </c>
      <c r="AR146" s="25" t="s">
        <v>88</v>
      </c>
      <c r="AT146" s="25" t="s">
        <v>160</v>
      </c>
      <c r="AU146" s="25" t="s">
        <v>82</v>
      </c>
      <c r="AY146" s="25" t="s">
        <v>158</v>
      </c>
      <c r="BE146" s="214">
        <f>IF(N146="základní",J146,0)</f>
        <v>0</v>
      </c>
      <c r="BF146" s="214">
        <f>IF(N146="snížená",J146,0)</f>
        <v>0</v>
      </c>
      <c r="BG146" s="214">
        <f>IF(N146="zákl. přenesená",J146,0)</f>
        <v>0</v>
      </c>
      <c r="BH146" s="214">
        <f>IF(N146="sníž. přenesená",J146,0)</f>
        <v>0</v>
      </c>
      <c r="BI146" s="214">
        <f>IF(N146="nulová",J146,0)</f>
        <v>0</v>
      </c>
      <c r="BJ146" s="25" t="s">
        <v>78</v>
      </c>
      <c r="BK146" s="214">
        <f>ROUND(I146*H146,2)</f>
        <v>0</v>
      </c>
      <c r="BL146" s="25" t="s">
        <v>88</v>
      </c>
      <c r="BM146" s="25" t="s">
        <v>3126</v>
      </c>
    </row>
    <row r="147" spans="2:51" s="11" customFormat="1" ht="13.5">
      <c r="B147" s="215"/>
      <c r="D147" s="216" t="s">
        <v>166</v>
      </c>
      <c r="E147" s="217" t="s">
        <v>5</v>
      </c>
      <c r="F147" s="218" t="s">
        <v>241</v>
      </c>
      <c r="H147" s="217" t="s">
        <v>5</v>
      </c>
      <c r="I147" s="219"/>
      <c r="L147" s="215"/>
      <c r="M147" s="220"/>
      <c r="N147" s="221"/>
      <c r="O147" s="221"/>
      <c r="P147" s="221"/>
      <c r="Q147" s="221"/>
      <c r="R147" s="221"/>
      <c r="S147" s="221"/>
      <c r="T147" s="222"/>
      <c r="AT147" s="217" t="s">
        <v>166</v>
      </c>
      <c r="AU147" s="217" t="s">
        <v>82</v>
      </c>
      <c r="AV147" s="11" t="s">
        <v>78</v>
      </c>
      <c r="AW147" s="11" t="s">
        <v>36</v>
      </c>
      <c r="AX147" s="11" t="s">
        <v>73</v>
      </c>
      <c r="AY147" s="217" t="s">
        <v>158</v>
      </c>
    </row>
    <row r="148" spans="2:51" s="11" customFormat="1" ht="13.5">
      <c r="B148" s="215"/>
      <c r="D148" s="216" t="s">
        <v>166</v>
      </c>
      <c r="E148" s="217" t="s">
        <v>5</v>
      </c>
      <c r="F148" s="218" t="s">
        <v>187</v>
      </c>
      <c r="H148" s="217" t="s">
        <v>5</v>
      </c>
      <c r="I148" s="219"/>
      <c r="L148" s="215"/>
      <c r="M148" s="220"/>
      <c r="N148" s="221"/>
      <c r="O148" s="221"/>
      <c r="P148" s="221"/>
      <c r="Q148" s="221"/>
      <c r="R148" s="221"/>
      <c r="S148" s="221"/>
      <c r="T148" s="222"/>
      <c r="AT148" s="217" t="s">
        <v>166</v>
      </c>
      <c r="AU148" s="217" t="s">
        <v>82</v>
      </c>
      <c r="AV148" s="11" t="s">
        <v>78</v>
      </c>
      <c r="AW148" s="11" t="s">
        <v>36</v>
      </c>
      <c r="AX148" s="11" t="s">
        <v>73</v>
      </c>
      <c r="AY148" s="217" t="s">
        <v>158</v>
      </c>
    </row>
    <row r="149" spans="2:51" s="12" customFormat="1" ht="13.5">
      <c r="B149" s="223"/>
      <c r="D149" s="216" t="s">
        <v>166</v>
      </c>
      <c r="E149" s="224" t="s">
        <v>5</v>
      </c>
      <c r="F149" s="225" t="s">
        <v>3127</v>
      </c>
      <c r="H149" s="226">
        <v>57.5</v>
      </c>
      <c r="I149" s="227"/>
      <c r="L149" s="223"/>
      <c r="M149" s="228"/>
      <c r="N149" s="229"/>
      <c r="O149" s="229"/>
      <c r="P149" s="229"/>
      <c r="Q149" s="229"/>
      <c r="R149" s="229"/>
      <c r="S149" s="229"/>
      <c r="T149" s="230"/>
      <c r="AT149" s="224" t="s">
        <v>166</v>
      </c>
      <c r="AU149" s="224" t="s">
        <v>82</v>
      </c>
      <c r="AV149" s="12" t="s">
        <v>82</v>
      </c>
      <c r="AW149" s="12" t="s">
        <v>36</v>
      </c>
      <c r="AX149" s="12" t="s">
        <v>73</v>
      </c>
      <c r="AY149" s="224" t="s">
        <v>158</v>
      </c>
    </row>
    <row r="150" spans="2:51" s="13" customFormat="1" ht="13.5">
      <c r="B150" s="231"/>
      <c r="D150" s="216" t="s">
        <v>166</v>
      </c>
      <c r="E150" s="232" t="s">
        <v>5</v>
      </c>
      <c r="F150" s="233" t="s">
        <v>169</v>
      </c>
      <c r="H150" s="234">
        <v>57.5</v>
      </c>
      <c r="I150" s="235"/>
      <c r="L150" s="231"/>
      <c r="M150" s="236"/>
      <c r="N150" s="237"/>
      <c r="O150" s="237"/>
      <c r="P150" s="237"/>
      <c r="Q150" s="237"/>
      <c r="R150" s="237"/>
      <c r="S150" s="237"/>
      <c r="T150" s="238"/>
      <c r="AT150" s="232" t="s">
        <v>166</v>
      </c>
      <c r="AU150" s="232" t="s">
        <v>82</v>
      </c>
      <c r="AV150" s="13" t="s">
        <v>88</v>
      </c>
      <c r="AW150" s="13" t="s">
        <v>36</v>
      </c>
      <c r="AX150" s="13" t="s">
        <v>78</v>
      </c>
      <c r="AY150" s="232" t="s">
        <v>158</v>
      </c>
    </row>
    <row r="151" spans="2:65" s="1" customFormat="1" ht="16.5" customHeight="1">
      <c r="B151" s="202"/>
      <c r="C151" s="239" t="s">
        <v>1162</v>
      </c>
      <c r="D151" s="239" t="s">
        <v>245</v>
      </c>
      <c r="E151" s="240" t="s">
        <v>246</v>
      </c>
      <c r="F151" s="241" t="s">
        <v>247</v>
      </c>
      <c r="G151" s="242" t="s">
        <v>248</v>
      </c>
      <c r="H151" s="243">
        <v>0.863</v>
      </c>
      <c r="I151" s="244"/>
      <c r="J151" s="245">
        <f>ROUND(I151*H151,2)</f>
        <v>0</v>
      </c>
      <c r="K151" s="241" t="s">
        <v>172</v>
      </c>
      <c r="L151" s="246"/>
      <c r="M151" s="247" t="s">
        <v>5</v>
      </c>
      <c r="N151" s="248" t="s">
        <v>44</v>
      </c>
      <c r="O151" s="48"/>
      <c r="P151" s="212">
        <f>O151*H151</f>
        <v>0</v>
      </c>
      <c r="Q151" s="212">
        <v>0.001</v>
      </c>
      <c r="R151" s="212">
        <f>Q151*H151</f>
        <v>0.000863</v>
      </c>
      <c r="S151" s="212">
        <v>0</v>
      </c>
      <c r="T151" s="213">
        <f>S151*H151</f>
        <v>0</v>
      </c>
      <c r="AR151" s="25" t="s">
        <v>204</v>
      </c>
      <c r="AT151" s="25" t="s">
        <v>245</v>
      </c>
      <c r="AU151" s="25" t="s">
        <v>82</v>
      </c>
      <c r="AY151" s="25" t="s">
        <v>158</v>
      </c>
      <c r="BE151" s="214">
        <f>IF(N151="základní",J151,0)</f>
        <v>0</v>
      </c>
      <c r="BF151" s="214">
        <f>IF(N151="snížená",J151,0)</f>
        <v>0</v>
      </c>
      <c r="BG151" s="214">
        <f>IF(N151="zákl. přenesená",J151,0)</f>
        <v>0</v>
      </c>
      <c r="BH151" s="214">
        <f>IF(N151="sníž. přenesená",J151,0)</f>
        <v>0</v>
      </c>
      <c r="BI151" s="214">
        <f>IF(N151="nulová",J151,0)</f>
        <v>0</v>
      </c>
      <c r="BJ151" s="25" t="s">
        <v>78</v>
      </c>
      <c r="BK151" s="214">
        <f>ROUND(I151*H151,2)</f>
        <v>0</v>
      </c>
      <c r="BL151" s="25" t="s">
        <v>88</v>
      </c>
      <c r="BM151" s="25" t="s">
        <v>3128</v>
      </c>
    </row>
    <row r="152" spans="2:51" s="12" customFormat="1" ht="13.5">
      <c r="B152" s="223"/>
      <c r="D152" s="216" t="s">
        <v>166</v>
      </c>
      <c r="F152" s="225" t="s">
        <v>3129</v>
      </c>
      <c r="H152" s="226">
        <v>0.863</v>
      </c>
      <c r="I152" s="227"/>
      <c r="L152" s="223"/>
      <c r="M152" s="228"/>
      <c r="N152" s="229"/>
      <c r="O152" s="229"/>
      <c r="P152" s="229"/>
      <c r="Q152" s="229"/>
      <c r="R152" s="229"/>
      <c r="S152" s="229"/>
      <c r="T152" s="230"/>
      <c r="AT152" s="224" t="s">
        <v>166</v>
      </c>
      <c r="AU152" s="224" t="s">
        <v>82</v>
      </c>
      <c r="AV152" s="12" t="s">
        <v>82</v>
      </c>
      <c r="AW152" s="12" t="s">
        <v>6</v>
      </c>
      <c r="AX152" s="12" t="s">
        <v>78</v>
      </c>
      <c r="AY152" s="224" t="s">
        <v>158</v>
      </c>
    </row>
    <row r="153" spans="2:65" s="1" customFormat="1" ht="16.5" customHeight="1">
      <c r="B153" s="202"/>
      <c r="C153" s="203" t="s">
        <v>204</v>
      </c>
      <c r="D153" s="203" t="s">
        <v>160</v>
      </c>
      <c r="E153" s="204" t="s">
        <v>251</v>
      </c>
      <c r="F153" s="205" t="s">
        <v>252</v>
      </c>
      <c r="G153" s="206" t="s">
        <v>253</v>
      </c>
      <c r="H153" s="207">
        <v>1</v>
      </c>
      <c r="I153" s="208"/>
      <c r="J153" s="209">
        <f>ROUND(I153*H153,2)</f>
        <v>0</v>
      </c>
      <c r="K153" s="205" t="s">
        <v>5</v>
      </c>
      <c r="L153" s="47"/>
      <c r="M153" s="210" t="s">
        <v>5</v>
      </c>
      <c r="N153" s="211" t="s">
        <v>44</v>
      </c>
      <c r="O153" s="48"/>
      <c r="P153" s="212">
        <f>O153*H153</f>
        <v>0</v>
      </c>
      <c r="Q153" s="212">
        <v>0</v>
      </c>
      <c r="R153" s="212">
        <f>Q153*H153</f>
        <v>0</v>
      </c>
      <c r="S153" s="212">
        <v>0</v>
      </c>
      <c r="T153" s="213">
        <f>S153*H153</f>
        <v>0</v>
      </c>
      <c r="AR153" s="25" t="s">
        <v>88</v>
      </c>
      <c r="AT153" s="25" t="s">
        <v>160</v>
      </c>
      <c r="AU153" s="25" t="s">
        <v>82</v>
      </c>
      <c r="AY153" s="25" t="s">
        <v>158</v>
      </c>
      <c r="BE153" s="214">
        <f>IF(N153="základní",J153,0)</f>
        <v>0</v>
      </c>
      <c r="BF153" s="214">
        <f>IF(N153="snížená",J153,0)</f>
        <v>0</v>
      </c>
      <c r="BG153" s="214">
        <f>IF(N153="zákl. přenesená",J153,0)</f>
        <v>0</v>
      </c>
      <c r="BH153" s="214">
        <f>IF(N153="sníž. přenesená",J153,0)</f>
        <v>0</v>
      </c>
      <c r="BI153" s="214">
        <f>IF(N153="nulová",J153,0)</f>
        <v>0</v>
      </c>
      <c r="BJ153" s="25" t="s">
        <v>78</v>
      </c>
      <c r="BK153" s="214">
        <f>ROUND(I153*H153,2)</f>
        <v>0</v>
      </c>
      <c r="BL153" s="25" t="s">
        <v>88</v>
      </c>
      <c r="BM153" s="25" t="s">
        <v>3130</v>
      </c>
    </row>
    <row r="154" spans="2:65" s="1" customFormat="1" ht="16.5" customHeight="1">
      <c r="B154" s="202"/>
      <c r="C154" s="203" t="s">
        <v>211</v>
      </c>
      <c r="D154" s="203" t="s">
        <v>160</v>
      </c>
      <c r="E154" s="204" t="s">
        <v>256</v>
      </c>
      <c r="F154" s="205" t="s">
        <v>3131</v>
      </c>
      <c r="G154" s="206" t="s">
        <v>182</v>
      </c>
      <c r="H154" s="207">
        <v>27.024</v>
      </c>
      <c r="I154" s="208"/>
      <c r="J154" s="209">
        <f>ROUND(I154*H154,2)</f>
        <v>0</v>
      </c>
      <c r="K154" s="205" t="s">
        <v>5</v>
      </c>
      <c r="L154" s="47"/>
      <c r="M154" s="210" t="s">
        <v>5</v>
      </c>
      <c r="N154" s="211" t="s">
        <v>44</v>
      </c>
      <c r="O154" s="48"/>
      <c r="P154" s="212">
        <f>O154*H154</f>
        <v>0</v>
      </c>
      <c r="Q154" s="212">
        <v>0</v>
      </c>
      <c r="R154" s="212">
        <f>Q154*H154</f>
        <v>0</v>
      </c>
      <c r="S154" s="212">
        <v>0</v>
      </c>
      <c r="T154" s="213">
        <f>S154*H154</f>
        <v>0</v>
      </c>
      <c r="AR154" s="25" t="s">
        <v>88</v>
      </c>
      <c r="AT154" s="25" t="s">
        <v>160</v>
      </c>
      <c r="AU154" s="25" t="s">
        <v>82</v>
      </c>
      <c r="AY154" s="25" t="s">
        <v>158</v>
      </c>
      <c r="BE154" s="214">
        <f>IF(N154="základní",J154,0)</f>
        <v>0</v>
      </c>
      <c r="BF154" s="214">
        <f>IF(N154="snížená",J154,0)</f>
        <v>0</v>
      </c>
      <c r="BG154" s="214">
        <f>IF(N154="zákl. přenesená",J154,0)</f>
        <v>0</v>
      </c>
      <c r="BH154" s="214">
        <f>IF(N154="sníž. přenesená",J154,0)</f>
        <v>0</v>
      </c>
      <c r="BI154" s="214">
        <f>IF(N154="nulová",J154,0)</f>
        <v>0</v>
      </c>
      <c r="BJ154" s="25" t="s">
        <v>78</v>
      </c>
      <c r="BK154" s="214">
        <f>ROUND(I154*H154,2)</f>
        <v>0</v>
      </c>
      <c r="BL154" s="25" t="s">
        <v>88</v>
      </c>
      <c r="BM154" s="25" t="s">
        <v>3132</v>
      </c>
    </row>
    <row r="155" spans="2:51" s="11" customFormat="1" ht="13.5">
      <c r="B155" s="215"/>
      <c r="D155" s="216" t="s">
        <v>166</v>
      </c>
      <c r="E155" s="217" t="s">
        <v>5</v>
      </c>
      <c r="F155" s="218" t="s">
        <v>259</v>
      </c>
      <c r="H155" s="217" t="s">
        <v>5</v>
      </c>
      <c r="I155" s="219"/>
      <c r="L155" s="215"/>
      <c r="M155" s="220"/>
      <c r="N155" s="221"/>
      <c r="O155" s="221"/>
      <c r="P155" s="221"/>
      <c r="Q155" s="221"/>
      <c r="R155" s="221"/>
      <c r="S155" s="221"/>
      <c r="T155" s="222"/>
      <c r="AT155" s="217" t="s">
        <v>166</v>
      </c>
      <c r="AU155" s="217" t="s">
        <v>82</v>
      </c>
      <c r="AV155" s="11" t="s">
        <v>78</v>
      </c>
      <c r="AW155" s="11" t="s">
        <v>36</v>
      </c>
      <c r="AX155" s="11" t="s">
        <v>73</v>
      </c>
      <c r="AY155" s="217" t="s">
        <v>158</v>
      </c>
    </row>
    <row r="156" spans="2:51" s="11" customFormat="1" ht="13.5">
      <c r="B156" s="215"/>
      <c r="D156" s="216" t="s">
        <v>166</v>
      </c>
      <c r="E156" s="217" t="s">
        <v>5</v>
      </c>
      <c r="F156" s="218" t="s">
        <v>260</v>
      </c>
      <c r="H156" s="217" t="s">
        <v>5</v>
      </c>
      <c r="I156" s="219"/>
      <c r="L156" s="215"/>
      <c r="M156" s="220"/>
      <c r="N156" s="221"/>
      <c r="O156" s="221"/>
      <c r="P156" s="221"/>
      <c r="Q156" s="221"/>
      <c r="R156" s="221"/>
      <c r="S156" s="221"/>
      <c r="T156" s="222"/>
      <c r="AT156" s="217" t="s">
        <v>166</v>
      </c>
      <c r="AU156" s="217" t="s">
        <v>82</v>
      </c>
      <c r="AV156" s="11" t="s">
        <v>78</v>
      </c>
      <c r="AW156" s="11" t="s">
        <v>36</v>
      </c>
      <c r="AX156" s="11" t="s">
        <v>73</v>
      </c>
      <c r="AY156" s="217" t="s">
        <v>158</v>
      </c>
    </row>
    <row r="157" spans="2:51" s="12" customFormat="1" ht="13.5">
      <c r="B157" s="223"/>
      <c r="D157" s="216" t="s">
        <v>166</v>
      </c>
      <c r="E157" s="224" t="s">
        <v>5</v>
      </c>
      <c r="F157" s="225" t="s">
        <v>3133</v>
      </c>
      <c r="H157" s="226">
        <v>27.024</v>
      </c>
      <c r="I157" s="227"/>
      <c r="L157" s="223"/>
      <c r="M157" s="228"/>
      <c r="N157" s="229"/>
      <c r="O157" s="229"/>
      <c r="P157" s="229"/>
      <c r="Q157" s="229"/>
      <c r="R157" s="229"/>
      <c r="S157" s="229"/>
      <c r="T157" s="230"/>
      <c r="AT157" s="224" t="s">
        <v>166</v>
      </c>
      <c r="AU157" s="224" t="s">
        <v>82</v>
      </c>
      <c r="AV157" s="12" t="s">
        <v>82</v>
      </c>
      <c r="AW157" s="12" t="s">
        <v>36</v>
      </c>
      <c r="AX157" s="12" t="s">
        <v>73</v>
      </c>
      <c r="AY157" s="224" t="s">
        <v>158</v>
      </c>
    </row>
    <row r="158" spans="2:51" s="13" customFormat="1" ht="13.5">
      <c r="B158" s="231"/>
      <c r="D158" s="216" t="s">
        <v>166</v>
      </c>
      <c r="E158" s="232" t="s">
        <v>5</v>
      </c>
      <c r="F158" s="233" t="s">
        <v>169</v>
      </c>
      <c r="H158" s="234">
        <v>27.024</v>
      </c>
      <c r="I158" s="235"/>
      <c r="L158" s="231"/>
      <c r="M158" s="236"/>
      <c r="N158" s="237"/>
      <c r="O158" s="237"/>
      <c r="P158" s="237"/>
      <c r="Q158" s="237"/>
      <c r="R158" s="237"/>
      <c r="S158" s="237"/>
      <c r="T158" s="238"/>
      <c r="AT158" s="232" t="s">
        <v>166</v>
      </c>
      <c r="AU158" s="232" t="s">
        <v>82</v>
      </c>
      <c r="AV158" s="13" t="s">
        <v>88</v>
      </c>
      <c r="AW158" s="13" t="s">
        <v>36</v>
      </c>
      <c r="AX158" s="13" t="s">
        <v>78</v>
      </c>
      <c r="AY158" s="232" t="s">
        <v>158</v>
      </c>
    </row>
    <row r="159" spans="2:63" s="10" customFormat="1" ht="29.85" customHeight="1">
      <c r="B159" s="189"/>
      <c r="D159" s="190" t="s">
        <v>72</v>
      </c>
      <c r="E159" s="200" t="s">
        <v>85</v>
      </c>
      <c r="F159" s="200" t="s">
        <v>262</v>
      </c>
      <c r="I159" s="192"/>
      <c r="J159" s="201">
        <f>BK159</f>
        <v>0</v>
      </c>
      <c r="L159" s="189"/>
      <c r="M159" s="194"/>
      <c r="N159" s="195"/>
      <c r="O159" s="195"/>
      <c r="P159" s="196">
        <f>SUM(P160:P168)</f>
        <v>0</v>
      </c>
      <c r="Q159" s="195"/>
      <c r="R159" s="196">
        <f>SUM(R160:R168)</f>
        <v>0</v>
      </c>
      <c r="S159" s="195"/>
      <c r="T159" s="197">
        <f>SUM(T160:T168)</f>
        <v>0</v>
      </c>
      <c r="AR159" s="190" t="s">
        <v>78</v>
      </c>
      <c r="AT159" s="198" t="s">
        <v>72</v>
      </c>
      <c r="AU159" s="198" t="s">
        <v>78</v>
      </c>
      <c r="AY159" s="190" t="s">
        <v>158</v>
      </c>
      <c r="BK159" s="199">
        <f>SUM(BK160:BK168)</f>
        <v>0</v>
      </c>
    </row>
    <row r="160" spans="2:65" s="1" customFormat="1" ht="25.5" customHeight="1">
      <c r="B160" s="202"/>
      <c r="C160" s="203" t="s">
        <v>216</v>
      </c>
      <c r="D160" s="203" t="s">
        <v>160</v>
      </c>
      <c r="E160" s="204" t="s">
        <v>264</v>
      </c>
      <c r="F160" s="205" t="s">
        <v>265</v>
      </c>
      <c r="G160" s="206" t="s">
        <v>163</v>
      </c>
      <c r="H160" s="207">
        <v>18.75</v>
      </c>
      <c r="I160" s="208"/>
      <c r="J160" s="209">
        <f>ROUND(I160*H160,2)</f>
        <v>0</v>
      </c>
      <c r="K160" s="205" t="s">
        <v>164</v>
      </c>
      <c r="L160" s="47"/>
      <c r="M160" s="210" t="s">
        <v>5</v>
      </c>
      <c r="N160" s="211" t="s">
        <v>44</v>
      </c>
      <c r="O160" s="48"/>
      <c r="P160" s="212">
        <f>O160*H160</f>
        <v>0</v>
      </c>
      <c r="Q160" s="212">
        <v>0</v>
      </c>
      <c r="R160" s="212">
        <f>Q160*H160</f>
        <v>0</v>
      </c>
      <c r="S160" s="212">
        <v>0</v>
      </c>
      <c r="T160" s="213">
        <f>S160*H160</f>
        <v>0</v>
      </c>
      <c r="AR160" s="25" t="s">
        <v>88</v>
      </c>
      <c r="AT160" s="25" t="s">
        <v>160</v>
      </c>
      <c r="AU160" s="25" t="s">
        <v>82</v>
      </c>
      <c r="AY160" s="25" t="s">
        <v>158</v>
      </c>
      <c r="BE160" s="214">
        <f>IF(N160="základní",J160,0)</f>
        <v>0</v>
      </c>
      <c r="BF160" s="214">
        <f>IF(N160="snížená",J160,0)</f>
        <v>0</v>
      </c>
      <c r="BG160" s="214">
        <f>IF(N160="zákl. přenesená",J160,0)</f>
        <v>0</v>
      </c>
      <c r="BH160" s="214">
        <f>IF(N160="sníž. přenesená",J160,0)</f>
        <v>0</v>
      </c>
      <c r="BI160" s="214">
        <f>IF(N160="nulová",J160,0)</f>
        <v>0</v>
      </c>
      <c r="BJ160" s="25" t="s">
        <v>78</v>
      </c>
      <c r="BK160" s="214">
        <f>ROUND(I160*H160,2)</f>
        <v>0</v>
      </c>
      <c r="BL160" s="25" t="s">
        <v>88</v>
      </c>
      <c r="BM160" s="25" t="s">
        <v>3134</v>
      </c>
    </row>
    <row r="161" spans="2:51" s="11" customFormat="1" ht="13.5">
      <c r="B161" s="215"/>
      <c r="D161" s="216" t="s">
        <v>166</v>
      </c>
      <c r="E161" s="217" t="s">
        <v>5</v>
      </c>
      <c r="F161" s="218" t="s">
        <v>267</v>
      </c>
      <c r="H161" s="217" t="s">
        <v>5</v>
      </c>
      <c r="I161" s="219"/>
      <c r="L161" s="215"/>
      <c r="M161" s="220"/>
      <c r="N161" s="221"/>
      <c r="O161" s="221"/>
      <c r="P161" s="221"/>
      <c r="Q161" s="221"/>
      <c r="R161" s="221"/>
      <c r="S161" s="221"/>
      <c r="T161" s="222"/>
      <c r="AT161" s="217" t="s">
        <v>166</v>
      </c>
      <c r="AU161" s="217" t="s">
        <v>82</v>
      </c>
      <c r="AV161" s="11" t="s">
        <v>78</v>
      </c>
      <c r="AW161" s="11" t="s">
        <v>36</v>
      </c>
      <c r="AX161" s="11" t="s">
        <v>73</v>
      </c>
      <c r="AY161" s="217" t="s">
        <v>158</v>
      </c>
    </row>
    <row r="162" spans="2:51" s="11" customFormat="1" ht="13.5">
      <c r="B162" s="215"/>
      <c r="D162" s="216" t="s">
        <v>166</v>
      </c>
      <c r="E162" s="217" t="s">
        <v>5</v>
      </c>
      <c r="F162" s="218" t="s">
        <v>3135</v>
      </c>
      <c r="H162" s="217" t="s">
        <v>5</v>
      </c>
      <c r="I162" s="219"/>
      <c r="L162" s="215"/>
      <c r="M162" s="220"/>
      <c r="N162" s="221"/>
      <c r="O162" s="221"/>
      <c r="P162" s="221"/>
      <c r="Q162" s="221"/>
      <c r="R162" s="221"/>
      <c r="S162" s="221"/>
      <c r="T162" s="222"/>
      <c r="AT162" s="217" t="s">
        <v>166</v>
      </c>
      <c r="AU162" s="217" t="s">
        <v>82</v>
      </c>
      <c r="AV162" s="11" t="s">
        <v>78</v>
      </c>
      <c r="AW162" s="11" t="s">
        <v>36</v>
      </c>
      <c r="AX162" s="11" t="s">
        <v>73</v>
      </c>
      <c r="AY162" s="217" t="s">
        <v>158</v>
      </c>
    </row>
    <row r="163" spans="2:51" s="12" customFormat="1" ht="13.5">
      <c r="B163" s="223"/>
      <c r="D163" s="216" t="s">
        <v>166</v>
      </c>
      <c r="E163" s="224" t="s">
        <v>5</v>
      </c>
      <c r="F163" s="225" t="s">
        <v>3136</v>
      </c>
      <c r="H163" s="226">
        <v>18.75</v>
      </c>
      <c r="I163" s="227"/>
      <c r="L163" s="223"/>
      <c r="M163" s="228"/>
      <c r="N163" s="229"/>
      <c r="O163" s="229"/>
      <c r="P163" s="229"/>
      <c r="Q163" s="229"/>
      <c r="R163" s="229"/>
      <c r="S163" s="229"/>
      <c r="T163" s="230"/>
      <c r="AT163" s="224" t="s">
        <v>166</v>
      </c>
      <c r="AU163" s="224" t="s">
        <v>82</v>
      </c>
      <c r="AV163" s="12" t="s">
        <v>82</v>
      </c>
      <c r="AW163" s="12" t="s">
        <v>36</v>
      </c>
      <c r="AX163" s="12" t="s">
        <v>73</v>
      </c>
      <c r="AY163" s="224" t="s">
        <v>158</v>
      </c>
    </row>
    <row r="164" spans="2:51" s="13" customFormat="1" ht="13.5">
      <c r="B164" s="231"/>
      <c r="D164" s="216" t="s">
        <v>166</v>
      </c>
      <c r="E164" s="232" t="s">
        <v>5</v>
      </c>
      <c r="F164" s="233" t="s">
        <v>169</v>
      </c>
      <c r="H164" s="234">
        <v>18.75</v>
      </c>
      <c r="I164" s="235"/>
      <c r="L164" s="231"/>
      <c r="M164" s="236"/>
      <c r="N164" s="237"/>
      <c r="O164" s="237"/>
      <c r="P164" s="237"/>
      <c r="Q164" s="237"/>
      <c r="R164" s="237"/>
      <c r="S164" s="237"/>
      <c r="T164" s="238"/>
      <c r="AT164" s="232" t="s">
        <v>166</v>
      </c>
      <c r="AU164" s="232" t="s">
        <v>82</v>
      </c>
      <c r="AV164" s="13" t="s">
        <v>88</v>
      </c>
      <c r="AW164" s="13" t="s">
        <v>36</v>
      </c>
      <c r="AX164" s="13" t="s">
        <v>78</v>
      </c>
      <c r="AY164" s="232" t="s">
        <v>158</v>
      </c>
    </row>
    <row r="165" spans="2:65" s="1" customFormat="1" ht="25.5" customHeight="1">
      <c r="B165" s="202"/>
      <c r="C165" s="203" t="s">
        <v>223</v>
      </c>
      <c r="D165" s="203" t="s">
        <v>160</v>
      </c>
      <c r="E165" s="204" t="s">
        <v>277</v>
      </c>
      <c r="F165" s="205" t="s">
        <v>278</v>
      </c>
      <c r="G165" s="206" t="s">
        <v>279</v>
      </c>
      <c r="H165" s="207">
        <v>0.225</v>
      </c>
      <c r="I165" s="208"/>
      <c r="J165" s="209">
        <f>ROUND(I165*H165,2)</f>
        <v>0</v>
      </c>
      <c r="K165" s="205" t="s">
        <v>164</v>
      </c>
      <c r="L165" s="47"/>
      <c r="M165" s="210" t="s">
        <v>5</v>
      </c>
      <c r="N165" s="211" t="s">
        <v>44</v>
      </c>
      <c r="O165" s="48"/>
      <c r="P165" s="212">
        <f>O165*H165</f>
        <v>0</v>
      </c>
      <c r="Q165" s="212">
        <v>0</v>
      </c>
      <c r="R165" s="212">
        <f>Q165*H165</f>
        <v>0</v>
      </c>
      <c r="S165" s="212">
        <v>0</v>
      </c>
      <c r="T165" s="213">
        <f>S165*H165</f>
        <v>0</v>
      </c>
      <c r="AR165" s="25" t="s">
        <v>88</v>
      </c>
      <c r="AT165" s="25" t="s">
        <v>160</v>
      </c>
      <c r="AU165" s="25" t="s">
        <v>82</v>
      </c>
      <c r="AY165" s="25" t="s">
        <v>158</v>
      </c>
      <c r="BE165" s="214">
        <f>IF(N165="základní",J165,0)</f>
        <v>0</v>
      </c>
      <c r="BF165" s="214">
        <f>IF(N165="snížená",J165,0)</f>
        <v>0</v>
      </c>
      <c r="BG165" s="214">
        <f>IF(N165="zákl. přenesená",J165,0)</f>
        <v>0</v>
      </c>
      <c r="BH165" s="214">
        <f>IF(N165="sníž. přenesená",J165,0)</f>
        <v>0</v>
      </c>
      <c r="BI165" s="214">
        <f>IF(N165="nulová",J165,0)</f>
        <v>0</v>
      </c>
      <c r="BJ165" s="25" t="s">
        <v>78</v>
      </c>
      <c r="BK165" s="214">
        <f>ROUND(I165*H165,2)</f>
        <v>0</v>
      </c>
      <c r="BL165" s="25" t="s">
        <v>88</v>
      </c>
      <c r="BM165" s="25" t="s">
        <v>3137</v>
      </c>
    </row>
    <row r="166" spans="2:51" s="11" customFormat="1" ht="13.5">
      <c r="B166" s="215"/>
      <c r="D166" s="216" t="s">
        <v>166</v>
      </c>
      <c r="E166" s="217" t="s">
        <v>5</v>
      </c>
      <c r="F166" s="218" t="s">
        <v>281</v>
      </c>
      <c r="H166" s="217" t="s">
        <v>5</v>
      </c>
      <c r="I166" s="219"/>
      <c r="L166" s="215"/>
      <c r="M166" s="220"/>
      <c r="N166" s="221"/>
      <c r="O166" s="221"/>
      <c r="P166" s="221"/>
      <c r="Q166" s="221"/>
      <c r="R166" s="221"/>
      <c r="S166" s="221"/>
      <c r="T166" s="222"/>
      <c r="AT166" s="217" t="s">
        <v>166</v>
      </c>
      <c r="AU166" s="217" t="s">
        <v>82</v>
      </c>
      <c r="AV166" s="11" t="s">
        <v>78</v>
      </c>
      <c r="AW166" s="11" t="s">
        <v>36</v>
      </c>
      <c r="AX166" s="11" t="s">
        <v>73</v>
      </c>
      <c r="AY166" s="217" t="s">
        <v>158</v>
      </c>
    </row>
    <row r="167" spans="2:51" s="12" customFormat="1" ht="13.5">
      <c r="B167" s="223"/>
      <c r="D167" s="216" t="s">
        <v>166</v>
      </c>
      <c r="E167" s="224" t="s">
        <v>5</v>
      </c>
      <c r="F167" s="225" t="s">
        <v>3138</v>
      </c>
      <c r="H167" s="226">
        <v>0.225</v>
      </c>
      <c r="I167" s="227"/>
      <c r="L167" s="223"/>
      <c r="M167" s="228"/>
      <c r="N167" s="229"/>
      <c r="O167" s="229"/>
      <c r="P167" s="229"/>
      <c r="Q167" s="229"/>
      <c r="R167" s="229"/>
      <c r="S167" s="229"/>
      <c r="T167" s="230"/>
      <c r="AT167" s="224" t="s">
        <v>166</v>
      </c>
      <c r="AU167" s="224" t="s">
        <v>82</v>
      </c>
      <c r="AV167" s="12" t="s">
        <v>82</v>
      </c>
      <c r="AW167" s="12" t="s">
        <v>36</v>
      </c>
      <c r="AX167" s="12" t="s">
        <v>73</v>
      </c>
      <c r="AY167" s="224" t="s">
        <v>158</v>
      </c>
    </row>
    <row r="168" spans="2:51" s="13" customFormat="1" ht="13.5">
      <c r="B168" s="231"/>
      <c r="D168" s="216" t="s">
        <v>166</v>
      </c>
      <c r="E168" s="232" t="s">
        <v>5</v>
      </c>
      <c r="F168" s="233" t="s">
        <v>169</v>
      </c>
      <c r="H168" s="234">
        <v>0.225</v>
      </c>
      <c r="I168" s="235"/>
      <c r="L168" s="231"/>
      <c r="M168" s="236"/>
      <c r="N168" s="237"/>
      <c r="O168" s="237"/>
      <c r="P168" s="237"/>
      <c r="Q168" s="237"/>
      <c r="R168" s="237"/>
      <c r="S168" s="237"/>
      <c r="T168" s="238"/>
      <c r="AT168" s="232" t="s">
        <v>166</v>
      </c>
      <c r="AU168" s="232" t="s">
        <v>82</v>
      </c>
      <c r="AV168" s="13" t="s">
        <v>88</v>
      </c>
      <c r="AW168" s="13" t="s">
        <v>36</v>
      </c>
      <c r="AX168" s="13" t="s">
        <v>78</v>
      </c>
      <c r="AY168" s="232" t="s">
        <v>158</v>
      </c>
    </row>
    <row r="169" spans="2:63" s="10" customFormat="1" ht="29.85" customHeight="1">
      <c r="B169" s="189"/>
      <c r="D169" s="190" t="s">
        <v>72</v>
      </c>
      <c r="E169" s="200" t="s">
        <v>91</v>
      </c>
      <c r="F169" s="200" t="s">
        <v>295</v>
      </c>
      <c r="I169" s="192"/>
      <c r="J169" s="201">
        <f>BK169</f>
        <v>0</v>
      </c>
      <c r="L169" s="189"/>
      <c r="M169" s="194"/>
      <c r="N169" s="195"/>
      <c r="O169" s="195"/>
      <c r="P169" s="196">
        <f>SUM(P170:P178)</f>
        <v>0</v>
      </c>
      <c r="Q169" s="195"/>
      <c r="R169" s="196">
        <f>SUM(R170:R178)</f>
        <v>0</v>
      </c>
      <c r="S169" s="195"/>
      <c r="T169" s="197">
        <f>SUM(T170:T178)</f>
        <v>0</v>
      </c>
      <c r="AR169" s="190" t="s">
        <v>78</v>
      </c>
      <c r="AT169" s="198" t="s">
        <v>72</v>
      </c>
      <c r="AU169" s="198" t="s">
        <v>78</v>
      </c>
      <c r="AY169" s="190" t="s">
        <v>158</v>
      </c>
      <c r="BK169" s="199">
        <f>SUM(BK170:BK178)</f>
        <v>0</v>
      </c>
    </row>
    <row r="170" spans="2:65" s="1" customFormat="1" ht="25.5" customHeight="1">
      <c r="B170" s="202"/>
      <c r="C170" s="203" t="s">
        <v>229</v>
      </c>
      <c r="D170" s="203" t="s">
        <v>160</v>
      </c>
      <c r="E170" s="204" t="s">
        <v>296</v>
      </c>
      <c r="F170" s="205" t="s">
        <v>297</v>
      </c>
      <c r="G170" s="206" t="s">
        <v>163</v>
      </c>
      <c r="H170" s="207">
        <v>33.5</v>
      </c>
      <c r="I170" s="208"/>
      <c r="J170" s="209">
        <f>ROUND(I170*H170,2)</f>
        <v>0</v>
      </c>
      <c r="K170" s="205" t="s">
        <v>5</v>
      </c>
      <c r="L170" s="47"/>
      <c r="M170" s="210" t="s">
        <v>5</v>
      </c>
      <c r="N170" s="211" t="s">
        <v>44</v>
      </c>
      <c r="O170" s="48"/>
      <c r="P170" s="212">
        <f>O170*H170</f>
        <v>0</v>
      </c>
      <c r="Q170" s="212">
        <v>0</v>
      </c>
      <c r="R170" s="212">
        <f>Q170*H170</f>
        <v>0</v>
      </c>
      <c r="S170" s="212">
        <v>0</v>
      </c>
      <c r="T170" s="213">
        <f>S170*H170</f>
        <v>0</v>
      </c>
      <c r="AR170" s="25" t="s">
        <v>88</v>
      </c>
      <c r="AT170" s="25" t="s">
        <v>160</v>
      </c>
      <c r="AU170" s="25" t="s">
        <v>82</v>
      </c>
      <c r="AY170" s="25" t="s">
        <v>158</v>
      </c>
      <c r="BE170" s="214">
        <f>IF(N170="základní",J170,0)</f>
        <v>0</v>
      </c>
      <c r="BF170" s="214">
        <f>IF(N170="snížená",J170,0)</f>
        <v>0</v>
      </c>
      <c r="BG170" s="214">
        <f>IF(N170="zákl. přenesená",J170,0)</f>
        <v>0</v>
      </c>
      <c r="BH170" s="214">
        <f>IF(N170="sníž. přenesená",J170,0)</f>
        <v>0</v>
      </c>
      <c r="BI170" s="214">
        <f>IF(N170="nulová",J170,0)</f>
        <v>0</v>
      </c>
      <c r="BJ170" s="25" t="s">
        <v>78</v>
      </c>
      <c r="BK170" s="214">
        <f>ROUND(I170*H170,2)</f>
        <v>0</v>
      </c>
      <c r="BL170" s="25" t="s">
        <v>88</v>
      </c>
      <c r="BM170" s="25" t="s">
        <v>3139</v>
      </c>
    </row>
    <row r="171" spans="2:51" s="11" customFormat="1" ht="13.5">
      <c r="B171" s="215"/>
      <c r="D171" s="216" t="s">
        <v>166</v>
      </c>
      <c r="E171" s="217" t="s">
        <v>5</v>
      </c>
      <c r="F171" s="218" t="s">
        <v>299</v>
      </c>
      <c r="H171" s="217" t="s">
        <v>5</v>
      </c>
      <c r="I171" s="219"/>
      <c r="L171" s="215"/>
      <c r="M171" s="220"/>
      <c r="N171" s="221"/>
      <c r="O171" s="221"/>
      <c r="P171" s="221"/>
      <c r="Q171" s="221"/>
      <c r="R171" s="221"/>
      <c r="S171" s="221"/>
      <c r="T171" s="222"/>
      <c r="AT171" s="217" t="s">
        <v>166</v>
      </c>
      <c r="AU171" s="217" t="s">
        <v>82</v>
      </c>
      <c r="AV171" s="11" t="s">
        <v>78</v>
      </c>
      <c r="AW171" s="11" t="s">
        <v>36</v>
      </c>
      <c r="AX171" s="11" t="s">
        <v>73</v>
      </c>
      <c r="AY171" s="217" t="s">
        <v>158</v>
      </c>
    </row>
    <row r="172" spans="2:51" s="12" customFormat="1" ht="13.5">
      <c r="B172" s="223"/>
      <c r="D172" s="216" t="s">
        <v>166</v>
      </c>
      <c r="E172" s="224" t="s">
        <v>5</v>
      </c>
      <c r="F172" s="225" t="s">
        <v>3140</v>
      </c>
      <c r="H172" s="226">
        <v>33.5</v>
      </c>
      <c r="I172" s="227"/>
      <c r="L172" s="223"/>
      <c r="M172" s="228"/>
      <c r="N172" s="229"/>
      <c r="O172" s="229"/>
      <c r="P172" s="229"/>
      <c r="Q172" s="229"/>
      <c r="R172" s="229"/>
      <c r="S172" s="229"/>
      <c r="T172" s="230"/>
      <c r="AT172" s="224" t="s">
        <v>166</v>
      </c>
      <c r="AU172" s="224" t="s">
        <v>82</v>
      </c>
      <c r="AV172" s="12" t="s">
        <v>82</v>
      </c>
      <c r="AW172" s="12" t="s">
        <v>36</v>
      </c>
      <c r="AX172" s="12" t="s">
        <v>78</v>
      </c>
      <c r="AY172" s="224" t="s">
        <v>158</v>
      </c>
    </row>
    <row r="173" spans="2:65" s="1" customFormat="1" ht="204" customHeight="1">
      <c r="B173" s="202"/>
      <c r="C173" s="203" t="s">
        <v>237</v>
      </c>
      <c r="D173" s="203" t="s">
        <v>160</v>
      </c>
      <c r="E173" s="204" t="s">
        <v>302</v>
      </c>
      <c r="F173" s="205" t="s">
        <v>3141</v>
      </c>
      <c r="G173" s="206" t="s">
        <v>304</v>
      </c>
      <c r="H173" s="207">
        <v>67</v>
      </c>
      <c r="I173" s="208"/>
      <c r="J173" s="209">
        <f>ROUND(I173*H173,2)</f>
        <v>0</v>
      </c>
      <c r="K173" s="205" t="s">
        <v>5</v>
      </c>
      <c r="L173" s="47"/>
      <c r="M173" s="210" t="s">
        <v>5</v>
      </c>
      <c r="N173" s="211" t="s">
        <v>44</v>
      </c>
      <c r="O173" s="48"/>
      <c r="P173" s="212">
        <f>O173*H173</f>
        <v>0</v>
      </c>
      <c r="Q173" s="212">
        <v>0</v>
      </c>
      <c r="R173" s="212">
        <f>Q173*H173</f>
        <v>0</v>
      </c>
      <c r="S173" s="212">
        <v>0</v>
      </c>
      <c r="T173" s="213">
        <f>S173*H173</f>
        <v>0</v>
      </c>
      <c r="AR173" s="25" t="s">
        <v>88</v>
      </c>
      <c r="AT173" s="25" t="s">
        <v>160</v>
      </c>
      <c r="AU173" s="25" t="s">
        <v>82</v>
      </c>
      <c r="AY173" s="25" t="s">
        <v>158</v>
      </c>
      <c r="BE173" s="214">
        <f>IF(N173="základní",J173,0)</f>
        <v>0</v>
      </c>
      <c r="BF173" s="214">
        <f>IF(N173="snížená",J173,0)</f>
        <v>0</v>
      </c>
      <c r="BG173" s="214">
        <f>IF(N173="zákl. přenesená",J173,0)</f>
        <v>0</v>
      </c>
      <c r="BH173" s="214">
        <f>IF(N173="sníž. přenesená",J173,0)</f>
        <v>0</v>
      </c>
      <c r="BI173" s="214">
        <f>IF(N173="nulová",J173,0)</f>
        <v>0</v>
      </c>
      <c r="BJ173" s="25" t="s">
        <v>78</v>
      </c>
      <c r="BK173" s="214">
        <f>ROUND(I173*H173,2)</f>
        <v>0</v>
      </c>
      <c r="BL173" s="25" t="s">
        <v>88</v>
      </c>
      <c r="BM173" s="25" t="s">
        <v>3142</v>
      </c>
    </row>
    <row r="174" spans="2:65" s="1" customFormat="1" ht="369.75" customHeight="1">
      <c r="B174" s="202"/>
      <c r="C174" s="203" t="s">
        <v>244</v>
      </c>
      <c r="D174" s="203" t="s">
        <v>160</v>
      </c>
      <c r="E174" s="204" t="s">
        <v>307</v>
      </c>
      <c r="F174" s="205" t="s">
        <v>3143</v>
      </c>
      <c r="G174" s="206" t="s">
        <v>304</v>
      </c>
      <c r="H174" s="207">
        <v>67</v>
      </c>
      <c r="I174" s="208"/>
      <c r="J174" s="209">
        <f>ROUND(I174*H174,2)</f>
        <v>0</v>
      </c>
      <c r="K174" s="205" t="s">
        <v>5</v>
      </c>
      <c r="L174" s="47"/>
      <c r="M174" s="210" t="s">
        <v>5</v>
      </c>
      <c r="N174" s="211" t="s">
        <v>44</v>
      </c>
      <c r="O174" s="48"/>
      <c r="P174" s="212">
        <f>O174*H174</f>
        <v>0</v>
      </c>
      <c r="Q174" s="212">
        <v>0</v>
      </c>
      <c r="R174" s="212">
        <f>Q174*H174</f>
        <v>0</v>
      </c>
      <c r="S174" s="212">
        <v>0</v>
      </c>
      <c r="T174" s="213">
        <f>S174*H174</f>
        <v>0</v>
      </c>
      <c r="AR174" s="25" t="s">
        <v>88</v>
      </c>
      <c r="AT174" s="25" t="s">
        <v>160</v>
      </c>
      <c r="AU174" s="25" t="s">
        <v>82</v>
      </c>
      <c r="AY174" s="25" t="s">
        <v>158</v>
      </c>
      <c r="BE174" s="214">
        <f>IF(N174="základní",J174,0)</f>
        <v>0</v>
      </c>
      <c r="BF174" s="214">
        <f>IF(N174="snížená",J174,0)</f>
        <v>0</v>
      </c>
      <c r="BG174" s="214">
        <f>IF(N174="zákl. přenesená",J174,0)</f>
        <v>0</v>
      </c>
      <c r="BH174" s="214">
        <f>IF(N174="sníž. přenesená",J174,0)</f>
        <v>0</v>
      </c>
      <c r="BI174" s="214">
        <f>IF(N174="nulová",J174,0)</f>
        <v>0</v>
      </c>
      <c r="BJ174" s="25" t="s">
        <v>78</v>
      </c>
      <c r="BK174" s="214">
        <f>ROUND(I174*H174,2)</f>
        <v>0</v>
      </c>
      <c r="BL174" s="25" t="s">
        <v>88</v>
      </c>
      <c r="BM174" s="25" t="s">
        <v>3144</v>
      </c>
    </row>
    <row r="175" spans="2:65" s="1" customFormat="1" ht="16.5" customHeight="1">
      <c r="B175" s="202"/>
      <c r="C175" s="203" t="s">
        <v>11</v>
      </c>
      <c r="D175" s="203" t="s">
        <v>160</v>
      </c>
      <c r="E175" s="204" t="s">
        <v>311</v>
      </c>
      <c r="F175" s="205" t="s">
        <v>312</v>
      </c>
      <c r="G175" s="206" t="s">
        <v>163</v>
      </c>
      <c r="H175" s="207">
        <v>73.56</v>
      </c>
      <c r="I175" s="208"/>
      <c r="J175" s="209">
        <f>ROUND(I175*H175,2)</f>
        <v>0</v>
      </c>
      <c r="K175" s="205" t="s">
        <v>5</v>
      </c>
      <c r="L175" s="47"/>
      <c r="M175" s="210" t="s">
        <v>5</v>
      </c>
      <c r="N175" s="211" t="s">
        <v>44</v>
      </c>
      <c r="O175" s="48"/>
      <c r="P175" s="212">
        <f>O175*H175</f>
        <v>0</v>
      </c>
      <c r="Q175" s="212">
        <v>0</v>
      </c>
      <c r="R175" s="212">
        <f>Q175*H175</f>
        <v>0</v>
      </c>
      <c r="S175" s="212">
        <v>0</v>
      </c>
      <c r="T175" s="213">
        <f>S175*H175</f>
        <v>0</v>
      </c>
      <c r="AR175" s="25" t="s">
        <v>88</v>
      </c>
      <c r="AT175" s="25" t="s">
        <v>160</v>
      </c>
      <c r="AU175" s="25" t="s">
        <v>82</v>
      </c>
      <c r="AY175" s="25" t="s">
        <v>158</v>
      </c>
      <c r="BE175" s="214">
        <f>IF(N175="základní",J175,0)</f>
        <v>0</v>
      </c>
      <c r="BF175" s="214">
        <f>IF(N175="snížená",J175,0)</f>
        <v>0</v>
      </c>
      <c r="BG175" s="214">
        <f>IF(N175="zákl. přenesená",J175,0)</f>
        <v>0</v>
      </c>
      <c r="BH175" s="214">
        <f>IF(N175="sníž. přenesená",J175,0)</f>
        <v>0</v>
      </c>
      <c r="BI175" s="214">
        <f>IF(N175="nulová",J175,0)</f>
        <v>0</v>
      </c>
      <c r="BJ175" s="25" t="s">
        <v>78</v>
      </c>
      <c r="BK175" s="214">
        <f>ROUND(I175*H175,2)</f>
        <v>0</v>
      </c>
      <c r="BL175" s="25" t="s">
        <v>88</v>
      </c>
      <c r="BM175" s="25" t="s">
        <v>3145</v>
      </c>
    </row>
    <row r="176" spans="2:51" s="11" customFormat="1" ht="13.5">
      <c r="B176" s="215"/>
      <c r="D176" s="216" t="s">
        <v>166</v>
      </c>
      <c r="E176" s="217" t="s">
        <v>5</v>
      </c>
      <c r="F176" s="218" t="s">
        <v>314</v>
      </c>
      <c r="H176" s="217" t="s">
        <v>5</v>
      </c>
      <c r="I176" s="219"/>
      <c r="L176" s="215"/>
      <c r="M176" s="220"/>
      <c r="N176" s="221"/>
      <c r="O176" s="221"/>
      <c r="P176" s="221"/>
      <c r="Q176" s="221"/>
      <c r="R176" s="221"/>
      <c r="S176" s="221"/>
      <c r="T176" s="222"/>
      <c r="AT176" s="217" t="s">
        <v>166</v>
      </c>
      <c r="AU176" s="217" t="s">
        <v>82</v>
      </c>
      <c r="AV176" s="11" t="s">
        <v>78</v>
      </c>
      <c r="AW176" s="11" t="s">
        <v>36</v>
      </c>
      <c r="AX176" s="11" t="s">
        <v>73</v>
      </c>
      <c r="AY176" s="217" t="s">
        <v>158</v>
      </c>
    </row>
    <row r="177" spans="2:51" s="12" customFormat="1" ht="13.5">
      <c r="B177" s="223"/>
      <c r="D177" s="216" t="s">
        <v>166</v>
      </c>
      <c r="E177" s="224" t="s">
        <v>5</v>
      </c>
      <c r="F177" s="225" t="s">
        <v>3146</v>
      </c>
      <c r="H177" s="226">
        <v>73.56</v>
      </c>
      <c r="I177" s="227"/>
      <c r="L177" s="223"/>
      <c r="M177" s="228"/>
      <c r="N177" s="229"/>
      <c r="O177" s="229"/>
      <c r="P177" s="229"/>
      <c r="Q177" s="229"/>
      <c r="R177" s="229"/>
      <c r="S177" s="229"/>
      <c r="T177" s="230"/>
      <c r="AT177" s="224" t="s">
        <v>166</v>
      </c>
      <c r="AU177" s="224" t="s">
        <v>82</v>
      </c>
      <c r="AV177" s="12" t="s">
        <v>82</v>
      </c>
      <c r="AW177" s="12" t="s">
        <v>36</v>
      </c>
      <c r="AX177" s="12" t="s">
        <v>73</v>
      </c>
      <c r="AY177" s="224" t="s">
        <v>158</v>
      </c>
    </row>
    <row r="178" spans="2:51" s="13" customFormat="1" ht="13.5">
      <c r="B178" s="231"/>
      <c r="D178" s="216" t="s">
        <v>166</v>
      </c>
      <c r="E178" s="232" t="s">
        <v>5</v>
      </c>
      <c r="F178" s="233" t="s">
        <v>169</v>
      </c>
      <c r="H178" s="234">
        <v>73.56</v>
      </c>
      <c r="I178" s="235"/>
      <c r="L178" s="231"/>
      <c r="M178" s="236"/>
      <c r="N178" s="237"/>
      <c r="O178" s="237"/>
      <c r="P178" s="237"/>
      <c r="Q178" s="237"/>
      <c r="R178" s="237"/>
      <c r="S178" s="237"/>
      <c r="T178" s="238"/>
      <c r="AT178" s="232" t="s">
        <v>166</v>
      </c>
      <c r="AU178" s="232" t="s">
        <v>82</v>
      </c>
      <c r="AV178" s="13" t="s">
        <v>88</v>
      </c>
      <c r="AW178" s="13" t="s">
        <v>36</v>
      </c>
      <c r="AX178" s="13" t="s">
        <v>78</v>
      </c>
      <c r="AY178" s="232" t="s">
        <v>158</v>
      </c>
    </row>
    <row r="179" spans="2:63" s="10" customFormat="1" ht="29.85" customHeight="1">
      <c r="B179" s="189"/>
      <c r="D179" s="190" t="s">
        <v>72</v>
      </c>
      <c r="E179" s="200" t="s">
        <v>325</v>
      </c>
      <c r="F179" s="200" t="s">
        <v>326</v>
      </c>
      <c r="I179" s="192"/>
      <c r="J179" s="201">
        <f>BK179</f>
        <v>0</v>
      </c>
      <c r="L179" s="189"/>
      <c r="M179" s="194"/>
      <c r="N179" s="195"/>
      <c r="O179" s="195"/>
      <c r="P179" s="196">
        <f>SUM(P180:P220)</f>
        <v>0</v>
      </c>
      <c r="Q179" s="195"/>
      <c r="R179" s="196">
        <f>SUM(R180:R220)</f>
        <v>0</v>
      </c>
      <c r="S179" s="195"/>
      <c r="T179" s="197">
        <f>SUM(T180:T220)</f>
        <v>0</v>
      </c>
      <c r="AR179" s="190" t="s">
        <v>78</v>
      </c>
      <c r="AT179" s="198" t="s">
        <v>72</v>
      </c>
      <c r="AU179" s="198" t="s">
        <v>78</v>
      </c>
      <c r="AY179" s="190" t="s">
        <v>158</v>
      </c>
      <c r="BK179" s="199">
        <f>SUM(BK180:BK220)</f>
        <v>0</v>
      </c>
    </row>
    <row r="180" spans="2:65" s="1" customFormat="1" ht="38.25" customHeight="1">
      <c r="B180" s="202"/>
      <c r="C180" s="203" t="s">
        <v>255</v>
      </c>
      <c r="D180" s="203" t="s">
        <v>160</v>
      </c>
      <c r="E180" s="204" t="s">
        <v>1897</v>
      </c>
      <c r="F180" s="205" t="s">
        <v>329</v>
      </c>
      <c r="G180" s="206" t="s">
        <v>304</v>
      </c>
      <c r="H180" s="207">
        <v>404.4</v>
      </c>
      <c r="I180" s="208"/>
      <c r="J180" s="209">
        <f>ROUND(I180*H180,2)</f>
        <v>0</v>
      </c>
      <c r="K180" s="205" t="s">
        <v>5</v>
      </c>
      <c r="L180" s="47"/>
      <c r="M180" s="210" t="s">
        <v>5</v>
      </c>
      <c r="N180" s="211" t="s">
        <v>44</v>
      </c>
      <c r="O180" s="48"/>
      <c r="P180" s="212">
        <f>O180*H180</f>
        <v>0</v>
      </c>
      <c r="Q180" s="212">
        <v>0</v>
      </c>
      <c r="R180" s="212">
        <f>Q180*H180</f>
        <v>0</v>
      </c>
      <c r="S180" s="212">
        <v>0</v>
      </c>
      <c r="T180" s="213">
        <f>S180*H180</f>
        <v>0</v>
      </c>
      <c r="AR180" s="25" t="s">
        <v>88</v>
      </c>
      <c r="AT180" s="25" t="s">
        <v>160</v>
      </c>
      <c r="AU180" s="25" t="s">
        <v>82</v>
      </c>
      <c r="AY180" s="25" t="s">
        <v>158</v>
      </c>
      <c r="BE180" s="214">
        <f>IF(N180="základní",J180,0)</f>
        <v>0</v>
      </c>
      <c r="BF180" s="214">
        <f>IF(N180="snížená",J180,0)</f>
        <v>0</v>
      </c>
      <c r="BG180" s="214">
        <f>IF(N180="zákl. přenesená",J180,0)</f>
        <v>0</v>
      </c>
      <c r="BH180" s="214">
        <f>IF(N180="sníž. přenesená",J180,0)</f>
        <v>0</v>
      </c>
      <c r="BI180" s="214">
        <f>IF(N180="nulová",J180,0)</f>
        <v>0</v>
      </c>
      <c r="BJ180" s="25" t="s">
        <v>78</v>
      </c>
      <c r="BK180" s="214">
        <f>ROUND(I180*H180,2)</f>
        <v>0</v>
      </c>
      <c r="BL180" s="25" t="s">
        <v>88</v>
      </c>
      <c r="BM180" s="25" t="s">
        <v>3147</v>
      </c>
    </row>
    <row r="181" spans="2:51" s="11" customFormat="1" ht="13.5">
      <c r="B181" s="215"/>
      <c r="D181" s="216" t="s">
        <v>166</v>
      </c>
      <c r="E181" s="217" t="s">
        <v>5</v>
      </c>
      <c r="F181" s="218" t="s">
        <v>380</v>
      </c>
      <c r="H181" s="217" t="s">
        <v>5</v>
      </c>
      <c r="I181" s="219"/>
      <c r="L181" s="215"/>
      <c r="M181" s="220"/>
      <c r="N181" s="221"/>
      <c r="O181" s="221"/>
      <c r="P181" s="221"/>
      <c r="Q181" s="221"/>
      <c r="R181" s="221"/>
      <c r="S181" s="221"/>
      <c r="T181" s="222"/>
      <c r="AT181" s="217" t="s">
        <v>166</v>
      </c>
      <c r="AU181" s="217" t="s">
        <v>82</v>
      </c>
      <c r="AV181" s="11" t="s">
        <v>78</v>
      </c>
      <c r="AW181" s="11" t="s">
        <v>36</v>
      </c>
      <c r="AX181" s="11" t="s">
        <v>73</v>
      </c>
      <c r="AY181" s="217" t="s">
        <v>158</v>
      </c>
    </row>
    <row r="182" spans="2:51" s="11" customFormat="1" ht="13.5">
      <c r="B182" s="215"/>
      <c r="D182" s="216" t="s">
        <v>166</v>
      </c>
      <c r="E182" s="217" t="s">
        <v>5</v>
      </c>
      <c r="F182" s="218" t="s">
        <v>3148</v>
      </c>
      <c r="H182" s="217" t="s">
        <v>5</v>
      </c>
      <c r="I182" s="219"/>
      <c r="L182" s="215"/>
      <c r="M182" s="220"/>
      <c r="N182" s="221"/>
      <c r="O182" s="221"/>
      <c r="P182" s="221"/>
      <c r="Q182" s="221"/>
      <c r="R182" s="221"/>
      <c r="S182" s="221"/>
      <c r="T182" s="222"/>
      <c r="AT182" s="217" t="s">
        <v>166</v>
      </c>
      <c r="AU182" s="217" t="s">
        <v>82</v>
      </c>
      <c r="AV182" s="11" t="s">
        <v>78</v>
      </c>
      <c r="AW182" s="11" t="s">
        <v>36</v>
      </c>
      <c r="AX182" s="11" t="s">
        <v>73</v>
      </c>
      <c r="AY182" s="217" t="s">
        <v>158</v>
      </c>
    </row>
    <row r="183" spans="2:51" s="12" customFormat="1" ht="13.5">
      <c r="B183" s="223"/>
      <c r="D183" s="216" t="s">
        <v>166</v>
      </c>
      <c r="E183" s="224" t="s">
        <v>5</v>
      </c>
      <c r="F183" s="225" t="s">
        <v>3149</v>
      </c>
      <c r="H183" s="226">
        <v>77.4</v>
      </c>
      <c r="I183" s="227"/>
      <c r="L183" s="223"/>
      <c r="M183" s="228"/>
      <c r="N183" s="229"/>
      <c r="O183" s="229"/>
      <c r="P183" s="229"/>
      <c r="Q183" s="229"/>
      <c r="R183" s="229"/>
      <c r="S183" s="229"/>
      <c r="T183" s="230"/>
      <c r="AT183" s="224" t="s">
        <v>166</v>
      </c>
      <c r="AU183" s="224" t="s">
        <v>82</v>
      </c>
      <c r="AV183" s="12" t="s">
        <v>82</v>
      </c>
      <c r="AW183" s="12" t="s">
        <v>36</v>
      </c>
      <c r="AX183" s="12" t="s">
        <v>73</v>
      </c>
      <c r="AY183" s="224" t="s">
        <v>158</v>
      </c>
    </row>
    <row r="184" spans="2:51" s="12" customFormat="1" ht="13.5">
      <c r="B184" s="223"/>
      <c r="D184" s="216" t="s">
        <v>166</v>
      </c>
      <c r="E184" s="224" t="s">
        <v>5</v>
      </c>
      <c r="F184" s="225" t="s">
        <v>3150</v>
      </c>
      <c r="H184" s="226">
        <v>4.9</v>
      </c>
      <c r="I184" s="227"/>
      <c r="L184" s="223"/>
      <c r="M184" s="228"/>
      <c r="N184" s="229"/>
      <c r="O184" s="229"/>
      <c r="P184" s="229"/>
      <c r="Q184" s="229"/>
      <c r="R184" s="229"/>
      <c r="S184" s="229"/>
      <c r="T184" s="230"/>
      <c r="AT184" s="224" t="s">
        <v>166</v>
      </c>
      <c r="AU184" s="224" t="s">
        <v>82</v>
      </c>
      <c r="AV184" s="12" t="s">
        <v>82</v>
      </c>
      <c r="AW184" s="12" t="s">
        <v>36</v>
      </c>
      <c r="AX184" s="12" t="s">
        <v>73</v>
      </c>
      <c r="AY184" s="224" t="s">
        <v>158</v>
      </c>
    </row>
    <row r="185" spans="2:51" s="12" customFormat="1" ht="13.5">
      <c r="B185" s="223"/>
      <c r="D185" s="216" t="s">
        <v>166</v>
      </c>
      <c r="E185" s="224" t="s">
        <v>5</v>
      </c>
      <c r="F185" s="225" t="s">
        <v>3150</v>
      </c>
      <c r="H185" s="226">
        <v>4.9</v>
      </c>
      <c r="I185" s="227"/>
      <c r="L185" s="223"/>
      <c r="M185" s="228"/>
      <c r="N185" s="229"/>
      <c r="O185" s="229"/>
      <c r="P185" s="229"/>
      <c r="Q185" s="229"/>
      <c r="R185" s="229"/>
      <c r="S185" s="229"/>
      <c r="T185" s="230"/>
      <c r="AT185" s="224" t="s">
        <v>166</v>
      </c>
      <c r="AU185" s="224" t="s">
        <v>82</v>
      </c>
      <c r="AV185" s="12" t="s">
        <v>82</v>
      </c>
      <c r="AW185" s="12" t="s">
        <v>36</v>
      </c>
      <c r="AX185" s="12" t="s">
        <v>73</v>
      </c>
      <c r="AY185" s="224" t="s">
        <v>158</v>
      </c>
    </row>
    <row r="186" spans="2:51" s="12" customFormat="1" ht="13.5">
      <c r="B186" s="223"/>
      <c r="D186" s="216" t="s">
        <v>166</v>
      </c>
      <c r="E186" s="224" t="s">
        <v>5</v>
      </c>
      <c r="F186" s="225" t="s">
        <v>3151</v>
      </c>
      <c r="H186" s="226">
        <v>5.8</v>
      </c>
      <c r="I186" s="227"/>
      <c r="L186" s="223"/>
      <c r="M186" s="228"/>
      <c r="N186" s="229"/>
      <c r="O186" s="229"/>
      <c r="P186" s="229"/>
      <c r="Q186" s="229"/>
      <c r="R186" s="229"/>
      <c r="S186" s="229"/>
      <c r="T186" s="230"/>
      <c r="AT186" s="224" t="s">
        <v>166</v>
      </c>
      <c r="AU186" s="224" t="s">
        <v>82</v>
      </c>
      <c r="AV186" s="12" t="s">
        <v>82</v>
      </c>
      <c r="AW186" s="12" t="s">
        <v>36</v>
      </c>
      <c r="AX186" s="12" t="s">
        <v>73</v>
      </c>
      <c r="AY186" s="224" t="s">
        <v>158</v>
      </c>
    </row>
    <row r="187" spans="2:51" s="12" customFormat="1" ht="13.5">
      <c r="B187" s="223"/>
      <c r="D187" s="216" t="s">
        <v>166</v>
      </c>
      <c r="E187" s="224" t="s">
        <v>5</v>
      </c>
      <c r="F187" s="225" t="s">
        <v>3152</v>
      </c>
      <c r="H187" s="226">
        <v>14</v>
      </c>
      <c r="I187" s="227"/>
      <c r="L187" s="223"/>
      <c r="M187" s="228"/>
      <c r="N187" s="229"/>
      <c r="O187" s="229"/>
      <c r="P187" s="229"/>
      <c r="Q187" s="229"/>
      <c r="R187" s="229"/>
      <c r="S187" s="229"/>
      <c r="T187" s="230"/>
      <c r="AT187" s="224" t="s">
        <v>166</v>
      </c>
      <c r="AU187" s="224" t="s">
        <v>82</v>
      </c>
      <c r="AV187" s="12" t="s">
        <v>82</v>
      </c>
      <c r="AW187" s="12" t="s">
        <v>36</v>
      </c>
      <c r="AX187" s="12" t="s">
        <v>73</v>
      </c>
      <c r="AY187" s="224" t="s">
        <v>158</v>
      </c>
    </row>
    <row r="188" spans="2:51" s="12" customFormat="1" ht="13.5">
      <c r="B188" s="223"/>
      <c r="D188" s="216" t="s">
        <v>166</v>
      </c>
      <c r="E188" s="224" t="s">
        <v>5</v>
      </c>
      <c r="F188" s="225" t="s">
        <v>3153</v>
      </c>
      <c r="H188" s="226">
        <v>153.6</v>
      </c>
      <c r="I188" s="227"/>
      <c r="L188" s="223"/>
      <c r="M188" s="228"/>
      <c r="N188" s="229"/>
      <c r="O188" s="229"/>
      <c r="P188" s="229"/>
      <c r="Q188" s="229"/>
      <c r="R188" s="229"/>
      <c r="S188" s="229"/>
      <c r="T188" s="230"/>
      <c r="AT188" s="224" t="s">
        <v>166</v>
      </c>
      <c r="AU188" s="224" t="s">
        <v>82</v>
      </c>
      <c r="AV188" s="12" t="s">
        <v>82</v>
      </c>
      <c r="AW188" s="12" t="s">
        <v>36</v>
      </c>
      <c r="AX188" s="12" t="s">
        <v>73</v>
      </c>
      <c r="AY188" s="224" t="s">
        <v>158</v>
      </c>
    </row>
    <row r="189" spans="2:51" s="12" customFormat="1" ht="13.5">
      <c r="B189" s="223"/>
      <c r="D189" s="216" t="s">
        <v>166</v>
      </c>
      <c r="E189" s="224" t="s">
        <v>5</v>
      </c>
      <c r="F189" s="225" t="s">
        <v>3154</v>
      </c>
      <c r="H189" s="226">
        <v>84</v>
      </c>
      <c r="I189" s="227"/>
      <c r="L189" s="223"/>
      <c r="M189" s="228"/>
      <c r="N189" s="229"/>
      <c r="O189" s="229"/>
      <c r="P189" s="229"/>
      <c r="Q189" s="229"/>
      <c r="R189" s="229"/>
      <c r="S189" s="229"/>
      <c r="T189" s="230"/>
      <c r="AT189" s="224" t="s">
        <v>166</v>
      </c>
      <c r="AU189" s="224" t="s">
        <v>82</v>
      </c>
      <c r="AV189" s="12" t="s">
        <v>82</v>
      </c>
      <c r="AW189" s="12" t="s">
        <v>36</v>
      </c>
      <c r="AX189" s="12" t="s">
        <v>73</v>
      </c>
      <c r="AY189" s="224" t="s">
        <v>158</v>
      </c>
    </row>
    <row r="190" spans="2:51" s="12" customFormat="1" ht="13.5">
      <c r="B190" s="223"/>
      <c r="D190" s="216" t="s">
        <v>166</v>
      </c>
      <c r="E190" s="224" t="s">
        <v>5</v>
      </c>
      <c r="F190" s="225" t="s">
        <v>3155</v>
      </c>
      <c r="H190" s="226">
        <v>58</v>
      </c>
      <c r="I190" s="227"/>
      <c r="L190" s="223"/>
      <c r="M190" s="228"/>
      <c r="N190" s="229"/>
      <c r="O190" s="229"/>
      <c r="P190" s="229"/>
      <c r="Q190" s="229"/>
      <c r="R190" s="229"/>
      <c r="S190" s="229"/>
      <c r="T190" s="230"/>
      <c r="AT190" s="224" t="s">
        <v>166</v>
      </c>
      <c r="AU190" s="224" t="s">
        <v>82</v>
      </c>
      <c r="AV190" s="12" t="s">
        <v>82</v>
      </c>
      <c r="AW190" s="12" t="s">
        <v>36</v>
      </c>
      <c r="AX190" s="12" t="s">
        <v>73</v>
      </c>
      <c r="AY190" s="224" t="s">
        <v>158</v>
      </c>
    </row>
    <row r="191" spans="2:51" s="12" customFormat="1" ht="13.5">
      <c r="B191" s="223"/>
      <c r="D191" s="216" t="s">
        <v>166</v>
      </c>
      <c r="E191" s="224" t="s">
        <v>5</v>
      </c>
      <c r="F191" s="225" t="s">
        <v>2440</v>
      </c>
      <c r="H191" s="226">
        <v>1.8</v>
      </c>
      <c r="I191" s="227"/>
      <c r="L191" s="223"/>
      <c r="M191" s="228"/>
      <c r="N191" s="229"/>
      <c r="O191" s="229"/>
      <c r="P191" s="229"/>
      <c r="Q191" s="229"/>
      <c r="R191" s="229"/>
      <c r="S191" s="229"/>
      <c r="T191" s="230"/>
      <c r="AT191" s="224" t="s">
        <v>166</v>
      </c>
      <c r="AU191" s="224" t="s">
        <v>82</v>
      </c>
      <c r="AV191" s="12" t="s">
        <v>82</v>
      </c>
      <c r="AW191" s="12" t="s">
        <v>36</v>
      </c>
      <c r="AX191" s="12" t="s">
        <v>73</v>
      </c>
      <c r="AY191" s="224" t="s">
        <v>158</v>
      </c>
    </row>
    <row r="192" spans="2:51" s="13" customFormat="1" ht="13.5">
      <c r="B192" s="231"/>
      <c r="D192" s="216" t="s">
        <v>166</v>
      </c>
      <c r="E192" s="232" t="s">
        <v>5</v>
      </c>
      <c r="F192" s="233" t="s">
        <v>169</v>
      </c>
      <c r="H192" s="234">
        <v>404.4</v>
      </c>
      <c r="I192" s="235"/>
      <c r="L192" s="231"/>
      <c r="M192" s="236"/>
      <c r="N192" s="237"/>
      <c r="O192" s="237"/>
      <c r="P192" s="237"/>
      <c r="Q192" s="237"/>
      <c r="R192" s="237"/>
      <c r="S192" s="237"/>
      <c r="T192" s="238"/>
      <c r="AT192" s="232" t="s">
        <v>166</v>
      </c>
      <c r="AU192" s="232" t="s">
        <v>82</v>
      </c>
      <c r="AV192" s="13" t="s">
        <v>88</v>
      </c>
      <c r="AW192" s="13" t="s">
        <v>36</v>
      </c>
      <c r="AX192" s="13" t="s">
        <v>78</v>
      </c>
      <c r="AY192" s="232" t="s">
        <v>158</v>
      </c>
    </row>
    <row r="193" spans="2:65" s="1" customFormat="1" ht="16.5" customHeight="1">
      <c r="B193" s="202"/>
      <c r="C193" s="239" t="s">
        <v>263</v>
      </c>
      <c r="D193" s="239" t="s">
        <v>245</v>
      </c>
      <c r="E193" s="240" t="s">
        <v>363</v>
      </c>
      <c r="F193" s="241" t="s">
        <v>364</v>
      </c>
      <c r="G193" s="242" t="s">
        <v>304</v>
      </c>
      <c r="H193" s="243">
        <v>424.62</v>
      </c>
      <c r="I193" s="244"/>
      <c r="J193" s="245">
        <f>ROUND(I193*H193,2)</f>
        <v>0</v>
      </c>
      <c r="K193" s="241" t="s">
        <v>5</v>
      </c>
      <c r="L193" s="246"/>
      <c r="M193" s="247" t="s">
        <v>5</v>
      </c>
      <c r="N193" s="248" t="s">
        <v>44</v>
      </c>
      <c r="O193" s="48"/>
      <c r="P193" s="212">
        <f>O193*H193</f>
        <v>0</v>
      </c>
      <c r="Q193" s="212">
        <v>0</v>
      </c>
      <c r="R193" s="212">
        <f>Q193*H193</f>
        <v>0</v>
      </c>
      <c r="S193" s="212">
        <v>0</v>
      </c>
      <c r="T193" s="213">
        <f>S193*H193</f>
        <v>0</v>
      </c>
      <c r="AR193" s="25" t="s">
        <v>204</v>
      </c>
      <c r="AT193" s="25" t="s">
        <v>245</v>
      </c>
      <c r="AU193" s="25" t="s">
        <v>82</v>
      </c>
      <c r="AY193" s="25" t="s">
        <v>158</v>
      </c>
      <c r="BE193" s="214">
        <f>IF(N193="základní",J193,0)</f>
        <v>0</v>
      </c>
      <c r="BF193" s="214">
        <f>IF(N193="snížená",J193,0)</f>
        <v>0</v>
      </c>
      <c r="BG193" s="214">
        <f>IF(N193="zákl. přenesená",J193,0)</f>
        <v>0</v>
      </c>
      <c r="BH193" s="214">
        <f>IF(N193="sníž. přenesená",J193,0)</f>
        <v>0</v>
      </c>
      <c r="BI193" s="214">
        <f>IF(N193="nulová",J193,0)</f>
        <v>0</v>
      </c>
      <c r="BJ193" s="25" t="s">
        <v>78</v>
      </c>
      <c r="BK193" s="214">
        <f>ROUND(I193*H193,2)</f>
        <v>0</v>
      </c>
      <c r="BL193" s="25" t="s">
        <v>88</v>
      </c>
      <c r="BM193" s="25" t="s">
        <v>3156</v>
      </c>
    </row>
    <row r="194" spans="2:51" s="12" customFormat="1" ht="13.5">
      <c r="B194" s="223"/>
      <c r="D194" s="216" t="s">
        <v>166</v>
      </c>
      <c r="E194" s="224" t="s">
        <v>5</v>
      </c>
      <c r="F194" s="225" t="s">
        <v>3157</v>
      </c>
      <c r="H194" s="226">
        <v>424.62</v>
      </c>
      <c r="I194" s="227"/>
      <c r="L194" s="223"/>
      <c r="M194" s="228"/>
      <c r="N194" s="229"/>
      <c r="O194" s="229"/>
      <c r="P194" s="229"/>
      <c r="Q194" s="229"/>
      <c r="R194" s="229"/>
      <c r="S194" s="229"/>
      <c r="T194" s="230"/>
      <c r="AT194" s="224" t="s">
        <v>166</v>
      </c>
      <c r="AU194" s="224" t="s">
        <v>82</v>
      </c>
      <c r="AV194" s="12" t="s">
        <v>82</v>
      </c>
      <c r="AW194" s="12" t="s">
        <v>36</v>
      </c>
      <c r="AX194" s="12" t="s">
        <v>73</v>
      </c>
      <c r="AY194" s="224" t="s">
        <v>158</v>
      </c>
    </row>
    <row r="195" spans="2:51" s="13" customFormat="1" ht="13.5">
      <c r="B195" s="231"/>
      <c r="D195" s="216" t="s">
        <v>166</v>
      </c>
      <c r="E195" s="232" t="s">
        <v>5</v>
      </c>
      <c r="F195" s="233" t="s">
        <v>169</v>
      </c>
      <c r="H195" s="234">
        <v>424.62</v>
      </c>
      <c r="I195" s="235"/>
      <c r="L195" s="231"/>
      <c r="M195" s="236"/>
      <c r="N195" s="237"/>
      <c r="O195" s="237"/>
      <c r="P195" s="237"/>
      <c r="Q195" s="237"/>
      <c r="R195" s="237"/>
      <c r="S195" s="237"/>
      <c r="T195" s="238"/>
      <c r="AT195" s="232" t="s">
        <v>166</v>
      </c>
      <c r="AU195" s="232" t="s">
        <v>82</v>
      </c>
      <c r="AV195" s="13" t="s">
        <v>88</v>
      </c>
      <c r="AW195" s="13" t="s">
        <v>36</v>
      </c>
      <c r="AX195" s="13" t="s">
        <v>78</v>
      </c>
      <c r="AY195" s="232" t="s">
        <v>158</v>
      </c>
    </row>
    <row r="196" spans="2:65" s="1" customFormat="1" ht="25.5" customHeight="1">
      <c r="B196" s="202"/>
      <c r="C196" s="203" t="s">
        <v>276</v>
      </c>
      <c r="D196" s="203" t="s">
        <v>160</v>
      </c>
      <c r="E196" s="204" t="s">
        <v>377</v>
      </c>
      <c r="F196" s="205" t="s">
        <v>378</v>
      </c>
      <c r="G196" s="206" t="s">
        <v>163</v>
      </c>
      <c r="H196" s="207">
        <v>428.125</v>
      </c>
      <c r="I196" s="208"/>
      <c r="J196" s="209">
        <f>ROUND(I196*H196,2)</f>
        <v>0</v>
      </c>
      <c r="K196" s="205" t="s">
        <v>5</v>
      </c>
      <c r="L196" s="47"/>
      <c r="M196" s="210" t="s">
        <v>5</v>
      </c>
      <c r="N196" s="211" t="s">
        <v>44</v>
      </c>
      <c r="O196" s="48"/>
      <c r="P196" s="212">
        <f>O196*H196</f>
        <v>0</v>
      </c>
      <c r="Q196" s="212">
        <v>0</v>
      </c>
      <c r="R196" s="212">
        <f>Q196*H196</f>
        <v>0</v>
      </c>
      <c r="S196" s="212">
        <v>0</v>
      </c>
      <c r="T196" s="213">
        <f>S196*H196</f>
        <v>0</v>
      </c>
      <c r="AR196" s="25" t="s">
        <v>88</v>
      </c>
      <c r="AT196" s="25" t="s">
        <v>160</v>
      </c>
      <c r="AU196" s="25" t="s">
        <v>82</v>
      </c>
      <c r="AY196" s="25" t="s">
        <v>158</v>
      </c>
      <c r="BE196" s="214">
        <f>IF(N196="základní",J196,0)</f>
        <v>0</v>
      </c>
      <c r="BF196" s="214">
        <f>IF(N196="snížená",J196,0)</f>
        <v>0</v>
      </c>
      <c r="BG196" s="214">
        <f>IF(N196="zákl. přenesená",J196,0)</f>
        <v>0</v>
      </c>
      <c r="BH196" s="214">
        <f>IF(N196="sníž. přenesená",J196,0)</f>
        <v>0</v>
      </c>
      <c r="BI196" s="214">
        <f>IF(N196="nulová",J196,0)</f>
        <v>0</v>
      </c>
      <c r="BJ196" s="25" t="s">
        <v>78</v>
      </c>
      <c r="BK196" s="214">
        <f>ROUND(I196*H196,2)</f>
        <v>0</v>
      </c>
      <c r="BL196" s="25" t="s">
        <v>88</v>
      </c>
      <c r="BM196" s="25" t="s">
        <v>3158</v>
      </c>
    </row>
    <row r="197" spans="2:51" s="11" customFormat="1" ht="13.5">
      <c r="B197" s="215"/>
      <c r="D197" s="216" t="s">
        <v>166</v>
      </c>
      <c r="E197" s="217" t="s">
        <v>5</v>
      </c>
      <c r="F197" s="218" t="s">
        <v>380</v>
      </c>
      <c r="H197" s="217" t="s">
        <v>5</v>
      </c>
      <c r="I197" s="219"/>
      <c r="L197" s="215"/>
      <c r="M197" s="220"/>
      <c r="N197" s="221"/>
      <c r="O197" s="221"/>
      <c r="P197" s="221"/>
      <c r="Q197" s="221"/>
      <c r="R197" s="221"/>
      <c r="S197" s="221"/>
      <c r="T197" s="222"/>
      <c r="AT197" s="217" t="s">
        <v>166</v>
      </c>
      <c r="AU197" s="217" t="s">
        <v>82</v>
      </c>
      <c r="AV197" s="11" t="s">
        <v>78</v>
      </c>
      <c r="AW197" s="11" t="s">
        <v>36</v>
      </c>
      <c r="AX197" s="11" t="s">
        <v>73</v>
      </c>
      <c r="AY197" s="217" t="s">
        <v>158</v>
      </c>
    </row>
    <row r="198" spans="2:51" s="11" customFormat="1" ht="13.5">
      <c r="B198" s="215"/>
      <c r="D198" s="216" t="s">
        <v>166</v>
      </c>
      <c r="E198" s="217" t="s">
        <v>5</v>
      </c>
      <c r="F198" s="218" t="s">
        <v>3148</v>
      </c>
      <c r="H198" s="217" t="s">
        <v>5</v>
      </c>
      <c r="I198" s="219"/>
      <c r="L198" s="215"/>
      <c r="M198" s="220"/>
      <c r="N198" s="221"/>
      <c r="O198" s="221"/>
      <c r="P198" s="221"/>
      <c r="Q198" s="221"/>
      <c r="R198" s="221"/>
      <c r="S198" s="221"/>
      <c r="T198" s="222"/>
      <c r="AT198" s="217" t="s">
        <v>166</v>
      </c>
      <c r="AU198" s="217" t="s">
        <v>82</v>
      </c>
      <c r="AV198" s="11" t="s">
        <v>78</v>
      </c>
      <c r="AW198" s="11" t="s">
        <v>36</v>
      </c>
      <c r="AX198" s="11" t="s">
        <v>73</v>
      </c>
      <c r="AY198" s="217" t="s">
        <v>158</v>
      </c>
    </row>
    <row r="199" spans="2:51" s="12" customFormat="1" ht="13.5">
      <c r="B199" s="223"/>
      <c r="D199" s="216" t="s">
        <v>166</v>
      </c>
      <c r="E199" s="224" t="s">
        <v>5</v>
      </c>
      <c r="F199" s="225" t="s">
        <v>3159</v>
      </c>
      <c r="H199" s="226">
        <v>15.48</v>
      </c>
      <c r="I199" s="227"/>
      <c r="L199" s="223"/>
      <c r="M199" s="228"/>
      <c r="N199" s="229"/>
      <c r="O199" s="229"/>
      <c r="P199" s="229"/>
      <c r="Q199" s="229"/>
      <c r="R199" s="229"/>
      <c r="S199" s="229"/>
      <c r="T199" s="230"/>
      <c r="AT199" s="224" t="s">
        <v>166</v>
      </c>
      <c r="AU199" s="224" t="s">
        <v>82</v>
      </c>
      <c r="AV199" s="12" t="s">
        <v>82</v>
      </c>
      <c r="AW199" s="12" t="s">
        <v>36</v>
      </c>
      <c r="AX199" s="12" t="s">
        <v>73</v>
      </c>
      <c r="AY199" s="224" t="s">
        <v>158</v>
      </c>
    </row>
    <row r="200" spans="2:51" s="12" customFormat="1" ht="13.5">
      <c r="B200" s="223"/>
      <c r="D200" s="216" t="s">
        <v>166</v>
      </c>
      <c r="E200" s="224" t="s">
        <v>5</v>
      </c>
      <c r="F200" s="225" t="s">
        <v>3160</v>
      </c>
      <c r="H200" s="226">
        <v>1.64</v>
      </c>
      <c r="I200" s="227"/>
      <c r="L200" s="223"/>
      <c r="M200" s="228"/>
      <c r="N200" s="229"/>
      <c r="O200" s="229"/>
      <c r="P200" s="229"/>
      <c r="Q200" s="229"/>
      <c r="R200" s="229"/>
      <c r="S200" s="229"/>
      <c r="T200" s="230"/>
      <c r="AT200" s="224" t="s">
        <v>166</v>
      </c>
      <c r="AU200" s="224" t="s">
        <v>82</v>
      </c>
      <c r="AV200" s="12" t="s">
        <v>82</v>
      </c>
      <c r="AW200" s="12" t="s">
        <v>36</v>
      </c>
      <c r="AX200" s="12" t="s">
        <v>73</v>
      </c>
      <c r="AY200" s="224" t="s">
        <v>158</v>
      </c>
    </row>
    <row r="201" spans="2:51" s="12" customFormat="1" ht="13.5">
      <c r="B201" s="223"/>
      <c r="D201" s="216" t="s">
        <v>166</v>
      </c>
      <c r="E201" s="224" t="s">
        <v>5</v>
      </c>
      <c r="F201" s="225" t="s">
        <v>3160</v>
      </c>
      <c r="H201" s="226">
        <v>1.64</v>
      </c>
      <c r="I201" s="227"/>
      <c r="L201" s="223"/>
      <c r="M201" s="228"/>
      <c r="N201" s="229"/>
      <c r="O201" s="229"/>
      <c r="P201" s="229"/>
      <c r="Q201" s="229"/>
      <c r="R201" s="229"/>
      <c r="S201" s="229"/>
      <c r="T201" s="230"/>
      <c r="AT201" s="224" t="s">
        <v>166</v>
      </c>
      <c r="AU201" s="224" t="s">
        <v>82</v>
      </c>
      <c r="AV201" s="12" t="s">
        <v>82</v>
      </c>
      <c r="AW201" s="12" t="s">
        <v>36</v>
      </c>
      <c r="AX201" s="12" t="s">
        <v>73</v>
      </c>
      <c r="AY201" s="224" t="s">
        <v>158</v>
      </c>
    </row>
    <row r="202" spans="2:51" s="12" customFormat="1" ht="13.5">
      <c r="B202" s="223"/>
      <c r="D202" s="216" t="s">
        <v>166</v>
      </c>
      <c r="E202" s="224" t="s">
        <v>5</v>
      </c>
      <c r="F202" s="225" t="s">
        <v>3161</v>
      </c>
      <c r="H202" s="226">
        <v>3.485</v>
      </c>
      <c r="I202" s="227"/>
      <c r="L202" s="223"/>
      <c r="M202" s="228"/>
      <c r="N202" s="229"/>
      <c r="O202" s="229"/>
      <c r="P202" s="229"/>
      <c r="Q202" s="229"/>
      <c r="R202" s="229"/>
      <c r="S202" s="229"/>
      <c r="T202" s="230"/>
      <c r="AT202" s="224" t="s">
        <v>166</v>
      </c>
      <c r="AU202" s="224" t="s">
        <v>82</v>
      </c>
      <c r="AV202" s="12" t="s">
        <v>82</v>
      </c>
      <c r="AW202" s="12" t="s">
        <v>36</v>
      </c>
      <c r="AX202" s="12" t="s">
        <v>73</v>
      </c>
      <c r="AY202" s="224" t="s">
        <v>158</v>
      </c>
    </row>
    <row r="203" spans="2:51" s="12" customFormat="1" ht="13.5">
      <c r="B203" s="223"/>
      <c r="D203" s="216" t="s">
        <v>166</v>
      </c>
      <c r="E203" s="224" t="s">
        <v>5</v>
      </c>
      <c r="F203" s="225" t="s">
        <v>3162</v>
      </c>
      <c r="H203" s="226">
        <v>10</v>
      </c>
      <c r="I203" s="227"/>
      <c r="L203" s="223"/>
      <c r="M203" s="228"/>
      <c r="N203" s="229"/>
      <c r="O203" s="229"/>
      <c r="P203" s="229"/>
      <c r="Q203" s="229"/>
      <c r="R203" s="229"/>
      <c r="S203" s="229"/>
      <c r="T203" s="230"/>
      <c r="AT203" s="224" t="s">
        <v>166</v>
      </c>
      <c r="AU203" s="224" t="s">
        <v>82</v>
      </c>
      <c r="AV203" s="12" t="s">
        <v>82</v>
      </c>
      <c r="AW203" s="12" t="s">
        <v>36</v>
      </c>
      <c r="AX203" s="12" t="s">
        <v>73</v>
      </c>
      <c r="AY203" s="224" t="s">
        <v>158</v>
      </c>
    </row>
    <row r="204" spans="2:51" s="12" customFormat="1" ht="13.5">
      <c r="B204" s="223"/>
      <c r="D204" s="216" t="s">
        <v>166</v>
      </c>
      <c r="E204" s="224" t="s">
        <v>5</v>
      </c>
      <c r="F204" s="225" t="s">
        <v>3163</v>
      </c>
      <c r="H204" s="226">
        <v>64.8</v>
      </c>
      <c r="I204" s="227"/>
      <c r="L204" s="223"/>
      <c r="M204" s="228"/>
      <c r="N204" s="229"/>
      <c r="O204" s="229"/>
      <c r="P204" s="229"/>
      <c r="Q204" s="229"/>
      <c r="R204" s="229"/>
      <c r="S204" s="229"/>
      <c r="T204" s="230"/>
      <c r="AT204" s="224" t="s">
        <v>166</v>
      </c>
      <c r="AU204" s="224" t="s">
        <v>82</v>
      </c>
      <c r="AV204" s="12" t="s">
        <v>82</v>
      </c>
      <c r="AW204" s="12" t="s">
        <v>36</v>
      </c>
      <c r="AX204" s="12" t="s">
        <v>73</v>
      </c>
      <c r="AY204" s="224" t="s">
        <v>158</v>
      </c>
    </row>
    <row r="205" spans="2:51" s="12" customFormat="1" ht="13.5">
      <c r="B205" s="223"/>
      <c r="D205" s="216" t="s">
        <v>166</v>
      </c>
      <c r="E205" s="224" t="s">
        <v>5</v>
      </c>
      <c r="F205" s="225" t="s">
        <v>3164</v>
      </c>
      <c r="H205" s="226">
        <v>141.12</v>
      </c>
      <c r="I205" s="227"/>
      <c r="L205" s="223"/>
      <c r="M205" s="228"/>
      <c r="N205" s="229"/>
      <c r="O205" s="229"/>
      <c r="P205" s="229"/>
      <c r="Q205" s="229"/>
      <c r="R205" s="229"/>
      <c r="S205" s="229"/>
      <c r="T205" s="230"/>
      <c r="AT205" s="224" t="s">
        <v>166</v>
      </c>
      <c r="AU205" s="224" t="s">
        <v>82</v>
      </c>
      <c r="AV205" s="12" t="s">
        <v>82</v>
      </c>
      <c r="AW205" s="12" t="s">
        <v>36</v>
      </c>
      <c r="AX205" s="12" t="s">
        <v>73</v>
      </c>
      <c r="AY205" s="224" t="s">
        <v>158</v>
      </c>
    </row>
    <row r="206" spans="2:51" s="12" customFormat="1" ht="13.5">
      <c r="B206" s="223"/>
      <c r="D206" s="216" t="s">
        <v>166</v>
      </c>
      <c r="E206" s="224" t="s">
        <v>5</v>
      </c>
      <c r="F206" s="225" t="s">
        <v>3165</v>
      </c>
      <c r="H206" s="226">
        <v>189.6</v>
      </c>
      <c r="I206" s="227"/>
      <c r="L206" s="223"/>
      <c r="M206" s="228"/>
      <c r="N206" s="229"/>
      <c r="O206" s="229"/>
      <c r="P206" s="229"/>
      <c r="Q206" s="229"/>
      <c r="R206" s="229"/>
      <c r="S206" s="229"/>
      <c r="T206" s="230"/>
      <c r="AT206" s="224" t="s">
        <v>166</v>
      </c>
      <c r="AU206" s="224" t="s">
        <v>82</v>
      </c>
      <c r="AV206" s="12" t="s">
        <v>82</v>
      </c>
      <c r="AW206" s="12" t="s">
        <v>36</v>
      </c>
      <c r="AX206" s="12" t="s">
        <v>73</v>
      </c>
      <c r="AY206" s="224" t="s">
        <v>158</v>
      </c>
    </row>
    <row r="207" spans="2:51" s="12" customFormat="1" ht="13.5">
      <c r="B207" s="223"/>
      <c r="D207" s="216" t="s">
        <v>166</v>
      </c>
      <c r="E207" s="224" t="s">
        <v>5</v>
      </c>
      <c r="F207" s="225" t="s">
        <v>3056</v>
      </c>
      <c r="H207" s="226">
        <v>0.36</v>
      </c>
      <c r="I207" s="227"/>
      <c r="L207" s="223"/>
      <c r="M207" s="228"/>
      <c r="N207" s="229"/>
      <c r="O207" s="229"/>
      <c r="P207" s="229"/>
      <c r="Q207" s="229"/>
      <c r="R207" s="229"/>
      <c r="S207" s="229"/>
      <c r="T207" s="230"/>
      <c r="AT207" s="224" t="s">
        <v>166</v>
      </c>
      <c r="AU207" s="224" t="s">
        <v>82</v>
      </c>
      <c r="AV207" s="12" t="s">
        <v>82</v>
      </c>
      <c r="AW207" s="12" t="s">
        <v>36</v>
      </c>
      <c r="AX207" s="12" t="s">
        <v>73</v>
      </c>
      <c r="AY207" s="224" t="s">
        <v>158</v>
      </c>
    </row>
    <row r="208" spans="2:51" s="13" customFormat="1" ht="13.5">
      <c r="B208" s="231"/>
      <c r="D208" s="216" t="s">
        <v>166</v>
      </c>
      <c r="E208" s="232" t="s">
        <v>5</v>
      </c>
      <c r="F208" s="233" t="s">
        <v>169</v>
      </c>
      <c r="H208" s="234">
        <v>428.125</v>
      </c>
      <c r="I208" s="235"/>
      <c r="L208" s="231"/>
      <c r="M208" s="236"/>
      <c r="N208" s="237"/>
      <c r="O208" s="237"/>
      <c r="P208" s="237"/>
      <c r="Q208" s="237"/>
      <c r="R208" s="237"/>
      <c r="S208" s="237"/>
      <c r="T208" s="238"/>
      <c r="AT208" s="232" t="s">
        <v>166</v>
      </c>
      <c r="AU208" s="232" t="s">
        <v>82</v>
      </c>
      <c r="AV208" s="13" t="s">
        <v>88</v>
      </c>
      <c r="AW208" s="13" t="s">
        <v>36</v>
      </c>
      <c r="AX208" s="13" t="s">
        <v>78</v>
      </c>
      <c r="AY208" s="232" t="s">
        <v>158</v>
      </c>
    </row>
    <row r="209" spans="2:65" s="1" customFormat="1" ht="16.5" customHeight="1">
      <c r="B209" s="202"/>
      <c r="C209" s="203" t="s">
        <v>283</v>
      </c>
      <c r="D209" s="203" t="s">
        <v>160</v>
      </c>
      <c r="E209" s="204" t="s">
        <v>410</v>
      </c>
      <c r="F209" s="205" t="s">
        <v>411</v>
      </c>
      <c r="G209" s="206" t="s">
        <v>163</v>
      </c>
      <c r="H209" s="207">
        <v>121.32</v>
      </c>
      <c r="I209" s="208"/>
      <c r="J209" s="209">
        <f>ROUND(I209*H209,2)</f>
        <v>0</v>
      </c>
      <c r="K209" s="205" t="s">
        <v>5</v>
      </c>
      <c r="L209" s="47"/>
      <c r="M209" s="210" t="s">
        <v>5</v>
      </c>
      <c r="N209" s="211" t="s">
        <v>44</v>
      </c>
      <c r="O209" s="48"/>
      <c r="P209" s="212">
        <f>O209*H209</f>
        <v>0</v>
      </c>
      <c r="Q209" s="212">
        <v>0</v>
      </c>
      <c r="R209" s="212">
        <f>Q209*H209</f>
        <v>0</v>
      </c>
      <c r="S209" s="212">
        <v>0</v>
      </c>
      <c r="T209" s="213">
        <f>S209*H209</f>
        <v>0</v>
      </c>
      <c r="AR209" s="25" t="s">
        <v>88</v>
      </c>
      <c r="AT209" s="25" t="s">
        <v>160</v>
      </c>
      <c r="AU209" s="25" t="s">
        <v>82</v>
      </c>
      <c r="AY209" s="25" t="s">
        <v>158</v>
      </c>
      <c r="BE209" s="214">
        <f>IF(N209="základní",J209,0)</f>
        <v>0</v>
      </c>
      <c r="BF209" s="214">
        <f>IF(N209="snížená",J209,0)</f>
        <v>0</v>
      </c>
      <c r="BG209" s="214">
        <f>IF(N209="zákl. přenesená",J209,0)</f>
        <v>0</v>
      </c>
      <c r="BH209" s="214">
        <f>IF(N209="sníž. přenesená",J209,0)</f>
        <v>0</v>
      </c>
      <c r="BI209" s="214">
        <f>IF(N209="nulová",J209,0)</f>
        <v>0</v>
      </c>
      <c r="BJ209" s="25" t="s">
        <v>78</v>
      </c>
      <c r="BK209" s="214">
        <f>ROUND(I209*H209,2)</f>
        <v>0</v>
      </c>
      <c r="BL209" s="25" t="s">
        <v>88</v>
      </c>
      <c r="BM209" s="25" t="s">
        <v>3166</v>
      </c>
    </row>
    <row r="210" spans="2:51" s="11" customFormat="1" ht="13.5">
      <c r="B210" s="215"/>
      <c r="D210" s="216" t="s">
        <v>166</v>
      </c>
      <c r="E210" s="217" t="s">
        <v>5</v>
      </c>
      <c r="F210" s="218" t="s">
        <v>3167</v>
      </c>
      <c r="H210" s="217" t="s">
        <v>5</v>
      </c>
      <c r="I210" s="219"/>
      <c r="L210" s="215"/>
      <c r="M210" s="220"/>
      <c r="N210" s="221"/>
      <c r="O210" s="221"/>
      <c r="P210" s="221"/>
      <c r="Q210" s="221"/>
      <c r="R210" s="221"/>
      <c r="S210" s="221"/>
      <c r="T210" s="222"/>
      <c r="AT210" s="217" t="s">
        <v>166</v>
      </c>
      <c r="AU210" s="217" t="s">
        <v>82</v>
      </c>
      <c r="AV210" s="11" t="s">
        <v>78</v>
      </c>
      <c r="AW210" s="11" t="s">
        <v>36</v>
      </c>
      <c r="AX210" s="11" t="s">
        <v>73</v>
      </c>
      <c r="AY210" s="217" t="s">
        <v>158</v>
      </c>
    </row>
    <row r="211" spans="2:51" s="11" customFormat="1" ht="13.5">
      <c r="B211" s="215"/>
      <c r="D211" s="216" t="s">
        <v>166</v>
      </c>
      <c r="E211" s="217" t="s">
        <v>5</v>
      </c>
      <c r="F211" s="218" t="s">
        <v>3168</v>
      </c>
      <c r="H211" s="217" t="s">
        <v>5</v>
      </c>
      <c r="I211" s="219"/>
      <c r="L211" s="215"/>
      <c r="M211" s="220"/>
      <c r="N211" s="221"/>
      <c r="O211" s="221"/>
      <c r="P211" s="221"/>
      <c r="Q211" s="221"/>
      <c r="R211" s="221"/>
      <c r="S211" s="221"/>
      <c r="T211" s="222"/>
      <c r="AT211" s="217" t="s">
        <v>166</v>
      </c>
      <c r="AU211" s="217" t="s">
        <v>82</v>
      </c>
      <c r="AV211" s="11" t="s">
        <v>78</v>
      </c>
      <c r="AW211" s="11" t="s">
        <v>36</v>
      </c>
      <c r="AX211" s="11" t="s">
        <v>73</v>
      </c>
      <c r="AY211" s="217" t="s">
        <v>158</v>
      </c>
    </row>
    <row r="212" spans="2:51" s="12" customFormat="1" ht="13.5">
      <c r="B212" s="223"/>
      <c r="D212" s="216" t="s">
        <v>166</v>
      </c>
      <c r="E212" s="224" t="s">
        <v>5</v>
      </c>
      <c r="F212" s="225" t="s">
        <v>3169</v>
      </c>
      <c r="H212" s="226">
        <v>121.32</v>
      </c>
      <c r="I212" s="227"/>
      <c r="L212" s="223"/>
      <c r="M212" s="228"/>
      <c r="N212" s="229"/>
      <c r="O212" s="229"/>
      <c r="P212" s="229"/>
      <c r="Q212" s="229"/>
      <c r="R212" s="229"/>
      <c r="S212" s="229"/>
      <c r="T212" s="230"/>
      <c r="AT212" s="224" t="s">
        <v>166</v>
      </c>
      <c r="AU212" s="224" t="s">
        <v>82</v>
      </c>
      <c r="AV212" s="12" t="s">
        <v>82</v>
      </c>
      <c r="AW212" s="12" t="s">
        <v>36</v>
      </c>
      <c r="AX212" s="12" t="s">
        <v>73</v>
      </c>
      <c r="AY212" s="224" t="s">
        <v>158</v>
      </c>
    </row>
    <row r="213" spans="2:51" s="13" customFormat="1" ht="13.5">
      <c r="B213" s="231"/>
      <c r="D213" s="216" t="s">
        <v>166</v>
      </c>
      <c r="E213" s="232" t="s">
        <v>5</v>
      </c>
      <c r="F213" s="233" t="s">
        <v>169</v>
      </c>
      <c r="H213" s="234">
        <v>121.32</v>
      </c>
      <c r="I213" s="235"/>
      <c r="L213" s="231"/>
      <c r="M213" s="236"/>
      <c r="N213" s="237"/>
      <c r="O213" s="237"/>
      <c r="P213" s="237"/>
      <c r="Q213" s="237"/>
      <c r="R213" s="237"/>
      <c r="S213" s="237"/>
      <c r="T213" s="238"/>
      <c r="AT213" s="232" t="s">
        <v>166</v>
      </c>
      <c r="AU213" s="232" t="s">
        <v>82</v>
      </c>
      <c r="AV213" s="13" t="s">
        <v>88</v>
      </c>
      <c r="AW213" s="13" t="s">
        <v>36</v>
      </c>
      <c r="AX213" s="13" t="s">
        <v>78</v>
      </c>
      <c r="AY213" s="232" t="s">
        <v>158</v>
      </c>
    </row>
    <row r="214" spans="2:65" s="1" customFormat="1" ht="25.5" customHeight="1">
      <c r="B214" s="202"/>
      <c r="C214" s="203" t="s">
        <v>291</v>
      </c>
      <c r="D214" s="203" t="s">
        <v>160</v>
      </c>
      <c r="E214" s="204" t="s">
        <v>368</v>
      </c>
      <c r="F214" s="205" t="s">
        <v>369</v>
      </c>
      <c r="G214" s="206" t="s">
        <v>304</v>
      </c>
      <c r="H214" s="207">
        <v>411.6</v>
      </c>
      <c r="I214" s="208"/>
      <c r="J214" s="209">
        <f>ROUND(I214*H214,2)</f>
        <v>0</v>
      </c>
      <c r="K214" s="205" t="s">
        <v>164</v>
      </c>
      <c r="L214" s="47"/>
      <c r="M214" s="210" t="s">
        <v>5</v>
      </c>
      <c r="N214" s="211" t="s">
        <v>44</v>
      </c>
      <c r="O214" s="48"/>
      <c r="P214" s="212">
        <f>O214*H214</f>
        <v>0</v>
      </c>
      <c r="Q214" s="212">
        <v>0</v>
      </c>
      <c r="R214" s="212">
        <f>Q214*H214</f>
        <v>0</v>
      </c>
      <c r="S214" s="212">
        <v>0</v>
      </c>
      <c r="T214" s="213">
        <f>S214*H214</f>
        <v>0</v>
      </c>
      <c r="AR214" s="25" t="s">
        <v>88</v>
      </c>
      <c r="AT214" s="25" t="s">
        <v>160</v>
      </c>
      <c r="AU214" s="25" t="s">
        <v>82</v>
      </c>
      <c r="AY214" s="25" t="s">
        <v>158</v>
      </c>
      <c r="BE214" s="214">
        <f>IF(N214="základní",J214,0)</f>
        <v>0</v>
      </c>
      <c r="BF214" s="214">
        <f>IF(N214="snížená",J214,0)</f>
        <v>0</v>
      </c>
      <c r="BG214" s="214">
        <f>IF(N214="zákl. přenesená",J214,0)</f>
        <v>0</v>
      </c>
      <c r="BH214" s="214">
        <f>IF(N214="sníž. přenesená",J214,0)</f>
        <v>0</v>
      </c>
      <c r="BI214" s="214">
        <f>IF(N214="nulová",J214,0)</f>
        <v>0</v>
      </c>
      <c r="BJ214" s="25" t="s">
        <v>78</v>
      </c>
      <c r="BK214" s="214">
        <f>ROUND(I214*H214,2)</f>
        <v>0</v>
      </c>
      <c r="BL214" s="25" t="s">
        <v>88</v>
      </c>
      <c r="BM214" s="25" t="s">
        <v>3170</v>
      </c>
    </row>
    <row r="215" spans="2:51" s="11" customFormat="1" ht="13.5">
      <c r="B215" s="215"/>
      <c r="D215" s="216" t="s">
        <v>166</v>
      </c>
      <c r="E215" s="217" t="s">
        <v>5</v>
      </c>
      <c r="F215" s="218" t="s">
        <v>730</v>
      </c>
      <c r="H215" s="217" t="s">
        <v>5</v>
      </c>
      <c r="I215" s="219"/>
      <c r="L215" s="215"/>
      <c r="M215" s="220"/>
      <c r="N215" s="221"/>
      <c r="O215" s="221"/>
      <c r="P215" s="221"/>
      <c r="Q215" s="221"/>
      <c r="R215" s="221"/>
      <c r="S215" s="221"/>
      <c r="T215" s="222"/>
      <c r="AT215" s="217" t="s">
        <v>166</v>
      </c>
      <c r="AU215" s="217" t="s">
        <v>82</v>
      </c>
      <c r="AV215" s="11" t="s">
        <v>78</v>
      </c>
      <c r="AW215" s="11" t="s">
        <v>36</v>
      </c>
      <c r="AX215" s="11" t="s">
        <v>73</v>
      </c>
      <c r="AY215" s="217" t="s">
        <v>158</v>
      </c>
    </row>
    <row r="216" spans="2:51" s="12" customFormat="1" ht="13.5">
      <c r="B216" s="223"/>
      <c r="D216" s="216" t="s">
        <v>166</v>
      </c>
      <c r="E216" s="224" t="s">
        <v>5</v>
      </c>
      <c r="F216" s="225" t="s">
        <v>3171</v>
      </c>
      <c r="H216" s="226">
        <v>411.6</v>
      </c>
      <c r="I216" s="227"/>
      <c r="L216" s="223"/>
      <c r="M216" s="228"/>
      <c r="N216" s="229"/>
      <c r="O216" s="229"/>
      <c r="P216" s="229"/>
      <c r="Q216" s="229"/>
      <c r="R216" s="229"/>
      <c r="S216" s="229"/>
      <c r="T216" s="230"/>
      <c r="AT216" s="224" t="s">
        <v>166</v>
      </c>
      <c r="AU216" s="224" t="s">
        <v>82</v>
      </c>
      <c r="AV216" s="12" t="s">
        <v>82</v>
      </c>
      <c r="AW216" s="12" t="s">
        <v>36</v>
      </c>
      <c r="AX216" s="12" t="s">
        <v>73</v>
      </c>
      <c r="AY216" s="224" t="s">
        <v>158</v>
      </c>
    </row>
    <row r="217" spans="2:51" s="13" customFormat="1" ht="13.5">
      <c r="B217" s="231"/>
      <c r="D217" s="216" t="s">
        <v>166</v>
      </c>
      <c r="E217" s="232" t="s">
        <v>5</v>
      </c>
      <c r="F217" s="233" t="s">
        <v>169</v>
      </c>
      <c r="H217" s="234">
        <v>411.6</v>
      </c>
      <c r="I217" s="235"/>
      <c r="L217" s="231"/>
      <c r="M217" s="236"/>
      <c r="N217" s="237"/>
      <c r="O217" s="237"/>
      <c r="P217" s="237"/>
      <c r="Q217" s="237"/>
      <c r="R217" s="237"/>
      <c r="S217" s="237"/>
      <c r="T217" s="238"/>
      <c r="AT217" s="232" t="s">
        <v>166</v>
      </c>
      <c r="AU217" s="232" t="s">
        <v>82</v>
      </c>
      <c r="AV217" s="13" t="s">
        <v>88</v>
      </c>
      <c r="AW217" s="13" t="s">
        <v>36</v>
      </c>
      <c r="AX217" s="13" t="s">
        <v>78</v>
      </c>
      <c r="AY217" s="232" t="s">
        <v>158</v>
      </c>
    </row>
    <row r="218" spans="2:65" s="1" customFormat="1" ht="16.5" customHeight="1">
      <c r="B218" s="202"/>
      <c r="C218" s="239" t="s">
        <v>10</v>
      </c>
      <c r="D218" s="239" t="s">
        <v>245</v>
      </c>
      <c r="E218" s="240" t="s">
        <v>2458</v>
      </c>
      <c r="F218" s="241" t="s">
        <v>373</v>
      </c>
      <c r="G218" s="242" t="s">
        <v>304</v>
      </c>
      <c r="H218" s="243">
        <v>432.18</v>
      </c>
      <c r="I218" s="244"/>
      <c r="J218" s="245">
        <f>ROUND(I218*H218,2)</f>
        <v>0</v>
      </c>
      <c r="K218" s="241" t="s">
        <v>5</v>
      </c>
      <c r="L218" s="246"/>
      <c r="M218" s="247" t="s">
        <v>5</v>
      </c>
      <c r="N218" s="248" t="s">
        <v>44</v>
      </c>
      <c r="O218" s="48"/>
      <c r="P218" s="212">
        <f>O218*H218</f>
        <v>0</v>
      </c>
      <c r="Q218" s="212">
        <v>0</v>
      </c>
      <c r="R218" s="212">
        <f>Q218*H218</f>
        <v>0</v>
      </c>
      <c r="S218" s="212">
        <v>0</v>
      </c>
      <c r="T218" s="213">
        <f>S218*H218</f>
        <v>0</v>
      </c>
      <c r="AR218" s="25" t="s">
        <v>204</v>
      </c>
      <c r="AT218" s="25" t="s">
        <v>245</v>
      </c>
      <c r="AU218" s="25" t="s">
        <v>82</v>
      </c>
      <c r="AY218" s="25" t="s">
        <v>158</v>
      </c>
      <c r="BE218" s="214">
        <f>IF(N218="základní",J218,0)</f>
        <v>0</v>
      </c>
      <c r="BF218" s="214">
        <f>IF(N218="snížená",J218,0)</f>
        <v>0</v>
      </c>
      <c r="BG218" s="214">
        <f>IF(N218="zákl. přenesená",J218,0)</f>
        <v>0</v>
      </c>
      <c r="BH218" s="214">
        <f>IF(N218="sníž. přenesená",J218,0)</f>
        <v>0</v>
      </c>
      <c r="BI218" s="214">
        <f>IF(N218="nulová",J218,0)</f>
        <v>0</v>
      </c>
      <c r="BJ218" s="25" t="s">
        <v>78</v>
      </c>
      <c r="BK218" s="214">
        <f>ROUND(I218*H218,2)</f>
        <v>0</v>
      </c>
      <c r="BL218" s="25" t="s">
        <v>88</v>
      </c>
      <c r="BM218" s="25" t="s">
        <v>3172</v>
      </c>
    </row>
    <row r="219" spans="2:51" s="12" customFormat="1" ht="13.5">
      <c r="B219" s="223"/>
      <c r="D219" s="216" t="s">
        <v>166</v>
      </c>
      <c r="E219" s="224" t="s">
        <v>5</v>
      </c>
      <c r="F219" s="225" t="s">
        <v>3173</v>
      </c>
      <c r="H219" s="226">
        <v>432.18</v>
      </c>
      <c r="I219" s="227"/>
      <c r="L219" s="223"/>
      <c r="M219" s="228"/>
      <c r="N219" s="229"/>
      <c r="O219" s="229"/>
      <c r="P219" s="229"/>
      <c r="Q219" s="229"/>
      <c r="R219" s="229"/>
      <c r="S219" s="229"/>
      <c r="T219" s="230"/>
      <c r="AT219" s="224" t="s">
        <v>166</v>
      </c>
      <c r="AU219" s="224" t="s">
        <v>82</v>
      </c>
      <c r="AV219" s="12" t="s">
        <v>82</v>
      </c>
      <c r="AW219" s="12" t="s">
        <v>36</v>
      </c>
      <c r="AX219" s="12" t="s">
        <v>73</v>
      </c>
      <c r="AY219" s="224" t="s">
        <v>158</v>
      </c>
    </row>
    <row r="220" spans="2:51" s="13" customFormat="1" ht="13.5">
      <c r="B220" s="231"/>
      <c r="D220" s="216" t="s">
        <v>166</v>
      </c>
      <c r="E220" s="232" t="s">
        <v>5</v>
      </c>
      <c r="F220" s="233" t="s">
        <v>169</v>
      </c>
      <c r="H220" s="234">
        <v>432.18</v>
      </c>
      <c r="I220" s="235"/>
      <c r="L220" s="231"/>
      <c r="M220" s="236"/>
      <c r="N220" s="237"/>
      <c r="O220" s="237"/>
      <c r="P220" s="237"/>
      <c r="Q220" s="237"/>
      <c r="R220" s="237"/>
      <c r="S220" s="237"/>
      <c r="T220" s="238"/>
      <c r="AT220" s="232" t="s">
        <v>166</v>
      </c>
      <c r="AU220" s="232" t="s">
        <v>82</v>
      </c>
      <c r="AV220" s="13" t="s">
        <v>88</v>
      </c>
      <c r="AW220" s="13" t="s">
        <v>36</v>
      </c>
      <c r="AX220" s="13" t="s">
        <v>78</v>
      </c>
      <c r="AY220" s="232" t="s">
        <v>158</v>
      </c>
    </row>
    <row r="221" spans="2:63" s="10" customFormat="1" ht="29.85" customHeight="1">
      <c r="B221" s="189"/>
      <c r="D221" s="190" t="s">
        <v>72</v>
      </c>
      <c r="E221" s="200" t="s">
        <v>425</v>
      </c>
      <c r="F221" s="200" t="s">
        <v>426</v>
      </c>
      <c r="I221" s="192"/>
      <c r="J221" s="201">
        <f>BK221</f>
        <v>0</v>
      </c>
      <c r="L221" s="189"/>
      <c r="M221" s="194"/>
      <c r="N221" s="195"/>
      <c r="O221" s="195"/>
      <c r="P221" s="196">
        <f>SUM(P222:P375)</f>
        <v>0</v>
      </c>
      <c r="Q221" s="195"/>
      <c r="R221" s="196">
        <f>SUM(R222:R375)</f>
        <v>0</v>
      </c>
      <c r="S221" s="195"/>
      <c r="T221" s="197">
        <f>SUM(T222:T375)</f>
        <v>0</v>
      </c>
      <c r="AR221" s="190" t="s">
        <v>78</v>
      </c>
      <c r="AT221" s="198" t="s">
        <v>72</v>
      </c>
      <c r="AU221" s="198" t="s">
        <v>78</v>
      </c>
      <c r="AY221" s="190" t="s">
        <v>158</v>
      </c>
      <c r="BK221" s="199">
        <f>SUM(BK222:BK375)</f>
        <v>0</v>
      </c>
    </row>
    <row r="222" spans="2:65" s="1" customFormat="1" ht="16.5" customHeight="1">
      <c r="B222" s="202"/>
      <c r="C222" s="203" t="s">
        <v>301</v>
      </c>
      <c r="D222" s="203" t="s">
        <v>160</v>
      </c>
      <c r="E222" s="204" t="s">
        <v>428</v>
      </c>
      <c r="F222" s="205" t="s">
        <v>429</v>
      </c>
      <c r="G222" s="206" t="s">
        <v>163</v>
      </c>
      <c r="H222" s="207">
        <v>34.38</v>
      </c>
      <c r="I222" s="208"/>
      <c r="J222" s="209">
        <f>ROUND(I222*H222,2)</f>
        <v>0</v>
      </c>
      <c r="K222" s="205" t="s">
        <v>164</v>
      </c>
      <c r="L222" s="47"/>
      <c r="M222" s="210" t="s">
        <v>5</v>
      </c>
      <c r="N222" s="211" t="s">
        <v>44</v>
      </c>
      <c r="O222" s="48"/>
      <c r="P222" s="212">
        <f>O222*H222</f>
        <v>0</v>
      </c>
      <c r="Q222" s="212">
        <v>0</v>
      </c>
      <c r="R222" s="212">
        <f>Q222*H222</f>
        <v>0</v>
      </c>
      <c r="S222" s="212">
        <v>0</v>
      </c>
      <c r="T222" s="213">
        <f>S222*H222</f>
        <v>0</v>
      </c>
      <c r="AR222" s="25" t="s">
        <v>88</v>
      </c>
      <c r="AT222" s="25" t="s">
        <v>160</v>
      </c>
      <c r="AU222" s="25" t="s">
        <v>82</v>
      </c>
      <c r="AY222" s="25" t="s">
        <v>158</v>
      </c>
      <c r="BE222" s="214">
        <f>IF(N222="základní",J222,0)</f>
        <v>0</v>
      </c>
      <c r="BF222" s="214">
        <f>IF(N222="snížená",J222,0)</f>
        <v>0</v>
      </c>
      <c r="BG222" s="214">
        <f>IF(N222="zákl. přenesená",J222,0)</f>
        <v>0</v>
      </c>
      <c r="BH222" s="214">
        <f>IF(N222="sníž. přenesená",J222,0)</f>
        <v>0</v>
      </c>
      <c r="BI222" s="214">
        <f>IF(N222="nulová",J222,0)</f>
        <v>0</v>
      </c>
      <c r="BJ222" s="25" t="s">
        <v>78</v>
      </c>
      <c r="BK222" s="214">
        <f>ROUND(I222*H222,2)</f>
        <v>0</v>
      </c>
      <c r="BL222" s="25" t="s">
        <v>88</v>
      </c>
      <c r="BM222" s="25" t="s">
        <v>3174</v>
      </c>
    </row>
    <row r="223" spans="2:51" s="11" customFormat="1" ht="13.5">
      <c r="B223" s="215"/>
      <c r="D223" s="216" t="s">
        <v>166</v>
      </c>
      <c r="E223" s="217" t="s">
        <v>5</v>
      </c>
      <c r="F223" s="218" t="s">
        <v>431</v>
      </c>
      <c r="H223" s="217" t="s">
        <v>5</v>
      </c>
      <c r="I223" s="219"/>
      <c r="L223" s="215"/>
      <c r="M223" s="220"/>
      <c r="N223" s="221"/>
      <c r="O223" s="221"/>
      <c r="P223" s="221"/>
      <c r="Q223" s="221"/>
      <c r="R223" s="221"/>
      <c r="S223" s="221"/>
      <c r="T223" s="222"/>
      <c r="AT223" s="217" t="s">
        <v>166</v>
      </c>
      <c r="AU223" s="217" t="s">
        <v>82</v>
      </c>
      <c r="AV223" s="11" t="s">
        <v>78</v>
      </c>
      <c r="AW223" s="11" t="s">
        <v>36</v>
      </c>
      <c r="AX223" s="11" t="s">
        <v>73</v>
      </c>
      <c r="AY223" s="217" t="s">
        <v>158</v>
      </c>
    </row>
    <row r="224" spans="2:51" s="11" customFormat="1" ht="13.5">
      <c r="B224" s="215"/>
      <c r="D224" s="216" t="s">
        <v>166</v>
      </c>
      <c r="E224" s="217" t="s">
        <v>5</v>
      </c>
      <c r="F224" s="218" t="s">
        <v>3175</v>
      </c>
      <c r="H224" s="217" t="s">
        <v>5</v>
      </c>
      <c r="I224" s="219"/>
      <c r="L224" s="215"/>
      <c r="M224" s="220"/>
      <c r="N224" s="221"/>
      <c r="O224" s="221"/>
      <c r="P224" s="221"/>
      <c r="Q224" s="221"/>
      <c r="R224" s="221"/>
      <c r="S224" s="221"/>
      <c r="T224" s="222"/>
      <c r="AT224" s="217" t="s">
        <v>166</v>
      </c>
      <c r="AU224" s="217" t="s">
        <v>82</v>
      </c>
      <c r="AV224" s="11" t="s">
        <v>78</v>
      </c>
      <c r="AW224" s="11" t="s">
        <v>36</v>
      </c>
      <c r="AX224" s="11" t="s">
        <v>73</v>
      </c>
      <c r="AY224" s="217" t="s">
        <v>158</v>
      </c>
    </row>
    <row r="225" spans="2:51" s="11" customFormat="1" ht="13.5">
      <c r="B225" s="215"/>
      <c r="D225" s="216" t="s">
        <v>166</v>
      </c>
      <c r="E225" s="217" t="s">
        <v>5</v>
      </c>
      <c r="F225" s="218" t="s">
        <v>3176</v>
      </c>
      <c r="H225" s="217" t="s">
        <v>5</v>
      </c>
      <c r="I225" s="219"/>
      <c r="L225" s="215"/>
      <c r="M225" s="220"/>
      <c r="N225" s="221"/>
      <c r="O225" s="221"/>
      <c r="P225" s="221"/>
      <c r="Q225" s="221"/>
      <c r="R225" s="221"/>
      <c r="S225" s="221"/>
      <c r="T225" s="222"/>
      <c r="AT225" s="217" t="s">
        <v>166</v>
      </c>
      <c r="AU225" s="217" t="s">
        <v>82</v>
      </c>
      <c r="AV225" s="11" t="s">
        <v>78</v>
      </c>
      <c r="AW225" s="11" t="s">
        <v>36</v>
      </c>
      <c r="AX225" s="11" t="s">
        <v>73</v>
      </c>
      <c r="AY225" s="217" t="s">
        <v>158</v>
      </c>
    </row>
    <row r="226" spans="2:51" s="12" customFormat="1" ht="13.5">
      <c r="B226" s="223"/>
      <c r="D226" s="216" t="s">
        <v>166</v>
      </c>
      <c r="E226" s="224" t="s">
        <v>5</v>
      </c>
      <c r="F226" s="225" t="s">
        <v>3177</v>
      </c>
      <c r="H226" s="226">
        <v>34.38</v>
      </c>
      <c r="I226" s="227"/>
      <c r="L226" s="223"/>
      <c r="M226" s="228"/>
      <c r="N226" s="229"/>
      <c r="O226" s="229"/>
      <c r="P226" s="229"/>
      <c r="Q226" s="229"/>
      <c r="R226" s="229"/>
      <c r="S226" s="229"/>
      <c r="T226" s="230"/>
      <c r="AT226" s="224" t="s">
        <v>166</v>
      </c>
      <c r="AU226" s="224" t="s">
        <v>82</v>
      </c>
      <c r="AV226" s="12" t="s">
        <v>82</v>
      </c>
      <c r="AW226" s="12" t="s">
        <v>36</v>
      </c>
      <c r="AX226" s="12" t="s">
        <v>73</v>
      </c>
      <c r="AY226" s="224" t="s">
        <v>158</v>
      </c>
    </row>
    <row r="227" spans="2:51" s="13" customFormat="1" ht="13.5">
      <c r="B227" s="231"/>
      <c r="D227" s="216" t="s">
        <v>166</v>
      </c>
      <c r="E227" s="232" t="s">
        <v>5</v>
      </c>
      <c r="F227" s="233" t="s">
        <v>169</v>
      </c>
      <c r="H227" s="234">
        <v>34.38</v>
      </c>
      <c r="I227" s="235"/>
      <c r="L227" s="231"/>
      <c r="M227" s="236"/>
      <c r="N227" s="237"/>
      <c r="O227" s="237"/>
      <c r="P227" s="237"/>
      <c r="Q227" s="237"/>
      <c r="R227" s="237"/>
      <c r="S227" s="237"/>
      <c r="T227" s="238"/>
      <c r="AT227" s="232" t="s">
        <v>166</v>
      </c>
      <c r="AU227" s="232" t="s">
        <v>82</v>
      </c>
      <c r="AV227" s="13" t="s">
        <v>88</v>
      </c>
      <c r="AW227" s="13" t="s">
        <v>36</v>
      </c>
      <c r="AX227" s="13" t="s">
        <v>78</v>
      </c>
      <c r="AY227" s="232" t="s">
        <v>158</v>
      </c>
    </row>
    <row r="228" spans="2:65" s="1" customFormat="1" ht="89.25" customHeight="1">
      <c r="B228" s="202"/>
      <c r="C228" s="203" t="s">
        <v>306</v>
      </c>
      <c r="D228" s="203" t="s">
        <v>160</v>
      </c>
      <c r="E228" s="204" t="s">
        <v>473</v>
      </c>
      <c r="F228" s="205" t="s">
        <v>474</v>
      </c>
      <c r="G228" s="206" t="s">
        <v>163</v>
      </c>
      <c r="H228" s="207">
        <v>45.84</v>
      </c>
      <c r="I228" s="208"/>
      <c r="J228" s="209">
        <f>ROUND(I228*H228,2)</f>
        <v>0</v>
      </c>
      <c r="K228" s="205" t="s">
        <v>5</v>
      </c>
      <c r="L228" s="47"/>
      <c r="M228" s="210" t="s">
        <v>5</v>
      </c>
      <c r="N228" s="211" t="s">
        <v>44</v>
      </c>
      <c r="O228" s="48"/>
      <c r="P228" s="212">
        <f>O228*H228</f>
        <v>0</v>
      </c>
      <c r="Q228" s="212">
        <v>0</v>
      </c>
      <c r="R228" s="212">
        <f>Q228*H228</f>
        <v>0</v>
      </c>
      <c r="S228" s="212">
        <v>0</v>
      </c>
      <c r="T228" s="213">
        <f>S228*H228</f>
        <v>0</v>
      </c>
      <c r="AR228" s="25" t="s">
        <v>88</v>
      </c>
      <c r="AT228" s="25" t="s">
        <v>160</v>
      </c>
      <c r="AU228" s="25" t="s">
        <v>82</v>
      </c>
      <c r="AY228" s="25" t="s">
        <v>158</v>
      </c>
      <c r="BE228" s="214">
        <f>IF(N228="základní",J228,0)</f>
        <v>0</v>
      </c>
      <c r="BF228" s="214">
        <f>IF(N228="snížená",J228,0)</f>
        <v>0</v>
      </c>
      <c r="BG228" s="214">
        <f>IF(N228="zákl. přenesená",J228,0)</f>
        <v>0</v>
      </c>
      <c r="BH228" s="214">
        <f>IF(N228="sníž. přenesená",J228,0)</f>
        <v>0</v>
      </c>
      <c r="BI228" s="214">
        <f>IF(N228="nulová",J228,0)</f>
        <v>0</v>
      </c>
      <c r="BJ228" s="25" t="s">
        <v>78</v>
      </c>
      <c r="BK228" s="214">
        <f>ROUND(I228*H228,2)</f>
        <v>0</v>
      </c>
      <c r="BL228" s="25" t="s">
        <v>88</v>
      </c>
      <c r="BM228" s="25" t="s">
        <v>3178</v>
      </c>
    </row>
    <row r="229" spans="2:51" s="11" customFormat="1" ht="13.5">
      <c r="B229" s="215"/>
      <c r="D229" s="216" t="s">
        <v>166</v>
      </c>
      <c r="E229" s="217" t="s">
        <v>5</v>
      </c>
      <c r="F229" s="218" t="s">
        <v>3176</v>
      </c>
      <c r="H229" s="217" t="s">
        <v>5</v>
      </c>
      <c r="I229" s="219"/>
      <c r="L229" s="215"/>
      <c r="M229" s="220"/>
      <c r="N229" s="221"/>
      <c r="O229" s="221"/>
      <c r="P229" s="221"/>
      <c r="Q229" s="221"/>
      <c r="R229" s="221"/>
      <c r="S229" s="221"/>
      <c r="T229" s="222"/>
      <c r="AT229" s="217" t="s">
        <v>166</v>
      </c>
      <c r="AU229" s="217" t="s">
        <v>82</v>
      </c>
      <c r="AV229" s="11" t="s">
        <v>78</v>
      </c>
      <c r="AW229" s="11" t="s">
        <v>36</v>
      </c>
      <c r="AX229" s="11" t="s">
        <v>73</v>
      </c>
      <c r="AY229" s="217" t="s">
        <v>158</v>
      </c>
    </row>
    <row r="230" spans="2:51" s="12" customFormat="1" ht="13.5">
      <c r="B230" s="223"/>
      <c r="D230" s="216" t="s">
        <v>166</v>
      </c>
      <c r="E230" s="224" t="s">
        <v>5</v>
      </c>
      <c r="F230" s="225" t="s">
        <v>3179</v>
      </c>
      <c r="H230" s="226">
        <v>45.84</v>
      </c>
      <c r="I230" s="227"/>
      <c r="L230" s="223"/>
      <c r="M230" s="228"/>
      <c r="N230" s="229"/>
      <c r="O230" s="229"/>
      <c r="P230" s="229"/>
      <c r="Q230" s="229"/>
      <c r="R230" s="229"/>
      <c r="S230" s="229"/>
      <c r="T230" s="230"/>
      <c r="AT230" s="224" t="s">
        <v>166</v>
      </c>
      <c r="AU230" s="224" t="s">
        <v>82</v>
      </c>
      <c r="AV230" s="12" t="s">
        <v>82</v>
      </c>
      <c r="AW230" s="12" t="s">
        <v>36</v>
      </c>
      <c r="AX230" s="12" t="s">
        <v>73</v>
      </c>
      <c r="AY230" s="224" t="s">
        <v>158</v>
      </c>
    </row>
    <row r="231" spans="2:51" s="13" customFormat="1" ht="13.5">
      <c r="B231" s="231"/>
      <c r="D231" s="216" t="s">
        <v>166</v>
      </c>
      <c r="E231" s="232" t="s">
        <v>5</v>
      </c>
      <c r="F231" s="233" t="s">
        <v>169</v>
      </c>
      <c r="H231" s="234">
        <v>45.84</v>
      </c>
      <c r="I231" s="235"/>
      <c r="L231" s="231"/>
      <c r="M231" s="236"/>
      <c r="N231" s="237"/>
      <c r="O231" s="237"/>
      <c r="P231" s="237"/>
      <c r="Q231" s="237"/>
      <c r="R231" s="237"/>
      <c r="S231" s="237"/>
      <c r="T231" s="238"/>
      <c r="AT231" s="232" t="s">
        <v>166</v>
      </c>
      <c r="AU231" s="232" t="s">
        <v>82</v>
      </c>
      <c r="AV231" s="13" t="s">
        <v>88</v>
      </c>
      <c r="AW231" s="13" t="s">
        <v>36</v>
      </c>
      <c r="AX231" s="13" t="s">
        <v>78</v>
      </c>
      <c r="AY231" s="232" t="s">
        <v>158</v>
      </c>
    </row>
    <row r="232" spans="2:65" s="1" customFormat="1" ht="16.5" customHeight="1">
      <c r="B232" s="202"/>
      <c r="C232" s="239" t="s">
        <v>310</v>
      </c>
      <c r="D232" s="239" t="s">
        <v>245</v>
      </c>
      <c r="E232" s="240" t="s">
        <v>3180</v>
      </c>
      <c r="F232" s="241" t="s">
        <v>480</v>
      </c>
      <c r="G232" s="242" t="s">
        <v>163</v>
      </c>
      <c r="H232" s="243">
        <v>48.132</v>
      </c>
      <c r="I232" s="244"/>
      <c r="J232" s="245">
        <f>ROUND(I232*H232,2)</f>
        <v>0</v>
      </c>
      <c r="K232" s="241" t="s">
        <v>5</v>
      </c>
      <c r="L232" s="246"/>
      <c r="M232" s="247" t="s">
        <v>5</v>
      </c>
      <c r="N232" s="248" t="s">
        <v>44</v>
      </c>
      <c r="O232" s="48"/>
      <c r="P232" s="212">
        <f>O232*H232</f>
        <v>0</v>
      </c>
      <c r="Q232" s="212">
        <v>0</v>
      </c>
      <c r="R232" s="212">
        <f>Q232*H232</f>
        <v>0</v>
      </c>
      <c r="S232" s="212">
        <v>0</v>
      </c>
      <c r="T232" s="213">
        <f>S232*H232</f>
        <v>0</v>
      </c>
      <c r="AR232" s="25" t="s">
        <v>204</v>
      </c>
      <c r="AT232" s="25" t="s">
        <v>245</v>
      </c>
      <c r="AU232" s="25" t="s">
        <v>82</v>
      </c>
      <c r="AY232" s="25" t="s">
        <v>158</v>
      </c>
      <c r="BE232" s="214">
        <f>IF(N232="základní",J232,0)</f>
        <v>0</v>
      </c>
      <c r="BF232" s="214">
        <f>IF(N232="snížená",J232,0)</f>
        <v>0</v>
      </c>
      <c r="BG232" s="214">
        <f>IF(N232="zákl. přenesená",J232,0)</f>
        <v>0</v>
      </c>
      <c r="BH232" s="214">
        <f>IF(N232="sníž. přenesená",J232,0)</f>
        <v>0</v>
      </c>
      <c r="BI232" s="214">
        <f>IF(N232="nulová",J232,0)</f>
        <v>0</v>
      </c>
      <c r="BJ232" s="25" t="s">
        <v>78</v>
      </c>
      <c r="BK232" s="214">
        <f>ROUND(I232*H232,2)</f>
        <v>0</v>
      </c>
      <c r="BL232" s="25" t="s">
        <v>88</v>
      </c>
      <c r="BM232" s="25" t="s">
        <v>3181</v>
      </c>
    </row>
    <row r="233" spans="2:51" s="12" customFormat="1" ht="13.5">
      <c r="B233" s="223"/>
      <c r="D233" s="216" t="s">
        <v>166</v>
      </c>
      <c r="E233" s="224" t="s">
        <v>5</v>
      </c>
      <c r="F233" s="225" t="s">
        <v>3182</v>
      </c>
      <c r="H233" s="226">
        <v>48.132</v>
      </c>
      <c r="I233" s="227"/>
      <c r="L233" s="223"/>
      <c r="M233" s="228"/>
      <c r="N233" s="229"/>
      <c r="O233" s="229"/>
      <c r="P233" s="229"/>
      <c r="Q233" s="229"/>
      <c r="R233" s="229"/>
      <c r="S233" s="229"/>
      <c r="T233" s="230"/>
      <c r="AT233" s="224" t="s">
        <v>166</v>
      </c>
      <c r="AU233" s="224" t="s">
        <v>82</v>
      </c>
      <c r="AV233" s="12" t="s">
        <v>82</v>
      </c>
      <c r="AW233" s="12" t="s">
        <v>36</v>
      </c>
      <c r="AX233" s="12" t="s">
        <v>73</v>
      </c>
      <c r="AY233" s="224" t="s">
        <v>158</v>
      </c>
    </row>
    <row r="234" spans="2:51" s="13" customFormat="1" ht="13.5">
      <c r="B234" s="231"/>
      <c r="D234" s="216" t="s">
        <v>166</v>
      </c>
      <c r="E234" s="232" t="s">
        <v>5</v>
      </c>
      <c r="F234" s="233" t="s">
        <v>169</v>
      </c>
      <c r="H234" s="234">
        <v>48.132</v>
      </c>
      <c r="I234" s="235"/>
      <c r="L234" s="231"/>
      <c r="M234" s="236"/>
      <c r="N234" s="237"/>
      <c r="O234" s="237"/>
      <c r="P234" s="237"/>
      <c r="Q234" s="237"/>
      <c r="R234" s="237"/>
      <c r="S234" s="237"/>
      <c r="T234" s="238"/>
      <c r="AT234" s="232" t="s">
        <v>166</v>
      </c>
      <c r="AU234" s="232" t="s">
        <v>82</v>
      </c>
      <c r="AV234" s="13" t="s">
        <v>88</v>
      </c>
      <c r="AW234" s="13" t="s">
        <v>36</v>
      </c>
      <c r="AX234" s="13" t="s">
        <v>78</v>
      </c>
      <c r="AY234" s="232" t="s">
        <v>158</v>
      </c>
    </row>
    <row r="235" spans="2:65" s="1" customFormat="1" ht="25.5" customHeight="1">
      <c r="B235" s="202"/>
      <c r="C235" s="203" t="s">
        <v>316</v>
      </c>
      <c r="D235" s="203" t="s">
        <v>160</v>
      </c>
      <c r="E235" s="204" t="s">
        <v>484</v>
      </c>
      <c r="F235" s="205" t="s">
        <v>485</v>
      </c>
      <c r="G235" s="206" t="s">
        <v>163</v>
      </c>
      <c r="H235" s="207">
        <v>45.84</v>
      </c>
      <c r="I235" s="208"/>
      <c r="J235" s="209">
        <f>ROUND(I235*H235,2)</f>
        <v>0</v>
      </c>
      <c r="K235" s="205" t="s">
        <v>164</v>
      </c>
      <c r="L235" s="47"/>
      <c r="M235" s="210" t="s">
        <v>5</v>
      </c>
      <c r="N235" s="211" t="s">
        <v>44</v>
      </c>
      <c r="O235" s="48"/>
      <c r="P235" s="212">
        <f>O235*H235</f>
        <v>0</v>
      </c>
      <c r="Q235" s="212">
        <v>0</v>
      </c>
      <c r="R235" s="212">
        <f>Q235*H235</f>
        <v>0</v>
      </c>
      <c r="S235" s="212">
        <v>0</v>
      </c>
      <c r="T235" s="213">
        <f>S235*H235</f>
        <v>0</v>
      </c>
      <c r="AR235" s="25" t="s">
        <v>88</v>
      </c>
      <c r="AT235" s="25" t="s">
        <v>160</v>
      </c>
      <c r="AU235" s="25" t="s">
        <v>82</v>
      </c>
      <c r="AY235" s="25" t="s">
        <v>158</v>
      </c>
      <c r="BE235" s="214">
        <f>IF(N235="základní",J235,0)</f>
        <v>0</v>
      </c>
      <c r="BF235" s="214">
        <f>IF(N235="snížená",J235,0)</f>
        <v>0</v>
      </c>
      <c r="BG235" s="214">
        <f>IF(N235="zákl. přenesená",J235,0)</f>
        <v>0</v>
      </c>
      <c r="BH235" s="214">
        <f>IF(N235="sníž. přenesená",J235,0)</f>
        <v>0</v>
      </c>
      <c r="BI235" s="214">
        <f>IF(N235="nulová",J235,0)</f>
        <v>0</v>
      </c>
      <c r="BJ235" s="25" t="s">
        <v>78</v>
      </c>
      <c r="BK235" s="214">
        <f>ROUND(I235*H235,2)</f>
        <v>0</v>
      </c>
      <c r="BL235" s="25" t="s">
        <v>88</v>
      </c>
      <c r="BM235" s="25" t="s">
        <v>3183</v>
      </c>
    </row>
    <row r="236" spans="2:65" s="1" customFormat="1" ht="25.5" customHeight="1">
      <c r="B236" s="202"/>
      <c r="C236" s="203" t="s">
        <v>320</v>
      </c>
      <c r="D236" s="203" t="s">
        <v>160</v>
      </c>
      <c r="E236" s="204" t="s">
        <v>3184</v>
      </c>
      <c r="F236" s="205" t="s">
        <v>1932</v>
      </c>
      <c r="G236" s="206" t="s">
        <v>163</v>
      </c>
      <c r="H236" s="207">
        <v>925.877</v>
      </c>
      <c r="I236" s="208"/>
      <c r="J236" s="209">
        <f>ROUND(I236*H236,2)</f>
        <v>0</v>
      </c>
      <c r="K236" s="205" t="s">
        <v>164</v>
      </c>
      <c r="L236" s="47"/>
      <c r="M236" s="210" t="s">
        <v>5</v>
      </c>
      <c r="N236" s="211" t="s">
        <v>44</v>
      </c>
      <c r="O236" s="48"/>
      <c r="P236" s="212">
        <f>O236*H236</f>
        <v>0</v>
      </c>
      <c r="Q236" s="212">
        <v>0</v>
      </c>
      <c r="R236" s="212">
        <f>Q236*H236</f>
        <v>0</v>
      </c>
      <c r="S236" s="212">
        <v>0</v>
      </c>
      <c r="T236" s="213">
        <f>S236*H236</f>
        <v>0</v>
      </c>
      <c r="AR236" s="25" t="s">
        <v>88</v>
      </c>
      <c r="AT236" s="25" t="s">
        <v>160</v>
      </c>
      <c r="AU236" s="25" t="s">
        <v>82</v>
      </c>
      <c r="AY236" s="25" t="s">
        <v>158</v>
      </c>
      <c r="BE236" s="214">
        <f>IF(N236="základní",J236,0)</f>
        <v>0</v>
      </c>
      <c r="BF236" s="214">
        <f>IF(N236="snížená",J236,0)</f>
        <v>0</v>
      </c>
      <c r="BG236" s="214">
        <f>IF(N236="zákl. přenesená",J236,0)</f>
        <v>0</v>
      </c>
      <c r="BH236" s="214">
        <f>IF(N236="sníž. přenesená",J236,0)</f>
        <v>0</v>
      </c>
      <c r="BI236" s="214">
        <f>IF(N236="nulová",J236,0)</f>
        <v>0</v>
      </c>
      <c r="BJ236" s="25" t="s">
        <v>78</v>
      </c>
      <c r="BK236" s="214">
        <f>ROUND(I236*H236,2)</f>
        <v>0</v>
      </c>
      <c r="BL236" s="25" t="s">
        <v>88</v>
      </c>
      <c r="BM236" s="25" t="s">
        <v>3185</v>
      </c>
    </row>
    <row r="237" spans="2:51" s="11" customFormat="1" ht="13.5">
      <c r="B237" s="215"/>
      <c r="D237" s="216" t="s">
        <v>166</v>
      </c>
      <c r="E237" s="217" t="s">
        <v>5</v>
      </c>
      <c r="F237" s="218" t="s">
        <v>491</v>
      </c>
      <c r="H237" s="217" t="s">
        <v>5</v>
      </c>
      <c r="I237" s="219"/>
      <c r="L237" s="215"/>
      <c r="M237" s="220"/>
      <c r="N237" s="221"/>
      <c r="O237" s="221"/>
      <c r="P237" s="221"/>
      <c r="Q237" s="221"/>
      <c r="R237" s="221"/>
      <c r="S237" s="221"/>
      <c r="T237" s="222"/>
      <c r="AT237" s="217" t="s">
        <v>166</v>
      </c>
      <c r="AU237" s="217" t="s">
        <v>82</v>
      </c>
      <c r="AV237" s="11" t="s">
        <v>78</v>
      </c>
      <c r="AW237" s="11" t="s">
        <v>36</v>
      </c>
      <c r="AX237" s="11" t="s">
        <v>73</v>
      </c>
      <c r="AY237" s="217" t="s">
        <v>158</v>
      </c>
    </row>
    <row r="238" spans="2:51" s="11" customFormat="1" ht="13.5">
      <c r="B238" s="215"/>
      <c r="D238" s="216" t="s">
        <v>166</v>
      </c>
      <c r="E238" s="217" t="s">
        <v>5</v>
      </c>
      <c r="F238" s="218" t="s">
        <v>492</v>
      </c>
      <c r="H238" s="217" t="s">
        <v>5</v>
      </c>
      <c r="I238" s="219"/>
      <c r="L238" s="215"/>
      <c r="M238" s="220"/>
      <c r="N238" s="221"/>
      <c r="O238" s="221"/>
      <c r="P238" s="221"/>
      <c r="Q238" s="221"/>
      <c r="R238" s="221"/>
      <c r="S238" s="221"/>
      <c r="T238" s="222"/>
      <c r="AT238" s="217" t="s">
        <v>166</v>
      </c>
      <c r="AU238" s="217" t="s">
        <v>82</v>
      </c>
      <c r="AV238" s="11" t="s">
        <v>78</v>
      </c>
      <c r="AW238" s="11" t="s">
        <v>36</v>
      </c>
      <c r="AX238" s="11" t="s">
        <v>73</v>
      </c>
      <c r="AY238" s="217" t="s">
        <v>158</v>
      </c>
    </row>
    <row r="239" spans="2:51" s="12" customFormat="1" ht="13.5">
      <c r="B239" s="223"/>
      <c r="D239" s="216" t="s">
        <v>166</v>
      </c>
      <c r="E239" s="224" t="s">
        <v>5</v>
      </c>
      <c r="F239" s="225" t="s">
        <v>3186</v>
      </c>
      <c r="H239" s="226">
        <v>861.485</v>
      </c>
      <c r="I239" s="227"/>
      <c r="L239" s="223"/>
      <c r="M239" s="228"/>
      <c r="N239" s="229"/>
      <c r="O239" s="229"/>
      <c r="P239" s="229"/>
      <c r="Q239" s="229"/>
      <c r="R239" s="229"/>
      <c r="S239" s="229"/>
      <c r="T239" s="230"/>
      <c r="AT239" s="224" t="s">
        <v>166</v>
      </c>
      <c r="AU239" s="224" t="s">
        <v>82</v>
      </c>
      <c r="AV239" s="12" t="s">
        <v>82</v>
      </c>
      <c r="AW239" s="12" t="s">
        <v>36</v>
      </c>
      <c r="AX239" s="12" t="s">
        <v>73</v>
      </c>
      <c r="AY239" s="224" t="s">
        <v>158</v>
      </c>
    </row>
    <row r="240" spans="2:51" s="11" customFormat="1" ht="13.5">
      <c r="B240" s="215"/>
      <c r="D240" s="216" t="s">
        <v>166</v>
      </c>
      <c r="E240" s="217" t="s">
        <v>5</v>
      </c>
      <c r="F240" s="218" t="s">
        <v>494</v>
      </c>
      <c r="H240" s="217" t="s">
        <v>5</v>
      </c>
      <c r="I240" s="219"/>
      <c r="L240" s="215"/>
      <c r="M240" s="220"/>
      <c r="N240" s="221"/>
      <c r="O240" s="221"/>
      <c r="P240" s="221"/>
      <c r="Q240" s="221"/>
      <c r="R240" s="221"/>
      <c r="S240" s="221"/>
      <c r="T240" s="222"/>
      <c r="AT240" s="217" t="s">
        <v>166</v>
      </c>
      <c r="AU240" s="217" t="s">
        <v>82</v>
      </c>
      <c r="AV240" s="11" t="s">
        <v>78</v>
      </c>
      <c r="AW240" s="11" t="s">
        <v>36</v>
      </c>
      <c r="AX240" s="11" t="s">
        <v>73</v>
      </c>
      <c r="AY240" s="217" t="s">
        <v>158</v>
      </c>
    </row>
    <row r="241" spans="2:51" s="12" customFormat="1" ht="13.5">
      <c r="B241" s="223"/>
      <c r="D241" s="216" t="s">
        <v>166</v>
      </c>
      <c r="E241" s="224" t="s">
        <v>5</v>
      </c>
      <c r="F241" s="225" t="s">
        <v>3187</v>
      </c>
      <c r="H241" s="226">
        <v>49.392</v>
      </c>
      <c r="I241" s="227"/>
      <c r="L241" s="223"/>
      <c r="M241" s="228"/>
      <c r="N241" s="229"/>
      <c r="O241" s="229"/>
      <c r="P241" s="229"/>
      <c r="Q241" s="229"/>
      <c r="R241" s="229"/>
      <c r="S241" s="229"/>
      <c r="T241" s="230"/>
      <c r="AT241" s="224" t="s">
        <v>166</v>
      </c>
      <c r="AU241" s="224" t="s">
        <v>82</v>
      </c>
      <c r="AV241" s="12" t="s">
        <v>82</v>
      </c>
      <c r="AW241" s="12" t="s">
        <v>36</v>
      </c>
      <c r="AX241" s="12" t="s">
        <v>73</v>
      </c>
      <c r="AY241" s="224" t="s">
        <v>158</v>
      </c>
    </row>
    <row r="242" spans="2:51" s="11" customFormat="1" ht="13.5">
      <c r="B242" s="215"/>
      <c r="D242" s="216" t="s">
        <v>166</v>
      </c>
      <c r="E242" s="217" t="s">
        <v>5</v>
      </c>
      <c r="F242" s="218" t="s">
        <v>496</v>
      </c>
      <c r="H242" s="217" t="s">
        <v>5</v>
      </c>
      <c r="I242" s="219"/>
      <c r="L242" s="215"/>
      <c r="M242" s="220"/>
      <c r="N242" s="221"/>
      <c r="O242" s="221"/>
      <c r="P242" s="221"/>
      <c r="Q242" s="221"/>
      <c r="R242" s="221"/>
      <c r="S242" s="221"/>
      <c r="T242" s="222"/>
      <c r="AT242" s="217" t="s">
        <v>166</v>
      </c>
      <c r="AU242" s="217" t="s">
        <v>82</v>
      </c>
      <c r="AV242" s="11" t="s">
        <v>78</v>
      </c>
      <c r="AW242" s="11" t="s">
        <v>36</v>
      </c>
      <c r="AX242" s="11" t="s">
        <v>73</v>
      </c>
      <c r="AY242" s="217" t="s">
        <v>158</v>
      </c>
    </row>
    <row r="243" spans="2:51" s="12" customFormat="1" ht="13.5">
      <c r="B243" s="223"/>
      <c r="D243" s="216" t="s">
        <v>166</v>
      </c>
      <c r="E243" s="224" t="s">
        <v>5</v>
      </c>
      <c r="F243" s="225" t="s">
        <v>3188</v>
      </c>
      <c r="H243" s="226">
        <v>15</v>
      </c>
      <c r="I243" s="227"/>
      <c r="L243" s="223"/>
      <c r="M243" s="228"/>
      <c r="N243" s="229"/>
      <c r="O243" s="229"/>
      <c r="P243" s="229"/>
      <c r="Q243" s="229"/>
      <c r="R243" s="229"/>
      <c r="S243" s="229"/>
      <c r="T243" s="230"/>
      <c r="AT243" s="224" t="s">
        <v>166</v>
      </c>
      <c r="AU243" s="224" t="s">
        <v>82</v>
      </c>
      <c r="AV243" s="12" t="s">
        <v>82</v>
      </c>
      <c r="AW243" s="12" t="s">
        <v>36</v>
      </c>
      <c r="AX243" s="12" t="s">
        <v>73</v>
      </c>
      <c r="AY243" s="224" t="s">
        <v>158</v>
      </c>
    </row>
    <row r="244" spans="2:51" s="13" customFormat="1" ht="13.5">
      <c r="B244" s="231"/>
      <c r="D244" s="216" t="s">
        <v>166</v>
      </c>
      <c r="E244" s="232" t="s">
        <v>5</v>
      </c>
      <c r="F244" s="233" t="s">
        <v>169</v>
      </c>
      <c r="H244" s="234">
        <v>925.877</v>
      </c>
      <c r="I244" s="235"/>
      <c r="L244" s="231"/>
      <c r="M244" s="236"/>
      <c r="N244" s="237"/>
      <c r="O244" s="237"/>
      <c r="P244" s="237"/>
      <c r="Q244" s="237"/>
      <c r="R244" s="237"/>
      <c r="S244" s="237"/>
      <c r="T244" s="238"/>
      <c r="AT244" s="232" t="s">
        <v>166</v>
      </c>
      <c r="AU244" s="232" t="s">
        <v>82</v>
      </c>
      <c r="AV244" s="13" t="s">
        <v>88</v>
      </c>
      <c r="AW244" s="13" t="s">
        <v>36</v>
      </c>
      <c r="AX244" s="13" t="s">
        <v>78</v>
      </c>
      <c r="AY244" s="232" t="s">
        <v>158</v>
      </c>
    </row>
    <row r="245" spans="2:65" s="1" customFormat="1" ht="25.5" customHeight="1">
      <c r="B245" s="202"/>
      <c r="C245" s="203" t="s">
        <v>327</v>
      </c>
      <c r="D245" s="203" t="s">
        <v>160</v>
      </c>
      <c r="E245" s="204" t="s">
        <v>696</v>
      </c>
      <c r="F245" s="205" t="s">
        <v>697</v>
      </c>
      <c r="G245" s="206" t="s">
        <v>304</v>
      </c>
      <c r="H245" s="207">
        <v>20</v>
      </c>
      <c r="I245" s="208"/>
      <c r="J245" s="209">
        <f>ROUND(I245*H245,2)</f>
        <v>0</v>
      </c>
      <c r="K245" s="205" t="s">
        <v>164</v>
      </c>
      <c r="L245" s="47"/>
      <c r="M245" s="210" t="s">
        <v>5</v>
      </c>
      <c r="N245" s="211" t="s">
        <v>44</v>
      </c>
      <c r="O245" s="48"/>
      <c r="P245" s="212">
        <f>O245*H245</f>
        <v>0</v>
      </c>
      <c r="Q245" s="212">
        <v>0</v>
      </c>
      <c r="R245" s="212">
        <f>Q245*H245</f>
        <v>0</v>
      </c>
      <c r="S245" s="212">
        <v>0</v>
      </c>
      <c r="T245" s="213">
        <f>S245*H245</f>
        <v>0</v>
      </c>
      <c r="AR245" s="25" t="s">
        <v>88</v>
      </c>
      <c r="AT245" s="25" t="s">
        <v>160</v>
      </c>
      <c r="AU245" s="25" t="s">
        <v>82</v>
      </c>
      <c r="AY245" s="25" t="s">
        <v>158</v>
      </c>
      <c r="BE245" s="214">
        <f>IF(N245="základní",J245,0)</f>
        <v>0</v>
      </c>
      <c r="BF245" s="214">
        <f>IF(N245="snížená",J245,0)</f>
        <v>0</v>
      </c>
      <c r="BG245" s="214">
        <f>IF(N245="zákl. přenesená",J245,0)</f>
        <v>0</v>
      </c>
      <c r="BH245" s="214">
        <f>IF(N245="sníž. přenesená",J245,0)</f>
        <v>0</v>
      </c>
      <c r="BI245" s="214">
        <f>IF(N245="nulová",J245,0)</f>
        <v>0</v>
      </c>
      <c r="BJ245" s="25" t="s">
        <v>78</v>
      </c>
      <c r="BK245" s="214">
        <f>ROUND(I245*H245,2)</f>
        <v>0</v>
      </c>
      <c r="BL245" s="25" t="s">
        <v>88</v>
      </c>
      <c r="BM245" s="25" t="s">
        <v>3189</v>
      </c>
    </row>
    <row r="246" spans="2:51" s="11" customFormat="1" ht="13.5">
      <c r="B246" s="215"/>
      <c r="D246" s="216" t="s">
        <v>166</v>
      </c>
      <c r="E246" s="217" t="s">
        <v>5</v>
      </c>
      <c r="F246" s="218" t="s">
        <v>704</v>
      </c>
      <c r="H246" s="217" t="s">
        <v>5</v>
      </c>
      <c r="I246" s="219"/>
      <c r="L246" s="215"/>
      <c r="M246" s="220"/>
      <c r="N246" s="221"/>
      <c r="O246" s="221"/>
      <c r="P246" s="221"/>
      <c r="Q246" s="221"/>
      <c r="R246" s="221"/>
      <c r="S246" s="221"/>
      <c r="T246" s="222"/>
      <c r="AT246" s="217" t="s">
        <v>166</v>
      </c>
      <c r="AU246" s="217" t="s">
        <v>82</v>
      </c>
      <c r="AV246" s="11" t="s">
        <v>78</v>
      </c>
      <c r="AW246" s="11" t="s">
        <v>36</v>
      </c>
      <c r="AX246" s="11" t="s">
        <v>73</v>
      </c>
      <c r="AY246" s="217" t="s">
        <v>158</v>
      </c>
    </row>
    <row r="247" spans="2:51" s="12" customFormat="1" ht="13.5">
      <c r="B247" s="223"/>
      <c r="D247" s="216" t="s">
        <v>166</v>
      </c>
      <c r="E247" s="224" t="s">
        <v>5</v>
      </c>
      <c r="F247" s="225" t="s">
        <v>2337</v>
      </c>
      <c r="H247" s="226">
        <v>20</v>
      </c>
      <c r="I247" s="227"/>
      <c r="L247" s="223"/>
      <c r="M247" s="228"/>
      <c r="N247" s="229"/>
      <c r="O247" s="229"/>
      <c r="P247" s="229"/>
      <c r="Q247" s="229"/>
      <c r="R247" s="229"/>
      <c r="S247" s="229"/>
      <c r="T247" s="230"/>
      <c r="AT247" s="224" t="s">
        <v>166</v>
      </c>
      <c r="AU247" s="224" t="s">
        <v>82</v>
      </c>
      <c r="AV247" s="12" t="s">
        <v>82</v>
      </c>
      <c r="AW247" s="12" t="s">
        <v>36</v>
      </c>
      <c r="AX247" s="12" t="s">
        <v>73</v>
      </c>
      <c r="AY247" s="224" t="s">
        <v>158</v>
      </c>
    </row>
    <row r="248" spans="2:51" s="13" customFormat="1" ht="13.5">
      <c r="B248" s="231"/>
      <c r="D248" s="216" t="s">
        <v>166</v>
      </c>
      <c r="E248" s="232" t="s">
        <v>5</v>
      </c>
      <c r="F248" s="233" t="s">
        <v>169</v>
      </c>
      <c r="H248" s="234">
        <v>20</v>
      </c>
      <c r="I248" s="235"/>
      <c r="L248" s="231"/>
      <c r="M248" s="236"/>
      <c r="N248" s="237"/>
      <c r="O248" s="237"/>
      <c r="P248" s="237"/>
      <c r="Q248" s="237"/>
      <c r="R248" s="237"/>
      <c r="S248" s="237"/>
      <c r="T248" s="238"/>
      <c r="AT248" s="232" t="s">
        <v>166</v>
      </c>
      <c r="AU248" s="232" t="s">
        <v>82</v>
      </c>
      <c r="AV248" s="13" t="s">
        <v>88</v>
      </c>
      <c r="AW248" s="13" t="s">
        <v>36</v>
      </c>
      <c r="AX248" s="13" t="s">
        <v>78</v>
      </c>
      <c r="AY248" s="232" t="s">
        <v>158</v>
      </c>
    </row>
    <row r="249" spans="2:65" s="1" customFormat="1" ht="16.5" customHeight="1">
      <c r="B249" s="202"/>
      <c r="C249" s="239" t="s">
        <v>362</v>
      </c>
      <c r="D249" s="239" t="s">
        <v>245</v>
      </c>
      <c r="E249" s="240" t="s">
        <v>719</v>
      </c>
      <c r="F249" s="241" t="s">
        <v>2525</v>
      </c>
      <c r="G249" s="242" t="s">
        <v>304</v>
      </c>
      <c r="H249" s="243">
        <v>21</v>
      </c>
      <c r="I249" s="244"/>
      <c r="J249" s="245">
        <f>ROUND(I249*H249,2)</f>
        <v>0</v>
      </c>
      <c r="K249" s="241" t="s">
        <v>5</v>
      </c>
      <c r="L249" s="246"/>
      <c r="M249" s="247" t="s">
        <v>5</v>
      </c>
      <c r="N249" s="248" t="s">
        <v>44</v>
      </c>
      <c r="O249" s="48"/>
      <c r="P249" s="212">
        <f>O249*H249</f>
        <v>0</v>
      </c>
      <c r="Q249" s="212">
        <v>0</v>
      </c>
      <c r="R249" s="212">
        <f>Q249*H249</f>
        <v>0</v>
      </c>
      <c r="S249" s="212">
        <v>0</v>
      </c>
      <c r="T249" s="213">
        <f>S249*H249</f>
        <v>0</v>
      </c>
      <c r="AR249" s="25" t="s">
        <v>204</v>
      </c>
      <c r="AT249" s="25" t="s">
        <v>245</v>
      </c>
      <c r="AU249" s="25" t="s">
        <v>82</v>
      </c>
      <c r="AY249" s="25" t="s">
        <v>158</v>
      </c>
      <c r="BE249" s="214">
        <f>IF(N249="základní",J249,0)</f>
        <v>0</v>
      </c>
      <c r="BF249" s="214">
        <f>IF(N249="snížená",J249,0)</f>
        <v>0</v>
      </c>
      <c r="BG249" s="214">
        <f>IF(N249="zákl. přenesená",J249,0)</f>
        <v>0</v>
      </c>
      <c r="BH249" s="214">
        <f>IF(N249="sníž. přenesená",J249,0)</f>
        <v>0</v>
      </c>
      <c r="BI249" s="214">
        <f>IF(N249="nulová",J249,0)</f>
        <v>0</v>
      </c>
      <c r="BJ249" s="25" t="s">
        <v>78</v>
      </c>
      <c r="BK249" s="214">
        <f>ROUND(I249*H249,2)</f>
        <v>0</v>
      </c>
      <c r="BL249" s="25" t="s">
        <v>88</v>
      </c>
      <c r="BM249" s="25" t="s">
        <v>3190</v>
      </c>
    </row>
    <row r="250" spans="2:65" s="1" customFormat="1" ht="25.5" customHeight="1">
      <c r="B250" s="202"/>
      <c r="C250" s="203" t="s">
        <v>367</v>
      </c>
      <c r="D250" s="203" t="s">
        <v>160</v>
      </c>
      <c r="E250" s="204" t="s">
        <v>368</v>
      </c>
      <c r="F250" s="205" t="s">
        <v>369</v>
      </c>
      <c r="G250" s="206" t="s">
        <v>304</v>
      </c>
      <c r="H250" s="207">
        <v>578.6</v>
      </c>
      <c r="I250" s="208"/>
      <c r="J250" s="209">
        <f>ROUND(I250*H250,2)</f>
        <v>0</v>
      </c>
      <c r="K250" s="205" t="s">
        <v>164</v>
      </c>
      <c r="L250" s="47"/>
      <c r="M250" s="210" t="s">
        <v>5</v>
      </c>
      <c r="N250" s="211" t="s">
        <v>44</v>
      </c>
      <c r="O250" s="48"/>
      <c r="P250" s="212">
        <f>O250*H250</f>
        <v>0</v>
      </c>
      <c r="Q250" s="212">
        <v>0</v>
      </c>
      <c r="R250" s="212">
        <f>Q250*H250</f>
        <v>0</v>
      </c>
      <c r="S250" s="212">
        <v>0</v>
      </c>
      <c r="T250" s="213">
        <f>S250*H250</f>
        <v>0</v>
      </c>
      <c r="AR250" s="25" t="s">
        <v>88</v>
      </c>
      <c r="AT250" s="25" t="s">
        <v>160</v>
      </c>
      <c r="AU250" s="25" t="s">
        <v>82</v>
      </c>
      <c r="AY250" s="25" t="s">
        <v>158</v>
      </c>
      <c r="BE250" s="214">
        <f>IF(N250="základní",J250,0)</f>
        <v>0</v>
      </c>
      <c r="BF250" s="214">
        <f>IF(N250="snížená",J250,0)</f>
        <v>0</v>
      </c>
      <c r="BG250" s="214">
        <f>IF(N250="zákl. přenesená",J250,0)</f>
        <v>0</v>
      </c>
      <c r="BH250" s="214">
        <f>IF(N250="sníž. přenesená",J250,0)</f>
        <v>0</v>
      </c>
      <c r="BI250" s="214">
        <f>IF(N250="nulová",J250,0)</f>
        <v>0</v>
      </c>
      <c r="BJ250" s="25" t="s">
        <v>78</v>
      </c>
      <c r="BK250" s="214">
        <f>ROUND(I250*H250,2)</f>
        <v>0</v>
      </c>
      <c r="BL250" s="25" t="s">
        <v>88</v>
      </c>
      <c r="BM250" s="25" t="s">
        <v>3191</v>
      </c>
    </row>
    <row r="251" spans="2:51" s="11" customFormat="1" ht="13.5">
      <c r="B251" s="215"/>
      <c r="D251" s="216" t="s">
        <v>166</v>
      </c>
      <c r="E251" s="217" t="s">
        <v>5</v>
      </c>
      <c r="F251" s="218" t="s">
        <v>730</v>
      </c>
      <c r="H251" s="217" t="s">
        <v>5</v>
      </c>
      <c r="I251" s="219"/>
      <c r="L251" s="215"/>
      <c r="M251" s="220"/>
      <c r="N251" s="221"/>
      <c r="O251" s="221"/>
      <c r="P251" s="221"/>
      <c r="Q251" s="221"/>
      <c r="R251" s="221"/>
      <c r="S251" s="221"/>
      <c r="T251" s="222"/>
      <c r="AT251" s="217" t="s">
        <v>166</v>
      </c>
      <c r="AU251" s="217" t="s">
        <v>82</v>
      </c>
      <c r="AV251" s="11" t="s">
        <v>78</v>
      </c>
      <c r="AW251" s="11" t="s">
        <v>36</v>
      </c>
      <c r="AX251" s="11" t="s">
        <v>73</v>
      </c>
      <c r="AY251" s="217" t="s">
        <v>158</v>
      </c>
    </row>
    <row r="252" spans="2:51" s="12" customFormat="1" ht="13.5">
      <c r="B252" s="223"/>
      <c r="D252" s="216" t="s">
        <v>166</v>
      </c>
      <c r="E252" s="224" t="s">
        <v>5</v>
      </c>
      <c r="F252" s="225" t="s">
        <v>3171</v>
      </c>
      <c r="H252" s="226">
        <v>411.6</v>
      </c>
      <c r="I252" s="227"/>
      <c r="L252" s="223"/>
      <c r="M252" s="228"/>
      <c r="N252" s="229"/>
      <c r="O252" s="229"/>
      <c r="P252" s="229"/>
      <c r="Q252" s="229"/>
      <c r="R252" s="229"/>
      <c r="S252" s="229"/>
      <c r="T252" s="230"/>
      <c r="AT252" s="224" t="s">
        <v>166</v>
      </c>
      <c r="AU252" s="224" t="s">
        <v>82</v>
      </c>
      <c r="AV252" s="12" t="s">
        <v>82</v>
      </c>
      <c r="AW252" s="12" t="s">
        <v>36</v>
      </c>
      <c r="AX252" s="12" t="s">
        <v>73</v>
      </c>
      <c r="AY252" s="224" t="s">
        <v>158</v>
      </c>
    </row>
    <row r="253" spans="2:51" s="11" customFormat="1" ht="13.5">
      <c r="B253" s="215"/>
      <c r="D253" s="216" t="s">
        <v>166</v>
      </c>
      <c r="E253" s="217" t="s">
        <v>5</v>
      </c>
      <c r="F253" s="218" t="s">
        <v>3176</v>
      </c>
      <c r="H253" s="217" t="s">
        <v>5</v>
      </c>
      <c r="I253" s="219"/>
      <c r="L253" s="215"/>
      <c r="M253" s="220"/>
      <c r="N253" s="221"/>
      <c r="O253" s="221"/>
      <c r="P253" s="221"/>
      <c r="Q253" s="221"/>
      <c r="R253" s="221"/>
      <c r="S253" s="221"/>
      <c r="T253" s="222"/>
      <c r="AT253" s="217" t="s">
        <v>166</v>
      </c>
      <c r="AU253" s="217" t="s">
        <v>82</v>
      </c>
      <c r="AV253" s="11" t="s">
        <v>78</v>
      </c>
      <c r="AW253" s="11" t="s">
        <v>36</v>
      </c>
      <c r="AX253" s="11" t="s">
        <v>73</v>
      </c>
      <c r="AY253" s="217" t="s">
        <v>158</v>
      </c>
    </row>
    <row r="254" spans="2:51" s="12" customFormat="1" ht="13.5">
      <c r="B254" s="223"/>
      <c r="D254" s="216" t="s">
        <v>166</v>
      </c>
      <c r="E254" s="224" t="s">
        <v>5</v>
      </c>
      <c r="F254" s="225" t="s">
        <v>3192</v>
      </c>
      <c r="H254" s="226">
        <v>76.4</v>
      </c>
      <c r="I254" s="227"/>
      <c r="L254" s="223"/>
      <c r="M254" s="228"/>
      <c r="N254" s="229"/>
      <c r="O254" s="229"/>
      <c r="P254" s="229"/>
      <c r="Q254" s="229"/>
      <c r="R254" s="229"/>
      <c r="S254" s="229"/>
      <c r="T254" s="230"/>
      <c r="AT254" s="224" t="s">
        <v>166</v>
      </c>
      <c r="AU254" s="224" t="s">
        <v>82</v>
      </c>
      <c r="AV254" s="12" t="s">
        <v>82</v>
      </c>
      <c r="AW254" s="12" t="s">
        <v>36</v>
      </c>
      <c r="AX254" s="12" t="s">
        <v>73</v>
      </c>
      <c r="AY254" s="224" t="s">
        <v>158</v>
      </c>
    </row>
    <row r="255" spans="2:51" s="11" customFormat="1" ht="13.5">
      <c r="B255" s="215"/>
      <c r="D255" s="216" t="s">
        <v>166</v>
      </c>
      <c r="E255" s="217" t="s">
        <v>5</v>
      </c>
      <c r="F255" s="218" t="s">
        <v>3193</v>
      </c>
      <c r="H255" s="217" t="s">
        <v>5</v>
      </c>
      <c r="I255" s="219"/>
      <c r="L255" s="215"/>
      <c r="M255" s="220"/>
      <c r="N255" s="221"/>
      <c r="O255" s="221"/>
      <c r="P255" s="221"/>
      <c r="Q255" s="221"/>
      <c r="R255" s="221"/>
      <c r="S255" s="221"/>
      <c r="T255" s="222"/>
      <c r="AT255" s="217" t="s">
        <v>166</v>
      </c>
      <c r="AU255" s="217" t="s">
        <v>82</v>
      </c>
      <c r="AV255" s="11" t="s">
        <v>78</v>
      </c>
      <c r="AW255" s="11" t="s">
        <v>36</v>
      </c>
      <c r="AX255" s="11" t="s">
        <v>73</v>
      </c>
      <c r="AY255" s="217" t="s">
        <v>158</v>
      </c>
    </row>
    <row r="256" spans="2:51" s="12" customFormat="1" ht="13.5">
      <c r="B256" s="223"/>
      <c r="D256" s="216" t="s">
        <v>166</v>
      </c>
      <c r="E256" s="224" t="s">
        <v>5</v>
      </c>
      <c r="F256" s="225" t="s">
        <v>3194</v>
      </c>
      <c r="H256" s="226">
        <v>38</v>
      </c>
      <c r="I256" s="227"/>
      <c r="L256" s="223"/>
      <c r="M256" s="228"/>
      <c r="N256" s="229"/>
      <c r="O256" s="229"/>
      <c r="P256" s="229"/>
      <c r="Q256" s="229"/>
      <c r="R256" s="229"/>
      <c r="S256" s="229"/>
      <c r="T256" s="230"/>
      <c r="AT256" s="224" t="s">
        <v>166</v>
      </c>
      <c r="AU256" s="224" t="s">
        <v>82</v>
      </c>
      <c r="AV256" s="12" t="s">
        <v>82</v>
      </c>
      <c r="AW256" s="12" t="s">
        <v>36</v>
      </c>
      <c r="AX256" s="12" t="s">
        <v>73</v>
      </c>
      <c r="AY256" s="224" t="s">
        <v>158</v>
      </c>
    </row>
    <row r="257" spans="2:51" s="14" customFormat="1" ht="13.5">
      <c r="B257" s="249"/>
      <c r="D257" s="216" t="s">
        <v>166</v>
      </c>
      <c r="E257" s="250" t="s">
        <v>5</v>
      </c>
      <c r="F257" s="251" t="s">
        <v>568</v>
      </c>
      <c r="H257" s="252">
        <v>526</v>
      </c>
      <c r="I257" s="253"/>
      <c r="L257" s="249"/>
      <c r="M257" s="254"/>
      <c r="N257" s="255"/>
      <c r="O257" s="255"/>
      <c r="P257" s="255"/>
      <c r="Q257" s="255"/>
      <c r="R257" s="255"/>
      <c r="S257" s="255"/>
      <c r="T257" s="256"/>
      <c r="AT257" s="250" t="s">
        <v>166</v>
      </c>
      <c r="AU257" s="250" t="s">
        <v>82</v>
      </c>
      <c r="AV257" s="14" t="s">
        <v>85</v>
      </c>
      <c r="AW257" s="14" t="s">
        <v>36</v>
      </c>
      <c r="AX257" s="14" t="s">
        <v>73</v>
      </c>
      <c r="AY257" s="250" t="s">
        <v>158</v>
      </c>
    </row>
    <row r="258" spans="2:51" s="11" customFormat="1" ht="13.5">
      <c r="B258" s="215"/>
      <c r="D258" s="216" t="s">
        <v>166</v>
      </c>
      <c r="E258" s="217" t="s">
        <v>5</v>
      </c>
      <c r="F258" s="218" t="s">
        <v>3195</v>
      </c>
      <c r="H258" s="217" t="s">
        <v>5</v>
      </c>
      <c r="I258" s="219"/>
      <c r="L258" s="215"/>
      <c r="M258" s="220"/>
      <c r="N258" s="221"/>
      <c r="O258" s="221"/>
      <c r="P258" s="221"/>
      <c r="Q258" s="221"/>
      <c r="R258" s="221"/>
      <c r="S258" s="221"/>
      <c r="T258" s="222"/>
      <c r="AT258" s="217" t="s">
        <v>166</v>
      </c>
      <c r="AU258" s="217" t="s">
        <v>82</v>
      </c>
      <c r="AV258" s="11" t="s">
        <v>78</v>
      </c>
      <c r="AW258" s="11" t="s">
        <v>36</v>
      </c>
      <c r="AX258" s="11" t="s">
        <v>73</v>
      </c>
      <c r="AY258" s="217" t="s">
        <v>158</v>
      </c>
    </row>
    <row r="259" spans="2:51" s="12" customFormat="1" ht="13.5">
      <c r="B259" s="223"/>
      <c r="D259" s="216" t="s">
        <v>166</v>
      </c>
      <c r="E259" s="224" t="s">
        <v>5</v>
      </c>
      <c r="F259" s="225" t="s">
        <v>3196</v>
      </c>
      <c r="H259" s="226">
        <v>52.6</v>
      </c>
      <c r="I259" s="227"/>
      <c r="L259" s="223"/>
      <c r="M259" s="228"/>
      <c r="N259" s="229"/>
      <c r="O259" s="229"/>
      <c r="P259" s="229"/>
      <c r="Q259" s="229"/>
      <c r="R259" s="229"/>
      <c r="S259" s="229"/>
      <c r="T259" s="230"/>
      <c r="AT259" s="224" t="s">
        <v>166</v>
      </c>
      <c r="AU259" s="224" t="s">
        <v>82</v>
      </c>
      <c r="AV259" s="12" t="s">
        <v>82</v>
      </c>
      <c r="AW259" s="12" t="s">
        <v>36</v>
      </c>
      <c r="AX259" s="12" t="s">
        <v>73</v>
      </c>
      <c r="AY259" s="224" t="s">
        <v>158</v>
      </c>
    </row>
    <row r="260" spans="2:51" s="13" customFormat="1" ht="13.5">
      <c r="B260" s="231"/>
      <c r="D260" s="216" t="s">
        <v>166</v>
      </c>
      <c r="E260" s="232" t="s">
        <v>5</v>
      </c>
      <c r="F260" s="233" t="s">
        <v>169</v>
      </c>
      <c r="H260" s="234">
        <v>578.6</v>
      </c>
      <c r="I260" s="235"/>
      <c r="L260" s="231"/>
      <c r="M260" s="236"/>
      <c r="N260" s="237"/>
      <c r="O260" s="237"/>
      <c r="P260" s="237"/>
      <c r="Q260" s="237"/>
      <c r="R260" s="237"/>
      <c r="S260" s="237"/>
      <c r="T260" s="238"/>
      <c r="AT260" s="232" t="s">
        <v>166</v>
      </c>
      <c r="AU260" s="232" t="s">
        <v>82</v>
      </c>
      <c r="AV260" s="13" t="s">
        <v>88</v>
      </c>
      <c r="AW260" s="13" t="s">
        <v>36</v>
      </c>
      <c r="AX260" s="13" t="s">
        <v>78</v>
      </c>
      <c r="AY260" s="232" t="s">
        <v>158</v>
      </c>
    </row>
    <row r="261" spans="2:65" s="1" customFormat="1" ht="16.5" customHeight="1">
      <c r="B261" s="202"/>
      <c r="C261" s="239" t="s">
        <v>371</v>
      </c>
      <c r="D261" s="239" t="s">
        <v>245</v>
      </c>
      <c r="E261" s="240" t="s">
        <v>2458</v>
      </c>
      <c r="F261" s="241" t="s">
        <v>373</v>
      </c>
      <c r="G261" s="242" t="s">
        <v>304</v>
      </c>
      <c r="H261" s="243">
        <v>607.53</v>
      </c>
      <c r="I261" s="244"/>
      <c r="J261" s="245">
        <f>ROUND(I261*H261,2)</f>
        <v>0</v>
      </c>
      <c r="K261" s="241" t="s">
        <v>5</v>
      </c>
      <c r="L261" s="246"/>
      <c r="M261" s="247" t="s">
        <v>5</v>
      </c>
      <c r="N261" s="248" t="s">
        <v>44</v>
      </c>
      <c r="O261" s="48"/>
      <c r="P261" s="212">
        <f>O261*H261</f>
        <v>0</v>
      </c>
      <c r="Q261" s="212">
        <v>0</v>
      </c>
      <c r="R261" s="212">
        <f>Q261*H261</f>
        <v>0</v>
      </c>
      <c r="S261" s="212">
        <v>0</v>
      </c>
      <c r="T261" s="213">
        <f>S261*H261</f>
        <v>0</v>
      </c>
      <c r="AR261" s="25" t="s">
        <v>204</v>
      </c>
      <c r="AT261" s="25" t="s">
        <v>245</v>
      </c>
      <c r="AU261" s="25" t="s">
        <v>82</v>
      </c>
      <c r="AY261" s="25" t="s">
        <v>158</v>
      </c>
      <c r="BE261" s="214">
        <f>IF(N261="základní",J261,0)</f>
        <v>0</v>
      </c>
      <c r="BF261" s="214">
        <f>IF(N261="snížená",J261,0)</f>
        <v>0</v>
      </c>
      <c r="BG261" s="214">
        <f>IF(N261="zákl. přenesená",J261,0)</f>
        <v>0</v>
      </c>
      <c r="BH261" s="214">
        <f>IF(N261="sníž. přenesená",J261,0)</f>
        <v>0</v>
      </c>
      <c r="BI261" s="214">
        <f>IF(N261="nulová",J261,0)</f>
        <v>0</v>
      </c>
      <c r="BJ261" s="25" t="s">
        <v>78</v>
      </c>
      <c r="BK261" s="214">
        <f>ROUND(I261*H261,2)</f>
        <v>0</v>
      </c>
      <c r="BL261" s="25" t="s">
        <v>88</v>
      </c>
      <c r="BM261" s="25" t="s">
        <v>3197</v>
      </c>
    </row>
    <row r="262" spans="2:51" s="12" customFormat="1" ht="13.5">
      <c r="B262" s="223"/>
      <c r="D262" s="216" t="s">
        <v>166</v>
      </c>
      <c r="E262" s="224" t="s">
        <v>5</v>
      </c>
      <c r="F262" s="225" t="s">
        <v>3198</v>
      </c>
      <c r="H262" s="226">
        <v>607.53</v>
      </c>
      <c r="I262" s="227"/>
      <c r="L262" s="223"/>
      <c r="M262" s="228"/>
      <c r="N262" s="229"/>
      <c r="O262" s="229"/>
      <c r="P262" s="229"/>
      <c r="Q262" s="229"/>
      <c r="R262" s="229"/>
      <c r="S262" s="229"/>
      <c r="T262" s="230"/>
      <c r="AT262" s="224" t="s">
        <v>166</v>
      </c>
      <c r="AU262" s="224" t="s">
        <v>82</v>
      </c>
      <c r="AV262" s="12" t="s">
        <v>82</v>
      </c>
      <c r="AW262" s="12" t="s">
        <v>36</v>
      </c>
      <c r="AX262" s="12" t="s">
        <v>73</v>
      </c>
      <c r="AY262" s="224" t="s">
        <v>158</v>
      </c>
    </row>
    <row r="263" spans="2:51" s="13" customFormat="1" ht="13.5">
      <c r="B263" s="231"/>
      <c r="D263" s="216" t="s">
        <v>166</v>
      </c>
      <c r="E263" s="232" t="s">
        <v>5</v>
      </c>
      <c r="F263" s="233" t="s">
        <v>169</v>
      </c>
      <c r="H263" s="234">
        <v>607.53</v>
      </c>
      <c r="I263" s="235"/>
      <c r="L263" s="231"/>
      <c r="M263" s="236"/>
      <c r="N263" s="237"/>
      <c r="O263" s="237"/>
      <c r="P263" s="237"/>
      <c r="Q263" s="237"/>
      <c r="R263" s="237"/>
      <c r="S263" s="237"/>
      <c r="T263" s="238"/>
      <c r="AT263" s="232" t="s">
        <v>166</v>
      </c>
      <c r="AU263" s="232" t="s">
        <v>82</v>
      </c>
      <c r="AV263" s="13" t="s">
        <v>88</v>
      </c>
      <c r="AW263" s="13" t="s">
        <v>36</v>
      </c>
      <c r="AX263" s="13" t="s">
        <v>78</v>
      </c>
      <c r="AY263" s="232" t="s">
        <v>158</v>
      </c>
    </row>
    <row r="264" spans="2:65" s="1" customFormat="1" ht="38.25" customHeight="1">
      <c r="B264" s="202"/>
      <c r="C264" s="203" t="s">
        <v>376</v>
      </c>
      <c r="D264" s="203" t="s">
        <v>160</v>
      </c>
      <c r="E264" s="204" t="s">
        <v>1897</v>
      </c>
      <c r="F264" s="205" t="s">
        <v>329</v>
      </c>
      <c r="G264" s="206" t="s">
        <v>304</v>
      </c>
      <c r="H264" s="207">
        <v>411.6</v>
      </c>
      <c r="I264" s="208"/>
      <c r="J264" s="209">
        <f>ROUND(I264*H264,2)</f>
        <v>0</v>
      </c>
      <c r="K264" s="205" t="s">
        <v>5</v>
      </c>
      <c r="L264" s="47"/>
      <c r="M264" s="210" t="s">
        <v>5</v>
      </c>
      <c r="N264" s="211" t="s">
        <v>44</v>
      </c>
      <c r="O264" s="48"/>
      <c r="P264" s="212">
        <f>O264*H264</f>
        <v>0</v>
      </c>
      <c r="Q264" s="212">
        <v>0</v>
      </c>
      <c r="R264" s="212">
        <f>Q264*H264</f>
        <v>0</v>
      </c>
      <c r="S264" s="212">
        <v>0</v>
      </c>
      <c r="T264" s="213">
        <f>S264*H264</f>
        <v>0</v>
      </c>
      <c r="AR264" s="25" t="s">
        <v>88</v>
      </c>
      <c r="AT264" s="25" t="s">
        <v>160</v>
      </c>
      <c r="AU264" s="25" t="s">
        <v>82</v>
      </c>
      <c r="AY264" s="25" t="s">
        <v>158</v>
      </c>
      <c r="BE264" s="214">
        <f>IF(N264="základní",J264,0)</f>
        <v>0</v>
      </c>
      <c r="BF264" s="214">
        <f>IF(N264="snížená",J264,0)</f>
        <v>0</v>
      </c>
      <c r="BG264" s="214">
        <f>IF(N264="zákl. přenesená",J264,0)</f>
        <v>0</v>
      </c>
      <c r="BH264" s="214">
        <f>IF(N264="sníž. přenesená",J264,0)</f>
        <v>0</v>
      </c>
      <c r="BI264" s="214">
        <f>IF(N264="nulová",J264,0)</f>
        <v>0</v>
      </c>
      <c r="BJ264" s="25" t="s">
        <v>78</v>
      </c>
      <c r="BK264" s="214">
        <f>ROUND(I264*H264,2)</f>
        <v>0</v>
      </c>
      <c r="BL264" s="25" t="s">
        <v>88</v>
      </c>
      <c r="BM264" s="25" t="s">
        <v>3199</v>
      </c>
    </row>
    <row r="265" spans="2:51" s="11" customFormat="1" ht="13.5">
      <c r="B265" s="215"/>
      <c r="D265" s="216" t="s">
        <v>166</v>
      </c>
      <c r="E265" s="217" t="s">
        <v>5</v>
      </c>
      <c r="F265" s="218" t="s">
        <v>758</v>
      </c>
      <c r="H265" s="217" t="s">
        <v>5</v>
      </c>
      <c r="I265" s="219"/>
      <c r="L265" s="215"/>
      <c r="M265" s="220"/>
      <c r="N265" s="221"/>
      <c r="O265" s="221"/>
      <c r="P265" s="221"/>
      <c r="Q265" s="221"/>
      <c r="R265" s="221"/>
      <c r="S265" s="221"/>
      <c r="T265" s="222"/>
      <c r="AT265" s="217" t="s">
        <v>166</v>
      </c>
      <c r="AU265" s="217" t="s">
        <v>82</v>
      </c>
      <c r="AV265" s="11" t="s">
        <v>78</v>
      </c>
      <c r="AW265" s="11" t="s">
        <v>36</v>
      </c>
      <c r="AX265" s="11" t="s">
        <v>73</v>
      </c>
      <c r="AY265" s="217" t="s">
        <v>158</v>
      </c>
    </row>
    <row r="266" spans="2:51" s="11" customFormat="1" ht="13.5">
      <c r="B266" s="215"/>
      <c r="D266" s="216" t="s">
        <v>166</v>
      </c>
      <c r="E266" s="217" t="s">
        <v>5</v>
      </c>
      <c r="F266" s="218" t="s">
        <v>3148</v>
      </c>
      <c r="H266" s="217" t="s">
        <v>5</v>
      </c>
      <c r="I266" s="219"/>
      <c r="L266" s="215"/>
      <c r="M266" s="220"/>
      <c r="N266" s="221"/>
      <c r="O266" s="221"/>
      <c r="P266" s="221"/>
      <c r="Q266" s="221"/>
      <c r="R266" s="221"/>
      <c r="S266" s="221"/>
      <c r="T266" s="222"/>
      <c r="AT266" s="217" t="s">
        <v>166</v>
      </c>
      <c r="AU266" s="217" t="s">
        <v>82</v>
      </c>
      <c r="AV266" s="11" t="s">
        <v>78</v>
      </c>
      <c r="AW266" s="11" t="s">
        <v>36</v>
      </c>
      <c r="AX266" s="11" t="s">
        <v>73</v>
      </c>
      <c r="AY266" s="217" t="s">
        <v>158</v>
      </c>
    </row>
    <row r="267" spans="2:51" s="12" customFormat="1" ht="13.5">
      <c r="B267" s="223"/>
      <c r="D267" s="216" t="s">
        <v>166</v>
      </c>
      <c r="E267" s="224" t="s">
        <v>5</v>
      </c>
      <c r="F267" s="225" t="s">
        <v>3149</v>
      </c>
      <c r="H267" s="226">
        <v>77.4</v>
      </c>
      <c r="I267" s="227"/>
      <c r="L267" s="223"/>
      <c r="M267" s="228"/>
      <c r="N267" s="229"/>
      <c r="O267" s="229"/>
      <c r="P267" s="229"/>
      <c r="Q267" s="229"/>
      <c r="R267" s="229"/>
      <c r="S267" s="229"/>
      <c r="T267" s="230"/>
      <c r="AT267" s="224" t="s">
        <v>166</v>
      </c>
      <c r="AU267" s="224" t="s">
        <v>82</v>
      </c>
      <c r="AV267" s="12" t="s">
        <v>82</v>
      </c>
      <c r="AW267" s="12" t="s">
        <v>36</v>
      </c>
      <c r="AX267" s="12" t="s">
        <v>73</v>
      </c>
      <c r="AY267" s="224" t="s">
        <v>158</v>
      </c>
    </row>
    <row r="268" spans="2:51" s="12" customFormat="1" ht="13.5">
      <c r="B268" s="223"/>
      <c r="D268" s="216" t="s">
        <v>166</v>
      </c>
      <c r="E268" s="224" t="s">
        <v>5</v>
      </c>
      <c r="F268" s="225" t="s">
        <v>3150</v>
      </c>
      <c r="H268" s="226">
        <v>4.9</v>
      </c>
      <c r="I268" s="227"/>
      <c r="L268" s="223"/>
      <c r="M268" s="228"/>
      <c r="N268" s="229"/>
      <c r="O268" s="229"/>
      <c r="P268" s="229"/>
      <c r="Q268" s="229"/>
      <c r="R268" s="229"/>
      <c r="S268" s="229"/>
      <c r="T268" s="230"/>
      <c r="AT268" s="224" t="s">
        <v>166</v>
      </c>
      <c r="AU268" s="224" t="s">
        <v>82</v>
      </c>
      <c r="AV268" s="12" t="s">
        <v>82</v>
      </c>
      <c r="AW268" s="12" t="s">
        <v>36</v>
      </c>
      <c r="AX268" s="12" t="s">
        <v>73</v>
      </c>
      <c r="AY268" s="224" t="s">
        <v>158</v>
      </c>
    </row>
    <row r="269" spans="2:51" s="12" customFormat="1" ht="13.5">
      <c r="B269" s="223"/>
      <c r="D269" s="216" t="s">
        <v>166</v>
      </c>
      <c r="E269" s="224" t="s">
        <v>5</v>
      </c>
      <c r="F269" s="225" t="s">
        <v>3150</v>
      </c>
      <c r="H269" s="226">
        <v>4.9</v>
      </c>
      <c r="I269" s="227"/>
      <c r="L269" s="223"/>
      <c r="M269" s="228"/>
      <c r="N269" s="229"/>
      <c r="O269" s="229"/>
      <c r="P269" s="229"/>
      <c r="Q269" s="229"/>
      <c r="R269" s="229"/>
      <c r="S269" s="229"/>
      <c r="T269" s="230"/>
      <c r="AT269" s="224" t="s">
        <v>166</v>
      </c>
      <c r="AU269" s="224" t="s">
        <v>82</v>
      </c>
      <c r="AV269" s="12" t="s">
        <v>82</v>
      </c>
      <c r="AW269" s="12" t="s">
        <v>36</v>
      </c>
      <c r="AX269" s="12" t="s">
        <v>73</v>
      </c>
      <c r="AY269" s="224" t="s">
        <v>158</v>
      </c>
    </row>
    <row r="270" spans="2:51" s="12" customFormat="1" ht="13.5">
      <c r="B270" s="223"/>
      <c r="D270" s="216" t="s">
        <v>166</v>
      </c>
      <c r="E270" s="224" t="s">
        <v>5</v>
      </c>
      <c r="F270" s="225" t="s">
        <v>3151</v>
      </c>
      <c r="H270" s="226">
        <v>5.8</v>
      </c>
      <c r="I270" s="227"/>
      <c r="L270" s="223"/>
      <c r="M270" s="228"/>
      <c r="N270" s="229"/>
      <c r="O270" s="229"/>
      <c r="P270" s="229"/>
      <c r="Q270" s="229"/>
      <c r="R270" s="229"/>
      <c r="S270" s="229"/>
      <c r="T270" s="230"/>
      <c r="AT270" s="224" t="s">
        <v>166</v>
      </c>
      <c r="AU270" s="224" t="s">
        <v>82</v>
      </c>
      <c r="AV270" s="12" t="s">
        <v>82</v>
      </c>
      <c r="AW270" s="12" t="s">
        <v>36</v>
      </c>
      <c r="AX270" s="12" t="s">
        <v>73</v>
      </c>
      <c r="AY270" s="224" t="s">
        <v>158</v>
      </c>
    </row>
    <row r="271" spans="2:51" s="12" customFormat="1" ht="13.5">
      <c r="B271" s="223"/>
      <c r="D271" s="216" t="s">
        <v>166</v>
      </c>
      <c r="E271" s="224" t="s">
        <v>5</v>
      </c>
      <c r="F271" s="225" t="s">
        <v>3152</v>
      </c>
      <c r="H271" s="226">
        <v>14</v>
      </c>
      <c r="I271" s="227"/>
      <c r="L271" s="223"/>
      <c r="M271" s="228"/>
      <c r="N271" s="229"/>
      <c r="O271" s="229"/>
      <c r="P271" s="229"/>
      <c r="Q271" s="229"/>
      <c r="R271" s="229"/>
      <c r="S271" s="229"/>
      <c r="T271" s="230"/>
      <c r="AT271" s="224" t="s">
        <v>166</v>
      </c>
      <c r="AU271" s="224" t="s">
        <v>82</v>
      </c>
      <c r="AV271" s="12" t="s">
        <v>82</v>
      </c>
      <c r="AW271" s="12" t="s">
        <v>36</v>
      </c>
      <c r="AX271" s="12" t="s">
        <v>73</v>
      </c>
      <c r="AY271" s="224" t="s">
        <v>158</v>
      </c>
    </row>
    <row r="272" spans="2:51" s="12" customFormat="1" ht="13.5">
      <c r="B272" s="223"/>
      <c r="D272" s="216" t="s">
        <v>166</v>
      </c>
      <c r="E272" s="224" t="s">
        <v>5</v>
      </c>
      <c r="F272" s="225" t="s">
        <v>3153</v>
      </c>
      <c r="H272" s="226">
        <v>153.6</v>
      </c>
      <c r="I272" s="227"/>
      <c r="L272" s="223"/>
      <c r="M272" s="228"/>
      <c r="N272" s="229"/>
      <c r="O272" s="229"/>
      <c r="P272" s="229"/>
      <c r="Q272" s="229"/>
      <c r="R272" s="229"/>
      <c r="S272" s="229"/>
      <c r="T272" s="230"/>
      <c r="AT272" s="224" t="s">
        <v>166</v>
      </c>
      <c r="AU272" s="224" t="s">
        <v>82</v>
      </c>
      <c r="AV272" s="12" t="s">
        <v>82</v>
      </c>
      <c r="AW272" s="12" t="s">
        <v>36</v>
      </c>
      <c r="AX272" s="12" t="s">
        <v>73</v>
      </c>
      <c r="AY272" s="224" t="s">
        <v>158</v>
      </c>
    </row>
    <row r="273" spans="2:51" s="12" customFormat="1" ht="13.5">
      <c r="B273" s="223"/>
      <c r="D273" s="216" t="s">
        <v>166</v>
      </c>
      <c r="E273" s="224" t="s">
        <v>5</v>
      </c>
      <c r="F273" s="225" t="s">
        <v>3154</v>
      </c>
      <c r="H273" s="226">
        <v>84</v>
      </c>
      <c r="I273" s="227"/>
      <c r="L273" s="223"/>
      <c r="M273" s="228"/>
      <c r="N273" s="229"/>
      <c r="O273" s="229"/>
      <c r="P273" s="229"/>
      <c r="Q273" s="229"/>
      <c r="R273" s="229"/>
      <c r="S273" s="229"/>
      <c r="T273" s="230"/>
      <c r="AT273" s="224" t="s">
        <v>166</v>
      </c>
      <c r="AU273" s="224" t="s">
        <v>82</v>
      </c>
      <c r="AV273" s="12" t="s">
        <v>82</v>
      </c>
      <c r="AW273" s="12" t="s">
        <v>36</v>
      </c>
      <c r="AX273" s="12" t="s">
        <v>73</v>
      </c>
      <c r="AY273" s="224" t="s">
        <v>158</v>
      </c>
    </row>
    <row r="274" spans="2:51" s="12" customFormat="1" ht="13.5">
      <c r="B274" s="223"/>
      <c r="D274" s="216" t="s">
        <v>166</v>
      </c>
      <c r="E274" s="224" t="s">
        <v>5</v>
      </c>
      <c r="F274" s="225" t="s">
        <v>3155</v>
      </c>
      <c r="H274" s="226">
        <v>58</v>
      </c>
      <c r="I274" s="227"/>
      <c r="L274" s="223"/>
      <c r="M274" s="228"/>
      <c r="N274" s="229"/>
      <c r="O274" s="229"/>
      <c r="P274" s="229"/>
      <c r="Q274" s="229"/>
      <c r="R274" s="229"/>
      <c r="S274" s="229"/>
      <c r="T274" s="230"/>
      <c r="AT274" s="224" t="s">
        <v>166</v>
      </c>
      <c r="AU274" s="224" t="s">
        <v>82</v>
      </c>
      <c r="AV274" s="12" t="s">
        <v>82</v>
      </c>
      <c r="AW274" s="12" t="s">
        <v>36</v>
      </c>
      <c r="AX274" s="12" t="s">
        <v>73</v>
      </c>
      <c r="AY274" s="224" t="s">
        <v>158</v>
      </c>
    </row>
    <row r="275" spans="2:51" s="12" customFormat="1" ht="13.5">
      <c r="B275" s="223"/>
      <c r="D275" s="216" t="s">
        <v>166</v>
      </c>
      <c r="E275" s="224" t="s">
        <v>5</v>
      </c>
      <c r="F275" s="225" t="s">
        <v>2440</v>
      </c>
      <c r="H275" s="226">
        <v>1.8</v>
      </c>
      <c r="I275" s="227"/>
      <c r="L275" s="223"/>
      <c r="M275" s="228"/>
      <c r="N275" s="229"/>
      <c r="O275" s="229"/>
      <c r="P275" s="229"/>
      <c r="Q275" s="229"/>
      <c r="R275" s="229"/>
      <c r="S275" s="229"/>
      <c r="T275" s="230"/>
      <c r="AT275" s="224" t="s">
        <v>166</v>
      </c>
      <c r="AU275" s="224" t="s">
        <v>82</v>
      </c>
      <c r="AV275" s="12" t="s">
        <v>82</v>
      </c>
      <c r="AW275" s="12" t="s">
        <v>36</v>
      </c>
      <c r="AX275" s="12" t="s">
        <v>73</v>
      </c>
      <c r="AY275" s="224" t="s">
        <v>158</v>
      </c>
    </row>
    <row r="276" spans="2:51" s="11" customFormat="1" ht="13.5">
      <c r="B276" s="215"/>
      <c r="D276" s="216" t="s">
        <v>166</v>
      </c>
      <c r="E276" s="217" t="s">
        <v>5</v>
      </c>
      <c r="F276" s="218" t="s">
        <v>3058</v>
      </c>
      <c r="H276" s="217" t="s">
        <v>5</v>
      </c>
      <c r="I276" s="219"/>
      <c r="L276" s="215"/>
      <c r="M276" s="220"/>
      <c r="N276" s="221"/>
      <c r="O276" s="221"/>
      <c r="P276" s="221"/>
      <c r="Q276" s="221"/>
      <c r="R276" s="221"/>
      <c r="S276" s="221"/>
      <c r="T276" s="222"/>
      <c r="AT276" s="217" t="s">
        <v>166</v>
      </c>
      <c r="AU276" s="217" t="s">
        <v>82</v>
      </c>
      <c r="AV276" s="11" t="s">
        <v>78</v>
      </c>
      <c r="AW276" s="11" t="s">
        <v>36</v>
      </c>
      <c r="AX276" s="11" t="s">
        <v>73</v>
      </c>
      <c r="AY276" s="217" t="s">
        <v>158</v>
      </c>
    </row>
    <row r="277" spans="2:51" s="12" customFormat="1" ht="13.5">
      <c r="B277" s="223"/>
      <c r="D277" s="216" t="s">
        <v>166</v>
      </c>
      <c r="E277" s="224" t="s">
        <v>5</v>
      </c>
      <c r="F277" s="225" t="s">
        <v>3200</v>
      </c>
      <c r="H277" s="226">
        <v>7.2</v>
      </c>
      <c r="I277" s="227"/>
      <c r="L277" s="223"/>
      <c r="M277" s="228"/>
      <c r="N277" s="229"/>
      <c r="O277" s="229"/>
      <c r="P277" s="229"/>
      <c r="Q277" s="229"/>
      <c r="R277" s="229"/>
      <c r="S277" s="229"/>
      <c r="T277" s="230"/>
      <c r="AT277" s="224" t="s">
        <v>166</v>
      </c>
      <c r="AU277" s="224" t="s">
        <v>82</v>
      </c>
      <c r="AV277" s="12" t="s">
        <v>82</v>
      </c>
      <c r="AW277" s="12" t="s">
        <v>36</v>
      </c>
      <c r="AX277" s="12" t="s">
        <v>73</v>
      </c>
      <c r="AY277" s="224" t="s">
        <v>158</v>
      </c>
    </row>
    <row r="278" spans="2:51" s="13" customFormat="1" ht="13.5">
      <c r="B278" s="231"/>
      <c r="D278" s="216" t="s">
        <v>166</v>
      </c>
      <c r="E278" s="232" t="s">
        <v>5</v>
      </c>
      <c r="F278" s="233" t="s">
        <v>169</v>
      </c>
      <c r="H278" s="234">
        <v>411.6</v>
      </c>
      <c r="I278" s="235"/>
      <c r="L278" s="231"/>
      <c r="M278" s="236"/>
      <c r="N278" s="237"/>
      <c r="O278" s="237"/>
      <c r="P278" s="237"/>
      <c r="Q278" s="237"/>
      <c r="R278" s="237"/>
      <c r="S278" s="237"/>
      <c r="T278" s="238"/>
      <c r="AT278" s="232" t="s">
        <v>166</v>
      </c>
      <c r="AU278" s="232" t="s">
        <v>82</v>
      </c>
      <c r="AV278" s="13" t="s">
        <v>88</v>
      </c>
      <c r="AW278" s="13" t="s">
        <v>36</v>
      </c>
      <c r="AX278" s="13" t="s">
        <v>78</v>
      </c>
      <c r="AY278" s="232" t="s">
        <v>158</v>
      </c>
    </row>
    <row r="279" spans="2:65" s="1" customFormat="1" ht="16.5" customHeight="1">
      <c r="B279" s="202"/>
      <c r="C279" s="239" t="s">
        <v>409</v>
      </c>
      <c r="D279" s="239" t="s">
        <v>245</v>
      </c>
      <c r="E279" s="240" t="s">
        <v>363</v>
      </c>
      <c r="F279" s="241" t="s">
        <v>364</v>
      </c>
      <c r="G279" s="242" t="s">
        <v>304</v>
      </c>
      <c r="H279" s="243">
        <v>432.18</v>
      </c>
      <c r="I279" s="244"/>
      <c r="J279" s="245">
        <f>ROUND(I279*H279,2)</f>
        <v>0</v>
      </c>
      <c r="K279" s="241" t="s">
        <v>5</v>
      </c>
      <c r="L279" s="246"/>
      <c r="M279" s="247" t="s">
        <v>5</v>
      </c>
      <c r="N279" s="248" t="s">
        <v>44</v>
      </c>
      <c r="O279" s="48"/>
      <c r="P279" s="212">
        <f>O279*H279</f>
        <v>0</v>
      </c>
      <c r="Q279" s="212">
        <v>0</v>
      </c>
      <c r="R279" s="212">
        <f>Q279*H279</f>
        <v>0</v>
      </c>
      <c r="S279" s="212">
        <v>0</v>
      </c>
      <c r="T279" s="213">
        <f>S279*H279</f>
        <v>0</v>
      </c>
      <c r="AR279" s="25" t="s">
        <v>204</v>
      </c>
      <c r="AT279" s="25" t="s">
        <v>245</v>
      </c>
      <c r="AU279" s="25" t="s">
        <v>82</v>
      </c>
      <c r="AY279" s="25" t="s">
        <v>158</v>
      </c>
      <c r="BE279" s="214">
        <f>IF(N279="základní",J279,0)</f>
        <v>0</v>
      </c>
      <c r="BF279" s="214">
        <f>IF(N279="snížená",J279,0)</f>
        <v>0</v>
      </c>
      <c r="BG279" s="214">
        <f>IF(N279="zákl. přenesená",J279,0)</f>
        <v>0</v>
      </c>
      <c r="BH279" s="214">
        <f>IF(N279="sníž. přenesená",J279,0)</f>
        <v>0</v>
      </c>
      <c r="BI279" s="214">
        <f>IF(N279="nulová",J279,0)</f>
        <v>0</v>
      </c>
      <c r="BJ279" s="25" t="s">
        <v>78</v>
      </c>
      <c r="BK279" s="214">
        <f>ROUND(I279*H279,2)</f>
        <v>0</v>
      </c>
      <c r="BL279" s="25" t="s">
        <v>88</v>
      </c>
      <c r="BM279" s="25" t="s">
        <v>3201</v>
      </c>
    </row>
    <row r="280" spans="2:51" s="12" customFormat="1" ht="13.5">
      <c r="B280" s="223"/>
      <c r="D280" s="216" t="s">
        <v>166</v>
      </c>
      <c r="E280" s="224" t="s">
        <v>5</v>
      </c>
      <c r="F280" s="225" t="s">
        <v>3173</v>
      </c>
      <c r="H280" s="226">
        <v>432.18</v>
      </c>
      <c r="I280" s="227"/>
      <c r="L280" s="223"/>
      <c r="M280" s="228"/>
      <c r="N280" s="229"/>
      <c r="O280" s="229"/>
      <c r="P280" s="229"/>
      <c r="Q280" s="229"/>
      <c r="R280" s="229"/>
      <c r="S280" s="229"/>
      <c r="T280" s="230"/>
      <c r="AT280" s="224" t="s">
        <v>166</v>
      </c>
      <c r="AU280" s="224" t="s">
        <v>82</v>
      </c>
      <c r="AV280" s="12" t="s">
        <v>82</v>
      </c>
      <c r="AW280" s="12" t="s">
        <v>36</v>
      </c>
      <c r="AX280" s="12" t="s">
        <v>73</v>
      </c>
      <c r="AY280" s="224" t="s">
        <v>158</v>
      </c>
    </row>
    <row r="281" spans="2:51" s="13" customFormat="1" ht="13.5">
      <c r="B281" s="231"/>
      <c r="D281" s="216" t="s">
        <v>166</v>
      </c>
      <c r="E281" s="232" t="s">
        <v>5</v>
      </c>
      <c r="F281" s="233" t="s">
        <v>169</v>
      </c>
      <c r="H281" s="234">
        <v>432.18</v>
      </c>
      <c r="I281" s="235"/>
      <c r="L281" s="231"/>
      <c r="M281" s="236"/>
      <c r="N281" s="237"/>
      <c r="O281" s="237"/>
      <c r="P281" s="237"/>
      <c r="Q281" s="237"/>
      <c r="R281" s="237"/>
      <c r="S281" s="237"/>
      <c r="T281" s="238"/>
      <c r="AT281" s="232" t="s">
        <v>166</v>
      </c>
      <c r="AU281" s="232" t="s">
        <v>82</v>
      </c>
      <c r="AV281" s="13" t="s">
        <v>88</v>
      </c>
      <c r="AW281" s="13" t="s">
        <v>36</v>
      </c>
      <c r="AX281" s="13" t="s">
        <v>78</v>
      </c>
      <c r="AY281" s="232" t="s">
        <v>158</v>
      </c>
    </row>
    <row r="282" spans="2:65" s="1" customFormat="1" ht="89.25" customHeight="1">
      <c r="B282" s="202"/>
      <c r="C282" s="203" t="s">
        <v>416</v>
      </c>
      <c r="D282" s="203" t="s">
        <v>160</v>
      </c>
      <c r="E282" s="204" t="s">
        <v>548</v>
      </c>
      <c r="F282" s="205" t="s">
        <v>549</v>
      </c>
      <c r="G282" s="206" t="s">
        <v>163</v>
      </c>
      <c r="H282" s="207">
        <v>34.05</v>
      </c>
      <c r="I282" s="208"/>
      <c r="J282" s="209">
        <f>ROUND(I282*H282,2)</f>
        <v>0</v>
      </c>
      <c r="K282" s="205" t="s">
        <v>5</v>
      </c>
      <c r="L282" s="47"/>
      <c r="M282" s="210" t="s">
        <v>5</v>
      </c>
      <c r="N282" s="211" t="s">
        <v>44</v>
      </c>
      <c r="O282" s="48"/>
      <c r="P282" s="212">
        <f>O282*H282</f>
        <v>0</v>
      </c>
      <c r="Q282" s="212">
        <v>0</v>
      </c>
      <c r="R282" s="212">
        <f>Q282*H282</f>
        <v>0</v>
      </c>
      <c r="S282" s="212">
        <v>0</v>
      </c>
      <c r="T282" s="213">
        <f>S282*H282</f>
        <v>0</v>
      </c>
      <c r="AR282" s="25" t="s">
        <v>88</v>
      </c>
      <c r="AT282" s="25" t="s">
        <v>160</v>
      </c>
      <c r="AU282" s="25" t="s">
        <v>82</v>
      </c>
      <c r="AY282" s="25" t="s">
        <v>158</v>
      </c>
      <c r="BE282" s="214">
        <f>IF(N282="základní",J282,0)</f>
        <v>0</v>
      </c>
      <c r="BF282" s="214">
        <f>IF(N282="snížená",J282,0)</f>
        <v>0</v>
      </c>
      <c r="BG282" s="214">
        <f>IF(N282="zákl. přenesená",J282,0)</f>
        <v>0</v>
      </c>
      <c r="BH282" s="214">
        <f>IF(N282="sníž. přenesená",J282,0)</f>
        <v>0</v>
      </c>
      <c r="BI282" s="214">
        <f>IF(N282="nulová",J282,0)</f>
        <v>0</v>
      </c>
      <c r="BJ282" s="25" t="s">
        <v>78</v>
      </c>
      <c r="BK282" s="214">
        <f>ROUND(I282*H282,2)</f>
        <v>0</v>
      </c>
      <c r="BL282" s="25" t="s">
        <v>88</v>
      </c>
      <c r="BM282" s="25" t="s">
        <v>3202</v>
      </c>
    </row>
    <row r="283" spans="2:51" s="11" customFormat="1" ht="13.5">
      <c r="B283" s="215"/>
      <c r="D283" s="216" t="s">
        <v>166</v>
      </c>
      <c r="E283" s="217" t="s">
        <v>5</v>
      </c>
      <c r="F283" s="218" t="s">
        <v>3203</v>
      </c>
      <c r="H283" s="217" t="s">
        <v>5</v>
      </c>
      <c r="I283" s="219"/>
      <c r="L283" s="215"/>
      <c r="M283" s="220"/>
      <c r="N283" s="221"/>
      <c r="O283" s="221"/>
      <c r="P283" s="221"/>
      <c r="Q283" s="221"/>
      <c r="R283" s="221"/>
      <c r="S283" s="221"/>
      <c r="T283" s="222"/>
      <c r="AT283" s="217" t="s">
        <v>166</v>
      </c>
      <c r="AU283" s="217" t="s">
        <v>82</v>
      </c>
      <c r="AV283" s="11" t="s">
        <v>78</v>
      </c>
      <c r="AW283" s="11" t="s">
        <v>36</v>
      </c>
      <c r="AX283" s="11" t="s">
        <v>73</v>
      </c>
      <c r="AY283" s="217" t="s">
        <v>158</v>
      </c>
    </row>
    <row r="284" spans="2:51" s="12" customFormat="1" ht="13.5">
      <c r="B284" s="223"/>
      <c r="D284" s="216" t="s">
        <v>166</v>
      </c>
      <c r="E284" s="224" t="s">
        <v>5</v>
      </c>
      <c r="F284" s="225" t="s">
        <v>3204</v>
      </c>
      <c r="H284" s="226">
        <v>34.05</v>
      </c>
      <c r="I284" s="227"/>
      <c r="L284" s="223"/>
      <c r="M284" s="228"/>
      <c r="N284" s="229"/>
      <c r="O284" s="229"/>
      <c r="P284" s="229"/>
      <c r="Q284" s="229"/>
      <c r="R284" s="229"/>
      <c r="S284" s="229"/>
      <c r="T284" s="230"/>
      <c r="AT284" s="224" t="s">
        <v>166</v>
      </c>
      <c r="AU284" s="224" t="s">
        <v>82</v>
      </c>
      <c r="AV284" s="12" t="s">
        <v>82</v>
      </c>
      <c r="AW284" s="12" t="s">
        <v>36</v>
      </c>
      <c r="AX284" s="12" t="s">
        <v>73</v>
      </c>
      <c r="AY284" s="224" t="s">
        <v>158</v>
      </c>
    </row>
    <row r="285" spans="2:51" s="13" customFormat="1" ht="13.5">
      <c r="B285" s="231"/>
      <c r="D285" s="216" t="s">
        <v>166</v>
      </c>
      <c r="E285" s="232" t="s">
        <v>5</v>
      </c>
      <c r="F285" s="233" t="s">
        <v>169</v>
      </c>
      <c r="H285" s="234">
        <v>34.05</v>
      </c>
      <c r="I285" s="235"/>
      <c r="L285" s="231"/>
      <c r="M285" s="236"/>
      <c r="N285" s="237"/>
      <c r="O285" s="237"/>
      <c r="P285" s="237"/>
      <c r="Q285" s="237"/>
      <c r="R285" s="237"/>
      <c r="S285" s="237"/>
      <c r="T285" s="238"/>
      <c r="AT285" s="232" t="s">
        <v>166</v>
      </c>
      <c r="AU285" s="232" t="s">
        <v>82</v>
      </c>
      <c r="AV285" s="13" t="s">
        <v>88</v>
      </c>
      <c r="AW285" s="13" t="s">
        <v>36</v>
      </c>
      <c r="AX285" s="13" t="s">
        <v>78</v>
      </c>
      <c r="AY285" s="232" t="s">
        <v>158</v>
      </c>
    </row>
    <row r="286" spans="2:65" s="1" customFormat="1" ht="16.5" customHeight="1">
      <c r="B286" s="202"/>
      <c r="C286" s="239" t="s">
        <v>421</v>
      </c>
      <c r="D286" s="239" t="s">
        <v>245</v>
      </c>
      <c r="E286" s="240" t="s">
        <v>555</v>
      </c>
      <c r="F286" s="241" t="s">
        <v>556</v>
      </c>
      <c r="G286" s="242" t="s">
        <v>163</v>
      </c>
      <c r="H286" s="243">
        <v>35.753</v>
      </c>
      <c r="I286" s="244"/>
      <c r="J286" s="245">
        <f>ROUND(I286*H286,2)</f>
        <v>0</v>
      </c>
      <c r="K286" s="241" t="s">
        <v>5</v>
      </c>
      <c r="L286" s="246"/>
      <c r="M286" s="247" t="s">
        <v>5</v>
      </c>
      <c r="N286" s="248" t="s">
        <v>44</v>
      </c>
      <c r="O286" s="48"/>
      <c r="P286" s="212">
        <f>O286*H286</f>
        <v>0</v>
      </c>
      <c r="Q286" s="212">
        <v>0</v>
      </c>
      <c r="R286" s="212">
        <f>Q286*H286</f>
        <v>0</v>
      </c>
      <c r="S286" s="212">
        <v>0</v>
      </c>
      <c r="T286" s="213">
        <f>S286*H286</f>
        <v>0</v>
      </c>
      <c r="AR286" s="25" t="s">
        <v>204</v>
      </c>
      <c r="AT286" s="25" t="s">
        <v>245</v>
      </c>
      <c r="AU286" s="25" t="s">
        <v>82</v>
      </c>
      <c r="AY286" s="25" t="s">
        <v>158</v>
      </c>
      <c r="BE286" s="214">
        <f>IF(N286="základní",J286,0)</f>
        <v>0</v>
      </c>
      <c r="BF286" s="214">
        <f>IF(N286="snížená",J286,0)</f>
        <v>0</v>
      </c>
      <c r="BG286" s="214">
        <f>IF(N286="zákl. přenesená",J286,0)</f>
        <v>0</v>
      </c>
      <c r="BH286" s="214">
        <f>IF(N286="sníž. přenesená",J286,0)</f>
        <v>0</v>
      </c>
      <c r="BI286" s="214">
        <f>IF(N286="nulová",J286,0)</f>
        <v>0</v>
      </c>
      <c r="BJ286" s="25" t="s">
        <v>78</v>
      </c>
      <c r="BK286" s="214">
        <f>ROUND(I286*H286,2)</f>
        <v>0</v>
      </c>
      <c r="BL286" s="25" t="s">
        <v>88</v>
      </c>
      <c r="BM286" s="25" t="s">
        <v>3205</v>
      </c>
    </row>
    <row r="287" spans="2:51" s="12" customFormat="1" ht="13.5">
      <c r="B287" s="223"/>
      <c r="D287" s="216" t="s">
        <v>166</v>
      </c>
      <c r="E287" s="224" t="s">
        <v>5</v>
      </c>
      <c r="F287" s="225" t="s">
        <v>3206</v>
      </c>
      <c r="H287" s="226">
        <v>35.753</v>
      </c>
      <c r="I287" s="227"/>
      <c r="L287" s="223"/>
      <c r="M287" s="228"/>
      <c r="N287" s="229"/>
      <c r="O287" s="229"/>
      <c r="P287" s="229"/>
      <c r="Q287" s="229"/>
      <c r="R287" s="229"/>
      <c r="S287" s="229"/>
      <c r="T287" s="230"/>
      <c r="AT287" s="224" t="s">
        <v>166</v>
      </c>
      <c r="AU287" s="224" t="s">
        <v>82</v>
      </c>
      <c r="AV287" s="12" t="s">
        <v>82</v>
      </c>
      <c r="AW287" s="12" t="s">
        <v>36</v>
      </c>
      <c r="AX287" s="12" t="s">
        <v>73</v>
      </c>
      <c r="AY287" s="224" t="s">
        <v>158</v>
      </c>
    </row>
    <row r="288" spans="2:51" s="13" customFormat="1" ht="13.5">
      <c r="B288" s="231"/>
      <c r="D288" s="216" t="s">
        <v>166</v>
      </c>
      <c r="E288" s="232" t="s">
        <v>5</v>
      </c>
      <c r="F288" s="233" t="s">
        <v>169</v>
      </c>
      <c r="H288" s="234">
        <v>35.753</v>
      </c>
      <c r="I288" s="235"/>
      <c r="L288" s="231"/>
      <c r="M288" s="236"/>
      <c r="N288" s="237"/>
      <c r="O288" s="237"/>
      <c r="P288" s="237"/>
      <c r="Q288" s="237"/>
      <c r="R288" s="237"/>
      <c r="S288" s="237"/>
      <c r="T288" s="238"/>
      <c r="AT288" s="232" t="s">
        <v>166</v>
      </c>
      <c r="AU288" s="232" t="s">
        <v>82</v>
      </c>
      <c r="AV288" s="13" t="s">
        <v>88</v>
      </c>
      <c r="AW288" s="13" t="s">
        <v>36</v>
      </c>
      <c r="AX288" s="13" t="s">
        <v>78</v>
      </c>
      <c r="AY288" s="232" t="s">
        <v>158</v>
      </c>
    </row>
    <row r="289" spans="2:65" s="1" customFormat="1" ht="89.25" customHeight="1">
      <c r="B289" s="202"/>
      <c r="C289" s="203" t="s">
        <v>427</v>
      </c>
      <c r="D289" s="203" t="s">
        <v>160</v>
      </c>
      <c r="E289" s="204" t="s">
        <v>548</v>
      </c>
      <c r="F289" s="205" t="s">
        <v>549</v>
      </c>
      <c r="G289" s="206" t="s">
        <v>163</v>
      </c>
      <c r="H289" s="207">
        <v>827.435</v>
      </c>
      <c r="I289" s="208"/>
      <c r="J289" s="209">
        <f>ROUND(I289*H289,2)</f>
        <v>0</v>
      </c>
      <c r="K289" s="205" t="s">
        <v>5</v>
      </c>
      <c r="L289" s="47"/>
      <c r="M289" s="210" t="s">
        <v>5</v>
      </c>
      <c r="N289" s="211" t="s">
        <v>44</v>
      </c>
      <c r="O289" s="48"/>
      <c r="P289" s="212">
        <f>O289*H289</f>
        <v>0</v>
      </c>
      <c r="Q289" s="212">
        <v>0</v>
      </c>
      <c r="R289" s="212">
        <f>Q289*H289</f>
        <v>0</v>
      </c>
      <c r="S289" s="212">
        <v>0</v>
      </c>
      <c r="T289" s="213">
        <f>S289*H289</f>
        <v>0</v>
      </c>
      <c r="AR289" s="25" t="s">
        <v>88</v>
      </c>
      <c r="AT289" s="25" t="s">
        <v>160</v>
      </c>
      <c r="AU289" s="25" t="s">
        <v>82</v>
      </c>
      <c r="AY289" s="25" t="s">
        <v>158</v>
      </c>
      <c r="BE289" s="214">
        <f>IF(N289="základní",J289,0)</f>
        <v>0</v>
      </c>
      <c r="BF289" s="214">
        <f>IF(N289="snížená",J289,0)</f>
        <v>0</v>
      </c>
      <c r="BG289" s="214">
        <f>IF(N289="zákl. přenesená",J289,0)</f>
        <v>0</v>
      </c>
      <c r="BH289" s="214">
        <f>IF(N289="sníž. přenesená",J289,0)</f>
        <v>0</v>
      </c>
      <c r="BI289" s="214">
        <f>IF(N289="nulová",J289,0)</f>
        <v>0</v>
      </c>
      <c r="BJ289" s="25" t="s">
        <v>78</v>
      </c>
      <c r="BK289" s="214">
        <f>ROUND(I289*H289,2)</f>
        <v>0</v>
      </c>
      <c r="BL289" s="25" t="s">
        <v>88</v>
      </c>
      <c r="BM289" s="25" t="s">
        <v>3207</v>
      </c>
    </row>
    <row r="290" spans="2:51" s="11" customFormat="1" ht="13.5">
      <c r="B290" s="215"/>
      <c r="D290" s="216" t="s">
        <v>166</v>
      </c>
      <c r="E290" s="217" t="s">
        <v>5</v>
      </c>
      <c r="F290" s="218" t="s">
        <v>3208</v>
      </c>
      <c r="H290" s="217" t="s">
        <v>5</v>
      </c>
      <c r="I290" s="219"/>
      <c r="L290" s="215"/>
      <c r="M290" s="220"/>
      <c r="N290" s="221"/>
      <c r="O290" s="221"/>
      <c r="P290" s="221"/>
      <c r="Q290" s="221"/>
      <c r="R290" s="221"/>
      <c r="S290" s="221"/>
      <c r="T290" s="222"/>
      <c r="AT290" s="217" t="s">
        <v>166</v>
      </c>
      <c r="AU290" s="217" t="s">
        <v>82</v>
      </c>
      <c r="AV290" s="11" t="s">
        <v>78</v>
      </c>
      <c r="AW290" s="11" t="s">
        <v>36</v>
      </c>
      <c r="AX290" s="11" t="s">
        <v>73</v>
      </c>
      <c r="AY290" s="217" t="s">
        <v>158</v>
      </c>
    </row>
    <row r="291" spans="2:51" s="11" customFormat="1" ht="13.5">
      <c r="B291" s="215"/>
      <c r="D291" s="216" t="s">
        <v>166</v>
      </c>
      <c r="E291" s="217" t="s">
        <v>5</v>
      </c>
      <c r="F291" s="218" t="s">
        <v>3209</v>
      </c>
      <c r="H291" s="217" t="s">
        <v>5</v>
      </c>
      <c r="I291" s="219"/>
      <c r="L291" s="215"/>
      <c r="M291" s="220"/>
      <c r="N291" s="221"/>
      <c r="O291" s="221"/>
      <c r="P291" s="221"/>
      <c r="Q291" s="221"/>
      <c r="R291" s="221"/>
      <c r="S291" s="221"/>
      <c r="T291" s="222"/>
      <c r="AT291" s="217" t="s">
        <v>166</v>
      </c>
      <c r="AU291" s="217" t="s">
        <v>82</v>
      </c>
      <c r="AV291" s="11" t="s">
        <v>78</v>
      </c>
      <c r="AW291" s="11" t="s">
        <v>36</v>
      </c>
      <c r="AX291" s="11" t="s">
        <v>73</v>
      </c>
      <c r="AY291" s="217" t="s">
        <v>158</v>
      </c>
    </row>
    <row r="292" spans="2:51" s="11" customFormat="1" ht="13.5">
      <c r="B292" s="215"/>
      <c r="D292" s="216" t="s">
        <v>166</v>
      </c>
      <c r="E292" s="217" t="s">
        <v>5</v>
      </c>
      <c r="F292" s="218" t="s">
        <v>3210</v>
      </c>
      <c r="H292" s="217" t="s">
        <v>5</v>
      </c>
      <c r="I292" s="219"/>
      <c r="L292" s="215"/>
      <c r="M292" s="220"/>
      <c r="N292" s="221"/>
      <c r="O292" s="221"/>
      <c r="P292" s="221"/>
      <c r="Q292" s="221"/>
      <c r="R292" s="221"/>
      <c r="S292" s="221"/>
      <c r="T292" s="222"/>
      <c r="AT292" s="217" t="s">
        <v>166</v>
      </c>
      <c r="AU292" s="217" t="s">
        <v>82</v>
      </c>
      <c r="AV292" s="11" t="s">
        <v>78</v>
      </c>
      <c r="AW292" s="11" t="s">
        <v>36</v>
      </c>
      <c r="AX292" s="11" t="s">
        <v>73</v>
      </c>
      <c r="AY292" s="217" t="s">
        <v>158</v>
      </c>
    </row>
    <row r="293" spans="2:51" s="12" customFormat="1" ht="13.5">
      <c r="B293" s="223"/>
      <c r="D293" s="216" t="s">
        <v>166</v>
      </c>
      <c r="E293" s="224" t="s">
        <v>5</v>
      </c>
      <c r="F293" s="225" t="s">
        <v>3211</v>
      </c>
      <c r="H293" s="226">
        <v>353</v>
      </c>
      <c r="I293" s="227"/>
      <c r="L293" s="223"/>
      <c r="M293" s="228"/>
      <c r="N293" s="229"/>
      <c r="O293" s="229"/>
      <c r="P293" s="229"/>
      <c r="Q293" s="229"/>
      <c r="R293" s="229"/>
      <c r="S293" s="229"/>
      <c r="T293" s="230"/>
      <c r="AT293" s="224" t="s">
        <v>166</v>
      </c>
      <c r="AU293" s="224" t="s">
        <v>82</v>
      </c>
      <c r="AV293" s="12" t="s">
        <v>82</v>
      </c>
      <c r="AW293" s="12" t="s">
        <v>36</v>
      </c>
      <c r="AX293" s="12" t="s">
        <v>73</v>
      </c>
      <c r="AY293" s="224" t="s">
        <v>158</v>
      </c>
    </row>
    <row r="294" spans="2:51" s="11" customFormat="1" ht="13.5">
      <c r="B294" s="215"/>
      <c r="D294" s="216" t="s">
        <v>166</v>
      </c>
      <c r="E294" s="217" t="s">
        <v>5</v>
      </c>
      <c r="F294" s="218" t="s">
        <v>574</v>
      </c>
      <c r="H294" s="217" t="s">
        <v>5</v>
      </c>
      <c r="I294" s="219"/>
      <c r="L294" s="215"/>
      <c r="M294" s="220"/>
      <c r="N294" s="221"/>
      <c r="O294" s="221"/>
      <c r="P294" s="221"/>
      <c r="Q294" s="221"/>
      <c r="R294" s="221"/>
      <c r="S294" s="221"/>
      <c r="T294" s="222"/>
      <c r="AT294" s="217" t="s">
        <v>166</v>
      </c>
      <c r="AU294" s="217" t="s">
        <v>82</v>
      </c>
      <c r="AV294" s="11" t="s">
        <v>78</v>
      </c>
      <c r="AW294" s="11" t="s">
        <v>36</v>
      </c>
      <c r="AX294" s="11" t="s">
        <v>73</v>
      </c>
      <c r="AY294" s="217" t="s">
        <v>158</v>
      </c>
    </row>
    <row r="295" spans="2:51" s="12" customFormat="1" ht="13.5">
      <c r="B295" s="223"/>
      <c r="D295" s="216" t="s">
        <v>166</v>
      </c>
      <c r="E295" s="224" t="s">
        <v>5</v>
      </c>
      <c r="F295" s="225" t="s">
        <v>3212</v>
      </c>
      <c r="H295" s="226">
        <v>346</v>
      </c>
      <c r="I295" s="227"/>
      <c r="L295" s="223"/>
      <c r="M295" s="228"/>
      <c r="N295" s="229"/>
      <c r="O295" s="229"/>
      <c r="P295" s="229"/>
      <c r="Q295" s="229"/>
      <c r="R295" s="229"/>
      <c r="S295" s="229"/>
      <c r="T295" s="230"/>
      <c r="AT295" s="224" t="s">
        <v>166</v>
      </c>
      <c r="AU295" s="224" t="s">
        <v>82</v>
      </c>
      <c r="AV295" s="12" t="s">
        <v>82</v>
      </c>
      <c r="AW295" s="12" t="s">
        <v>36</v>
      </c>
      <c r="AX295" s="12" t="s">
        <v>73</v>
      </c>
      <c r="AY295" s="224" t="s">
        <v>158</v>
      </c>
    </row>
    <row r="296" spans="2:51" s="11" customFormat="1" ht="13.5">
      <c r="B296" s="215"/>
      <c r="D296" s="216" t="s">
        <v>166</v>
      </c>
      <c r="E296" s="217" t="s">
        <v>5</v>
      </c>
      <c r="F296" s="218" t="s">
        <v>287</v>
      </c>
      <c r="H296" s="217" t="s">
        <v>5</v>
      </c>
      <c r="I296" s="219"/>
      <c r="L296" s="215"/>
      <c r="M296" s="220"/>
      <c r="N296" s="221"/>
      <c r="O296" s="221"/>
      <c r="P296" s="221"/>
      <c r="Q296" s="221"/>
      <c r="R296" s="221"/>
      <c r="S296" s="221"/>
      <c r="T296" s="222"/>
      <c r="AT296" s="217" t="s">
        <v>166</v>
      </c>
      <c r="AU296" s="217" t="s">
        <v>82</v>
      </c>
      <c r="AV296" s="11" t="s">
        <v>78</v>
      </c>
      <c r="AW296" s="11" t="s">
        <v>36</v>
      </c>
      <c r="AX296" s="11" t="s">
        <v>73</v>
      </c>
      <c r="AY296" s="217" t="s">
        <v>158</v>
      </c>
    </row>
    <row r="297" spans="2:51" s="12" customFormat="1" ht="13.5">
      <c r="B297" s="223"/>
      <c r="D297" s="216" t="s">
        <v>166</v>
      </c>
      <c r="E297" s="224" t="s">
        <v>5</v>
      </c>
      <c r="F297" s="225" t="s">
        <v>3211</v>
      </c>
      <c r="H297" s="226">
        <v>353</v>
      </c>
      <c r="I297" s="227"/>
      <c r="L297" s="223"/>
      <c r="M297" s="228"/>
      <c r="N297" s="229"/>
      <c r="O297" s="229"/>
      <c r="P297" s="229"/>
      <c r="Q297" s="229"/>
      <c r="R297" s="229"/>
      <c r="S297" s="229"/>
      <c r="T297" s="230"/>
      <c r="AT297" s="224" t="s">
        <v>166</v>
      </c>
      <c r="AU297" s="224" t="s">
        <v>82</v>
      </c>
      <c r="AV297" s="12" t="s">
        <v>82</v>
      </c>
      <c r="AW297" s="12" t="s">
        <v>36</v>
      </c>
      <c r="AX297" s="12" t="s">
        <v>73</v>
      </c>
      <c r="AY297" s="224" t="s">
        <v>158</v>
      </c>
    </row>
    <row r="298" spans="2:51" s="11" customFormat="1" ht="13.5">
      <c r="B298" s="215"/>
      <c r="D298" s="216" t="s">
        <v>166</v>
      </c>
      <c r="E298" s="217" t="s">
        <v>5</v>
      </c>
      <c r="F298" s="218" t="s">
        <v>289</v>
      </c>
      <c r="H298" s="217" t="s">
        <v>5</v>
      </c>
      <c r="I298" s="219"/>
      <c r="L298" s="215"/>
      <c r="M298" s="220"/>
      <c r="N298" s="221"/>
      <c r="O298" s="221"/>
      <c r="P298" s="221"/>
      <c r="Q298" s="221"/>
      <c r="R298" s="221"/>
      <c r="S298" s="221"/>
      <c r="T298" s="222"/>
      <c r="AT298" s="217" t="s">
        <v>166</v>
      </c>
      <c r="AU298" s="217" t="s">
        <v>82</v>
      </c>
      <c r="AV298" s="11" t="s">
        <v>78</v>
      </c>
      <c r="AW298" s="11" t="s">
        <v>36</v>
      </c>
      <c r="AX298" s="11" t="s">
        <v>73</v>
      </c>
      <c r="AY298" s="217" t="s">
        <v>158</v>
      </c>
    </row>
    <row r="299" spans="2:51" s="12" customFormat="1" ht="13.5">
      <c r="B299" s="223"/>
      <c r="D299" s="216" t="s">
        <v>166</v>
      </c>
      <c r="E299" s="224" t="s">
        <v>5</v>
      </c>
      <c r="F299" s="225" t="s">
        <v>2053</v>
      </c>
      <c r="H299" s="226">
        <v>205</v>
      </c>
      <c r="I299" s="227"/>
      <c r="L299" s="223"/>
      <c r="M299" s="228"/>
      <c r="N299" s="229"/>
      <c r="O299" s="229"/>
      <c r="P299" s="229"/>
      <c r="Q299" s="229"/>
      <c r="R299" s="229"/>
      <c r="S299" s="229"/>
      <c r="T299" s="230"/>
      <c r="AT299" s="224" t="s">
        <v>166</v>
      </c>
      <c r="AU299" s="224" t="s">
        <v>82</v>
      </c>
      <c r="AV299" s="12" t="s">
        <v>82</v>
      </c>
      <c r="AW299" s="12" t="s">
        <v>36</v>
      </c>
      <c r="AX299" s="12" t="s">
        <v>73</v>
      </c>
      <c r="AY299" s="224" t="s">
        <v>158</v>
      </c>
    </row>
    <row r="300" spans="2:51" s="11" customFormat="1" ht="13.5">
      <c r="B300" s="215"/>
      <c r="D300" s="216" t="s">
        <v>166</v>
      </c>
      <c r="E300" s="217" t="s">
        <v>5</v>
      </c>
      <c r="F300" s="218" t="s">
        <v>565</v>
      </c>
      <c r="H300" s="217" t="s">
        <v>5</v>
      </c>
      <c r="I300" s="219"/>
      <c r="L300" s="215"/>
      <c r="M300" s="220"/>
      <c r="N300" s="221"/>
      <c r="O300" s="221"/>
      <c r="P300" s="221"/>
      <c r="Q300" s="221"/>
      <c r="R300" s="221"/>
      <c r="S300" s="221"/>
      <c r="T300" s="222"/>
      <c r="AT300" s="217" t="s">
        <v>166</v>
      </c>
      <c r="AU300" s="217" t="s">
        <v>82</v>
      </c>
      <c r="AV300" s="11" t="s">
        <v>78</v>
      </c>
      <c r="AW300" s="11" t="s">
        <v>36</v>
      </c>
      <c r="AX300" s="11" t="s">
        <v>73</v>
      </c>
      <c r="AY300" s="217" t="s">
        <v>158</v>
      </c>
    </row>
    <row r="301" spans="2:51" s="11" customFormat="1" ht="13.5">
      <c r="B301" s="215"/>
      <c r="D301" s="216" t="s">
        <v>166</v>
      </c>
      <c r="E301" s="217" t="s">
        <v>5</v>
      </c>
      <c r="F301" s="218" t="s">
        <v>3213</v>
      </c>
      <c r="H301" s="217" t="s">
        <v>5</v>
      </c>
      <c r="I301" s="219"/>
      <c r="L301" s="215"/>
      <c r="M301" s="220"/>
      <c r="N301" s="221"/>
      <c r="O301" s="221"/>
      <c r="P301" s="221"/>
      <c r="Q301" s="221"/>
      <c r="R301" s="221"/>
      <c r="S301" s="221"/>
      <c r="T301" s="222"/>
      <c r="AT301" s="217" t="s">
        <v>166</v>
      </c>
      <c r="AU301" s="217" t="s">
        <v>82</v>
      </c>
      <c r="AV301" s="11" t="s">
        <v>78</v>
      </c>
      <c r="AW301" s="11" t="s">
        <v>36</v>
      </c>
      <c r="AX301" s="11" t="s">
        <v>73</v>
      </c>
      <c r="AY301" s="217" t="s">
        <v>158</v>
      </c>
    </row>
    <row r="302" spans="2:51" s="12" customFormat="1" ht="13.5">
      <c r="B302" s="223"/>
      <c r="D302" s="216" t="s">
        <v>166</v>
      </c>
      <c r="E302" s="224" t="s">
        <v>5</v>
      </c>
      <c r="F302" s="225" t="s">
        <v>3214</v>
      </c>
      <c r="H302" s="226">
        <v>-429.565</v>
      </c>
      <c r="I302" s="227"/>
      <c r="L302" s="223"/>
      <c r="M302" s="228"/>
      <c r="N302" s="229"/>
      <c r="O302" s="229"/>
      <c r="P302" s="229"/>
      <c r="Q302" s="229"/>
      <c r="R302" s="229"/>
      <c r="S302" s="229"/>
      <c r="T302" s="230"/>
      <c r="AT302" s="224" t="s">
        <v>166</v>
      </c>
      <c r="AU302" s="224" t="s">
        <v>82</v>
      </c>
      <c r="AV302" s="12" t="s">
        <v>82</v>
      </c>
      <c r="AW302" s="12" t="s">
        <v>36</v>
      </c>
      <c r="AX302" s="12" t="s">
        <v>73</v>
      </c>
      <c r="AY302" s="224" t="s">
        <v>158</v>
      </c>
    </row>
    <row r="303" spans="2:51" s="13" customFormat="1" ht="13.5">
      <c r="B303" s="231"/>
      <c r="D303" s="216" t="s">
        <v>166</v>
      </c>
      <c r="E303" s="232" t="s">
        <v>5</v>
      </c>
      <c r="F303" s="233" t="s">
        <v>169</v>
      </c>
      <c r="H303" s="234">
        <v>827.435</v>
      </c>
      <c r="I303" s="235"/>
      <c r="L303" s="231"/>
      <c r="M303" s="236"/>
      <c r="N303" s="237"/>
      <c r="O303" s="237"/>
      <c r="P303" s="237"/>
      <c r="Q303" s="237"/>
      <c r="R303" s="237"/>
      <c r="S303" s="237"/>
      <c r="T303" s="238"/>
      <c r="AT303" s="232" t="s">
        <v>166</v>
      </c>
      <c r="AU303" s="232" t="s">
        <v>82</v>
      </c>
      <c r="AV303" s="13" t="s">
        <v>88</v>
      </c>
      <c r="AW303" s="13" t="s">
        <v>36</v>
      </c>
      <c r="AX303" s="13" t="s">
        <v>78</v>
      </c>
      <c r="AY303" s="232" t="s">
        <v>158</v>
      </c>
    </row>
    <row r="304" spans="2:65" s="1" customFormat="1" ht="16.5" customHeight="1">
      <c r="B304" s="202"/>
      <c r="C304" s="239" t="s">
        <v>433</v>
      </c>
      <c r="D304" s="239" t="s">
        <v>245</v>
      </c>
      <c r="E304" s="240" t="s">
        <v>3215</v>
      </c>
      <c r="F304" s="241" t="s">
        <v>480</v>
      </c>
      <c r="G304" s="242" t="s">
        <v>163</v>
      </c>
      <c r="H304" s="243">
        <v>843.984</v>
      </c>
      <c r="I304" s="244"/>
      <c r="J304" s="245">
        <f>ROUND(I304*H304,2)</f>
        <v>0</v>
      </c>
      <c r="K304" s="241" t="s">
        <v>5</v>
      </c>
      <c r="L304" s="246"/>
      <c r="M304" s="247" t="s">
        <v>5</v>
      </c>
      <c r="N304" s="248" t="s">
        <v>44</v>
      </c>
      <c r="O304" s="48"/>
      <c r="P304" s="212">
        <f>O304*H304</f>
        <v>0</v>
      </c>
      <c r="Q304" s="212">
        <v>0</v>
      </c>
      <c r="R304" s="212">
        <f>Q304*H304</f>
        <v>0</v>
      </c>
      <c r="S304" s="212">
        <v>0</v>
      </c>
      <c r="T304" s="213">
        <f>S304*H304</f>
        <v>0</v>
      </c>
      <c r="AR304" s="25" t="s">
        <v>204</v>
      </c>
      <c r="AT304" s="25" t="s">
        <v>245</v>
      </c>
      <c r="AU304" s="25" t="s">
        <v>82</v>
      </c>
      <c r="AY304" s="25" t="s">
        <v>158</v>
      </c>
      <c r="BE304" s="214">
        <f>IF(N304="základní",J304,0)</f>
        <v>0</v>
      </c>
      <c r="BF304" s="214">
        <f>IF(N304="snížená",J304,0)</f>
        <v>0</v>
      </c>
      <c r="BG304" s="214">
        <f>IF(N304="zákl. přenesená",J304,0)</f>
        <v>0</v>
      </c>
      <c r="BH304" s="214">
        <f>IF(N304="sníž. přenesená",J304,0)</f>
        <v>0</v>
      </c>
      <c r="BI304" s="214">
        <f>IF(N304="nulová",J304,0)</f>
        <v>0</v>
      </c>
      <c r="BJ304" s="25" t="s">
        <v>78</v>
      </c>
      <c r="BK304" s="214">
        <f>ROUND(I304*H304,2)</f>
        <v>0</v>
      </c>
      <c r="BL304" s="25" t="s">
        <v>88</v>
      </c>
      <c r="BM304" s="25" t="s">
        <v>3216</v>
      </c>
    </row>
    <row r="305" spans="2:51" s="12" customFormat="1" ht="13.5">
      <c r="B305" s="223"/>
      <c r="D305" s="216" t="s">
        <v>166</v>
      </c>
      <c r="E305" s="224" t="s">
        <v>5</v>
      </c>
      <c r="F305" s="225" t="s">
        <v>3217</v>
      </c>
      <c r="H305" s="226">
        <v>843.984</v>
      </c>
      <c r="I305" s="227"/>
      <c r="L305" s="223"/>
      <c r="M305" s="228"/>
      <c r="N305" s="229"/>
      <c r="O305" s="229"/>
      <c r="P305" s="229"/>
      <c r="Q305" s="229"/>
      <c r="R305" s="229"/>
      <c r="S305" s="229"/>
      <c r="T305" s="230"/>
      <c r="AT305" s="224" t="s">
        <v>166</v>
      </c>
      <c r="AU305" s="224" t="s">
        <v>82</v>
      </c>
      <c r="AV305" s="12" t="s">
        <v>82</v>
      </c>
      <c r="AW305" s="12" t="s">
        <v>36</v>
      </c>
      <c r="AX305" s="12" t="s">
        <v>73</v>
      </c>
      <c r="AY305" s="224" t="s">
        <v>158</v>
      </c>
    </row>
    <row r="306" spans="2:51" s="13" customFormat="1" ht="13.5">
      <c r="B306" s="231"/>
      <c r="D306" s="216" t="s">
        <v>166</v>
      </c>
      <c r="E306" s="232" t="s">
        <v>5</v>
      </c>
      <c r="F306" s="233" t="s">
        <v>169</v>
      </c>
      <c r="H306" s="234">
        <v>843.984</v>
      </c>
      <c r="I306" s="235"/>
      <c r="L306" s="231"/>
      <c r="M306" s="236"/>
      <c r="N306" s="237"/>
      <c r="O306" s="237"/>
      <c r="P306" s="237"/>
      <c r="Q306" s="237"/>
      <c r="R306" s="237"/>
      <c r="S306" s="237"/>
      <c r="T306" s="238"/>
      <c r="AT306" s="232" t="s">
        <v>166</v>
      </c>
      <c r="AU306" s="232" t="s">
        <v>82</v>
      </c>
      <c r="AV306" s="13" t="s">
        <v>88</v>
      </c>
      <c r="AW306" s="13" t="s">
        <v>36</v>
      </c>
      <c r="AX306" s="13" t="s">
        <v>78</v>
      </c>
      <c r="AY306" s="232" t="s">
        <v>158</v>
      </c>
    </row>
    <row r="307" spans="2:65" s="1" customFormat="1" ht="25.5" customHeight="1">
      <c r="B307" s="202"/>
      <c r="C307" s="203" t="s">
        <v>440</v>
      </c>
      <c r="D307" s="203" t="s">
        <v>160</v>
      </c>
      <c r="E307" s="204" t="s">
        <v>626</v>
      </c>
      <c r="F307" s="205" t="s">
        <v>627</v>
      </c>
      <c r="G307" s="206" t="s">
        <v>163</v>
      </c>
      <c r="H307" s="207">
        <v>861.485</v>
      </c>
      <c r="I307" s="208"/>
      <c r="J307" s="209">
        <f>ROUND(I307*H307,2)</f>
        <v>0</v>
      </c>
      <c r="K307" s="205" t="s">
        <v>164</v>
      </c>
      <c r="L307" s="47"/>
      <c r="M307" s="210" t="s">
        <v>5</v>
      </c>
      <c r="N307" s="211" t="s">
        <v>44</v>
      </c>
      <c r="O307" s="48"/>
      <c r="P307" s="212">
        <f>O307*H307</f>
        <v>0</v>
      </c>
      <c r="Q307" s="212">
        <v>0</v>
      </c>
      <c r="R307" s="212">
        <f>Q307*H307</f>
        <v>0</v>
      </c>
      <c r="S307" s="212">
        <v>0</v>
      </c>
      <c r="T307" s="213">
        <f>S307*H307</f>
        <v>0</v>
      </c>
      <c r="AR307" s="25" t="s">
        <v>88</v>
      </c>
      <c r="AT307" s="25" t="s">
        <v>160</v>
      </c>
      <c r="AU307" s="25" t="s">
        <v>82</v>
      </c>
      <c r="AY307" s="25" t="s">
        <v>158</v>
      </c>
      <c r="BE307" s="214">
        <f>IF(N307="základní",J307,0)</f>
        <v>0</v>
      </c>
      <c r="BF307" s="214">
        <f>IF(N307="snížená",J307,0)</f>
        <v>0</v>
      </c>
      <c r="BG307" s="214">
        <f>IF(N307="zákl. přenesená",J307,0)</f>
        <v>0</v>
      </c>
      <c r="BH307" s="214">
        <f>IF(N307="sníž. přenesená",J307,0)</f>
        <v>0</v>
      </c>
      <c r="BI307" s="214">
        <f>IF(N307="nulová",J307,0)</f>
        <v>0</v>
      </c>
      <c r="BJ307" s="25" t="s">
        <v>78</v>
      </c>
      <c r="BK307" s="214">
        <f>ROUND(I307*H307,2)</f>
        <v>0</v>
      </c>
      <c r="BL307" s="25" t="s">
        <v>88</v>
      </c>
      <c r="BM307" s="25" t="s">
        <v>3218</v>
      </c>
    </row>
    <row r="308" spans="2:51" s="11" customFormat="1" ht="13.5">
      <c r="B308" s="215"/>
      <c r="D308" s="216" t="s">
        <v>166</v>
      </c>
      <c r="E308" s="217" t="s">
        <v>5</v>
      </c>
      <c r="F308" s="218" t="s">
        <v>2017</v>
      </c>
      <c r="H308" s="217" t="s">
        <v>5</v>
      </c>
      <c r="I308" s="219"/>
      <c r="L308" s="215"/>
      <c r="M308" s="220"/>
      <c r="N308" s="221"/>
      <c r="O308" s="221"/>
      <c r="P308" s="221"/>
      <c r="Q308" s="221"/>
      <c r="R308" s="221"/>
      <c r="S308" s="221"/>
      <c r="T308" s="222"/>
      <c r="AT308" s="217" t="s">
        <v>166</v>
      </c>
      <c r="AU308" s="217" t="s">
        <v>82</v>
      </c>
      <c r="AV308" s="11" t="s">
        <v>78</v>
      </c>
      <c r="AW308" s="11" t="s">
        <v>36</v>
      </c>
      <c r="AX308" s="11" t="s">
        <v>73</v>
      </c>
      <c r="AY308" s="217" t="s">
        <v>158</v>
      </c>
    </row>
    <row r="309" spans="2:51" s="12" customFormat="1" ht="13.5">
      <c r="B309" s="223"/>
      <c r="D309" s="216" t="s">
        <v>166</v>
      </c>
      <c r="E309" s="224" t="s">
        <v>5</v>
      </c>
      <c r="F309" s="225" t="s">
        <v>3186</v>
      </c>
      <c r="H309" s="226">
        <v>861.485</v>
      </c>
      <c r="I309" s="227"/>
      <c r="L309" s="223"/>
      <c r="M309" s="228"/>
      <c r="N309" s="229"/>
      <c r="O309" s="229"/>
      <c r="P309" s="229"/>
      <c r="Q309" s="229"/>
      <c r="R309" s="229"/>
      <c r="S309" s="229"/>
      <c r="T309" s="230"/>
      <c r="AT309" s="224" t="s">
        <v>166</v>
      </c>
      <c r="AU309" s="224" t="s">
        <v>82</v>
      </c>
      <c r="AV309" s="12" t="s">
        <v>82</v>
      </c>
      <c r="AW309" s="12" t="s">
        <v>36</v>
      </c>
      <c r="AX309" s="12" t="s">
        <v>73</v>
      </c>
      <c r="AY309" s="224" t="s">
        <v>158</v>
      </c>
    </row>
    <row r="310" spans="2:51" s="13" customFormat="1" ht="13.5">
      <c r="B310" s="231"/>
      <c r="D310" s="216" t="s">
        <v>166</v>
      </c>
      <c r="E310" s="232" t="s">
        <v>5</v>
      </c>
      <c r="F310" s="233" t="s">
        <v>169</v>
      </c>
      <c r="H310" s="234">
        <v>861.485</v>
      </c>
      <c r="I310" s="235"/>
      <c r="L310" s="231"/>
      <c r="M310" s="236"/>
      <c r="N310" s="237"/>
      <c r="O310" s="237"/>
      <c r="P310" s="237"/>
      <c r="Q310" s="237"/>
      <c r="R310" s="237"/>
      <c r="S310" s="237"/>
      <c r="T310" s="238"/>
      <c r="AT310" s="232" t="s">
        <v>166</v>
      </c>
      <c r="AU310" s="232" t="s">
        <v>82</v>
      </c>
      <c r="AV310" s="13" t="s">
        <v>88</v>
      </c>
      <c r="AW310" s="13" t="s">
        <v>36</v>
      </c>
      <c r="AX310" s="13" t="s">
        <v>78</v>
      </c>
      <c r="AY310" s="232" t="s">
        <v>158</v>
      </c>
    </row>
    <row r="311" spans="2:65" s="1" customFormat="1" ht="89.25" customHeight="1">
      <c r="B311" s="202"/>
      <c r="C311" s="203" t="s">
        <v>445</v>
      </c>
      <c r="D311" s="203" t="s">
        <v>160</v>
      </c>
      <c r="E311" s="204" t="s">
        <v>631</v>
      </c>
      <c r="F311" s="205" t="s">
        <v>632</v>
      </c>
      <c r="G311" s="206" t="s">
        <v>304</v>
      </c>
      <c r="H311" s="207">
        <v>125</v>
      </c>
      <c r="I311" s="208"/>
      <c r="J311" s="209">
        <f>ROUND(I311*H311,2)</f>
        <v>0</v>
      </c>
      <c r="K311" s="205" t="s">
        <v>164</v>
      </c>
      <c r="L311" s="47"/>
      <c r="M311" s="210" t="s">
        <v>5</v>
      </c>
      <c r="N311" s="211" t="s">
        <v>44</v>
      </c>
      <c r="O311" s="48"/>
      <c r="P311" s="212">
        <f>O311*H311</f>
        <v>0</v>
      </c>
      <c r="Q311" s="212">
        <v>0</v>
      </c>
      <c r="R311" s="212">
        <f>Q311*H311</f>
        <v>0</v>
      </c>
      <c r="S311" s="212">
        <v>0</v>
      </c>
      <c r="T311" s="213">
        <f>S311*H311</f>
        <v>0</v>
      </c>
      <c r="AR311" s="25" t="s">
        <v>88</v>
      </c>
      <c r="AT311" s="25" t="s">
        <v>160</v>
      </c>
      <c r="AU311" s="25" t="s">
        <v>82</v>
      </c>
      <c r="AY311" s="25" t="s">
        <v>158</v>
      </c>
      <c r="BE311" s="214">
        <f>IF(N311="základní",J311,0)</f>
        <v>0</v>
      </c>
      <c r="BF311" s="214">
        <f>IF(N311="snížená",J311,0)</f>
        <v>0</v>
      </c>
      <c r="BG311" s="214">
        <f>IF(N311="zákl. přenesená",J311,0)</f>
        <v>0</v>
      </c>
      <c r="BH311" s="214">
        <f>IF(N311="sníž. přenesená",J311,0)</f>
        <v>0</v>
      </c>
      <c r="BI311" s="214">
        <f>IF(N311="nulová",J311,0)</f>
        <v>0</v>
      </c>
      <c r="BJ311" s="25" t="s">
        <v>78</v>
      </c>
      <c r="BK311" s="214">
        <f>ROUND(I311*H311,2)</f>
        <v>0</v>
      </c>
      <c r="BL311" s="25" t="s">
        <v>88</v>
      </c>
      <c r="BM311" s="25" t="s">
        <v>3219</v>
      </c>
    </row>
    <row r="312" spans="2:51" s="11" customFormat="1" ht="13.5">
      <c r="B312" s="215"/>
      <c r="D312" s="216" t="s">
        <v>166</v>
      </c>
      <c r="E312" s="217" t="s">
        <v>5</v>
      </c>
      <c r="F312" s="218" t="s">
        <v>634</v>
      </c>
      <c r="H312" s="217" t="s">
        <v>5</v>
      </c>
      <c r="I312" s="219"/>
      <c r="L312" s="215"/>
      <c r="M312" s="220"/>
      <c r="N312" s="221"/>
      <c r="O312" s="221"/>
      <c r="P312" s="221"/>
      <c r="Q312" s="221"/>
      <c r="R312" s="221"/>
      <c r="S312" s="221"/>
      <c r="T312" s="222"/>
      <c r="AT312" s="217" t="s">
        <v>166</v>
      </c>
      <c r="AU312" s="217" t="s">
        <v>82</v>
      </c>
      <c r="AV312" s="11" t="s">
        <v>78</v>
      </c>
      <c r="AW312" s="11" t="s">
        <v>36</v>
      </c>
      <c r="AX312" s="11" t="s">
        <v>73</v>
      </c>
      <c r="AY312" s="217" t="s">
        <v>158</v>
      </c>
    </row>
    <row r="313" spans="2:51" s="11" customFormat="1" ht="13.5">
      <c r="B313" s="215"/>
      <c r="D313" s="216" t="s">
        <v>166</v>
      </c>
      <c r="E313" s="217" t="s">
        <v>5</v>
      </c>
      <c r="F313" s="218" t="s">
        <v>635</v>
      </c>
      <c r="H313" s="217" t="s">
        <v>5</v>
      </c>
      <c r="I313" s="219"/>
      <c r="L313" s="215"/>
      <c r="M313" s="220"/>
      <c r="N313" s="221"/>
      <c r="O313" s="221"/>
      <c r="P313" s="221"/>
      <c r="Q313" s="221"/>
      <c r="R313" s="221"/>
      <c r="S313" s="221"/>
      <c r="T313" s="222"/>
      <c r="AT313" s="217" t="s">
        <v>166</v>
      </c>
      <c r="AU313" s="217" t="s">
        <v>82</v>
      </c>
      <c r="AV313" s="11" t="s">
        <v>78</v>
      </c>
      <c r="AW313" s="11" t="s">
        <v>36</v>
      </c>
      <c r="AX313" s="11" t="s">
        <v>73</v>
      </c>
      <c r="AY313" s="217" t="s">
        <v>158</v>
      </c>
    </row>
    <row r="314" spans="2:51" s="12" customFormat="1" ht="13.5">
      <c r="B314" s="223"/>
      <c r="D314" s="216" t="s">
        <v>166</v>
      </c>
      <c r="E314" s="224" t="s">
        <v>5</v>
      </c>
      <c r="F314" s="225" t="s">
        <v>3220</v>
      </c>
      <c r="H314" s="226">
        <v>125</v>
      </c>
      <c r="I314" s="227"/>
      <c r="L314" s="223"/>
      <c r="M314" s="228"/>
      <c r="N314" s="229"/>
      <c r="O314" s="229"/>
      <c r="P314" s="229"/>
      <c r="Q314" s="229"/>
      <c r="R314" s="229"/>
      <c r="S314" s="229"/>
      <c r="T314" s="230"/>
      <c r="AT314" s="224" t="s">
        <v>166</v>
      </c>
      <c r="AU314" s="224" t="s">
        <v>82</v>
      </c>
      <c r="AV314" s="12" t="s">
        <v>82</v>
      </c>
      <c r="AW314" s="12" t="s">
        <v>36</v>
      </c>
      <c r="AX314" s="12" t="s">
        <v>73</v>
      </c>
      <c r="AY314" s="224" t="s">
        <v>158</v>
      </c>
    </row>
    <row r="315" spans="2:51" s="13" customFormat="1" ht="13.5">
      <c r="B315" s="231"/>
      <c r="D315" s="216" t="s">
        <v>166</v>
      </c>
      <c r="E315" s="232" t="s">
        <v>5</v>
      </c>
      <c r="F315" s="233" t="s">
        <v>169</v>
      </c>
      <c r="H315" s="234">
        <v>125</v>
      </c>
      <c r="I315" s="235"/>
      <c r="L315" s="231"/>
      <c r="M315" s="236"/>
      <c r="N315" s="237"/>
      <c r="O315" s="237"/>
      <c r="P315" s="237"/>
      <c r="Q315" s="237"/>
      <c r="R315" s="237"/>
      <c r="S315" s="237"/>
      <c r="T315" s="238"/>
      <c r="AT315" s="232" t="s">
        <v>166</v>
      </c>
      <c r="AU315" s="232" t="s">
        <v>82</v>
      </c>
      <c r="AV315" s="13" t="s">
        <v>88</v>
      </c>
      <c r="AW315" s="13" t="s">
        <v>36</v>
      </c>
      <c r="AX315" s="13" t="s">
        <v>78</v>
      </c>
      <c r="AY315" s="232" t="s">
        <v>158</v>
      </c>
    </row>
    <row r="316" spans="2:65" s="1" customFormat="1" ht="16.5" customHeight="1">
      <c r="B316" s="202"/>
      <c r="C316" s="239" t="s">
        <v>451</v>
      </c>
      <c r="D316" s="239" t="s">
        <v>245</v>
      </c>
      <c r="E316" s="240" t="s">
        <v>639</v>
      </c>
      <c r="F316" s="241" t="s">
        <v>640</v>
      </c>
      <c r="G316" s="242" t="s">
        <v>163</v>
      </c>
      <c r="H316" s="243">
        <v>35</v>
      </c>
      <c r="I316" s="244"/>
      <c r="J316" s="245">
        <f>ROUND(I316*H316,2)</f>
        <v>0</v>
      </c>
      <c r="K316" s="241" t="s">
        <v>5</v>
      </c>
      <c r="L316" s="246"/>
      <c r="M316" s="247" t="s">
        <v>5</v>
      </c>
      <c r="N316" s="248" t="s">
        <v>44</v>
      </c>
      <c r="O316" s="48"/>
      <c r="P316" s="212">
        <f>O316*H316</f>
        <v>0</v>
      </c>
      <c r="Q316" s="212">
        <v>0</v>
      </c>
      <c r="R316" s="212">
        <f>Q316*H316</f>
        <v>0</v>
      </c>
      <c r="S316" s="212">
        <v>0</v>
      </c>
      <c r="T316" s="213">
        <f>S316*H316</f>
        <v>0</v>
      </c>
      <c r="AR316" s="25" t="s">
        <v>204</v>
      </c>
      <c r="AT316" s="25" t="s">
        <v>245</v>
      </c>
      <c r="AU316" s="25" t="s">
        <v>82</v>
      </c>
      <c r="AY316" s="25" t="s">
        <v>158</v>
      </c>
      <c r="BE316" s="214">
        <f>IF(N316="základní",J316,0)</f>
        <v>0</v>
      </c>
      <c r="BF316" s="214">
        <f>IF(N316="snížená",J316,0)</f>
        <v>0</v>
      </c>
      <c r="BG316" s="214">
        <f>IF(N316="zákl. přenesená",J316,0)</f>
        <v>0</v>
      </c>
      <c r="BH316" s="214">
        <f>IF(N316="sníž. přenesená",J316,0)</f>
        <v>0</v>
      </c>
      <c r="BI316" s="214">
        <f>IF(N316="nulová",J316,0)</f>
        <v>0</v>
      </c>
      <c r="BJ316" s="25" t="s">
        <v>78</v>
      </c>
      <c r="BK316" s="214">
        <f>ROUND(I316*H316,2)</f>
        <v>0</v>
      </c>
      <c r="BL316" s="25" t="s">
        <v>88</v>
      </c>
      <c r="BM316" s="25" t="s">
        <v>3221</v>
      </c>
    </row>
    <row r="317" spans="2:51" s="12" customFormat="1" ht="13.5">
      <c r="B317" s="223"/>
      <c r="D317" s="216" t="s">
        <v>166</v>
      </c>
      <c r="E317" s="224" t="s">
        <v>5</v>
      </c>
      <c r="F317" s="225" t="s">
        <v>3222</v>
      </c>
      <c r="H317" s="226">
        <v>35</v>
      </c>
      <c r="I317" s="227"/>
      <c r="L317" s="223"/>
      <c r="M317" s="228"/>
      <c r="N317" s="229"/>
      <c r="O317" s="229"/>
      <c r="P317" s="229"/>
      <c r="Q317" s="229"/>
      <c r="R317" s="229"/>
      <c r="S317" s="229"/>
      <c r="T317" s="230"/>
      <c r="AT317" s="224" t="s">
        <v>166</v>
      </c>
      <c r="AU317" s="224" t="s">
        <v>82</v>
      </c>
      <c r="AV317" s="12" t="s">
        <v>82</v>
      </c>
      <c r="AW317" s="12" t="s">
        <v>36</v>
      </c>
      <c r="AX317" s="12" t="s">
        <v>73</v>
      </c>
      <c r="AY317" s="224" t="s">
        <v>158</v>
      </c>
    </row>
    <row r="318" spans="2:51" s="13" customFormat="1" ht="13.5">
      <c r="B318" s="231"/>
      <c r="D318" s="216" t="s">
        <v>166</v>
      </c>
      <c r="E318" s="232" t="s">
        <v>5</v>
      </c>
      <c r="F318" s="233" t="s">
        <v>169</v>
      </c>
      <c r="H318" s="234">
        <v>35</v>
      </c>
      <c r="I318" s="235"/>
      <c r="L318" s="231"/>
      <c r="M318" s="236"/>
      <c r="N318" s="237"/>
      <c r="O318" s="237"/>
      <c r="P318" s="237"/>
      <c r="Q318" s="237"/>
      <c r="R318" s="237"/>
      <c r="S318" s="237"/>
      <c r="T318" s="238"/>
      <c r="AT318" s="232" t="s">
        <v>166</v>
      </c>
      <c r="AU318" s="232" t="s">
        <v>82</v>
      </c>
      <c r="AV318" s="13" t="s">
        <v>88</v>
      </c>
      <c r="AW318" s="13" t="s">
        <v>36</v>
      </c>
      <c r="AX318" s="13" t="s">
        <v>78</v>
      </c>
      <c r="AY318" s="232" t="s">
        <v>158</v>
      </c>
    </row>
    <row r="319" spans="2:65" s="1" customFormat="1" ht="89.25" customHeight="1">
      <c r="B319" s="202"/>
      <c r="C319" s="203" t="s">
        <v>456</v>
      </c>
      <c r="D319" s="203" t="s">
        <v>160</v>
      </c>
      <c r="E319" s="204" t="s">
        <v>644</v>
      </c>
      <c r="F319" s="205" t="s">
        <v>645</v>
      </c>
      <c r="G319" s="206" t="s">
        <v>304</v>
      </c>
      <c r="H319" s="207">
        <v>411.6</v>
      </c>
      <c r="I319" s="208"/>
      <c r="J319" s="209">
        <f>ROUND(I319*H319,2)</f>
        <v>0</v>
      </c>
      <c r="K319" s="205" t="s">
        <v>164</v>
      </c>
      <c r="L319" s="47"/>
      <c r="M319" s="210" t="s">
        <v>5</v>
      </c>
      <c r="N319" s="211" t="s">
        <v>44</v>
      </c>
      <c r="O319" s="48"/>
      <c r="P319" s="212">
        <f>O319*H319</f>
        <v>0</v>
      </c>
      <c r="Q319" s="212">
        <v>0</v>
      </c>
      <c r="R319" s="212">
        <f>Q319*H319</f>
        <v>0</v>
      </c>
      <c r="S319" s="212">
        <v>0</v>
      </c>
      <c r="T319" s="213">
        <f>S319*H319</f>
        <v>0</v>
      </c>
      <c r="AR319" s="25" t="s">
        <v>88</v>
      </c>
      <c r="AT319" s="25" t="s">
        <v>160</v>
      </c>
      <c r="AU319" s="25" t="s">
        <v>82</v>
      </c>
      <c r="AY319" s="25" t="s">
        <v>158</v>
      </c>
      <c r="BE319" s="214">
        <f>IF(N319="základní",J319,0)</f>
        <v>0</v>
      </c>
      <c r="BF319" s="214">
        <f>IF(N319="snížená",J319,0)</f>
        <v>0</v>
      </c>
      <c r="BG319" s="214">
        <f>IF(N319="zákl. přenesená",J319,0)</f>
        <v>0</v>
      </c>
      <c r="BH319" s="214">
        <f>IF(N319="sníž. přenesená",J319,0)</f>
        <v>0</v>
      </c>
      <c r="BI319" s="214">
        <f>IF(N319="nulová",J319,0)</f>
        <v>0</v>
      </c>
      <c r="BJ319" s="25" t="s">
        <v>78</v>
      </c>
      <c r="BK319" s="214">
        <f>ROUND(I319*H319,2)</f>
        <v>0</v>
      </c>
      <c r="BL319" s="25" t="s">
        <v>88</v>
      </c>
      <c r="BM319" s="25" t="s">
        <v>3223</v>
      </c>
    </row>
    <row r="320" spans="2:51" s="11" customFormat="1" ht="13.5">
      <c r="B320" s="215"/>
      <c r="D320" s="216" t="s">
        <v>166</v>
      </c>
      <c r="E320" s="217" t="s">
        <v>5</v>
      </c>
      <c r="F320" s="218" t="s">
        <v>3224</v>
      </c>
      <c r="H320" s="217" t="s">
        <v>5</v>
      </c>
      <c r="I320" s="219"/>
      <c r="L320" s="215"/>
      <c r="M320" s="220"/>
      <c r="N320" s="221"/>
      <c r="O320" s="221"/>
      <c r="P320" s="221"/>
      <c r="Q320" s="221"/>
      <c r="R320" s="221"/>
      <c r="S320" s="221"/>
      <c r="T320" s="222"/>
      <c r="AT320" s="217" t="s">
        <v>166</v>
      </c>
      <c r="AU320" s="217" t="s">
        <v>82</v>
      </c>
      <c r="AV320" s="11" t="s">
        <v>78</v>
      </c>
      <c r="AW320" s="11" t="s">
        <v>36</v>
      </c>
      <c r="AX320" s="11" t="s">
        <v>73</v>
      </c>
      <c r="AY320" s="217" t="s">
        <v>158</v>
      </c>
    </row>
    <row r="321" spans="2:51" s="12" customFormat="1" ht="13.5">
      <c r="B321" s="223"/>
      <c r="D321" s="216" t="s">
        <v>166</v>
      </c>
      <c r="E321" s="224" t="s">
        <v>5</v>
      </c>
      <c r="F321" s="225" t="s">
        <v>3171</v>
      </c>
      <c r="H321" s="226">
        <v>411.6</v>
      </c>
      <c r="I321" s="227"/>
      <c r="L321" s="223"/>
      <c r="M321" s="228"/>
      <c r="N321" s="229"/>
      <c r="O321" s="229"/>
      <c r="P321" s="229"/>
      <c r="Q321" s="229"/>
      <c r="R321" s="229"/>
      <c r="S321" s="229"/>
      <c r="T321" s="230"/>
      <c r="AT321" s="224" t="s">
        <v>166</v>
      </c>
      <c r="AU321" s="224" t="s">
        <v>82</v>
      </c>
      <c r="AV321" s="12" t="s">
        <v>82</v>
      </c>
      <c r="AW321" s="12" t="s">
        <v>36</v>
      </c>
      <c r="AX321" s="12" t="s">
        <v>73</v>
      </c>
      <c r="AY321" s="224" t="s">
        <v>158</v>
      </c>
    </row>
    <row r="322" spans="2:51" s="13" customFormat="1" ht="13.5">
      <c r="B322" s="231"/>
      <c r="D322" s="216" t="s">
        <v>166</v>
      </c>
      <c r="E322" s="232" t="s">
        <v>5</v>
      </c>
      <c r="F322" s="233" t="s">
        <v>169</v>
      </c>
      <c r="H322" s="234">
        <v>411.6</v>
      </c>
      <c r="I322" s="235"/>
      <c r="L322" s="231"/>
      <c r="M322" s="236"/>
      <c r="N322" s="237"/>
      <c r="O322" s="237"/>
      <c r="P322" s="237"/>
      <c r="Q322" s="237"/>
      <c r="R322" s="237"/>
      <c r="S322" s="237"/>
      <c r="T322" s="238"/>
      <c r="AT322" s="232" t="s">
        <v>166</v>
      </c>
      <c r="AU322" s="232" t="s">
        <v>82</v>
      </c>
      <c r="AV322" s="13" t="s">
        <v>88</v>
      </c>
      <c r="AW322" s="13" t="s">
        <v>36</v>
      </c>
      <c r="AX322" s="13" t="s">
        <v>78</v>
      </c>
      <c r="AY322" s="232" t="s">
        <v>158</v>
      </c>
    </row>
    <row r="323" spans="2:65" s="1" customFormat="1" ht="16.5" customHeight="1">
      <c r="B323" s="202"/>
      <c r="C323" s="239" t="s">
        <v>462</v>
      </c>
      <c r="D323" s="239" t="s">
        <v>245</v>
      </c>
      <c r="E323" s="240" t="s">
        <v>1216</v>
      </c>
      <c r="F323" s="241" t="s">
        <v>535</v>
      </c>
      <c r="G323" s="242" t="s">
        <v>163</v>
      </c>
      <c r="H323" s="243">
        <v>115.248</v>
      </c>
      <c r="I323" s="244"/>
      <c r="J323" s="245">
        <f>ROUND(I323*H323,2)</f>
        <v>0</v>
      </c>
      <c r="K323" s="241" t="s">
        <v>5</v>
      </c>
      <c r="L323" s="246"/>
      <c r="M323" s="247" t="s">
        <v>5</v>
      </c>
      <c r="N323" s="248" t="s">
        <v>44</v>
      </c>
      <c r="O323" s="48"/>
      <c r="P323" s="212">
        <f>O323*H323</f>
        <v>0</v>
      </c>
      <c r="Q323" s="212">
        <v>0</v>
      </c>
      <c r="R323" s="212">
        <f>Q323*H323</f>
        <v>0</v>
      </c>
      <c r="S323" s="212">
        <v>0</v>
      </c>
      <c r="T323" s="213">
        <f>S323*H323</f>
        <v>0</v>
      </c>
      <c r="AR323" s="25" t="s">
        <v>204</v>
      </c>
      <c r="AT323" s="25" t="s">
        <v>245</v>
      </c>
      <c r="AU323" s="25" t="s">
        <v>82</v>
      </c>
      <c r="AY323" s="25" t="s">
        <v>158</v>
      </c>
      <c r="BE323" s="214">
        <f>IF(N323="základní",J323,0)</f>
        <v>0</v>
      </c>
      <c r="BF323" s="214">
        <f>IF(N323="snížená",J323,0)</f>
        <v>0</v>
      </c>
      <c r="BG323" s="214">
        <f>IF(N323="zákl. přenesená",J323,0)</f>
        <v>0</v>
      </c>
      <c r="BH323" s="214">
        <f>IF(N323="sníž. přenesená",J323,0)</f>
        <v>0</v>
      </c>
      <c r="BI323" s="214">
        <f>IF(N323="nulová",J323,0)</f>
        <v>0</v>
      </c>
      <c r="BJ323" s="25" t="s">
        <v>78</v>
      </c>
      <c r="BK323" s="214">
        <f>ROUND(I323*H323,2)</f>
        <v>0</v>
      </c>
      <c r="BL323" s="25" t="s">
        <v>88</v>
      </c>
      <c r="BM323" s="25" t="s">
        <v>3225</v>
      </c>
    </row>
    <row r="324" spans="2:51" s="12" customFormat="1" ht="13.5">
      <c r="B324" s="223"/>
      <c r="D324" s="216" t="s">
        <v>166</v>
      </c>
      <c r="E324" s="224" t="s">
        <v>5</v>
      </c>
      <c r="F324" s="225" t="s">
        <v>3226</v>
      </c>
      <c r="H324" s="226">
        <v>115.248</v>
      </c>
      <c r="I324" s="227"/>
      <c r="L324" s="223"/>
      <c r="M324" s="228"/>
      <c r="N324" s="229"/>
      <c r="O324" s="229"/>
      <c r="P324" s="229"/>
      <c r="Q324" s="229"/>
      <c r="R324" s="229"/>
      <c r="S324" s="229"/>
      <c r="T324" s="230"/>
      <c r="AT324" s="224" t="s">
        <v>166</v>
      </c>
      <c r="AU324" s="224" t="s">
        <v>82</v>
      </c>
      <c r="AV324" s="12" t="s">
        <v>82</v>
      </c>
      <c r="AW324" s="12" t="s">
        <v>36</v>
      </c>
      <c r="AX324" s="12" t="s">
        <v>73</v>
      </c>
      <c r="AY324" s="224" t="s">
        <v>158</v>
      </c>
    </row>
    <row r="325" spans="2:51" s="13" customFormat="1" ht="13.5">
      <c r="B325" s="231"/>
      <c r="D325" s="216" t="s">
        <v>166</v>
      </c>
      <c r="E325" s="232" t="s">
        <v>5</v>
      </c>
      <c r="F325" s="233" t="s">
        <v>169</v>
      </c>
      <c r="H325" s="234">
        <v>115.248</v>
      </c>
      <c r="I325" s="235"/>
      <c r="L325" s="231"/>
      <c r="M325" s="236"/>
      <c r="N325" s="237"/>
      <c r="O325" s="237"/>
      <c r="P325" s="237"/>
      <c r="Q325" s="237"/>
      <c r="R325" s="237"/>
      <c r="S325" s="237"/>
      <c r="T325" s="238"/>
      <c r="AT325" s="232" t="s">
        <v>166</v>
      </c>
      <c r="AU325" s="232" t="s">
        <v>82</v>
      </c>
      <c r="AV325" s="13" t="s">
        <v>88</v>
      </c>
      <c r="AW325" s="13" t="s">
        <v>36</v>
      </c>
      <c r="AX325" s="13" t="s">
        <v>78</v>
      </c>
      <c r="AY325" s="232" t="s">
        <v>158</v>
      </c>
    </row>
    <row r="326" spans="2:65" s="1" customFormat="1" ht="25.5" customHeight="1">
      <c r="B326" s="202"/>
      <c r="C326" s="203" t="s">
        <v>467</v>
      </c>
      <c r="D326" s="203" t="s">
        <v>160</v>
      </c>
      <c r="E326" s="204" t="s">
        <v>748</v>
      </c>
      <c r="F326" s="205" t="s">
        <v>749</v>
      </c>
      <c r="G326" s="206" t="s">
        <v>304</v>
      </c>
      <c r="H326" s="207">
        <v>125</v>
      </c>
      <c r="I326" s="208"/>
      <c r="J326" s="209">
        <f>ROUND(I326*H326,2)</f>
        <v>0</v>
      </c>
      <c r="K326" s="205" t="s">
        <v>164</v>
      </c>
      <c r="L326" s="47"/>
      <c r="M326" s="210" t="s">
        <v>5</v>
      </c>
      <c r="N326" s="211" t="s">
        <v>44</v>
      </c>
      <c r="O326" s="48"/>
      <c r="P326" s="212">
        <f>O326*H326</f>
        <v>0</v>
      </c>
      <c r="Q326" s="212">
        <v>0</v>
      </c>
      <c r="R326" s="212">
        <f>Q326*H326</f>
        <v>0</v>
      </c>
      <c r="S326" s="212">
        <v>0</v>
      </c>
      <c r="T326" s="213">
        <f>S326*H326</f>
        <v>0</v>
      </c>
      <c r="AR326" s="25" t="s">
        <v>88</v>
      </c>
      <c r="AT326" s="25" t="s">
        <v>160</v>
      </c>
      <c r="AU326" s="25" t="s">
        <v>82</v>
      </c>
      <c r="AY326" s="25" t="s">
        <v>158</v>
      </c>
      <c r="BE326" s="214">
        <f>IF(N326="základní",J326,0)</f>
        <v>0</v>
      </c>
      <c r="BF326" s="214">
        <f>IF(N326="snížená",J326,0)</f>
        <v>0</v>
      </c>
      <c r="BG326" s="214">
        <f>IF(N326="zákl. přenesená",J326,0)</f>
        <v>0</v>
      </c>
      <c r="BH326" s="214">
        <f>IF(N326="sníž. přenesená",J326,0)</f>
        <v>0</v>
      </c>
      <c r="BI326" s="214">
        <f>IF(N326="nulová",J326,0)</f>
        <v>0</v>
      </c>
      <c r="BJ326" s="25" t="s">
        <v>78</v>
      </c>
      <c r="BK326" s="214">
        <f>ROUND(I326*H326,2)</f>
        <v>0</v>
      </c>
      <c r="BL326" s="25" t="s">
        <v>88</v>
      </c>
      <c r="BM326" s="25" t="s">
        <v>3227</v>
      </c>
    </row>
    <row r="327" spans="2:51" s="11" customFormat="1" ht="13.5">
      <c r="B327" s="215"/>
      <c r="D327" s="216" t="s">
        <v>166</v>
      </c>
      <c r="E327" s="217" t="s">
        <v>5</v>
      </c>
      <c r="F327" s="218" t="s">
        <v>635</v>
      </c>
      <c r="H327" s="217" t="s">
        <v>5</v>
      </c>
      <c r="I327" s="219"/>
      <c r="L327" s="215"/>
      <c r="M327" s="220"/>
      <c r="N327" s="221"/>
      <c r="O327" s="221"/>
      <c r="P327" s="221"/>
      <c r="Q327" s="221"/>
      <c r="R327" s="221"/>
      <c r="S327" s="221"/>
      <c r="T327" s="222"/>
      <c r="AT327" s="217" t="s">
        <v>166</v>
      </c>
      <c r="AU327" s="217" t="s">
        <v>82</v>
      </c>
      <c r="AV327" s="11" t="s">
        <v>78</v>
      </c>
      <c r="AW327" s="11" t="s">
        <v>36</v>
      </c>
      <c r="AX327" s="11" t="s">
        <v>73</v>
      </c>
      <c r="AY327" s="217" t="s">
        <v>158</v>
      </c>
    </row>
    <row r="328" spans="2:51" s="12" customFormat="1" ht="13.5">
      <c r="B328" s="223"/>
      <c r="D328" s="216" t="s">
        <v>166</v>
      </c>
      <c r="E328" s="224" t="s">
        <v>5</v>
      </c>
      <c r="F328" s="225" t="s">
        <v>3220</v>
      </c>
      <c r="H328" s="226">
        <v>125</v>
      </c>
      <c r="I328" s="227"/>
      <c r="L328" s="223"/>
      <c r="M328" s="228"/>
      <c r="N328" s="229"/>
      <c r="O328" s="229"/>
      <c r="P328" s="229"/>
      <c r="Q328" s="229"/>
      <c r="R328" s="229"/>
      <c r="S328" s="229"/>
      <c r="T328" s="230"/>
      <c r="AT328" s="224" t="s">
        <v>166</v>
      </c>
      <c r="AU328" s="224" t="s">
        <v>82</v>
      </c>
      <c r="AV328" s="12" t="s">
        <v>82</v>
      </c>
      <c r="AW328" s="12" t="s">
        <v>36</v>
      </c>
      <c r="AX328" s="12" t="s">
        <v>73</v>
      </c>
      <c r="AY328" s="224" t="s">
        <v>158</v>
      </c>
    </row>
    <row r="329" spans="2:51" s="13" customFormat="1" ht="13.5">
      <c r="B329" s="231"/>
      <c r="D329" s="216" t="s">
        <v>166</v>
      </c>
      <c r="E329" s="232" t="s">
        <v>5</v>
      </c>
      <c r="F329" s="233" t="s">
        <v>169</v>
      </c>
      <c r="H329" s="234">
        <v>125</v>
      </c>
      <c r="I329" s="235"/>
      <c r="L329" s="231"/>
      <c r="M329" s="236"/>
      <c r="N329" s="237"/>
      <c r="O329" s="237"/>
      <c r="P329" s="237"/>
      <c r="Q329" s="237"/>
      <c r="R329" s="237"/>
      <c r="S329" s="237"/>
      <c r="T329" s="238"/>
      <c r="AT329" s="232" t="s">
        <v>166</v>
      </c>
      <c r="AU329" s="232" t="s">
        <v>82</v>
      </c>
      <c r="AV329" s="13" t="s">
        <v>88</v>
      </c>
      <c r="AW329" s="13" t="s">
        <v>36</v>
      </c>
      <c r="AX329" s="13" t="s">
        <v>78</v>
      </c>
      <c r="AY329" s="232" t="s">
        <v>158</v>
      </c>
    </row>
    <row r="330" spans="2:65" s="1" customFormat="1" ht="16.5" customHeight="1">
      <c r="B330" s="202"/>
      <c r="C330" s="239" t="s">
        <v>472</v>
      </c>
      <c r="D330" s="239" t="s">
        <v>245</v>
      </c>
      <c r="E330" s="240" t="s">
        <v>752</v>
      </c>
      <c r="F330" s="241" t="s">
        <v>753</v>
      </c>
      <c r="G330" s="242" t="s">
        <v>304</v>
      </c>
      <c r="H330" s="243">
        <v>131.25</v>
      </c>
      <c r="I330" s="244"/>
      <c r="J330" s="245">
        <f>ROUND(I330*H330,2)</f>
        <v>0</v>
      </c>
      <c r="K330" s="241" t="s">
        <v>5</v>
      </c>
      <c r="L330" s="246"/>
      <c r="M330" s="247" t="s">
        <v>5</v>
      </c>
      <c r="N330" s="248" t="s">
        <v>44</v>
      </c>
      <c r="O330" s="48"/>
      <c r="P330" s="212">
        <f>O330*H330</f>
        <v>0</v>
      </c>
      <c r="Q330" s="212">
        <v>0</v>
      </c>
      <c r="R330" s="212">
        <f>Q330*H330</f>
        <v>0</v>
      </c>
      <c r="S330" s="212">
        <v>0</v>
      </c>
      <c r="T330" s="213">
        <f>S330*H330</f>
        <v>0</v>
      </c>
      <c r="AR330" s="25" t="s">
        <v>204</v>
      </c>
      <c r="AT330" s="25" t="s">
        <v>245</v>
      </c>
      <c r="AU330" s="25" t="s">
        <v>82</v>
      </c>
      <c r="AY330" s="25" t="s">
        <v>158</v>
      </c>
      <c r="BE330" s="214">
        <f>IF(N330="základní",J330,0)</f>
        <v>0</v>
      </c>
      <c r="BF330" s="214">
        <f>IF(N330="snížená",J330,0)</f>
        <v>0</v>
      </c>
      <c r="BG330" s="214">
        <f>IF(N330="zákl. přenesená",J330,0)</f>
        <v>0</v>
      </c>
      <c r="BH330" s="214">
        <f>IF(N330="sníž. přenesená",J330,0)</f>
        <v>0</v>
      </c>
      <c r="BI330" s="214">
        <f>IF(N330="nulová",J330,0)</f>
        <v>0</v>
      </c>
      <c r="BJ330" s="25" t="s">
        <v>78</v>
      </c>
      <c r="BK330" s="214">
        <f>ROUND(I330*H330,2)</f>
        <v>0</v>
      </c>
      <c r="BL330" s="25" t="s">
        <v>88</v>
      </c>
      <c r="BM330" s="25" t="s">
        <v>3228</v>
      </c>
    </row>
    <row r="331" spans="2:51" s="12" customFormat="1" ht="13.5">
      <c r="B331" s="223"/>
      <c r="D331" s="216" t="s">
        <v>166</v>
      </c>
      <c r="E331" s="224" t="s">
        <v>5</v>
      </c>
      <c r="F331" s="225" t="s">
        <v>3229</v>
      </c>
      <c r="H331" s="226">
        <v>131.25</v>
      </c>
      <c r="I331" s="227"/>
      <c r="L331" s="223"/>
      <c r="M331" s="228"/>
      <c r="N331" s="229"/>
      <c r="O331" s="229"/>
      <c r="P331" s="229"/>
      <c r="Q331" s="229"/>
      <c r="R331" s="229"/>
      <c r="S331" s="229"/>
      <c r="T331" s="230"/>
      <c r="AT331" s="224" t="s">
        <v>166</v>
      </c>
      <c r="AU331" s="224" t="s">
        <v>82</v>
      </c>
      <c r="AV331" s="12" t="s">
        <v>82</v>
      </c>
      <c r="AW331" s="12" t="s">
        <v>36</v>
      </c>
      <c r="AX331" s="12" t="s">
        <v>73</v>
      </c>
      <c r="AY331" s="224" t="s">
        <v>158</v>
      </c>
    </row>
    <row r="332" spans="2:51" s="13" customFormat="1" ht="13.5">
      <c r="B332" s="231"/>
      <c r="D332" s="216" t="s">
        <v>166</v>
      </c>
      <c r="E332" s="232" t="s">
        <v>5</v>
      </c>
      <c r="F332" s="233" t="s">
        <v>169</v>
      </c>
      <c r="H332" s="234">
        <v>131.25</v>
      </c>
      <c r="I332" s="235"/>
      <c r="L332" s="231"/>
      <c r="M332" s="236"/>
      <c r="N332" s="237"/>
      <c r="O332" s="237"/>
      <c r="P332" s="237"/>
      <c r="Q332" s="237"/>
      <c r="R332" s="237"/>
      <c r="S332" s="237"/>
      <c r="T332" s="238"/>
      <c r="AT332" s="232" t="s">
        <v>166</v>
      </c>
      <c r="AU332" s="232" t="s">
        <v>82</v>
      </c>
      <c r="AV332" s="13" t="s">
        <v>88</v>
      </c>
      <c r="AW332" s="13" t="s">
        <v>36</v>
      </c>
      <c r="AX332" s="13" t="s">
        <v>78</v>
      </c>
      <c r="AY332" s="232" t="s">
        <v>158</v>
      </c>
    </row>
    <row r="333" spans="2:65" s="1" customFormat="1" ht="25.5" customHeight="1">
      <c r="B333" s="202"/>
      <c r="C333" s="203" t="s">
        <v>478</v>
      </c>
      <c r="D333" s="203" t="s">
        <v>160</v>
      </c>
      <c r="E333" s="204" t="s">
        <v>377</v>
      </c>
      <c r="F333" s="205" t="s">
        <v>378</v>
      </c>
      <c r="G333" s="206" t="s">
        <v>163</v>
      </c>
      <c r="H333" s="207">
        <v>429.565</v>
      </c>
      <c r="I333" s="208"/>
      <c r="J333" s="209">
        <f>ROUND(I333*H333,2)</f>
        <v>0</v>
      </c>
      <c r="K333" s="205" t="s">
        <v>5</v>
      </c>
      <c r="L333" s="47"/>
      <c r="M333" s="210" t="s">
        <v>5</v>
      </c>
      <c r="N333" s="211" t="s">
        <v>44</v>
      </c>
      <c r="O333" s="48"/>
      <c r="P333" s="212">
        <f>O333*H333</f>
        <v>0</v>
      </c>
      <c r="Q333" s="212">
        <v>0</v>
      </c>
      <c r="R333" s="212">
        <f>Q333*H333</f>
        <v>0</v>
      </c>
      <c r="S333" s="212">
        <v>0</v>
      </c>
      <c r="T333" s="213">
        <f>S333*H333</f>
        <v>0</v>
      </c>
      <c r="AR333" s="25" t="s">
        <v>88</v>
      </c>
      <c r="AT333" s="25" t="s">
        <v>160</v>
      </c>
      <c r="AU333" s="25" t="s">
        <v>82</v>
      </c>
      <c r="AY333" s="25" t="s">
        <v>158</v>
      </c>
      <c r="BE333" s="214">
        <f>IF(N333="základní",J333,0)</f>
        <v>0</v>
      </c>
      <c r="BF333" s="214">
        <f>IF(N333="snížená",J333,0)</f>
        <v>0</v>
      </c>
      <c r="BG333" s="214">
        <f>IF(N333="zákl. přenesená",J333,0)</f>
        <v>0</v>
      </c>
      <c r="BH333" s="214">
        <f>IF(N333="sníž. přenesená",J333,0)</f>
        <v>0</v>
      </c>
      <c r="BI333" s="214">
        <f>IF(N333="nulová",J333,0)</f>
        <v>0</v>
      </c>
      <c r="BJ333" s="25" t="s">
        <v>78</v>
      </c>
      <c r="BK333" s="214">
        <f>ROUND(I333*H333,2)</f>
        <v>0</v>
      </c>
      <c r="BL333" s="25" t="s">
        <v>88</v>
      </c>
      <c r="BM333" s="25" t="s">
        <v>3230</v>
      </c>
    </row>
    <row r="334" spans="2:51" s="11" customFormat="1" ht="13.5">
      <c r="B334" s="215"/>
      <c r="D334" s="216" t="s">
        <v>166</v>
      </c>
      <c r="E334" s="217" t="s">
        <v>5</v>
      </c>
      <c r="F334" s="218" t="s">
        <v>758</v>
      </c>
      <c r="H334" s="217" t="s">
        <v>5</v>
      </c>
      <c r="I334" s="219"/>
      <c r="L334" s="215"/>
      <c r="M334" s="220"/>
      <c r="N334" s="221"/>
      <c r="O334" s="221"/>
      <c r="P334" s="221"/>
      <c r="Q334" s="221"/>
      <c r="R334" s="221"/>
      <c r="S334" s="221"/>
      <c r="T334" s="222"/>
      <c r="AT334" s="217" t="s">
        <v>166</v>
      </c>
      <c r="AU334" s="217" t="s">
        <v>82</v>
      </c>
      <c r="AV334" s="11" t="s">
        <v>78</v>
      </c>
      <c r="AW334" s="11" t="s">
        <v>36</v>
      </c>
      <c r="AX334" s="11" t="s">
        <v>73</v>
      </c>
      <c r="AY334" s="217" t="s">
        <v>158</v>
      </c>
    </row>
    <row r="335" spans="2:51" s="11" customFormat="1" ht="13.5">
      <c r="B335" s="215"/>
      <c r="D335" s="216" t="s">
        <v>166</v>
      </c>
      <c r="E335" s="217" t="s">
        <v>5</v>
      </c>
      <c r="F335" s="218" t="s">
        <v>3148</v>
      </c>
      <c r="H335" s="217" t="s">
        <v>5</v>
      </c>
      <c r="I335" s="219"/>
      <c r="L335" s="215"/>
      <c r="M335" s="220"/>
      <c r="N335" s="221"/>
      <c r="O335" s="221"/>
      <c r="P335" s="221"/>
      <c r="Q335" s="221"/>
      <c r="R335" s="221"/>
      <c r="S335" s="221"/>
      <c r="T335" s="222"/>
      <c r="AT335" s="217" t="s">
        <v>166</v>
      </c>
      <c r="AU335" s="217" t="s">
        <v>82</v>
      </c>
      <c r="AV335" s="11" t="s">
        <v>78</v>
      </c>
      <c r="AW335" s="11" t="s">
        <v>36</v>
      </c>
      <c r="AX335" s="11" t="s">
        <v>73</v>
      </c>
      <c r="AY335" s="217" t="s">
        <v>158</v>
      </c>
    </row>
    <row r="336" spans="2:51" s="12" customFormat="1" ht="13.5">
      <c r="B336" s="223"/>
      <c r="D336" s="216" t="s">
        <v>166</v>
      </c>
      <c r="E336" s="224" t="s">
        <v>5</v>
      </c>
      <c r="F336" s="225" t="s">
        <v>3159</v>
      </c>
      <c r="H336" s="226">
        <v>15.48</v>
      </c>
      <c r="I336" s="227"/>
      <c r="L336" s="223"/>
      <c r="M336" s="228"/>
      <c r="N336" s="229"/>
      <c r="O336" s="229"/>
      <c r="P336" s="229"/>
      <c r="Q336" s="229"/>
      <c r="R336" s="229"/>
      <c r="S336" s="229"/>
      <c r="T336" s="230"/>
      <c r="AT336" s="224" t="s">
        <v>166</v>
      </c>
      <c r="AU336" s="224" t="s">
        <v>82</v>
      </c>
      <c r="AV336" s="12" t="s">
        <v>82</v>
      </c>
      <c r="AW336" s="12" t="s">
        <v>36</v>
      </c>
      <c r="AX336" s="12" t="s">
        <v>73</v>
      </c>
      <c r="AY336" s="224" t="s">
        <v>158</v>
      </c>
    </row>
    <row r="337" spans="2:51" s="12" customFormat="1" ht="13.5">
      <c r="B337" s="223"/>
      <c r="D337" s="216" t="s">
        <v>166</v>
      </c>
      <c r="E337" s="224" t="s">
        <v>5</v>
      </c>
      <c r="F337" s="225" t="s">
        <v>3160</v>
      </c>
      <c r="H337" s="226">
        <v>1.64</v>
      </c>
      <c r="I337" s="227"/>
      <c r="L337" s="223"/>
      <c r="M337" s="228"/>
      <c r="N337" s="229"/>
      <c r="O337" s="229"/>
      <c r="P337" s="229"/>
      <c r="Q337" s="229"/>
      <c r="R337" s="229"/>
      <c r="S337" s="229"/>
      <c r="T337" s="230"/>
      <c r="AT337" s="224" t="s">
        <v>166</v>
      </c>
      <c r="AU337" s="224" t="s">
        <v>82</v>
      </c>
      <c r="AV337" s="12" t="s">
        <v>82</v>
      </c>
      <c r="AW337" s="12" t="s">
        <v>36</v>
      </c>
      <c r="AX337" s="12" t="s">
        <v>73</v>
      </c>
      <c r="AY337" s="224" t="s">
        <v>158</v>
      </c>
    </row>
    <row r="338" spans="2:51" s="12" customFormat="1" ht="13.5">
      <c r="B338" s="223"/>
      <c r="D338" s="216" t="s">
        <v>166</v>
      </c>
      <c r="E338" s="224" t="s">
        <v>5</v>
      </c>
      <c r="F338" s="225" t="s">
        <v>3160</v>
      </c>
      <c r="H338" s="226">
        <v>1.64</v>
      </c>
      <c r="I338" s="227"/>
      <c r="L338" s="223"/>
      <c r="M338" s="228"/>
      <c r="N338" s="229"/>
      <c r="O338" s="229"/>
      <c r="P338" s="229"/>
      <c r="Q338" s="229"/>
      <c r="R338" s="229"/>
      <c r="S338" s="229"/>
      <c r="T338" s="230"/>
      <c r="AT338" s="224" t="s">
        <v>166</v>
      </c>
      <c r="AU338" s="224" t="s">
        <v>82</v>
      </c>
      <c r="AV338" s="12" t="s">
        <v>82</v>
      </c>
      <c r="AW338" s="12" t="s">
        <v>36</v>
      </c>
      <c r="AX338" s="12" t="s">
        <v>73</v>
      </c>
      <c r="AY338" s="224" t="s">
        <v>158</v>
      </c>
    </row>
    <row r="339" spans="2:51" s="12" customFormat="1" ht="13.5">
      <c r="B339" s="223"/>
      <c r="D339" s="216" t="s">
        <v>166</v>
      </c>
      <c r="E339" s="224" t="s">
        <v>5</v>
      </c>
      <c r="F339" s="225" t="s">
        <v>3161</v>
      </c>
      <c r="H339" s="226">
        <v>3.485</v>
      </c>
      <c r="I339" s="227"/>
      <c r="L339" s="223"/>
      <c r="M339" s="228"/>
      <c r="N339" s="229"/>
      <c r="O339" s="229"/>
      <c r="P339" s="229"/>
      <c r="Q339" s="229"/>
      <c r="R339" s="229"/>
      <c r="S339" s="229"/>
      <c r="T339" s="230"/>
      <c r="AT339" s="224" t="s">
        <v>166</v>
      </c>
      <c r="AU339" s="224" t="s">
        <v>82</v>
      </c>
      <c r="AV339" s="12" t="s">
        <v>82</v>
      </c>
      <c r="AW339" s="12" t="s">
        <v>36</v>
      </c>
      <c r="AX339" s="12" t="s">
        <v>73</v>
      </c>
      <c r="AY339" s="224" t="s">
        <v>158</v>
      </c>
    </row>
    <row r="340" spans="2:51" s="12" customFormat="1" ht="13.5">
      <c r="B340" s="223"/>
      <c r="D340" s="216" t="s">
        <v>166</v>
      </c>
      <c r="E340" s="224" t="s">
        <v>5</v>
      </c>
      <c r="F340" s="225" t="s">
        <v>3162</v>
      </c>
      <c r="H340" s="226">
        <v>10</v>
      </c>
      <c r="I340" s="227"/>
      <c r="L340" s="223"/>
      <c r="M340" s="228"/>
      <c r="N340" s="229"/>
      <c r="O340" s="229"/>
      <c r="P340" s="229"/>
      <c r="Q340" s="229"/>
      <c r="R340" s="229"/>
      <c r="S340" s="229"/>
      <c r="T340" s="230"/>
      <c r="AT340" s="224" t="s">
        <v>166</v>
      </c>
      <c r="AU340" s="224" t="s">
        <v>82</v>
      </c>
      <c r="AV340" s="12" t="s">
        <v>82</v>
      </c>
      <c r="AW340" s="12" t="s">
        <v>36</v>
      </c>
      <c r="AX340" s="12" t="s">
        <v>73</v>
      </c>
      <c r="AY340" s="224" t="s">
        <v>158</v>
      </c>
    </row>
    <row r="341" spans="2:51" s="12" customFormat="1" ht="13.5">
      <c r="B341" s="223"/>
      <c r="D341" s="216" t="s">
        <v>166</v>
      </c>
      <c r="E341" s="224" t="s">
        <v>5</v>
      </c>
      <c r="F341" s="225" t="s">
        <v>3163</v>
      </c>
      <c r="H341" s="226">
        <v>64.8</v>
      </c>
      <c r="I341" s="227"/>
      <c r="L341" s="223"/>
      <c r="M341" s="228"/>
      <c r="N341" s="229"/>
      <c r="O341" s="229"/>
      <c r="P341" s="229"/>
      <c r="Q341" s="229"/>
      <c r="R341" s="229"/>
      <c r="S341" s="229"/>
      <c r="T341" s="230"/>
      <c r="AT341" s="224" t="s">
        <v>166</v>
      </c>
      <c r="AU341" s="224" t="s">
        <v>82</v>
      </c>
      <c r="AV341" s="12" t="s">
        <v>82</v>
      </c>
      <c r="AW341" s="12" t="s">
        <v>36</v>
      </c>
      <c r="AX341" s="12" t="s">
        <v>73</v>
      </c>
      <c r="AY341" s="224" t="s">
        <v>158</v>
      </c>
    </row>
    <row r="342" spans="2:51" s="12" customFormat="1" ht="13.5">
      <c r="B342" s="223"/>
      <c r="D342" s="216" t="s">
        <v>166</v>
      </c>
      <c r="E342" s="224" t="s">
        <v>5</v>
      </c>
      <c r="F342" s="225" t="s">
        <v>3164</v>
      </c>
      <c r="H342" s="226">
        <v>141.12</v>
      </c>
      <c r="I342" s="227"/>
      <c r="L342" s="223"/>
      <c r="M342" s="228"/>
      <c r="N342" s="229"/>
      <c r="O342" s="229"/>
      <c r="P342" s="229"/>
      <c r="Q342" s="229"/>
      <c r="R342" s="229"/>
      <c r="S342" s="229"/>
      <c r="T342" s="230"/>
      <c r="AT342" s="224" t="s">
        <v>166</v>
      </c>
      <c r="AU342" s="224" t="s">
        <v>82</v>
      </c>
      <c r="AV342" s="12" t="s">
        <v>82</v>
      </c>
      <c r="AW342" s="12" t="s">
        <v>36</v>
      </c>
      <c r="AX342" s="12" t="s">
        <v>73</v>
      </c>
      <c r="AY342" s="224" t="s">
        <v>158</v>
      </c>
    </row>
    <row r="343" spans="2:51" s="12" customFormat="1" ht="13.5">
      <c r="B343" s="223"/>
      <c r="D343" s="216" t="s">
        <v>166</v>
      </c>
      <c r="E343" s="224" t="s">
        <v>5</v>
      </c>
      <c r="F343" s="225" t="s">
        <v>3165</v>
      </c>
      <c r="H343" s="226">
        <v>189.6</v>
      </c>
      <c r="I343" s="227"/>
      <c r="L343" s="223"/>
      <c r="M343" s="228"/>
      <c r="N343" s="229"/>
      <c r="O343" s="229"/>
      <c r="P343" s="229"/>
      <c r="Q343" s="229"/>
      <c r="R343" s="229"/>
      <c r="S343" s="229"/>
      <c r="T343" s="230"/>
      <c r="AT343" s="224" t="s">
        <v>166</v>
      </c>
      <c r="AU343" s="224" t="s">
        <v>82</v>
      </c>
      <c r="AV343" s="12" t="s">
        <v>82</v>
      </c>
      <c r="AW343" s="12" t="s">
        <v>36</v>
      </c>
      <c r="AX343" s="12" t="s">
        <v>73</v>
      </c>
      <c r="AY343" s="224" t="s">
        <v>158</v>
      </c>
    </row>
    <row r="344" spans="2:51" s="12" customFormat="1" ht="13.5">
      <c r="B344" s="223"/>
      <c r="D344" s="216" t="s">
        <v>166</v>
      </c>
      <c r="E344" s="224" t="s">
        <v>5</v>
      </c>
      <c r="F344" s="225" t="s">
        <v>3056</v>
      </c>
      <c r="H344" s="226">
        <v>0.36</v>
      </c>
      <c r="I344" s="227"/>
      <c r="L344" s="223"/>
      <c r="M344" s="228"/>
      <c r="N344" s="229"/>
      <c r="O344" s="229"/>
      <c r="P344" s="229"/>
      <c r="Q344" s="229"/>
      <c r="R344" s="229"/>
      <c r="S344" s="229"/>
      <c r="T344" s="230"/>
      <c r="AT344" s="224" t="s">
        <v>166</v>
      </c>
      <c r="AU344" s="224" t="s">
        <v>82</v>
      </c>
      <c r="AV344" s="12" t="s">
        <v>82</v>
      </c>
      <c r="AW344" s="12" t="s">
        <v>36</v>
      </c>
      <c r="AX344" s="12" t="s">
        <v>73</v>
      </c>
      <c r="AY344" s="224" t="s">
        <v>158</v>
      </c>
    </row>
    <row r="345" spans="2:51" s="11" customFormat="1" ht="13.5">
      <c r="B345" s="215"/>
      <c r="D345" s="216" t="s">
        <v>166</v>
      </c>
      <c r="E345" s="217" t="s">
        <v>5</v>
      </c>
      <c r="F345" s="218" t="s">
        <v>3231</v>
      </c>
      <c r="H345" s="217" t="s">
        <v>5</v>
      </c>
      <c r="I345" s="219"/>
      <c r="L345" s="215"/>
      <c r="M345" s="220"/>
      <c r="N345" s="221"/>
      <c r="O345" s="221"/>
      <c r="P345" s="221"/>
      <c r="Q345" s="221"/>
      <c r="R345" s="221"/>
      <c r="S345" s="221"/>
      <c r="T345" s="222"/>
      <c r="AT345" s="217" t="s">
        <v>166</v>
      </c>
      <c r="AU345" s="217" t="s">
        <v>82</v>
      </c>
      <c r="AV345" s="11" t="s">
        <v>78</v>
      </c>
      <c r="AW345" s="11" t="s">
        <v>36</v>
      </c>
      <c r="AX345" s="11" t="s">
        <v>73</v>
      </c>
      <c r="AY345" s="217" t="s">
        <v>158</v>
      </c>
    </row>
    <row r="346" spans="2:51" s="12" customFormat="1" ht="13.5">
      <c r="B346" s="223"/>
      <c r="D346" s="216" t="s">
        <v>166</v>
      </c>
      <c r="E346" s="224" t="s">
        <v>5</v>
      </c>
      <c r="F346" s="225" t="s">
        <v>3232</v>
      </c>
      <c r="H346" s="226">
        <v>1.44</v>
      </c>
      <c r="I346" s="227"/>
      <c r="L346" s="223"/>
      <c r="M346" s="228"/>
      <c r="N346" s="229"/>
      <c r="O346" s="229"/>
      <c r="P346" s="229"/>
      <c r="Q346" s="229"/>
      <c r="R346" s="229"/>
      <c r="S346" s="229"/>
      <c r="T346" s="230"/>
      <c r="AT346" s="224" t="s">
        <v>166</v>
      </c>
      <c r="AU346" s="224" t="s">
        <v>82</v>
      </c>
      <c r="AV346" s="12" t="s">
        <v>82</v>
      </c>
      <c r="AW346" s="12" t="s">
        <v>36</v>
      </c>
      <c r="AX346" s="12" t="s">
        <v>73</v>
      </c>
      <c r="AY346" s="224" t="s">
        <v>158</v>
      </c>
    </row>
    <row r="347" spans="2:51" s="13" customFormat="1" ht="13.5">
      <c r="B347" s="231"/>
      <c r="D347" s="216" t="s">
        <v>166</v>
      </c>
      <c r="E347" s="232" t="s">
        <v>5</v>
      </c>
      <c r="F347" s="233" t="s">
        <v>169</v>
      </c>
      <c r="H347" s="234">
        <v>429.565</v>
      </c>
      <c r="I347" s="235"/>
      <c r="L347" s="231"/>
      <c r="M347" s="236"/>
      <c r="N347" s="237"/>
      <c r="O347" s="237"/>
      <c r="P347" s="237"/>
      <c r="Q347" s="237"/>
      <c r="R347" s="237"/>
      <c r="S347" s="237"/>
      <c r="T347" s="238"/>
      <c r="AT347" s="232" t="s">
        <v>166</v>
      </c>
      <c r="AU347" s="232" t="s">
        <v>82</v>
      </c>
      <c r="AV347" s="13" t="s">
        <v>88</v>
      </c>
      <c r="AW347" s="13" t="s">
        <v>36</v>
      </c>
      <c r="AX347" s="13" t="s">
        <v>78</v>
      </c>
      <c r="AY347" s="232" t="s">
        <v>158</v>
      </c>
    </row>
    <row r="348" spans="2:65" s="1" customFormat="1" ht="16.5" customHeight="1">
      <c r="B348" s="202"/>
      <c r="C348" s="203" t="s">
        <v>483</v>
      </c>
      <c r="D348" s="203" t="s">
        <v>160</v>
      </c>
      <c r="E348" s="204" t="s">
        <v>760</v>
      </c>
      <c r="F348" s="205" t="s">
        <v>761</v>
      </c>
      <c r="G348" s="206" t="s">
        <v>163</v>
      </c>
      <c r="H348" s="207">
        <v>1113.373</v>
      </c>
      <c r="I348" s="208"/>
      <c r="J348" s="209">
        <f>ROUND(I348*H348,2)</f>
        <v>0</v>
      </c>
      <c r="K348" s="205" t="s">
        <v>164</v>
      </c>
      <c r="L348" s="47"/>
      <c r="M348" s="210" t="s">
        <v>5</v>
      </c>
      <c r="N348" s="211" t="s">
        <v>44</v>
      </c>
      <c r="O348" s="48"/>
      <c r="P348" s="212">
        <f>O348*H348</f>
        <v>0</v>
      </c>
      <c r="Q348" s="212">
        <v>0</v>
      </c>
      <c r="R348" s="212">
        <f>Q348*H348</f>
        <v>0</v>
      </c>
      <c r="S348" s="212">
        <v>0</v>
      </c>
      <c r="T348" s="213">
        <f>S348*H348</f>
        <v>0</v>
      </c>
      <c r="AR348" s="25" t="s">
        <v>88</v>
      </c>
      <c r="AT348" s="25" t="s">
        <v>160</v>
      </c>
      <c r="AU348" s="25" t="s">
        <v>82</v>
      </c>
      <c r="AY348" s="25" t="s">
        <v>158</v>
      </c>
      <c r="BE348" s="214">
        <f>IF(N348="základní",J348,0)</f>
        <v>0</v>
      </c>
      <c r="BF348" s="214">
        <f>IF(N348="snížená",J348,0)</f>
        <v>0</v>
      </c>
      <c r="BG348" s="214">
        <f>IF(N348="zákl. přenesená",J348,0)</f>
        <v>0</v>
      </c>
      <c r="BH348" s="214">
        <f>IF(N348="sníž. přenesená",J348,0)</f>
        <v>0</v>
      </c>
      <c r="BI348" s="214">
        <f>IF(N348="nulová",J348,0)</f>
        <v>0</v>
      </c>
      <c r="BJ348" s="25" t="s">
        <v>78</v>
      </c>
      <c r="BK348" s="214">
        <f>ROUND(I348*H348,2)</f>
        <v>0</v>
      </c>
      <c r="BL348" s="25" t="s">
        <v>88</v>
      </c>
      <c r="BM348" s="25" t="s">
        <v>3233</v>
      </c>
    </row>
    <row r="349" spans="2:51" s="11" customFormat="1" ht="13.5">
      <c r="B349" s="215"/>
      <c r="D349" s="216" t="s">
        <v>166</v>
      </c>
      <c r="E349" s="217" t="s">
        <v>5</v>
      </c>
      <c r="F349" s="218" t="s">
        <v>763</v>
      </c>
      <c r="H349" s="217" t="s">
        <v>5</v>
      </c>
      <c r="I349" s="219"/>
      <c r="L349" s="215"/>
      <c r="M349" s="220"/>
      <c r="N349" s="221"/>
      <c r="O349" s="221"/>
      <c r="P349" s="221"/>
      <c r="Q349" s="221"/>
      <c r="R349" s="221"/>
      <c r="S349" s="221"/>
      <c r="T349" s="222"/>
      <c r="AT349" s="217" t="s">
        <v>166</v>
      </c>
      <c r="AU349" s="217" t="s">
        <v>82</v>
      </c>
      <c r="AV349" s="11" t="s">
        <v>78</v>
      </c>
      <c r="AW349" s="11" t="s">
        <v>36</v>
      </c>
      <c r="AX349" s="11" t="s">
        <v>73</v>
      </c>
      <c r="AY349" s="217" t="s">
        <v>158</v>
      </c>
    </row>
    <row r="350" spans="2:51" s="12" customFormat="1" ht="13.5">
      <c r="B350" s="223"/>
      <c r="D350" s="216" t="s">
        <v>166</v>
      </c>
      <c r="E350" s="224" t="s">
        <v>5</v>
      </c>
      <c r="F350" s="225" t="s">
        <v>3234</v>
      </c>
      <c r="H350" s="226">
        <v>1022.573</v>
      </c>
      <c r="I350" s="227"/>
      <c r="L350" s="223"/>
      <c r="M350" s="228"/>
      <c r="N350" s="229"/>
      <c r="O350" s="229"/>
      <c r="P350" s="229"/>
      <c r="Q350" s="229"/>
      <c r="R350" s="229"/>
      <c r="S350" s="229"/>
      <c r="T350" s="230"/>
      <c r="AT350" s="224" t="s">
        <v>166</v>
      </c>
      <c r="AU350" s="224" t="s">
        <v>82</v>
      </c>
      <c r="AV350" s="12" t="s">
        <v>82</v>
      </c>
      <c r="AW350" s="12" t="s">
        <v>36</v>
      </c>
      <c r="AX350" s="12" t="s">
        <v>73</v>
      </c>
      <c r="AY350" s="224" t="s">
        <v>158</v>
      </c>
    </row>
    <row r="351" spans="2:51" s="11" customFormat="1" ht="13.5">
      <c r="B351" s="215"/>
      <c r="D351" s="216" t="s">
        <v>166</v>
      </c>
      <c r="E351" s="217" t="s">
        <v>5</v>
      </c>
      <c r="F351" s="218" t="s">
        <v>765</v>
      </c>
      <c r="H351" s="217" t="s">
        <v>5</v>
      </c>
      <c r="I351" s="219"/>
      <c r="L351" s="215"/>
      <c r="M351" s="220"/>
      <c r="N351" s="221"/>
      <c r="O351" s="221"/>
      <c r="P351" s="221"/>
      <c r="Q351" s="221"/>
      <c r="R351" s="221"/>
      <c r="S351" s="221"/>
      <c r="T351" s="222"/>
      <c r="AT351" s="217" t="s">
        <v>166</v>
      </c>
      <c r="AU351" s="217" t="s">
        <v>82</v>
      </c>
      <c r="AV351" s="11" t="s">
        <v>78</v>
      </c>
      <c r="AW351" s="11" t="s">
        <v>36</v>
      </c>
      <c r="AX351" s="11" t="s">
        <v>73</v>
      </c>
      <c r="AY351" s="217" t="s">
        <v>158</v>
      </c>
    </row>
    <row r="352" spans="2:51" s="12" customFormat="1" ht="13.5">
      <c r="B352" s="223"/>
      <c r="D352" s="216" t="s">
        <v>166</v>
      </c>
      <c r="E352" s="224" t="s">
        <v>5</v>
      </c>
      <c r="F352" s="225" t="s">
        <v>3235</v>
      </c>
      <c r="H352" s="226">
        <v>90.8</v>
      </c>
      <c r="I352" s="227"/>
      <c r="L352" s="223"/>
      <c r="M352" s="228"/>
      <c r="N352" s="229"/>
      <c r="O352" s="229"/>
      <c r="P352" s="229"/>
      <c r="Q352" s="229"/>
      <c r="R352" s="229"/>
      <c r="S352" s="229"/>
      <c r="T352" s="230"/>
      <c r="AT352" s="224" t="s">
        <v>166</v>
      </c>
      <c r="AU352" s="224" t="s">
        <v>82</v>
      </c>
      <c r="AV352" s="12" t="s">
        <v>82</v>
      </c>
      <c r="AW352" s="12" t="s">
        <v>36</v>
      </c>
      <c r="AX352" s="12" t="s">
        <v>73</v>
      </c>
      <c r="AY352" s="224" t="s">
        <v>158</v>
      </c>
    </row>
    <row r="353" spans="2:51" s="13" customFormat="1" ht="13.5">
      <c r="B353" s="231"/>
      <c r="D353" s="216" t="s">
        <v>166</v>
      </c>
      <c r="E353" s="232" t="s">
        <v>5</v>
      </c>
      <c r="F353" s="233" t="s">
        <v>169</v>
      </c>
      <c r="H353" s="234">
        <v>1113.373</v>
      </c>
      <c r="I353" s="235"/>
      <c r="L353" s="231"/>
      <c r="M353" s="236"/>
      <c r="N353" s="237"/>
      <c r="O353" s="237"/>
      <c r="P353" s="237"/>
      <c r="Q353" s="237"/>
      <c r="R353" s="237"/>
      <c r="S353" s="237"/>
      <c r="T353" s="238"/>
      <c r="AT353" s="232" t="s">
        <v>166</v>
      </c>
      <c r="AU353" s="232" t="s">
        <v>82</v>
      </c>
      <c r="AV353" s="13" t="s">
        <v>88</v>
      </c>
      <c r="AW353" s="13" t="s">
        <v>36</v>
      </c>
      <c r="AX353" s="13" t="s">
        <v>78</v>
      </c>
      <c r="AY353" s="232" t="s">
        <v>158</v>
      </c>
    </row>
    <row r="354" spans="2:65" s="1" customFormat="1" ht="38.25" customHeight="1">
      <c r="B354" s="202"/>
      <c r="C354" s="203" t="s">
        <v>511</v>
      </c>
      <c r="D354" s="203" t="s">
        <v>160</v>
      </c>
      <c r="E354" s="204" t="s">
        <v>772</v>
      </c>
      <c r="F354" s="205" t="s">
        <v>773</v>
      </c>
      <c r="G354" s="206" t="s">
        <v>163</v>
      </c>
      <c r="H354" s="207">
        <v>1022.573</v>
      </c>
      <c r="I354" s="208"/>
      <c r="J354" s="209">
        <f>ROUND(I354*H354,2)</f>
        <v>0</v>
      </c>
      <c r="K354" s="205" t="s">
        <v>5</v>
      </c>
      <c r="L354" s="47"/>
      <c r="M354" s="210" t="s">
        <v>5</v>
      </c>
      <c r="N354" s="211" t="s">
        <v>44</v>
      </c>
      <c r="O354" s="48"/>
      <c r="P354" s="212">
        <f>O354*H354</f>
        <v>0</v>
      </c>
      <c r="Q354" s="212">
        <v>0</v>
      </c>
      <c r="R354" s="212">
        <f>Q354*H354</f>
        <v>0</v>
      </c>
      <c r="S354" s="212">
        <v>0</v>
      </c>
      <c r="T354" s="213">
        <f>S354*H354</f>
        <v>0</v>
      </c>
      <c r="AR354" s="25" t="s">
        <v>88</v>
      </c>
      <c r="AT354" s="25" t="s">
        <v>160</v>
      </c>
      <c r="AU354" s="25" t="s">
        <v>82</v>
      </c>
      <c r="AY354" s="25" t="s">
        <v>158</v>
      </c>
      <c r="BE354" s="214">
        <f>IF(N354="základní",J354,0)</f>
        <v>0</v>
      </c>
      <c r="BF354" s="214">
        <f>IF(N354="snížená",J354,0)</f>
        <v>0</v>
      </c>
      <c r="BG354" s="214">
        <f>IF(N354="zákl. přenesená",J354,0)</f>
        <v>0</v>
      </c>
      <c r="BH354" s="214">
        <f>IF(N354="sníž. přenesená",J354,0)</f>
        <v>0</v>
      </c>
      <c r="BI354" s="214">
        <f>IF(N354="nulová",J354,0)</f>
        <v>0</v>
      </c>
      <c r="BJ354" s="25" t="s">
        <v>78</v>
      </c>
      <c r="BK354" s="214">
        <f>ROUND(I354*H354,2)</f>
        <v>0</v>
      </c>
      <c r="BL354" s="25" t="s">
        <v>88</v>
      </c>
      <c r="BM354" s="25" t="s">
        <v>3236</v>
      </c>
    </row>
    <row r="355" spans="2:51" s="11" customFormat="1" ht="13.5">
      <c r="B355" s="215"/>
      <c r="D355" s="216" t="s">
        <v>166</v>
      </c>
      <c r="E355" s="217" t="s">
        <v>5</v>
      </c>
      <c r="F355" s="218" t="s">
        <v>775</v>
      </c>
      <c r="H355" s="217" t="s">
        <v>5</v>
      </c>
      <c r="I355" s="219"/>
      <c r="L355" s="215"/>
      <c r="M355" s="220"/>
      <c r="N355" s="221"/>
      <c r="O355" s="221"/>
      <c r="P355" s="221"/>
      <c r="Q355" s="221"/>
      <c r="R355" s="221"/>
      <c r="S355" s="221"/>
      <c r="T355" s="222"/>
      <c r="AT355" s="217" t="s">
        <v>166</v>
      </c>
      <c r="AU355" s="217" t="s">
        <v>82</v>
      </c>
      <c r="AV355" s="11" t="s">
        <v>78</v>
      </c>
      <c r="AW355" s="11" t="s">
        <v>36</v>
      </c>
      <c r="AX355" s="11" t="s">
        <v>73</v>
      </c>
      <c r="AY355" s="217" t="s">
        <v>158</v>
      </c>
    </row>
    <row r="356" spans="2:51" s="12" customFormat="1" ht="13.5">
      <c r="B356" s="223"/>
      <c r="D356" s="216" t="s">
        <v>166</v>
      </c>
      <c r="E356" s="224" t="s">
        <v>5</v>
      </c>
      <c r="F356" s="225" t="s">
        <v>3237</v>
      </c>
      <c r="H356" s="226">
        <v>45.84</v>
      </c>
      <c r="I356" s="227"/>
      <c r="L356" s="223"/>
      <c r="M356" s="228"/>
      <c r="N356" s="229"/>
      <c r="O356" s="229"/>
      <c r="P356" s="229"/>
      <c r="Q356" s="229"/>
      <c r="R356" s="229"/>
      <c r="S356" s="229"/>
      <c r="T356" s="230"/>
      <c r="AT356" s="224" t="s">
        <v>166</v>
      </c>
      <c r="AU356" s="224" t="s">
        <v>82</v>
      </c>
      <c r="AV356" s="12" t="s">
        <v>82</v>
      </c>
      <c r="AW356" s="12" t="s">
        <v>36</v>
      </c>
      <c r="AX356" s="12" t="s">
        <v>73</v>
      </c>
      <c r="AY356" s="224" t="s">
        <v>158</v>
      </c>
    </row>
    <row r="357" spans="2:51" s="11" customFormat="1" ht="13.5">
      <c r="B357" s="215"/>
      <c r="D357" s="216" t="s">
        <v>166</v>
      </c>
      <c r="E357" s="217" t="s">
        <v>5</v>
      </c>
      <c r="F357" s="218" t="s">
        <v>492</v>
      </c>
      <c r="H357" s="217" t="s">
        <v>5</v>
      </c>
      <c r="I357" s="219"/>
      <c r="L357" s="215"/>
      <c r="M357" s="220"/>
      <c r="N357" s="221"/>
      <c r="O357" s="221"/>
      <c r="P357" s="221"/>
      <c r="Q357" s="221"/>
      <c r="R357" s="221"/>
      <c r="S357" s="221"/>
      <c r="T357" s="222"/>
      <c r="AT357" s="217" t="s">
        <v>166</v>
      </c>
      <c r="AU357" s="217" t="s">
        <v>82</v>
      </c>
      <c r="AV357" s="11" t="s">
        <v>78</v>
      </c>
      <c r="AW357" s="11" t="s">
        <v>36</v>
      </c>
      <c r="AX357" s="11" t="s">
        <v>73</v>
      </c>
      <c r="AY357" s="217" t="s">
        <v>158</v>
      </c>
    </row>
    <row r="358" spans="2:51" s="12" customFormat="1" ht="13.5">
      <c r="B358" s="223"/>
      <c r="D358" s="216" t="s">
        <v>166</v>
      </c>
      <c r="E358" s="224" t="s">
        <v>5</v>
      </c>
      <c r="F358" s="225" t="s">
        <v>3238</v>
      </c>
      <c r="H358" s="226">
        <v>827.435</v>
      </c>
      <c r="I358" s="227"/>
      <c r="L358" s="223"/>
      <c r="M358" s="228"/>
      <c r="N358" s="229"/>
      <c r="O358" s="229"/>
      <c r="P358" s="229"/>
      <c r="Q358" s="229"/>
      <c r="R358" s="229"/>
      <c r="S358" s="229"/>
      <c r="T358" s="230"/>
      <c r="AT358" s="224" t="s">
        <v>166</v>
      </c>
      <c r="AU358" s="224" t="s">
        <v>82</v>
      </c>
      <c r="AV358" s="12" t="s">
        <v>82</v>
      </c>
      <c r="AW358" s="12" t="s">
        <v>36</v>
      </c>
      <c r="AX358" s="12" t="s">
        <v>73</v>
      </c>
      <c r="AY358" s="224" t="s">
        <v>158</v>
      </c>
    </row>
    <row r="359" spans="2:51" s="11" customFormat="1" ht="13.5">
      <c r="B359" s="215"/>
      <c r="D359" s="216" t="s">
        <v>166</v>
      </c>
      <c r="E359" s="217" t="s">
        <v>5</v>
      </c>
      <c r="F359" s="218" t="s">
        <v>494</v>
      </c>
      <c r="H359" s="217" t="s">
        <v>5</v>
      </c>
      <c r="I359" s="219"/>
      <c r="L359" s="215"/>
      <c r="M359" s="220"/>
      <c r="N359" s="221"/>
      <c r="O359" s="221"/>
      <c r="P359" s="221"/>
      <c r="Q359" s="221"/>
      <c r="R359" s="221"/>
      <c r="S359" s="221"/>
      <c r="T359" s="222"/>
      <c r="AT359" s="217" t="s">
        <v>166</v>
      </c>
      <c r="AU359" s="217" t="s">
        <v>82</v>
      </c>
      <c r="AV359" s="11" t="s">
        <v>78</v>
      </c>
      <c r="AW359" s="11" t="s">
        <v>36</v>
      </c>
      <c r="AX359" s="11" t="s">
        <v>73</v>
      </c>
      <c r="AY359" s="217" t="s">
        <v>158</v>
      </c>
    </row>
    <row r="360" spans="2:51" s="12" customFormat="1" ht="13.5">
      <c r="B360" s="223"/>
      <c r="D360" s="216" t="s">
        <v>166</v>
      </c>
      <c r="E360" s="224" t="s">
        <v>5</v>
      </c>
      <c r="F360" s="225" t="s">
        <v>3226</v>
      </c>
      <c r="H360" s="226">
        <v>115.248</v>
      </c>
      <c r="I360" s="227"/>
      <c r="L360" s="223"/>
      <c r="M360" s="228"/>
      <c r="N360" s="229"/>
      <c r="O360" s="229"/>
      <c r="P360" s="229"/>
      <c r="Q360" s="229"/>
      <c r="R360" s="229"/>
      <c r="S360" s="229"/>
      <c r="T360" s="230"/>
      <c r="AT360" s="224" t="s">
        <v>166</v>
      </c>
      <c r="AU360" s="224" t="s">
        <v>82</v>
      </c>
      <c r="AV360" s="12" t="s">
        <v>82</v>
      </c>
      <c r="AW360" s="12" t="s">
        <v>36</v>
      </c>
      <c r="AX360" s="12" t="s">
        <v>73</v>
      </c>
      <c r="AY360" s="224" t="s">
        <v>158</v>
      </c>
    </row>
    <row r="361" spans="2:51" s="11" customFormat="1" ht="13.5">
      <c r="B361" s="215"/>
      <c r="D361" s="216" t="s">
        <v>166</v>
      </c>
      <c r="E361" s="217" t="s">
        <v>5</v>
      </c>
      <c r="F361" s="218" t="s">
        <v>3203</v>
      </c>
      <c r="H361" s="217" t="s">
        <v>5</v>
      </c>
      <c r="I361" s="219"/>
      <c r="L361" s="215"/>
      <c r="M361" s="220"/>
      <c r="N361" s="221"/>
      <c r="O361" s="221"/>
      <c r="P361" s="221"/>
      <c r="Q361" s="221"/>
      <c r="R361" s="221"/>
      <c r="S361" s="221"/>
      <c r="T361" s="222"/>
      <c r="AT361" s="217" t="s">
        <v>166</v>
      </c>
      <c r="AU361" s="217" t="s">
        <v>82</v>
      </c>
      <c r="AV361" s="11" t="s">
        <v>78</v>
      </c>
      <c r="AW361" s="11" t="s">
        <v>36</v>
      </c>
      <c r="AX361" s="11" t="s">
        <v>73</v>
      </c>
      <c r="AY361" s="217" t="s">
        <v>158</v>
      </c>
    </row>
    <row r="362" spans="2:51" s="12" customFormat="1" ht="13.5">
      <c r="B362" s="223"/>
      <c r="D362" s="216" t="s">
        <v>166</v>
      </c>
      <c r="E362" s="224" t="s">
        <v>5</v>
      </c>
      <c r="F362" s="225" t="s">
        <v>3239</v>
      </c>
      <c r="H362" s="226">
        <v>34.05</v>
      </c>
      <c r="I362" s="227"/>
      <c r="L362" s="223"/>
      <c r="M362" s="228"/>
      <c r="N362" s="229"/>
      <c r="O362" s="229"/>
      <c r="P362" s="229"/>
      <c r="Q362" s="229"/>
      <c r="R362" s="229"/>
      <c r="S362" s="229"/>
      <c r="T362" s="230"/>
      <c r="AT362" s="224" t="s">
        <v>166</v>
      </c>
      <c r="AU362" s="224" t="s">
        <v>82</v>
      </c>
      <c r="AV362" s="12" t="s">
        <v>82</v>
      </c>
      <c r="AW362" s="12" t="s">
        <v>36</v>
      </c>
      <c r="AX362" s="12" t="s">
        <v>73</v>
      </c>
      <c r="AY362" s="224" t="s">
        <v>158</v>
      </c>
    </row>
    <row r="363" spans="2:51" s="13" customFormat="1" ht="13.5">
      <c r="B363" s="231"/>
      <c r="D363" s="216" t="s">
        <v>166</v>
      </c>
      <c r="E363" s="232" t="s">
        <v>5</v>
      </c>
      <c r="F363" s="233" t="s">
        <v>169</v>
      </c>
      <c r="H363" s="234">
        <v>1022.573</v>
      </c>
      <c r="I363" s="235"/>
      <c r="L363" s="231"/>
      <c r="M363" s="236"/>
      <c r="N363" s="237"/>
      <c r="O363" s="237"/>
      <c r="P363" s="237"/>
      <c r="Q363" s="237"/>
      <c r="R363" s="237"/>
      <c r="S363" s="237"/>
      <c r="T363" s="238"/>
      <c r="AT363" s="232" t="s">
        <v>166</v>
      </c>
      <c r="AU363" s="232" t="s">
        <v>82</v>
      </c>
      <c r="AV363" s="13" t="s">
        <v>88</v>
      </c>
      <c r="AW363" s="13" t="s">
        <v>6</v>
      </c>
      <c r="AX363" s="13" t="s">
        <v>78</v>
      </c>
      <c r="AY363" s="232" t="s">
        <v>158</v>
      </c>
    </row>
    <row r="364" spans="2:65" s="1" customFormat="1" ht="16.5" customHeight="1">
      <c r="B364" s="202"/>
      <c r="C364" s="203" t="s">
        <v>526</v>
      </c>
      <c r="D364" s="203" t="s">
        <v>160</v>
      </c>
      <c r="E364" s="204" t="s">
        <v>782</v>
      </c>
      <c r="F364" s="205" t="s">
        <v>783</v>
      </c>
      <c r="G364" s="206" t="s">
        <v>163</v>
      </c>
      <c r="H364" s="207">
        <v>1022.573</v>
      </c>
      <c r="I364" s="208"/>
      <c r="J364" s="209">
        <f>ROUND(I364*H364,2)</f>
        <v>0</v>
      </c>
      <c r="K364" s="205" t="s">
        <v>5</v>
      </c>
      <c r="L364" s="47"/>
      <c r="M364" s="210" t="s">
        <v>5</v>
      </c>
      <c r="N364" s="211" t="s">
        <v>44</v>
      </c>
      <c r="O364" s="48"/>
      <c r="P364" s="212">
        <f>O364*H364</f>
        <v>0</v>
      </c>
      <c r="Q364" s="212">
        <v>0</v>
      </c>
      <c r="R364" s="212">
        <f>Q364*H364</f>
        <v>0</v>
      </c>
      <c r="S364" s="212">
        <v>0</v>
      </c>
      <c r="T364" s="213">
        <f>S364*H364</f>
        <v>0</v>
      </c>
      <c r="AR364" s="25" t="s">
        <v>88</v>
      </c>
      <c r="AT364" s="25" t="s">
        <v>160</v>
      </c>
      <c r="AU364" s="25" t="s">
        <v>82</v>
      </c>
      <c r="AY364" s="25" t="s">
        <v>158</v>
      </c>
      <c r="BE364" s="214">
        <f>IF(N364="základní",J364,0)</f>
        <v>0</v>
      </c>
      <c r="BF364" s="214">
        <f>IF(N364="snížená",J364,0)</f>
        <v>0</v>
      </c>
      <c r="BG364" s="214">
        <f>IF(N364="zákl. přenesená",J364,0)</f>
        <v>0</v>
      </c>
      <c r="BH364" s="214">
        <f>IF(N364="sníž. přenesená",J364,0)</f>
        <v>0</v>
      </c>
      <c r="BI364" s="214">
        <f>IF(N364="nulová",J364,0)</f>
        <v>0</v>
      </c>
      <c r="BJ364" s="25" t="s">
        <v>78</v>
      </c>
      <c r="BK364" s="214">
        <f>ROUND(I364*H364,2)</f>
        <v>0</v>
      </c>
      <c r="BL364" s="25" t="s">
        <v>88</v>
      </c>
      <c r="BM364" s="25" t="s">
        <v>3240</v>
      </c>
    </row>
    <row r="365" spans="2:65" s="1" customFormat="1" ht="16.5" customHeight="1">
      <c r="B365" s="202"/>
      <c r="C365" s="203" t="s">
        <v>521</v>
      </c>
      <c r="D365" s="203" t="s">
        <v>160</v>
      </c>
      <c r="E365" s="204" t="s">
        <v>786</v>
      </c>
      <c r="F365" s="205" t="s">
        <v>787</v>
      </c>
      <c r="G365" s="206" t="s">
        <v>163</v>
      </c>
      <c r="H365" s="207">
        <v>1022.573</v>
      </c>
      <c r="I365" s="208"/>
      <c r="J365" s="209">
        <f>ROUND(I365*H365,2)</f>
        <v>0</v>
      </c>
      <c r="K365" s="205" t="s">
        <v>5</v>
      </c>
      <c r="L365" s="47"/>
      <c r="M365" s="210" t="s">
        <v>5</v>
      </c>
      <c r="N365" s="211" t="s">
        <v>44</v>
      </c>
      <c r="O365" s="48"/>
      <c r="P365" s="212">
        <f>O365*H365</f>
        <v>0</v>
      </c>
      <c r="Q365" s="212">
        <v>0</v>
      </c>
      <c r="R365" s="212">
        <f>Q365*H365</f>
        <v>0</v>
      </c>
      <c r="S365" s="212">
        <v>0</v>
      </c>
      <c r="T365" s="213">
        <f>S365*H365</f>
        <v>0</v>
      </c>
      <c r="AR365" s="25" t="s">
        <v>88</v>
      </c>
      <c r="AT365" s="25" t="s">
        <v>160</v>
      </c>
      <c r="AU365" s="25" t="s">
        <v>82</v>
      </c>
      <c r="AY365" s="25" t="s">
        <v>158</v>
      </c>
      <c r="BE365" s="214">
        <f>IF(N365="základní",J365,0)</f>
        <v>0</v>
      </c>
      <c r="BF365" s="214">
        <f>IF(N365="snížená",J365,0)</f>
        <v>0</v>
      </c>
      <c r="BG365" s="214">
        <f>IF(N365="zákl. přenesená",J365,0)</f>
        <v>0</v>
      </c>
      <c r="BH365" s="214">
        <f>IF(N365="sníž. přenesená",J365,0)</f>
        <v>0</v>
      </c>
      <c r="BI365" s="214">
        <f>IF(N365="nulová",J365,0)</f>
        <v>0</v>
      </c>
      <c r="BJ365" s="25" t="s">
        <v>78</v>
      </c>
      <c r="BK365" s="214">
        <f>ROUND(I365*H365,2)</f>
        <v>0</v>
      </c>
      <c r="BL365" s="25" t="s">
        <v>88</v>
      </c>
      <c r="BM365" s="25" t="s">
        <v>3241</v>
      </c>
    </row>
    <row r="366" spans="2:51" s="12" customFormat="1" ht="13.5">
      <c r="B366" s="223"/>
      <c r="D366" s="216" t="s">
        <v>166</v>
      </c>
      <c r="E366" s="224" t="s">
        <v>5</v>
      </c>
      <c r="F366" s="225" t="s">
        <v>3234</v>
      </c>
      <c r="H366" s="226">
        <v>1022.573</v>
      </c>
      <c r="I366" s="227"/>
      <c r="L366" s="223"/>
      <c r="M366" s="228"/>
      <c r="N366" s="229"/>
      <c r="O366" s="229"/>
      <c r="P366" s="229"/>
      <c r="Q366" s="229"/>
      <c r="R366" s="229"/>
      <c r="S366" s="229"/>
      <c r="T366" s="230"/>
      <c r="AT366" s="224" t="s">
        <v>166</v>
      </c>
      <c r="AU366" s="224" t="s">
        <v>82</v>
      </c>
      <c r="AV366" s="12" t="s">
        <v>82</v>
      </c>
      <c r="AW366" s="12" t="s">
        <v>36</v>
      </c>
      <c r="AX366" s="12" t="s">
        <v>73</v>
      </c>
      <c r="AY366" s="224" t="s">
        <v>158</v>
      </c>
    </row>
    <row r="367" spans="2:51" s="13" customFormat="1" ht="13.5">
      <c r="B367" s="231"/>
      <c r="D367" s="216" t="s">
        <v>166</v>
      </c>
      <c r="E367" s="232" t="s">
        <v>5</v>
      </c>
      <c r="F367" s="233" t="s">
        <v>169</v>
      </c>
      <c r="H367" s="234">
        <v>1022.573</v>
      </c>
      <c r="I367" s="235"/>
      <c r="L367" s="231"/>
      <c r="M367" s="236"/>
      <c r="N367" s="237"/>
      <c r="O367" s="237"/>
      <c r="P367" s="237"/>
      <c r="Q367" s="237"/>
      <c r="R367" s="237"/>
      <c r="S367" s="237"/>
      <c r="T367" s="238"/>
      <c r="AT367" s="232" t="s">
        <v>166</v>
      </c>
      <c r="AU367" s="232" t="s">
        <v>82</v>
      </c>
      <c r="AV367" s="13" t="s">
        <v>88</v>
      </c>
      <c r="AW367" s="13" t="s">
        <v>36</v>
      </c>
      <c r="AX367" s="13" t="s">
        <v>78</v>
      </c>
      <c r="AY367" s="232" t="s">
        <v>158</v>
      </c>
    </row>
    <row r="368" spans="2:65" s="1" customFormat="1" ht="25.5" customHeight="1">
      <c r="B368" s="202"/>
      <c r="C368" s="203" t="s">
        <v>533</v>
      </c>
      <c r="D368" s="203" t="s">
        <v>160</v>
      </c>
      <c r="E368" s="204" t="s">
        <v>3242</v>
      </c>
      <c r="F368" s="205" t="s">
        <v>3243</v>
      </c>
      <c r="G368" s="206" t="s">
        <v>163</v>
      </c>
      <c r="H368" s="207">
        <v>945.257</v>
      </c>
      <c r="I368" s="208"/>
      <c r="J368" s="209">
        <f>ROUND(I368*H368,2)</f>
        <v>0</v>
      </c>
      <c r="K368" s="205" t="s">
        <v>164</v>
      </c>
      <c r="L368" s="47"/>
      <c r="M368" s="210" t="s">
        <v>5</v>
      </c>
      <c r="N368" s="211" t="s">
        <v>44</v>
      </c>
      <c r="O368" s="48"/>
      <c r="P368" s="212">
        <f>O368*H368</f>
        <v>0</v>
      </c>
      <c r="Q368" s="212">
        <v>0</v>
      </c>
      <c r="R368" s="212">
        <f>Q368*H368</f>
        <v>0</v>
      </c>
      <c r="S368" s="212">
        <v>0</v>
      </c>
      <c r="T368" s="213">
        <f>S368*H368</f>
        <v>0</v>
      </c>
      <c r="AR368" s="25" t="s">
        <v>88</v>
      </c>
      <c r="AT368" s="25" t="s">
        <v>160</v>
      </c>
      <c r="AU368" s="25" t="s">
        <v>82</v>
      </c>
      <c r="AY368" s="25" t="s">
        <v>158</v>
      </c>
      <c r="BE368" s="214">
        <f>IF(N368="základní",J368,0)</f>
        <v>0</v>
      </c>
      <c r="BF368" s="214">
        <f>IF(N368="snížená",J368,0)</f>
        <v>0</v>
      </c>
      <c r="BG368" s="214">
        <f>IF(N368="zákl. přenesená",J368,0)</f>
        <v>0</v>
      </c>
      <c r="BH368" s="214">
        <f>IF(N368="sníž. přenesená",J368,0)</f>
        <v>0</v>
      </c>
      <c r="BI368" s="214">
        <f>IF(N368="nulová",J368,0)</f>
        <v>0</v>
      </c>
      <c r="BJ368" s="25" t="s">
        <v>78</v>
      </c>
      <c r="BK368" s="214">
        <f>ROUND(I368*H368,2)</f>
        <v>0</v>
      </c>
      <c r="BL368" s="25" t="s">
        <v>88</v>
      </c>
      <c r="BM368" s="25" t="s">
        <v>3244</v>
      </c>
    </row>
    <row r="369" spans="2:51" s="11" customFormat="1" ht="13.5">
      <c r="B369" s="215"/>
      <c r="D369" s="216" t="s">
        <v>166</v>
      </c>
      <c r="E369" s="217" t="s">
        <v>5</v>
      </c>
      <c r="F369" s="218" t="s">
        <v>3176</v>
      </c>
      <c r="H369" s="217" t="s">
        <v>5</v>
      </c>
      <c r="I369" s="219"/>
      <c r="L369" s="215"/>
      <c r="M369" s="220"/>
      <c r="N369" s="221"/>
      <c r="O369" s="221"/>
      <c r="P369" s="221"/>
      <c r="Q369" s="221"/>
      <c r="R369" s="221"/>
      <c r="S369" s="221"/>
      <c r="T369" s="222"/>
      <c r="AT369" s="217" t="s">
        <v>166</v>
      </c>
      <c r="AU369" s="217" t="s">
        <v>82</v>
      </c>
      <c r="AV369" s="11" t="s">
        <v>78</v>
      </c>
      <c r="AW369" s="11" t="s">
        <v>36</v>
      </c>
      <c r="AX369" s="11" t="s">
        <v>73</v>
      </c>
      <c r="AY369" s="217" t="s">
        <v>158</v>
      </c>
    </row>
    <row r="370" spans="2:51" s="12" customFormat="1" ht="13.5">
      <c r="B370" s="223"/>
      <c r="D370" s="216" t="s">
        <v>166</v>
      </c>
      <c r="E370" s="224" t="s">
        <v>5</v>
      </c>
      <c r="F370" s="225" t="s">
        <v>3177</v>
      </c>
      <c r="H370" s="226">
        <v>34.38</v>
      </c>
      <c r="I370" s="227"/>
      <c r="L370" s="223"/>
      <c r="M370" s="228"/>
      <c r="N370" s="229"/>
      <c r="O370" s="229"/>
      <c r="P370" s="229"/>
      <c r="Q370" s="229"/>
      <c r="R370" s="229"/>
      <c r="S370" s="229"/>
      <c r="T370" s="230"/>
      <c r="AT370" s="224" t="s">
        <v>166</v>
      </c>
      <c r="AU370" s="224" t="s">
        <v>82</v>
      </c>
      <c r="AV370" s="12" t="s">
        <v>82</v>
      </c>
      <c r="AW370" s="12" t="s">
        <v>36</v>
      </c>
      <c r="AX370" s="12" t="s">
        <v>73</v>
      </c>
      <c r="AY370" s="224" t="s">
        <v>158</v>
      </c>
    </row>
    <row r="371" spans="2:51" s="11" customFormat="1" ht="13.5">
      <c r="B371" s="215"/>
      <c r="D371" s="216" t="s">
        <v>166</v>
      </c>
      <c r="E371" s="217" t="s">
        <v>5</v>
      </c>
      <c r="F371" s="218" t="s">
        <v>492</v>
      </c>
      <c r="H371" s="217" t="s">
        <v>5</v>
      </c>
      <c r="I371" s="219"/>
      <c r="L371" s="215"/>
      <c r="M371" s="220"/>
      <c r="N371" s="221"/>
      <c r="O371" s="221"/>
      <c r="P371" s="221"/>
      <c r="Q371" s="221"/>
      <c r="R371" s="221"/>
      <c r="S371" s="221"/>
      <c r="T371" s="222"/>
      <c r="AT371" s="217" t="s">
        <v>166</v>
      </c>
      <c r="AU371" s="217" t="s">
        <v>82</v>
      </c>
      <c r="AV371" s="11" t="s">
        <v>78</v>
      </c>
      <c r="AW371" s="11" t="s">
        <v>36</v>
      </c>
      <c r="AX371" s="11" t="s">
        <v>73</v>
      </c>
      <c r="AY371" s="217" t="s">
        <v>158</v>
      </c>
    </row>
    <row r="372" spans="2:51" s="12" customFormat="1" ht="13.5">
      <c r="B372" s="223"/>
      <c r="D372" s="216" t="s">
        <v>166</v>
      </c>
      <c r="E372" s="224" t="s">
        <v>5</v>
      </c>
      <c r="F372" s="225" t="s">
        <v>3186</v>
      </c>
      <c r="H372" s="226">
        <v>861.485</v>
      </c>
      <c r="I372" s="227"/>
      <c r="L372" s="223"/>
      <c r="M372" s="228"/>
      <c r="N372" s="229"/>
      <c r="O372" s="229"/>
      <c r="P372" s="229"/>
      <c r="Q372" s="229"/>
      <c r="R372" s="229"/>
      <c r="S372" s="229"/>
      <c r="T372" s="230"/>
      <c r="AT372" s="224" t="s">
        <v>166</v>
      </c>
      <c r="AU372" s="224" t="s">
        <v>82</v>
      </c>
      <c r="AV372" s="12" t="s">
        <v>82</v>
      </c>
      <c r="AW372" s="12" t="s">
        <v>36</v>
      </c>
      <c r="AX372" s="12" t="s">
        <v>73</v>
      </c>
      <c r="AY372" s="224" t="s">
        <v>158</v>
      </c>
    </row>
    <row r="373" spans="2:51" s="11" customFormat="1" ht="13.5">
      <c r="B373" s="215"/>
      <c r="D373" s="216" t="s">
        <v>166</v>
      </c>
      <c r="E373" s="217" t="s">
        <v>5</v>
      </c>
      <c r="F373" s="218" t="s">
        <v>494</v>
      </c>
      <c r="H373" s="217" t="s">
        <v>5</v>
      </c>
      <c r="I373" s="219"/>
      <c r="L373" s="215"/>
      <c r="M373" s="220"/>
      <c r="N373" s="221"/>
      <c r="O373" s="221"/>
      <c r="P373" s="221"/>
      <c r="Q373" s="221"/>
      <c r="R373" s="221"/>
      <c r="S373" s="221"/>
      <c r="T373" s="222"/>
      <c r="AT373" s="217" t="s">
        <v>166</v>
      </c>
      <c r="AU373" s="217" t="s">
        <v>82</v>
      </c>
      <c r="AV373" s="11" t="s">
        <v>78</v>
      </c>
      <c r="AW373" s="11" t="s">
        <v>36</v>
      </c>
      <c r="AX373" s="11" t="s">
        <v>73</v>
      </c>
      <c r="AY373" s="217" t="s">
        <v>158</v>
      </c>
    </row>
    <row r="374" spans="2:51" s="12" customFormat="1" ht="13.5">
      <c r="B374" s="223"/>
      <c r="D374" s="216" t="s">
        <v>166</v>
      </c>
      <c r="E374" s="224" t="s">
        <v>5</v>
      </c>
      <c r="F374" s="225" t="s">
        <v>3187</v>
      </c>
      <c r="H374" s="226">
        <v>49.392</v>
      </c>
      <c r="I374" s="227"/>
      <c r="L374" s="223"/>
      <c r="M374" s="228"/>
      <c r="N374" s="229"/>
      <c r="O374" s="229"/>
      <c r="P374" s="229"/>
      <c r="Q374" s="229"/>
      <c r="R374" s="229"/>
      <c r="S374" s="229"/>
      <c r="T374" s="230"/>
      <c r="AT374" s="224" t="s">
        <v>166</v>
      </c>
      <c r="AU374" s="224" t="s">
        <v>82</v>
      </c>
      <c r="AV374" s="12" t="s">
        <v>82</v>
      </c>
      <c r="AW374" s="12" t="s">
        <v>36</v>
      </c>
      <c r="AX374" s="12" t="s">
        <v>73</v>
      </c>
      <c r="AY374" s="224" t="s">
        <v>158</v>
      </c>
    </row>
    <row r="375" spans="2:51" s="13" customFormat="1" ht="13.5">
      <c r="B375" s="231"/>
      <c r="D375" s="216" t="s">
        <v>166</v>
      </c>
      <c r="E375" s="232" t="s">
        <v>5</v>
      </c>
      <c r="F375" s="233" t="s">
        <v>169</v>
      </c>
      <c r="H375" s="234">
        <v>945.257</v>
      </c>
      <c r="I375" s="235"/>
      <c r="L375" s="231"/>
      <c r="M375" s="236"/>
      <c r="N375" s="237"/>
      <c r="O375" s="237"/>
      <c r="P375" s="237"/>
      <c r="Q375" s="237"/>
      <c r="R375" s="237"/>
      <c r="S375" s="237"/>
      <c r="T375" s="238"/>
      <c r="AT375" s="232" t="s">
        <v>166</v>
      </c>
      <c r="AU375" s="232" t="s">
        <v>82</v>
      </c>
      <c r="AV375" s="13" t="s">
        <v>88</v>
      </c>
      <c r="AW375" s="13" t="s">
        <v>36</v>
      </c>
      <c r="AX375" s="13" t="s">
        <v>78</v>
      </c>
      <c r="AY375" s="232" t="s">
        <v>158</v>
      </c>
    </row>
    <row r="376" spans="2:63" s="10" customFormat="1" ht="29.85" customHeight="1">
      <c r="B376" s="189"/>
      <c r="D376" s="190" t="s">
        <v>72</v>
      </c>
      <c r="E376" s="200" t="s">
        <v>211</v>
      </c>
      <c r="F376" s="200" t="s">
        <v>2037</v>
      </c>
      <c r="I376" s="192"/>
      <c r="J376" s="201">
        <f>BK376</f>
        <v>0</v>
      </c>
      <c r="L376" s="189"/>
      <c r="M376" s="194"/>
      <c r="N376" s="195"/>
      <c r="O376" s="195"/>
      <c r="P376" s="196">
        <v>0</v>
      </c>
      <c r="Q376" s="195"/>
      <c r="R376" s="196">
        <v>0</v>
      </c>
      <c r="S376" s="195"/>
      <c r="T376" s="197">
        <v>0</v>
      </c>
      <c r="AR376" s="190" t="s">
        <v>78</v>
      </c>
      <c r="AT376" s="198" t="s">
        <v>72</v>
      </c>
      <c r="AU376" s="198" t="s">
        <v>78</v>
      </c>
      <c r="AY376" s="190" t="s">
        <v>158</v>
      </c>
      <c r="BK376" s="199">
        <v>0</v>
      </c>
    </row>
    <row r="377" spans="2:63" s="10" customFormat="1" ht="19.9" customHeight="1">
      <c r="B377" s="189"/>
      <c r="D377" s="190" t="s">
        <v>72</v>
      </c>
      <c r="E377" s="200" t="s">
        <v>820</v>
      </c>
      <c r="F377" s="200" t="s">
        <v>821</v>
      </c>
      <c r="I377" s="192"/>
      <c r="J377" s="201">
        <f>BK377</f>
        <v>0</v>
      </c>
      <c r="L377" s="189"/>
      <c r="M377" s="194"/>
      <c r="N377" s="195"/>
      <c r="O377" s="195"/>
      <c r="P377" s="196">
        <f>SUM(P378:P379)</f>
        <v>0</v>
      </c>
      <c r="Q377" s="195"/>
      <c r="R377" s="196">
        <f>SUM(R378:R379)</f>
        <v>0</v>
      </c>
      <c r="S377" s="195"/>
      <c r="T377" s="197">
        <f>SUM(T378:T379)</f>
        <v>0</v>
      </c>
      <c r="AR377" s="190" t="s">
        <v>78</v>
      </c>
      <c r="AT377" s="198" t="s">
        <v>72</v>
      </c>
      <c r="AU377" s="198" t="s">
        <v>78</v>
      </c>
      <c r="AY377" s="190" t="s">
        <v>158</v>
      </c>
      <c r="BK377" s="199">
        <f>SUM(BK378:BK379)</f>
        <v>0</v>
      </c>
    </row>
    <row r="378" spans="2:65" s="1" customFormat="1" ht="16.5" customHeight="1">
      <c r="B378" s="202"/>
      <c r="C378" s="203" t="s">
        <v>1186</v>
      </c>
      <c r="D378" s="203" t="s">
        <v>160</v>
      </c>
      <c r="E378" s="204" t="s">
        <v>827</v>
      </c>
      <c r="F378" s="205" t="s">
        <v>828</v>
      </c>
      <c r="G378" s="206" t="s">
        <v>825</v>
      </c>
      <c r="H378" s="207">
        <v>1</v>
      </c>
      <c r="I378" s="208"/>
      <c r="J378" s="209">
        <f>ROUND(I378*H378,2)</f>
        <v>0</v>
      </c>
      <c r="K378" s="205" t="s">
        <v>5</v>
      </c>
      <c r="L378" s="47"/>
      <c r="M378" s="210" t="s">
        <v>5</v>
      </c>
      <c r="N378" s="211" t="s">
        <v>44</v>
      </c>
      <c r="O378" s="48"/>
      <c r="P378" s="212">
        <f>O378*H378</f>
        <v>0</v>
      </c>
      <c r="Q378" s="212">
        <v>0</v>
      </c>
      <c r="R378" s="212">
        <f>Q378*H378</f>
        <v>0</v>
      </c>
      <c r="S378" s="212">
        <v>0</v>
      </c>
      <c r="T378" s="213">
        <f>S378*H378</f>
        <v>0</v>
      </c>
      <c r="AR378" s="25" t="s">
        <v>88</v>
      </c>
      <c r="AT378" s="25" t="s">
        <v>160</v>
      </c>
      <c r="AU378" s="25" t="s">
        <v>82</v>
      </c>
      <c r="AY378" s="25" t="s">
        <v>158</v>
      </c>
      <c r="BE378" s="214">
        <f>IF(N378="základní",J378,0)</f>
        <v>0</v>
      </c>
      <c r="BF378" s="214">
        <f>IF(N378="snížená",J378,0)</f>
        <v>0</v>
      </c>
      <c r="BG378" s="214">
        <f>IF(N378="zákl. přenesená",J378,0)</f>
        <v>0</v>
      </c>
      <c r="BH378" s="214">
        <f>IF(N378="sníž. přenesená",J378,0)</f>
        <v>0</v>
      </c>
      <c r="BI378" s="214">
        <f>IF(N378="nulová",J378,0)</f>
        <v>0</v>
      </c>
      <c r="BJ378" s="25" t="s">
        <v>78</v>
      </c>
      <c r="BK378" s="214">
        <f>ROUND(I378*H378,2)</f>
        <v>0</v>
      </c>
      <c r="BL378" s="25" t="s">
        <v>88</v>
      </c>
      <c r="BM378" s="25" t="s">
        <v>3245</v>
      </c>
    </row>
    <row r="379" spans="2:65" s="1" customFormat="1" ht="102" customHeight="1">
      <c r="B379" s="202"/>
      <c r="C379" s="203" t="s">
        <v>538</v>
      </c>
      <c r="D379" s="203" t="s">
        <v>160</v>
      </c>
      <c r="E379" s="204" t="s">
        <v>823</v>
      </c>
      <c r="F379" s="205" t="s">
        <v>824</v>
      </c>
      <c r="G379" s="206" t="s">
        <v>825</v>
      </c>
      <c r="H379" s="207">
        <v>1</v>
      </c>
      <c r="I379" s="208"/>
      <c r="J379" s="209">
        <f>ROUND(I379*H379,2)</f>
        <v>0</v>
      </c>
      <c r="K379" s="205" t="s">
        <v>5</v>
      </c>
      <c r="L379" s="47"/>
      <c r="M379" s="210" t="s">
        <v>5</v>
      </c>
      <c r="N379" s="211" t="s">
        <v>44</v>
      </c>
      <c r="O379" s="48"/>
      <c r="P379" s="212">
        <f>O379*H379</f>
        <v>0</v>
      </c>
      <c r="Q379" s="212">
        <v>0</v>
      </c>
      <c r="R379" s="212">
        <f>Q379*H379</f>
        <v>0</v>
      </c>
      <c r="S379" s="212">
        <v>0</v>
      </c>
      <c r="T379" s="213">
        <f>S379*H379</f>
        <v>0</v>
      </c>
      <c r="AR379" s="25" t="s">
        <v>88</v>
      </c>
      <c r="AT379" s="25" t="s">
        <v>160</v>
      </c>
      <c r="AU379" s="25" t="s">
        <v>82</v>
      </c>
      <c r="AY379" s="25" t="s">
        <v>158</v>
      </c>
      <c r="BE379" s="214">
        <f>IF(N379="základní",J379,0)</f>
        <v>0</v>
      </c>
      <c r="BF379" s="214">
        <f>IF(N379="snížená",J379,0)</f>
        <v>0</v>
      </c>
      <c r="BG379" s="214">
        <f>IF(N379="zákl. přenesená",J379,0)</f>
        <v>0</v>
      </c>
      <c r="BH379" s="214">
        <f>IF(N379="sníž. přenesená",J379,0)</f>
        <v>0</v>
      </c>
      <c r="BI379" s="214">
        <f>IF(N379="nulová",J379,0)</f>
        <v>0</v>
      </c>
      <c r="BJ379" s="25" t="s">
        <v>78</v>
      </c>
      <c r="BK379" s="214">
        <f>ROUND(I379*H379,2)</f>
        <v>0</v>
      </c>
      <c r="BL379" s="25" t="s">
        <v>88</v>
      </c>
      <c r="BM379" s="25" t="s">
        <v>3246</v>
      </c>
    </row>
    <row r="380" spans="2:63" s="10" customFormat="1" ht="29.85" customHeight="1">
      <c r="B380" s="189"/>
      <c r="D380" s="190" t="s">
        <v>72</v>
      </c>
      <c r="E380" s="200" t="s">
        <v>820</v>
      </c>
      <c r="F380" s="200" t="s">
        <v>821</v>
      </c>
      <c r="I380" s="192"/>
      <c r="J380" s="201">
        <f>BK380</f>
        <v>0</v>
      </c>
      <c r="L380" s="189"/>
      <c r="M380" s="194"/>
      <c r="N380" s="195"/>
      <c r="O380" s="195"/>
      <c r="P380" s="196">
        <f>SUM(P381:P388)</f>
        <v>0</v>
      </c>
      <c r="Q380" s="195"/>
      <c r="R380" s="196">
        <f>SUM(R381:R388)</f>
        <v>0</v>
      </c>
      <c r="S380" s="195"/>
      <c r="T380" s="197">
        <f>SUM(T381:T388)</f>
        <v>0</v>
      </c>
      <c r="AR380" s="190" t="s">
        <v>78</v>
      </c>
      <c r="AT380" s="198" t="s">
        <v>72</v>
      </c>
      <c r="AU380" s="198" t="s">
        <v>78</v>
      </c>
      <c r="AY380" s="190" t="s">
        <v>158</v>
      </c>
      <c r="BK380" s="199">
        <f>SUM(BK381:BK388)</f>
        <v>0</v>
      </c>
    </row>
    <row r="381" spans="2:65" s="1" customFormat="1" ht="25.5" customHeight="1">
      <c r="B381" s="202"/>
      <c r="C381" s="203" t="s">
        <v>542</v>
      </c>
      <c r="D381" s="203" t="s">
        <v>160</v>
      </c>
      <c r="E381" s="204" t="s">
        <v>831</v>
      </c>
      <c r="F381" s="205" t="s">
        <v>832</v>
      </c>
      <c r="G381" s="206" t="s">
        <v>304</v>
      </c>
      <c r="H381" s="207">
        <v>46.875</v>
      </c>
      <c r="I381" s="208"/>
      <c r="J381" s="209">
        <f>ROUND(I381*H381,2)</f>
        <v>0</v>
      </c>
      <c r="K381" s="205" t="s">
        <v>164</v>
      </c>
      <c r="L381" s="47"/>
      <c r="M381" s="210" t="s">
        <v>5</v>
      </c>
      <c r="N381" s="211" t="s">
        <v>44</v>
      </c>
      <c r="O381" s="48"/>
      <c r="P381" s="212">
        <f>O381*H381</f>
        <v>0</v>
      </c>
      <c r="Q381" s="212">
        <v>0</v>
      </c>
      <c r="R381" s="212">
        <f>Q381*H381</f>
        <v>0</v>
      </c>
      <c r="S381" s="212">
        <v>0</v>
      </c>
      <c r="T381" s="213">
        <f>S381*H381</f>
        <v>0</v>
      </c>
      <c r="AR381" s="25" t="s">
        <v>88</v>
      </c>
      <c r="AT381" s="25" t="s">
        <v>160</v>
      </c>
      <c r="AU381" s="25" t="s">
        <v>82</v>
      </c>
      <c r="AY381" s="25" t="s">
        <v>158</v>
      </c>
      <c r="BE381" s="214">
        <f>IF(N381="základní",J381,0)</f>
        <v>0</v>
      </c>
      <c r="BF381" s="214">
        <f>IF(N381="snížená",J381,0)</f>
        <v>0</v>
      </c>
      <c r="BG381" s="214">
        <f>IF(N381="zákl. přenesená",J381,0)</f>
        <v>0</v>
      </c>
      <c r="BH381" s="214">
        <f>IF(N381="sníž. přenesená",J381,0)</f>
        <v>0</v>
      </c>
      <c r="BI381" s="214">
        <f>IF(N381="nulová",J381,0)</f>
        <v>0</v>
      </c>
      <c r="BJ381" s="25" t="s">
        <v>78</v>
      </c>
      <c r="BK381" s="214">
        <f>ROUND(I381*H381,2)</f>
        <v>0</v>
      </c>
      <c r="BL381" s="25" t="s">
        <v>88</v>
      </c>
      <c r="BM381" s="25" t="s">
        <v>3247</v>
      </c>
    </row>
    <row r="382" spans="2:51" s="11" customFormat="1" ht="13.5">
      <c r="B382" s="215"/>
      <c r="D382" s="216" t="s">
        <v>166</v>
      </c>
      <c r="E382" s="217" t="s">
        <v>5</v>
      </c>
      <c r="F382" s="218" t="s">
        <v>834</v>
      </c>
      <c r="H382" s="217" t="s">
        <v>5</v>
      </c>
      <c r="I382" s="219"/>
      <c r="L382" s="215"/>
      <c r="M382" s="220"/>
      <c r="N382" s="221"/>
      <c r="O382" s="221"/>
      <c r="P382" s="221"/>
      <c r="Q382" s="221"/>
      <c r="R382" s="221"/>
      <c r="S382" s="221"/>
      <c r="T382" s="222"/>
      <c r="AT382" s="217" t="s">
        <v>166</v>
      </c>
      <c r="AU382" s="217" t="s">
        <v>82</v>
      </c>
      <c r="AV382" s="11" t="s">
        <v>78</v>
      </c>
      <c r="AW382" s="11" t="s">
        <v>36</v>
      </c>
      <c r="AX382" s="11" t="s">
        <v>73</v>
      </c>
      <c r="AY382" s="217" t="s">
        <v>158</v>
      </c>
    </row>
    <row r="383" spans="2:51" s="11" customFormat="1" ht="13.5">
      <c r="B383" s="215"/>
      <c r="D383" s="216" t="s">
        <v>166</v>
      </c>
      <c r="E383" s="217" t="s">
        <v>5</v>
      </c>
      <c r="F383" s="218" t="s">
        <v>835</v>
      </c>
      <c r="H383" s="217" t="s">
        <v>5</v>
      </c>
      <c r="I383" s="219"/>
      <c r="L383" s="215"/>
      <c r="M383" s="220"/>
      <c r="N383" s="221"/>
      <c r="O383" s="221"/>
      <c r="P383" s="221"/>
      <c r="Q383" s="221"/>
      <c r="R383" s="221"/>
      <c r="S383" s="221"/>
      <c r="T383" s="222"/>
      <c r="AT383" s="217" t="s">
        <v>166</v>
      </c>
      <c r="AU383" s="217" t="s">
        <v>82</v>
      </c>
      <c r="AV383" s="11" t="s">
        <v>78</v>
      </c>
      <c r="AW383" s="11" t="s">
        <v>36</v>
      </c>
      <c r="AX383" s="11" t="s">
        <v>73</v>
      </c>
      <c r="AY383" s="217" t="s">
        <v>158</v>
      </c>
    </row>
    <row r="384" spans="2:51" s="12" customFormat="1" ht="13.5">
      <c r="B384" s="223"/>
      <c r="D384" s="216" t="s">
        <v>166</v>
      </c>
      <c r="E384" s="224" t="s">
        <v>5</v>
      </c>
      <c r="F384" s="225" t="s">
        <v>3248</v>
      </c>
      <c r="H384" s="226">
        <v>46.875</v>
      </c>
      <c r="I384" s="227"/>
      <c r="L384" s="223"/>
      <c r="M384" s="228"/>
      <c r="N384" s="229"/>
      <c r="O384" s="229"/>
      <c r="P384" s="229"/>
      <c r="Q384" s="229"/>
      <c r="R384" s="229"/>
      <c r="S384" s="229"/>
      <c r="T384" s="230"/>
      <c r="AT384" s="224" t="s">
        <v>166</v>
      </c>
      <c r="AU384" s="224" t="s">
        <v>82</v>
      </c>
      <c r="AV384" s="12" t="s">
        <v>82</v>
      </c>
      <c r="AW384" s="12" t="s">
        <v>36</v>
      </c>
      <c r="AX384" s="12" t="s">
        <v>73</v>
      </c>
      <c r="AY384" s="224" t="s">
        <v>158</v>
      </c>
    </row>
    <row r="385" spans="2:51" s="13" customFormat="1" ht="13.5">
      <c r="B385" s="231"/>
      <c r="D385" s="216" t="s">
        <v>166</v>
      </c>
      <c r="E385" s="232" t="s">
        <v>5</v>
      </c>
      <c r="F385" s="233" t="s">
        <v>169</v>
      </c>
      <c r="H385" s="234">
        <v>46.875</v>
      </c>
      <c r="I385" s="235"/>
      <c r="L385" s="231"/>
      <c r="M385" s="236"/>
      <c r="N385" s="237"/>
      <c r="O385" s="237"/>
      <c r="P385" s="237"/>
      <c r="Q385" s="237"/>
      <c r="R385" s="237"/>
      <c r="S385" s="237"/>
      <c r="T385" s="238"/>
      <c r="AT385" s="232" t="s">
        <v>166</v>
      </c>
      <c r="AU385" s="232" t="s">
        <v>82</v>
      </c>
      <c r="AV385" s="13" t="s">
        <v>88</v>
      </c>
      <c r="AW385" s="13" t="s">
        <v>36</v>
      </c>
      <c r="AX385" s="13" t="s">
        <v>78</v>
      </c>
      <c r="AY385" s="232" t="s">
        <v>158</v>
      </c>
    </row>
    <row r="386" spans="2:65" s="1" customFormat="1" ht="16.5" customHeight="1">
      <c r="B386" s="202"/>
      <c r="C386" s="239" t="s">
        <v>547</v>
      </c>
      <c r="D386" s="239" t="s">
        <v>245</v>
      </c>
      <c r="E386" s="240" t="s">
        <v>841</v>
      </c>
      <c r="F386" s="241" t="s">
        <v>842</v>
      </c>
      <c r="G386" s="242" t="s">
        <v>279</v>
      </c>
      <c r="H386" s="243">
        <v>0.06</v>
      </c>
      <c r="I386" s="244"/>
      <c r="J386" s="245">
        <f>ROUND(I386*H386,2)</f>
        <v>0</v>
      </c>
      <c r="K386" s="241" t="s">
        <v>164</v>
      </c>
      <c r="L386" s="246"/>
      <c r="M386" s="247" t="s">
        <v>5</v>
      </c>
      <c r="N386" s="248" t="s">
        <v>44</v>
      </c>
      <c r="O386" s="48"/>
      <c r="P386" s="212">
        <f>O386*H386</f>
        <v>0</v>
      </c>
      <c r="Q386" s="212">
        <v>0</v>
      </c>
      <c r="R386" s="212">
        <f>Q386*H386</f>
        <v>0</v>
      </c>
      <c r="S386" s="212">
        <v>0</v>
      </c>
      <c r="T386" s="213">
        <f>S386*H386</f>
        <v>0</v>
      </c>
      <c r="AR386" s="25" t="s">
        <v>204</v>
      </c>
      <c r="AT386" s="25" t="s">
        <v>245</v>
      </c>
      <c r="AU386" s="25" t="s">
        <v>82</v>
      </c>
      <c r="AY386" s="25" t="s">
        <v>158</v>
      </c>
      <c r="BE386" s="214">
        <f>IF(N386="základní",J386,0)</f>
        <v>0</v>
      </c>
      <c r="BF386" s="214">
        <f>IF(N386="snížená",J386,0)</f>
        <v>0</v>
      </c>
      <c r="BG386" s="214">
        <f>IF(N386="zákl. přenesená",J386,0)</f>
        <v>0</v>
      </c>
      <c r="BH386" s="214">
        <f>IF(N386="sníž. přenesená",J386,0)</f>
        <v>0</v>
      </c>
      <c r="BI386" s="214">
        <f>IF(N386="nulová",J386,0)</f>
        <v>0</v>
      </c>
      <c r="BJ386" s="25" t="s">
        <v>78</v>
      </c>
      <c r="BK386" s="214">
        <f>ROUND(I386*H386,2)</f>
        <v>0</v>
      </c>
      <c r="BL386" s="25" t="s">
        <v>88</v>
      </c>
      <c r="BM386" s="25" t="s">
        <v>3249</v>
      </c>
    </row>
    <row r="387" spans="2:51" s="12" customFormat="1" ht="13.5">
      <c r="B387" s="223"/>
      <c r="D387" s="216" t="s">
        <v>166</v>
      </c>
      <c r="E387" s="224" t="s">
        <v>5</v>
      </c>
      <c r="F387" s="225" t="s">
        <v>3250</v>
      </c>
      <c r="H387" s="226">
        <v>0.056</v>
      </c>
      <c r="I387" s="227"/>
      <c r="L387" s="223"/>
      <c r="M387" s="228"/>
      <c r="N387" s="229"/>
      <c r="O387" s="229"/>
      <c r="P387" s="229"/>
      <c r="Q387" s="229"/>
      <c r="R387" s="229"/>
      <c r="S387" s="229"/>
      <c r="T387" s="230"/>
      <c r="AT387" s="224" t="s">
        <v>166</v>
      </c>
      <c r="AU387" s="224" t="s">
        <v>82</v>
      </c>
      <c r="AV387" s="12" t="s">
        <v>82</v>
      </c>
      <c r="AW387" s="12" t="s">
        <v>36</v>
      </c>
      <c r="AX387" s="12" t="s">
        <v>78</v>
      </c>
      <c r="AY387" s="224" t="s">
        <v>158</v>
      </c>
    </row>
    <row r="388" spans="2:51" s="12" customFormat="1" ht="13.5">
      <c r="B388" s="223"/>
      <c r="D388" s="216" t="s">
        <v>166</v>
      </c>
      <c r="F388" s="225" t="s">
        <v>3251</v>
      </c>
      <c r="H388" s="226">
        <v>0.06</v>
      </c>
      <c r="I388" s="227"/>
      <c r="L388" s="223"/>
      <c r="M388" s="228"/>
      <c r="N388" s="229"/>
      <c r="O388" s="229"/>
      <c r="P388" s="229"/>
      <c r="Q388" s="229"/>
      <c r="R388" s="229"/>
      <c r="S388" s="229"/>
      <c r="T388" s="230"/>
      <c r="AT388" s="224" t="s">
        <v>166</v>
      </c>
      <c r="AU388" s="224" t="s">
        <v>82</v>
      </c>
      <c r="AV388" s="12" t="s">
        <v>82</v>
      </c>
      <c r="AW388" s="12" t="s">
        <v>6</v>
      </c>
      <c r="AX388" s="12" t="s">
        <v>78</v>
      </c>
      <c r="AY388" s="224" t="s">
        <v>158</v>
      </c>
    </row>
    <row r="389" spans="2:63" s="10" customFormat="1" ht="29.85" customHeight="1">
      <c r="B389" s="189"/>
      <c r="D389" s="190" t="s">
        <v>72</v>
      </c>
      <c r="E389" s="200" t="s">
        <v>850</v>
      </c>
      <c r="F389" s="200" t="s">
        <v>871</v>
      </c>
      <c r="I389" s="192"/>
      <c r="J389" s="201">
        <f>BK389</f>
        <v>0</v>
      </c>
      <c r="L389" s="189"/>
      <c r="M389" s="194"/>
      <c r="N389" s="195"/>
      <c r="O389" s="195"/>
      <c r="P389" s="196">
        <f>SUM(P390:P416)</f>
        <v>0</v>
      </c>
      <c r="Q389" s="195"/>
      <c r="R389" s="196">
        <f>SUM(R390:R416)</f>
        <v>0</v>
      </c>
      <c r="S389" s="195"/>
      <c r="T389" s="197">
        <f>SUM(T390:T416)</f>
        <v>0</v>
      </c>
      <c r="AR389" s="190" t="s">
        <v>78</v>
      </c>
      <c r="AT389" s="198" t="s">
        <v>72</v>
      </c>
      <c r="AU389" s="198" t="s">
        <v>78</v>
      </c>
      <c r="AY389" s="190" t="s">
        <v>158</v>
      </c>
      <c r="BK389" s="199">
        <f>SUM(BK390:BK416)</f>
        <v>0</v>
      </c>
    </row>
    <row r="390" spans="2:65" s="1" customFormat="1" ht="38.25" customHeight="1">
      <c r="B390" s="202"/>
      <c r="C390" s="203" t="s">
        <v>554</v>
      </c>
      <c r="D390" s="203" t="s">
        <v>160</v>
      </c>
      <c r="E390" s="204" t="s">
        <v>3252</v>
      </c>
      <c r="F390" s="205" t="s">
        <v>3253</v>
      </c>
      <c r="G390" s="206" t="s">
        <v>163</v>
      </c>
      <c r="H390" s="207">
        <v>1334</v>
      </c>
      <c r="I390" s="208"/>
      <c r="J390" s="209">
        <f>ROUND(I390*H390,2)</f>
        <v>0</v>
      </c>
      <c r="K390" s="205" t="s">
        <v>5</v>
      </c>
      <c r="L390" s="47"/>
      <c r="M390" s="210" t="s">
        <v>5</v>
      </c>
      <c r="N390" s="211" t="s">
        <v>44</v>
      </c>
      <c r="O390" s="48"/>
      <c r="P390" s="212">
        <f>O390*H390</f>
        <v>0</v>
      </c>
      <c r="Q390" s="212">
        <v>0</v>
      </c>
      <c r="R390" s="212">
        <f>Q390*H390</f>
        <v>0</v>
      </c>
      <c r="S390" s="212">
        <v>0</v>
      </c>
      <c r="T390" s="213">
        <f>S390*H390</f>
        <v>0</v>
      </c>
      <c r="AR390" s="25" t="s">
        <v>88</v>
      </c>
      <c r="AT390" s="25" t="s">
        <v>160</v>
      </c>
      <c r="AU390" s="25" t="s">
        <v>82</v>
      </c>
      <c r="AY390" s="25" t="s">
        <v>158</v>
      </c>
      <c r="BE390" s="214">
        <f>IF(N390="základní",J390,0)</f>
        <v>0</v>
      </c>
      <c r="BF390" s="214">
        <f>IF(N390="snížená",J390,0)</f>
        <v>0</v>
      </c>
      <c r="BG390" s="214">
        <f>IF(N390="zákl. přenesená",J390,0)</f>
        <v>0</v>
      </c>
      <c r="BH390" s="214">
        <f>IF(N390="sníž. přenesená",J390,0)</f>
        <v>0</v>
      </c>
      <c r="BI390" s="214">
        <f>IF(N390="nulová",J390,0)</f>
        <v>0</v>
      </c>
      <c r="BJ390" s="25" t="s">
        <v>78</v>
      </c>
      <c r="BK390" s="214">
        <f>ROUND(I390*H390,2)</f>
        <v>0</v>
      </c>
      <c r="BL390" s="25" t="s">
        <v>88</v>
      </c>
      <c r="BM390" s="25" t="s">
        <v>3254</v>
      </c>
    </row>
    <row r="391" spans="2:51" s="11" customFormat="1" ht="13.5">
      <c r="B391" s="215"/>
      <c r="D391" s="216" t="s">
        <v>166</v>
      </c>
      <c r="E391" s="217" t="s">
        <v>5</v>
      </c>
      <c r="F391" s="218" t="s">
        <v>684</v>
      </c>
      <c r="H391" s="217" t="s">
        <v>5</v>
      </c>
      <c r="I391" s="219"/>
      <c r="L391" s="215"/>
      <c r="M391" s="220"/>
      <c r="N391" s="221"/>
      <c r="O391" s="221"/>
      <c r="P391" s="221"/>
      <c r="Q391" s="221"/>
      <c r="R391" s="221"/>
      <c r="S391" s="221"/>
      <c r="T391" s="222"/>
      <c r="AT391" s="217" t="s">
        <v>166</v>
      </c>
      <c r="AU391" s="217" t="s">
        <v>82</v>
      </c>
      <c r="AV391" s="11" t="s">
        <v>78</v>
      </c>
      <c r="AW391" s="11" t="s">
        <v>36</v>
      </c>
      <c r="AX391" s="11" t="s">
        <v>73</v>
      </c>
      <c r="AY391" s="217" t="s">
        <v>158</v>
      </c>
    </row>
    <row r="392" spans="2:51" s="12" customFormat="1" ht="13.5">
      <c r="B392" s="223"/>
      <c r="D392" s="216" t="s">
        <v>166</v>
      </c>
      <c r="E392" s="224" t="s">
        <v>5</v>
      </c>
      <c r="F392" s="225" t="s">
        <v>3255</v>
      </c>
      <c r="H392" s="226">
        <v>365</v>
      </c>
      <c r="I392" s="227"/>
      <c r="L392" s="223"/>
      <c r="M392" s="228"/>
      <c r="N392" s="229"/>
      <c r="O392" s="229"/>
      <c r="P392" s="229"/>
      <c r="Q392" s="229"/>
      <c r="R392" s="229"/>
      <c r="S392" s="229"/>
      <c r="T392" s="230"/>
      <c r="AT392" s="224" t="s">
        <v>166</v>
      </c>
      <c r="AU392" s="224" t="s">
        <v>82</v>
      </c>
      <c r="AV392" s="12" t="s">
        <v>82</v>
      </c>
      <c r="AW392" s="12" t="s">
        <v>36</v>
      </c>
      <c r="AX392" s="12" t="s">
        <v>73</v>
      </c>
      <c r="AY392" s="224" t="s">
        <v>158</v>
      </c>
    </row>
    <row r="393" spans="2:51" s="11" customFormat="1" ht="13.5">
      <c r="B393" s="215"/>
      <c r="D393" s="216" t="s">
        <v>166</v>
      </c>
      <c r="E393" s="217" t="s">
        <v>5</v>
      </c>
      <c r="F393" s="218" t="s">
        <v>687</v>
      </c>
      <c r="H393" s="217" t="s">
        <v>5</v>
      </c>
      <c r="I393" s="219"/>
      <c r="L393" s="215"/>
      <c r="M393" s="220"/>
      <c r="N393" s="221"/>
      <c r="O393" s="221"/>
      <c r="P393" s="221"/>
      <c r="Q393" s="221"/>
      <c r="R393" s="221"/>
      <c r="S393" s="221"/>
      <c r="T393" s="222"/>
      <c r="AT393" s="217" t="s">
        <v>166</v>
      </c>
      <c r="AU393" s="217" t="s">
        <v>82</v>
      </c>
      <c r="AV393" s="11" t="s">
        <v>78</v>
      </c>
      <c r="AW393" s="11" t="s">
        <v>36</v>
      </c>
      <c r="AX393" s="11" t="s">
        <v>73</v>
      </c>
      <c r="AY393" s="217" t="s">
        <v>158</v>
      </c>
    </row>
    <row r="394" spans="2:51" s="12" customFormat="1" ht="13.5">
      <c r="B394" s="223"/>
      <c r="D394" s="216" t="s">
        <v>166</v>
      </c>
      <c r="E394" s="224" t="s">
        <v>5</v>
      </c>
      <c r="F394" s="225" t="s">
        <v>2053</v>
      </c>
      <c r="H394" s="226">
        <v>205</v>
      </c>
      <c r="I394" s="227"/>
      <c r="L394" s="223"/>
      <c r="M394" s="228"/>
      <c r="N394" s="229"/>
      <c r="O394" s="229"/>
      <c r="P394" s="229"/>
      <c r="Q394" s="229"/>
      <c r="R394" s="229"/>
      <c r="S394" s="229"/>
      <c r="T394" s="230"/>
      <c r="AT394" s="224" t="s">
        <v>166</v>
      </c>
      <c r="AU394" s="224" t="s">
        <v>82</v>
      </c>
      <c r="AV394" s="12" t="s">
        <v>82</v>
      </c>
      <c r="AW394" s="12" t="s">
        <v>36</v>
      </c>
      <c r="AX394" s="12" t="s">
        <v>73</v>
      </c>
      <c r="AY394" s="224" t="s">
        <v>158</v>
      </c>
    </row>
    <row r="395" spans="2:51" s="11" customFormat="1" ht="13.5">
      <c r="B395" s="215"/>
      <c r="D395" s="216" t="s">
        <v>166</v>
      </c>
      <c r="E395" s="217" t="s">
        <v>5</v>
      </c>
      <c r="F395" s="218" t="s">
        <v>680</v>
      </c>
      <c r="H395" s="217" t="s">
        <v>5</v>
      </c>
      <c r="I395" s="219"/>
      <c r="L395" s="215"/>
      <c r="M395" s="220"/>
      <c r="N395" s="221"/>
      <c r="O395" s="221"/>
      <c r="P395" s="221"/>
      <c r="Q395" s="221"/>
      <c r="R395" s="221"/>
      <c r="S395" s="221"/>
      <c r="T395" s="222"/>
      <c r="AT395" s="217" t="s">
        <v>166</v>
      </c>
      <c r="AU395" s="217" t="s">
        <v>82</v>
      </c>
      <c r="AV395" s="11" t="s">
        <v>78</v>
      </c>
      <c r="AW395" s="11" t="s">
        <v>36</v>
      </c>
      <c r="AX395" s="11" t="s">
        <v>73</v>
      </c>
      <c r="AY395" s="217" t="s">
        <v>158</v>
      </c>
    </row>
    <row r="396" spans="2:51" s="12" customFormat="1" ht="13.5">
      <c r="B396" s="223"/>
      <c r="D396" s="216" t="s">
        <v>166</v>
      </c>
      <c r="E396" s="224" t="s">
        <v>5</v>
      </c>
      <c r="F396" s="225" t="s">
        <v>3256</v>
      </c>
      <c r="H396" s="226">
        <v>382</v>
      </c>
      <c r="I396" s="227"/>
      <c r="L396" s="223"/>
      <c r="M396" s="228"/>
      <c r="N396" s="229"/>
      <c r="O396" s="229"/>
      <c r="P396" s="229"/>
      <c r="Q396" s="229"/>
      <c r="R396" s="229"/>
      <c r="S396" s="229"/>
      <c r="T396" s="230"/>
      <c r="AT396" s="224" t="s">
        <v>166</v>
      </c>
      <c r="AU396" s="224" t="s">
        <v>82</v>
      </c>
      <c r="AV396" s="12" t="s">
        <v>82</v>
      </c>
      <c r="AW396" s="12" t="s">
        <v>36</v>
      </c>
      <c r="AX396" s="12" t="s">
        <v>73</v>
      </c>
      <c r="AY396" s="224" t="s">
        <v>158</v>
      </c>
    </row>
    <row r="397" spans="2:51" s="11" customFormat="1" ht="13.5">
      <c r="B397" s="215"/>
      <c r="D397" s="216" t="s">
        <v>166</v>
      </c>
      <c r="E397" s="217" t="s">
        <v>5</v>
      </c>
      <c r="F397" s="218" t="s">
        <v>287</v>
      </c>
      <c r="H397" s="217" t="s">
        <v>5</v>
      </c>
      <c r="I397" s="219"/>
      <c r="L397" s="215"/>
      <c r="M397" s="220"/>
      <c r="N397" s="221"/>
      <c r="O397" s="221"/>
      <c r="P397" s="221"/>
      <c r="Q397" s="221"/>
      <c r="R397" s="221"/>
      <c r="S397" s="221"/>
      <c r="T397" s="222"/>
      <c r="AT397" s="217" t="s">
        <v>166</v>
      </c>
      <c r="AU397" s="217" t="s">
        <v>82</v>
      </c>
      <c r="AV397" s="11" t="s">
        <v>78</v>
      </c>
      <c r="AW397" s="11" t="s">
        <v>36</v>
      </c>
      <c r="AX397" s="11" t="s">
        <v>73</v>
      </c>
      <c r="AY397" s="217" t="s">
        <v>158</v>
      </c>
    </row>
    <row r="398" spans="2:51" s="12" customFormat="1" ht="13.5">
      <c r="B398" s="223"/>
      <c r="D398" s="216" t="s">
        <v>166</v>
      </c>
      <c r="E398" s="224" t="s">
        <v>5</v>
      </c>
      <c r="F398" s="225" t="s">
        <v>3256</v>
      </c>
      <c r="H398" s="226">
        <v>382</v>
      </c>
      <c r="I398" s="227"/>
      <c r="L398" s="223"/>
      <c r="M398" s="228"/>
      <c r="N398" s="229"/>
      <c r="O398" s="229"/>
      <c r="P398" s="229"/>
      <c r="Q398" s="229"/>
      <c r="R398" s="229"/>
      <c r="S398" s="229"/>
      <c r="T398" s="230"/>
      <c r="AT398" s="224" t="s">
        <v>166</v>
      </c>
      <c r="AU398" s="224" t="s">
        <v>82</v>
      </c>
      <c r="AV398" s="12" t="s">
        <v>82</v>
      </c>
      <c r="AW398" s="12" t="s">
        <v>36</v>
      </c>
      <c r="AX398" s="12" t="s">
        <v>73</v>
      </c>
      <c r="AY398" s="224" t="s">
        <v>158</v>
      </c>
    </row>
    <row r="399" spans="2:51" s="13" customFormat="1" ht="13.5">
      <c r="B399" s="231"/>
      <c r="D399" s="216" t="s">
        <v>166</v>
      </c>
      <c r="E399" s="232" t="s">
        <v>5</v>
      </c>
      <c r="F399" s="233" t="s">
        <v>169</v>
      </c>
      <c r="H399" s="234">
        <v>1334</v>
      </c>
      <c r="I399" s="235"/>
      <c r="L399" s="231"/>
      <c r="M399" s="236"/>
      <c r="N399" s="237"/>
      <c r="O399" s="237"/>
      <c r="P399" s="237"/>
      <c r="Q399" s="237"/>
      <c r="R399" s="237"/>
      <c r="S399" s="237"/>
      <c r="T399" s="238"/>
      <c r="AT399" s="232" t="s">
        <v>166</v>
      </c>
      <c r="AU399" s="232" t="s">
        <v>82</v>
      </c>
      <c r="AV399" s="13" t="s">
        <v>88</v>
      </c>
      <c r="AW399" s="13" t="s">
        <v>36</v>
      </c>
      <c r="AX399" s="13" t="s">
        <v>78</v>
      </c>
      <c r="AY399" s="232" t="s">
        <v>158</v>
      </c>
    </row>
    <row r="400" spans="2:65" s="1" customFormat="1" ht="38.25" customHeight="1">
      <c r="B400" s="202"/>
      <c r="C400" s="203" t="s">
        <v>559</v>
      </c>
      <c r="D400" s="203" t="s">
        <v>160</v>
      </c>
      <c r="E400" s="204" t="s">
        <v>881</v>
      </c>
      <c r="F400" s="205" t="s">
        <v>882</v>
      </c>
      <c r="G400" s="206" t="s">
        <v>163</v>
      </c>
      <c r="H400" s="207">
        <v>248124</v>
      </c>
      <c r="I400" s="208"/>
      <c r="J400" s="209">
        <f>ROUND(I400*H400,2)</f>
        <v>0</v>
      </c>
      <c r="K400" s="205" t="s">
        <v>5</v>
      </c>
      <c r="L400" s="47"/>
      <c r="M400" s="210" t="s">
        <v>5</v>
      </c>
      <c r="N400" s="211" t="s">
        <v>44</v>
      </c>
      <c r="O400" s="48"/>
      <c r="P400" s="212">
        <f>O400*H400</f>
        <v>0</v>
      </c>
      <c r="Q400" s="212">
        <v>0</v>
      </c>
      <c r="R400" s="212">
        <f>Q400*H400</f>
        <v>0</v>
      </c>
      <c r="S400" s="212">
        <v>0</v>
      </c>
      <c r="T400" s="213">
        <f>S400*H400</f>
        <v>0</v>
      </c>
      <c r="AR400" s="25" t="s">
        <v>88</v>
      </c>
      <c r="AT400" s="25" t="s">
        <v>160</v>
      </c>
      <c r="AU400" s="25" t="s">
        <v>82</v>
      </c>
      <c r="AY400" s="25" t="s">
        <v>158</v>
      </c>
      <c r="BE400" s="214">
        <f>IF(N400="základní",J400,0)</f>
        <v>0</v>
      </c>
      <c r="BF400" s="214">
        <f>IF(N400="snížená",J400,0)</f>
        <v>0</v>
      </c>
      <c r="BG400" s="214">
        <f>IF(N400="zákl. přenesená",J400,0)</f>
        <v>0</v>
      </c>
      <c r="BH400" s="214">
        <f>IF(N400="sníž. přenesená",J400,0)</f>
        <v>0</v>
      </c>
      <c r="BI400" s="214">
        <f>IF(N400="nulová",J400,0)</f>
        <v>0</v>
      </c>
      <c r="BJ400" s="25" t="s">
        <v>78</v>
      </c>
      <c r="BK400" s="214">
        <f>ROUND(I400*H400,2)</f>
        <v>0</v>
      </c>
      <c r="BL400" s="25" t="s">
        <v>88</v>
      </c>
      <c r="BM400" s="25" t="s">
        <v>3257</v>
      </c>
    </row>
    <row r="401" spans="2:51" s="11" customFormat="1" ht="13.5">
      <c r="B401" s="215"/>
      <c r="D401" s="216" t="s">
        <v>166</v>
      </c>
      <c r="E401" s="217" t="s">
        <v>5</v>
      </c>
      <c r="F401" s="218" t="s">
        <v>884</v>
      </c>
      <c r="H401" s="217" t="s">
        <v>5</v>
      </c>
      <c r="I401" s="219"/>
      <c r="L401" s="215"/>
      <c r="M401" s="220"/>
      <c r="N401" s="221"/>
      <c r="O401" s="221"/>
      <c r="P401" s="221"/>
      <c r="Q401" s="221"/>
      <c r="R401" s="221"/>
      <c r="S401" s="221"/>
      <c r="T401" s="222"/>
      <c r="AT401" s="217" t="s">
        <v>166</v>
      </c>
      <c r="AU401" s="217" t="s">
        <v>82</v>
      </c>
      <c r="AV401" s="11" t="s">
        <v>78</v>
      </c>
      <c r="AW401" s="11" t="s">
        <v>36</v>
      </c>
      <c r="AX401" s="11" t="s">
        <v>73</v>
      </c>
      <c r="AY401" s="217" t="s">
        <v>158</v>
      </c>
    </row>
    <row r="402" spans="2:51" s="12" customFormat="1" ht="13.5">
      <c r="B402" s="223"/>
      <c r="D402" s="216" t="s">
        <v>166</v>
      </c>
      <c r="E402" s="224" t="s">
        <v>5</v>
      </c>
      <c r="F402" s="225" t="s">
        <v>3258</v>
      </c>
      <c r="H402" s="226">
        <v>248124</v>
      </c>
      <c r="I402" s="227"/>
      <c r="L402" s="223"/>
      <c r="M402" s="228"/>
      <c r="N402" s="229"/>
      <c r="O402" s="229"/>
      <c r="P402" s="229"/>
      <c r="Q402" s="229"/>
      <c r="R402" s="229"/>
      <c r="S402" s="229"/>
      <c r="T402" s="230"/>
      <c r="AT402" s="224" t="s">
        <v>166</v>
      </c>
      <c r="AU402" s="224" t="s">
        <v>82</v>
      </c>
      <c r="AV402" s="12" t="s">
        <v>82</v>
      </c>
      <c r="AW402" s="12" t="s">
        <v>36</v>
      </c>
      <c r="AX402" s="12" t="s">
        <v>73</v>
      </c>
      <c r="AY402" s="224" t="s">
        <v>158</v>
      </c>
    </row>
    <row r="403" spans="2:51" s="13" customFormat="1" ht="13.5">
      <c r="B403" s="231"/>
      <c r="D403" s="216" t="s">
        <v>166</v>
      </c>
      <c r="E403" s="232" t="s">
        <v>5</v>
      </c>
      <c r="F403" s="233" t="s">
        <v>169</v>
      </c>
      <c r="H403" s="234">
        <v>248124</v>
      </c>
      <c r="I403" s="235"/>
      <c r="L403" s="231"/>
      <c r="M403" s="236"/>
      <c r="N403" s="237"/>
      <c r="O403" s="237"/>
      <c r="P403" s="237"/>
      <c r="Q403" s="237"/>
      <c r="R403" s="237"/>
      <c r="S403" s="237"/>
      <c r="T403" s="238"/>
      <c r="AT403" s="232" t="s">
        <v>166</v>
      </c>
      <c r="AU403" s="232" t="s">
        <v>82</v>
      </c>
      <c r="AV403" s="13" t="s">
        <v>88</v>
      </c>
      <c r="AW403" s="13" t="s">
        <v>36</v>
      </c>
      <c r="AX403" s="13" t="s">
        <v>78</v>
      </c>
      <c r="AY403" s="232" t="s">
        <v>158</v>
      </c>
    </row>
    <row r="404" spans="2:65" s="1" customFormat="1" ht="38.25" customHeight="1">
      <c r="B404" s="202"/>
      <c r="C404" s="203" t="s">
        <v>580</v>
      </c>
      <c r="D404" s="203" t="s">
        <v>160</v>
      </c>
      <c r="E404" s="204" t="s">
        <v>3259</v>
      </c>
      <c r="F404" s="205" t="s">
        <v>3260</v>
      </c>
      <c r="G404" s="206" t="s">
        <v>163</v>
      </c>
      <c r="H404" s="207">
        <v>1334</v>
      </c>
      <c r="I404" s="208"/>
      <c r="J404" s="209">
        <f>ROUND(I404*H404,2)</f>
        <v>0</v>
      </c>
      <c r="K404" s="205" t="s">
        <v>5</v>
      </c>
      <c r="L404" s="47"/>
      <c r="M404" s="210" t="s">
        <v>5</v>
      </c>
      <c r="N404" s="211" t="s">
        <v>44</v>
      </c>
      <c r="O404" s="48"/>
      <c r="P404" s="212">
        <f>O404*H404</f>
        <v>0</v>
      </c>
      <c r="Q404" s="212">
        <v>0</v>
      </c>
      <c r="R404" s="212">
        <f>Q404*H404</f>
        <v>0</v>
      </c>
      <c r="S404" s="212">
        <v>0</v>
      </c>
      <c r="T404" s="213">
        <f>S404*H404</f>
        <v>0</v>
      </c>
      <c r="AR404" s="25" t="s">
        <v>88</v>
      </c>
      <c r="AT404" s="25" t="s">
        <v>160</v>
      </c>
      <c r="AU404" s="25" t="s">
        <v>82</v>
      </c>
      <c r="AY404" s="25" t="s">
        <v>158</v>
      </c>
      <c r="BE404" s="214">
        <f>IF(N404="základní",J404,0)</f>
        <v>0</v>
      </c>
      <c r="BF404" s="214">
        <f>IF(N404="snížená",J404,0)</f>
        <v>0</v>
      </c>
      <c r="BG404" s="214">
        <f>IF(N404="zákl. přenesená",J404,0)</f>
        <v>0</v>
      </c>
      <c r="BH404" s="214">
        <f>IF(N404="sníž. přenesená",J404,0)</f>
        <v>0</v>
      </c>
      <c r="BI404" s="214">
        <f>IF(N404="nulová",J404,0)</f>
        <v>0</v>
      </c>
      <c r="BJ404" s="25" t="s">
        <v>78</v>
      </c>
      <c r="BK404" s="214">
        <f>ROUND(I404*H404,2)</f>
        <v>0</v>
      </c>
      <c r="BL404" s="25" t="s">
        <v>88</v>
      </c>
      <c r="BM404" s="25" t="s">
        <v>3261</v>
      </c>
    </row>
    <row r="405" spans="2:65" s="1" customFormat="1" ht="25.5" customHeight="1">
      <c r="B405" s="202"/>
      <c r="C405" s="203" t="s">
        <v>584</v>
      </c>
      <c r="D405" s="203" t="s">
        <v>160</v>
      </c>
      <c r="E405" s="204" t="s">
        <v>891</v>
      </c>
      <c r="F405" s="205" t="s">
        <v>892</v>
      </c>
      <c r="G405" s="206" t="s">
        <v>163</v>
      </c>
      <c r="H405" s="207">
        <v>1334</v>
      </c>
      <c r="I405" s="208"/>
      <c r="J405" s="209">
        <f>ROUND(I405*H405,2)</f>
        <v>0</v>
      </c>
      <c r="K405" s="205" t="s">
        <v>5</v>
      </c>
      <c r="L405" s="47"/>
      <c r="M405" s="210" t="s">
        <v>5</v>
      </c>
      <c r="N405" s="211" t="s">
        <v>44</v>
      </c>
      <c r="O405" s="48"/>
      <c r="P405" s="212">
        <f>O405*H405</f>
        <v>0</v>
      </c>
      <c r="Q405" s="212">
        <v>0</v>
      </c>
      <c r="R405" s="212">
        <f>Q405*H405</f>
        <v>0</v>
      </c>
      <c r="S405" s="212">
        <v>0</v>
      </c>
      <c r="T405" s="213">
        <f>S405*H405</f>
        <v>0</v>
      </c>
      <c r="AR405" s="25" t="s">
        <v>88</v>
      </c>
      <c r="AT405" s="25" t="s">
        <v>160</v>
      </c>
      <c r="AU405" s="25" t="s">
        <v>82</v>
      </c>
      <c r="AY405" s="25" t="s">
        <v>158</v>
      </c>
      <c r="BE405" s="214">
        <f>IF(N405="základní",J405,0)</f>
        <v>0</v>
      </c>
      <c r="BF405" s="214">
        <f>IF(N405="snížená",J405,0)</f>
        <v>0</v>
      </c>
      <c r="BG405" s="214">
        <f>IF(N405="zákl. přenesená",J405,0)</f>
        <v>0</v>
      </c>
      <c r="BH405" s="214">
        <f>IF(N405="sníž. přenesená",J405,0)</f>
        <v>0</v>
      </c>
      <c r="BI405" s="214">
        <f>IF(N405="nulová",J405,0)</f>
        <v>0</v>
      </c>
      <c r="BJ405" s="25" t="s">
        <v>78</v>
      </c>
      <c r="BK405" s="214">
        <f>ROUND(I405*H405,2)</f>
        <v>0</v>
      </c>
      <c r="BL405" s="25" t="s">
        <v>88</v>
      </c>
      <c r="BM405" s="25" t="s">
        <v>3262</v>
      </c>
    </row>
    <row r="406" spans="2:65" s="1" customFormat="1" ht="25.5" customHeight="1">
      <c r="B406" s="202"/>
      <c r="C406" s="203" t="s">
        <v>325</v>
      </c>
      <c r="D406" s="203" t="s">
        <v>160</v>
      </c>
      <c r="E406" s="204" t="s">
        <v>895</v>
      </c>
      <c r="F406" s="205" t="s">
        <v>896</v>
      </c>
      <c r="G406" s="206" t="s">
        <v>163</v>
      </c>
      <c r="H406" s="207">
        <v>248124</v>
      </c>
      <c r="I406" s="208"/>
      <c r="J406" s="209">
        <f>ROUND(I406*H406,2)</f>
        <v>0</v>
      </c>
      <c r="K406" s="205" t="s">
        <v>5</v>
      </c>
      <c r="L406" s="47"/>
      <c r="M406" s="210" t="s">
        <v>5</v>
      </c>
      <c r="N406" s="211" t="s">
        <v>44</v>
      </c>
      <c r="O406" s="48"/>
      <c r="P406" s="212">
        <f>O406*H406</f>
        <v>0</v>
      </c>
      <c r="Q406" s="212">
        <v>0</v>
      </c>
      <c r="R406" s="212">
        <f>Q406*H406</f>
        <v>0</v>
      </c>
      <c r="S406" s="212">
        <v>0</v>
      </c>
      <c r="T406" s="213">
        <f>S406*H406</f>
        <v>0</v>
      </c>
      <c r="AR406" s="25" t="s">
        <v>88</v>
      </c>
      <c r="AT406" s="25" t="s">
        <v>160</v>
      </c>
      <c r="AU406" s="25" t="s">
        <v>82</v>
      </c>
      <c r="AY406" s="25" t="s">
        <v>158</v>
      </c>
      <c r="BE406" s="214">
        <f>IF(N406="základní",J406,0)</f>
        <v>0</v>
      </c>
      <c r="BF406" s="214">
        <f>IF(N406="snížená",J406,0)</f>
        <v>0</v>
      </c>
      <c r="BG406" s="214">
        <f>IF(N406="zákl. přenesená",J406,0)</f>
        <v>0</v>
      </c>
      <c r="BH406" s="214">
        <f>IF(N406="sníž. přenesená",J406,0)</f>
        <v>0</v>
      </c>
      <c r="BI406" s="214">
        <f>IF(N406="nulová",J406,0)</f>
        <v>0</v>
      </c>
      <c r="BJ406" s="25" t="s">
        <v>78</v>
      </c>
      <c r="BK406" s="214">
        <f>ROUND(I406*H406,2)</f>
        <v>0</v>
      </c>
      <c r="BL406" s="25" t="s">
        <v>88</v>
      </c>
      <c r="BM406" s="25" t="s">
        <v>3263</v>
      </c>
    </row>
    <row r="407" spans="2:65" s="1" customFormat="1" ht="25.5" customHeight="1">
      <c r="B407" s="202"/>
      <c r="C407" s="203" t="s">
        <v>425</v>
      </c>
      <c r="D407" s="203" t="s">
        <v>160</v>
      </c>
      <c r="E407" s="204" t="s">
        <v>899</v>
      </c>
      <c r="F407" s="205" t="s">
        <v>900</v>
      </c>
      <c r="G407" s="206" t="s">
        <v>163</v>
      </c>
      <c r="H407" s="207">
        <v>1334</v>
      </c>
      <c r="I407" s="208"/>
      <c r="J407" s="209">
        <f>ROUND(I407*H407,2)</f>
        <v>0</v>
      </c>
      <c r="K407" s="205" t="s">
        <v>5</v>
      </c>
      <c r="L407" s="47"/>
      <c r="M407" s="210" t="s">
        <v>5</v>
      </c>
      <c r="N407" s="211" t="s">
        <v>44</v>
      </c>
      <c r="O407" s="48"/>
      <c r="P407" s="212">
        <f>O407*H407</f>
        <v>0</v>
      </c>
      <c r="Q407" s="212">
        <v>0</v>
      </c>
      <c r="R407" s="212">
        <f>Q407*H407</f>
        <v>0</v>
      </c>
      <c r="S407" s="212">
        <v>0</v>
      </c>
      <c r="T407" s="213">
        <f>S407*H407</f>
        <v>0</v>
      </c>
      <c r="AR407" s="25" t="s">
        <v>88</v>
      </c>
      <c r="AT407" s="25" t="s">
        <v>160</v>
      </c>
      <c r="AU407" s="25" t="s">
        <v>82</v>
      </c>
      <c r="AY407" s="25" t="s">
        <v>158</v>
      </c>
      <c r="BE407" s="214">
        <f>IF(N407="základní",J407,0)</f>
        <v>0</v>
      </c>
      <c r="BF407" s="214">
        <f>IF(N407="snížená",J407,0)</f>
        <v>0</v>
      </c>
      <c r="BG407" s="214">
        <f>IF(N407="zákl. přenesená",J407,0)</f>
        <v>0</v>
      </c>
      <c r="BH407" s="214">
        <f>IF(N407="sníž. přenesená",J407,0)</f>
        <v>0</v>
      </c>
      <c r="BI407" s="214">
        <f>IF(N407="nulová",J407,0)</f>
        <v>0</v>
      </c>
      <c r="BJ407" s="25" t="s">
        <v>78</v>
      </c>
      <c r="BK407" s="214">
        <f>ROUND(I407*H407,2)</f>
        <v>0</v>
      </c>
      <c r="BL407" s="25" t="s">
        <v>88</v>
      </c>
      <c r="BM407" s="25" t="s">
        <v>3264</v>
      </c>
    </row>
    <row r="408" spans="2:65" s="1" customFormat="1" ht="38.25" customHeight="1">
      <c r="B408" s="202"/>
      <c r="C408" s="203" t="s">
        <v>620</v>
      </c>
      <c r="D408" s="203" t="s">
        <v>160</v>
      </c>
      <c r="E408" s="204" t="s">
        <v>3265</v>
      </c>
      <c r="F408" s="205" t="s">
        <v>3266</v>
      </c>
      <c r="G408" s="206" t="s">
        <v>853</v>
      </c>
      <c r="H408" s="207">
        <v>2</v>
      </c>
      <c r="I408" s="208"/>
      <c r="J408" s="209">
        <f>ROUND(I408*H408,2)</f>
        <v>0</v>
      </c>
      <c r="K408" s="205" t="s">
        <v>5</v>
      </c>
      <c r="L408" s="47"/>
      <c r="M408" s="210" t="s">
        <v>5</v>
      </c>
      <c r="N408" s="211" t="s">
        <v>44</v>
      </c>
      <c r="O408" s="48"/>
      <c r="P408" s="212">
        <f>O408*H408</f>
        <v>0</v>
      </c>
      <c r="Q408" s="212">
        <v>0</v>
      </c>
      <c r="R408" s="212">
        <f>Q408*H408</f>
        <v>0</v>
      </c>
      <c r="S408" s="212">
        <v>0</v>
      </c>
      <c r="T408" s="213">
        <f>S408*H408</f>
        <v>0</v>
      </c>
      <c r="AR408" s="25" t="s">
        <v>88</v>
      </c>
      <c r="AT408" s="25" t="s">
        <v>160</v>
      </c>
      <c r="AU408" s="25" t="s">
        <v>82</v>
      </c>
      <c r="AY408" s="25" t="s">
        <v>158</v>
      </c>
      <c r="BE408" s="214">
        <f>IF(N408="základní",J408,0)</f>
        <v>0</v>
      </c>
      <c r="BF408" s="214">
        <f>IF(N408="snížená",J408,0)</f>
        <v>0</v>
      </c>
      <c r="BG408" s="214">
        <f>IF(N408="zákl. přenesená",J408,0)</f>
        <v>0</v>
      </c>
      <c r="BH408" s="214">
        <f>IF(N408="sníž. přenesená",J408,0)</f>
        <v>0</v>
      </c>
      <c r="BI408" s="214">
        <f>IF(N408="nulová",J408,0)</f>
        <v>0</v>
      </c>
      <c r="BJ408" s="25" t="s">
        <v>78</v>
      </c>
      <c r="BK408" s="214">
        <f>ROUND(I408*H408,2)</f>
        <v>0</v>
      </c>
      <c r="BL408" s="25" t="s">
        <v>88</v>
      </c>
      <c r="BM408" s="25" t="s">
        <v>3267</v>
      </c>
    </row>
    <row r="409" spans="2:51" s="11" customFormat="1" ht="13.5">
      <c r="B409" s="215"/>
      <c r="D409" s="216" t="s">
        <v>166</v>
      </c>
      <c r="E409" s="217" t="s">
        <v>5</v>
      </c>
      <c r="F409" s="218" t="s">
        <v>3268</v>
      </c>
      <c r="H409" s="217" t="s">
        <v>5</v>
      </c>
      <c r="I409" s="219"/>
      <c r="L409" s="215"/>
      <c r="M409" s="220"/>
      <c r="N409" s="221"/>
      <c r="O409" s="221"/>
      <c r="P409" s="221"/>
      <c r="Q409" s="221"/>
      <c r="R409" s="221"/>
      <c r="S409" s="221"/>
      <c r="T409" s="222"/>
      <c r="AT409" s="217" t="s">
        <v>166</v>
      </c>
      <c r="AU409" s="217" t="s">
        <v>82</v>
      </c>
      <c r="AV409" s="11" t="s">
        <v>78</v>
      </c>
      <c r="AW409" s="11" t="s">
        <v>36</v>
      </c>
      <c r="AX409" s="11" t="s">
        <v>73</v>
      </c>
      <c r="AY409" s="217" t="s">
        <v>158</v>
      </c>
    </row>
    <row r="410" spans="2:51" s="12" customFormat="1" ht="13.5">
      <c r="B410" s="223"/>
      <c r="D410" s="216" t="s">
        <v>166</v>
      </c>
      <c r="E410" s="224" t="s">
        <v>5</v>
      </c>
      <c r="F410" s="225" t="s">
        <v>82</v>
      </c>
      <c r="H410" s="226">
        <v>2</v>
      </c>
      <c r="I410" s="227"/>
      <c r="L410" s="223"/>
      <c r="M410" s="228"/>
      <c r="N410" s="229"/>
      <c r="O410" s="229"/>
      <c r="P410" s="229"/>
      <c r="Q410" s="229"/>
      <c r="R410" s="229"/>
      <c r="S410" s="229"/>
      <c r="T410" s="230"/>
      <c r="AT410" s="224" t="s">
        <v>166</v>
      </c>
      <c r="AU410" s="224" t="s">
        <v>82</v>
      </c>
      <c r="AV410" s="12" t="s">
        <v>82</v>
      </c>
      <c r="AW410" s="12" t="s">
        <v>36</v>
      </c>
      <c r="AX410" s="12" t="s">
        <v>73</v>
      </c>
      <c r="AY410" s="224" t="s">
        <v>158</v>
      </c>
    </row>
    <row r="411" spans="2:51" s="13" customFormat="1" ht="13.5">
      <c r="B411" s="231"/>
      <c r="D411" s="216" t="s">
        <v>166</v>
      </c>
      <c r="E411" s="232" t="s">
        <v>5</v>
      </c>
      <c r="F411" s="233" t="s">
        <v>169</v>
      </c>
      <c r="H411" s="234">
        <v>2</v>
      </c>
      <c r="I411" s="235"/>
      <c r="L411" s="231"/>
      <c r="M411" s="236"/>
      <c r="N411" s="237"/>
      <c r="O411" s="237"/>
      <c r="P411" s="237"/>
      <c r="Q411" s="237"/>
      <c r="R411" s="237"/>
      <c r="S411" s="237"/>
      <c r="T411" s="238"/>
      <c r="AT411" s="232" t="s">
        <v>166</v>
      </c>
      <c r="AU411" s="232" t="s">
        <v>82</v>
      </c>
      <c r="AV411" s="13" t="s">
        <v>88</v>
      </c>
      <c r="AW411" s="13" t="s">
        <v>36</v>
      </c>
      <c r="AX411" s="13" t="s">
        <v>78</v>
      </c>
      <c r="AY411" s="232" t="s">
        <v>158</v>
      </c>
    </row>
    <row r="412" spans="2:65" s="1" customFormat="1" ht="38.25" customHeight="1">
      <c r="B412" s="202"/>
      <c r="C412" s="203" t="s">
        <v>625</v>
      </c>
      <c r="D412" s="203" t="s">
        <v>160</v>
      </c>
      <c r="E412" s="204" t="s">
        <v>3269</v>
      </c>
      <c r="F412" s="205" t="s">
        <v>3270</v>
      </c>
      <c r="G412" s="206" t="s">
        <v>853</v>
      </c>
      <c r="H412" s="207">
        <v>40</v>
      </c>
      <c r="I412" s="208"/>
      <c r="J412" s="209">
        <f>ROUND(I412*H412,2)</f>
        <v>0</v>
      </c>
      <c r="K412" s="205" t="s">
        <v>5</v>
      </c>
      <c r="L412" s="47"/>
      <c r="M412" s="210" t="s">
        <v>5</v>
      </c>
      <c r="N412" s="211" t="s">
        <v>44</v>
      </c>
      <c r="O412" s="48"/>
      <c r="P412" s="212">
        <f>O412*H412</f>
        <v>0</v>
      </c>
      <c r="Q412" s="212">
        <v>0</v>
      </c>
      <c r="R412" s="212">
        <f>Q412*H412</f>
        <v>0</v>
      </c>
      <c r="S412" s="212">
        <v>0</v>
      </c>
      <c r="T412" s="213">
        <f>S412*H412</f>
        <v>0</v>
      </c>
      <c r="AR412" s="25" t="s">
        <v>88</v>
      </c>
      <c r="AT412" s="25" t="s">
        <v>160</v>
      </c>
      <c r="AU412" s="25" t="s">
        <v>82</v>
      </c>
      <c r="AY412" s="25" t="s">
        <v>158</v>
      </c>
      <c r="BE412" s="214">
        <f>IF(N412="základní",J412,0)</f>
        <v>0</v>
      </c>
      <c r="BF412" s="214">
        <f>IF(N412="snížená",J412,0)</f>
        <v>0</v>
      </c>
      <c r="BG412" s="214">
        <f>IF(N412="zákl. přenesená",J412,0)</f>
        <v>0</v>
      </c>
      <c r="BH412" s="214">
        <f>IF(N412="sníž. přenesená",J412,0)</f>
        <v>0</v>
      </c>
      <c r="BI412" s="214">
        <f>IF(N412="nulová",J412,0)</f>
        <v>0</v>
      </c>
      <c r="BJ412" s="25" t="s">
        <v>78</v>
      </c>
      <c r="BK412" s="214">
        <f>ROUND(I412*H412,2)</f>
        <v>0</v>
      </c>
      <c r="BL412" s="25" t="s">
        <v>88</v>
      </c>
      <c r="BM412" s="25" t="s">
        <v>3271</v>
      </c>
    </row>
    <row r="413" spans="2:51" s="11" customFormat="1" ht="13.5">
      <c r="B413" s="215"/>
      <c r="D413" s="216" t="s">
        <v>166</v>
      </c>
      <c r="E413" s="217" t="s">
        <v>5</v>
      </c>
      <c r="F413" s="218" t="s">
        <v>509</v>
      </c>
      <c r="H413" s="217" t="s">
        <v>5</v>
      </c>
      <c r="I413" s="219"/>
      <c r="L413" s="215"/>
      <c r="M413" s="220"/>
      <c r="N413" s="221"/>
      <c r="O413" s="221"/>
      <c r="P413" s="221"/>
      <c r="Q413" s="221"/>
      <c r="R413" s="221"/>
      <c r="S413" s="221"/>
      <c r="T413" s="222"/>
      <c r="AT413" s="217" t="s">
        <v>166</v>
      </c>
      <c r="AU413" s="217" t="s">
        <v>82</v>
      </c>
      <c r="AV413" s="11" t="s">
        <v>78</v>
      </c>
      <c r="AW413" s="11" t="s">
        <v>36</v>
      </c>
      <c r="AX413" s="11" t="s">
        <v>73</v>
      </c>
      <c r="AY413" s="217" t="s">
        <v>158</v>
      </c>
    </row>
    <row r="414" spans="2:51" s="12" customFormat="1" ht="13.5">
      <c r="B414" s="223"/>
      <c r="D414" s="216" t="s">
        <v>166</v>
      </c>
      <c r="E414" s="224" t="s">
        <v>5</v>
      </c>
      <c r="F414" s="225" t="s">
        <v>3272</v>
      </c>
      <c r="H414" s="226">
        <v>40</v>
      </c>
      <c r="I414" s="227"/>
      <c r="L414" s="223"/>
      <c r="M414" s="228"/>
      <c r="N414" s="229"/>
      <c r="O414" s="229"/>
      <c r="P414" s="229"/>
      <c r="Q414" s="229"/>
      <c r="R414" s="229"/>
      <c r="S414" s="229"/>
      <c r="T414" s="230"/>
      <c r="AT414" s="224" t="s">
        <v>166</v>
      </c>
      <c r="AU414" s="224" t="s">
        <v>82</v>
      </c>
      <c r="AV414" s="12" t="s">
        <v>82</v>
      </c>
      <c r="AW414" s="12" t="s">
        <v>36</v>
      </c>
      <c r="AX414" s="12" t="s">
        <v>73</v>
      </c>
      <c r="AY414" s="224" t="s">
        <v>158</v>
      </c>
    </row>
    <row r="415" spans="2:51" s="13" customFormat="1" ht="13.5">
      <c r="B415" s="231"/>
      <c r="D415" s="216" t="s">
        <v>166</v>
      </c>
      <c r="E415" s="232" t="s">
        <v>5</v>
      </c>
      <c r="F415" s="233" t="s">
        <v>169</v>
      </c>
      <c r="H415" s="234">
        <v>40</v>
      </c>
      <c r="I415" s="235"/>
      <c r="L415" s="231"/>
      <c r="M415" s="236"/>
      <c r="N415" s="237"/>
      <c r="O415" s="237"/>
      <c r="P415" s="237"/>
      <c r="Q415" s="237"/>
      <c r="R415" s="237"/>
      <c r="S415" s="237"/>
      <c r="T415" s="238"/>
      <c r="AT415" s="232" t="s">
        <v>166</v>
      </c>
      <c r="AU415" s="232" t="s">
        <v>82</v>
      </c>
      <c r="AV415" s="13" t="s">
        <v>88</v>
      </c>
      <c r="AW415" s="13" t="s">
        <v>36</v>
      </c>
      <c r="AX415" s="13" t="s">
        <v>78</v>
      </c>
      <c r="AY415" s="232" t="s">
        <v>158</v>
      </c>
    </row>
    <row r="416" spans="2:65" s="1" customFormat="1" ht="38.25" customHeight="1">
      <c r="B416" s="202"/>
      <c r="C416" s="203" t="s">
        <v>1181</v>
      </c>
      <c r="D416" s="203" t="s">
        <v>160</v>
      </c>
      <c r="E416" s="204" t="s">
        <v>3273</v>
      </c>
      <c r="F416" s="205" t="s">
        <v>3274</v>
      </c>
      <c r="G416" s="206" t="s">
        <v>853</v>
      </c>
      <c r="H416" s="207">
        <v>2</v>
      </c>
      <c r="I416" s="208"/>
      <c r="J416" s="209">
        <f>ROUND(I416*H416,2)</f>
        <v>0</v>
      </c>
      <c r="K416" s="205" t="s">
        <v>172</v>
      </c>
      <c r="L416" s="47"/>
      <c r="M416" s="210" t="s">
        <v>5</v>
      </c>
      <c r="N416" s="211" t="s">
        <v>44</v>
      </c>
      <c r="O416" s="48"/>
      <c r="P416" s="212">
        <f>O416*H416</f>
        <v>0</v>
      </c>
      <c r="Q416" s="212">
        <v>0</v>
      </c>
      <c r="R416" s="212">
        <f>Q416*H416</f>
        <v>0</v>
      </c>
      <c r="S416" s="212">
        <v>0</v>
      </c>
      <c r="T416" s="213">
        <f>S416*H416</f>
        <v>0</v>
      </c>
      <c r="AR416" s="25" t="s">
        <v>88</v>
      </c>
      <c r="AT416" s="25" t="s">
        <v>160</v>
      </c>
      <c r="AU416" s="25" t="s">
        <v>82</v>
      </c>
      <c r="AY416" s="25" t="s">
        <v>158</v>
      </c>
      <c r="BE416" s="214">
        <f>IF(N416="základní",J416,0)</f>
        <v>0</v>
      </c>
      <c r="BF416" s="214">
        <f>IF(N416="snížená",J416,0)</f>
        <v>0</v>
      </c>
      <c r="BG416" s="214">
        <f>IF(N416="zákl. přenesená",J416,0)</f>
        <v>0</v>
      </c>
      <c r="BH416" s="214">
        <f>IF(N416="sníž. přenesená",J416,0)</f>
        <v>0</v>
      </c>
      <c r="BI416" s="214">
        <f>IF(N416="nulová",J416,0)</f>
        <v>0</v>
      </c>
      <c r="BJ416" s="25" t="s">
        <v>78</v>
      </c>
      <c r="BK416" s="214">
        <f>ROUND(I416*H416,2)</f>
        <v>0</v>
      </c>
      <c r="BL416" s="25" t="s">
        <v>88</v>
      </c>
      <c r="BM416" s="25" t="s">
        <v>3275</v>
      </c>
    </row>
    <row r="417" spans="2:63" s="10" customFormat="1" ht="29.85" customHeight="1">
      <c r="B417" s="189"/>
      <c r="D417" s="190" t="s">
        <v>72</v>
      </c>
      <c r="E417" s="200" t="s">
        <v>863</v>
      </c>
      <c r="F417" s="200" t="s">
        <v>908</v>
      </c>
      <c r="I417" s="192"/>
      <c r="J417" s="201">
        <f>BK417</f>
        <v>0</v>
      </c>
      <c r="L417" s="189"/>
      <c r="M417" s="194"/>
      <c r="N417" s="195"/>
      <c r="O417" s="195"/>
      <c r="P417" s="196">
        <f>SUM(P418:P468)</f>
        <v>0</v>
      </c>
      <c r="Q417" s="195"/>
      <c r="R417" s="196">
        <f>SUM(R418:R468)</f>
        <v>0</v>
      </c>
      <c r="S417" s="195"/>
      <c r="T417" s="197">
        <f>SUM(T418:T468)</f>
        <v>0</v>
      </c>
      <c r="AR417" s="190" t="s">
        <v>78</v>
      </c>
      <c r="AT417" s="198" t="s">
        <v>72</v>
      </c>
      <c r="AU417" s="198" t="s">
        <v>78</v>
      </c>
      <c r="AY417" s="190" t="s">
        <v>158</v>
      </c>
      <c r="BK417" s="199">
        <f>SUM(BK418:BK468)</f>
        <v>0</v>
      </c>
    </row>
    <row r="418" spans="2:65" s="1" customFormat="1" ht="25.5" customHeight="1">
      <c r="B418" s="202"/>
      <c r="C418" s="203" t="s">
        <v>630</v>
      </c>
      <c r="D418" s="203" t="s">
        <v>160</v>
      </c>
      <c r="E418" s="204" t="s">
        <v>910</v>
      </c>
      <c r="F418" s="205" t="s">
        <v>911</v>
      </c>
      <c r="G418" s="206" t="s">
        <v>304</v>
      </c>
      <c r="H418" s="207">
        <v>62.3</v>
      </c>
      <c r="I418" s="208"/>
      <c r="J418" s="209">
        <f>ROUND(I418*H418,2)</f>
        <v>0</v>
      </c>
      <c r="K418" s="205" t="s">
        <v>164</v>
      </c>
      <c r="L418" s="47"/>
      <c r="M418" s="210" t="s">
        <v>5</v>
      </c>
      <c r="N418" s="211" t="s">
        <v>44</v>
      </c>
      <c r="O418" s="48"/>
      <c r="P418" s="212">
        <f>O418*H418</f>
        <v>0</v>
      </c>
      <c r="Q418" s="212">
        <v>0</v>
      </c>
      <c r="R418" s="212">
        <f>Q418*H418</f>
        <v>0</v>
      </c>
      <c r="S418" s="212">
        <v>0</v>
      </c>
      <c r="T418" s="213">
        <f>S418*H418</f>
        <v>0</v>
      </c>
      <c r="AR418" s="25" t="s">
        <v>88</v>
      </c>
      <c r="AT418" s="25" t="s">
        <v>160</v>
      </c>
      <c r="AU418" s="25" t="s">
        <v>82</v>
      </c>
      <c r="AY418" s="25" t="s">
        <v>158</v>
      </c>
      <c r="BE418" s="214">
        <f>IF(N418="základní",J418,0)</f>
        <v>0</v>
      </c>
      <c r="BF418" s="214">
        <f>IF(N418="snížená",J418,0)</f>
        <v>0</v>
      </c>
      <c r="BG418" s="214">
        <f>IF(N418="zákl. přenesená",J418,0)</f>
        <v>0</v>
      </c>
      <c r="BH418" s="214">
        <f>IF(N418="sníž. přenesená",J418,0)</f>
        <v>0</v>
      </c>
      <c r="BI418" s="214">
        <f>IF(N418="nulová",J418,0)</f>
        <v>0</v>
      </c>
      <c r="BJ418" s="25" t="s">
        <v>78</v>
      </c>
      <c r="BK418" s="214">
        <f>ROUND(I418*H418,2)</f>
        <v>0</v>
      </c>
      <c r="BL418" s="25" t="s">
        <v>88</v>
      </c>
      <c r="BM418" s="25" t="s">
        <v>3276</v>
      </c>
    </row>
    <row r="419" spans="2:51" s="11" customFormat="1" ht="13.5">
      <c r="B419" s="215"/>
      <c r="D419" s="216" t="s">
        <v>166</v>
      </c>
      <c r="E419" s="217" t="s">
        <v>5</v>
      </c>
      <c r="F419" s="218" t="s">
        <v>2371</v>
      </c>
      <c r="H419" s="217" t="s">
        <v>5</v>
      </c>
      <c r="I419" s="219"/>
      <c r="L419" s="215"/>
      <c r="M419" s="220"/>
      <c r="N419" s="221"/>
      <c r="O419" s="221"/>
      <c r="P419" s="221"/>
      <c r="Q419" s="221"/>
      <c r="R419" s="221"/>
      <c r="S419" s="221"/>
      <c r="T419" s="222"/>
      <c r="AT419" s="217" t="s">
        <v>166</v>
      </c>
      <c r="AU419" s="217" t="s">
        <v>82</v>
      </c>
      <c r="AV419" s="11" t="s">
        <v>78</v>
      </c>
      <c r="AW419" s="11" t="s">
        <v>36</v>
      </c>
      <c r="AX419" s="11" t="s">
        <v>73</v>
      </c>
      <c r="AY419" s="217" t="s">
        <v>158</v>
      </c>
    </row>
    <row r="420" spans="2:51" s="12" customFormat="1" ht="13.5">
      <c r="B420" s="223"/>
      <c r="D420" s="216" t="s">
        <v>166</v>
      </c>
      <c r="E420" s="224" t="s">
        <v>5</v>
      </c>
      <c r="F420" s="225" t="s">
        <v>3277</v>
      </c>
      <c r="H420" s="226">
        <v>18.8</v>
      </c>
      <c r="I420" s="227"/>
      <c r="L420" s="223"/>
      <c r="M420" s="228"/>
      <c r="N420" s="229"/>
      <c r="O420" s="229"/>
      <c r="P420" s="229"/>
      <c r="Q420" s="229"/>
      <c r="R420" s="229"/>
      <c r="S420" s="229"/>
      <c r="T420" s="230"/>
      <c r="AT420" s="224" t="s">
        <v>166</v>
      </c>
      <c r="AU420" s="224" t="s">
        <v>82</v>
      </c>
      <c r="AV420" s="12" t="s">
        <v>82</v>
      </c>
      <c r="AW420" s="12" t="s">
        <v>36</v>
      </c>
      <c r="AX420" s="12" t="s">
        <v>73</v>
      </c>
      <c r="AY420" s="224" t="s">
        <v>158</v>
      </c>
    </row>
    <row r="421" spans="2:51" s="12" customFormat="1" ht="13.5">
      <c r="B421" s="223"/>
      <c r="D421" s="216" t="s">
        <v>166</v>
      </c>
      <c r="E421" s="224" t="s">
        <v>5</v>
      </c>
      <c r="F421" s="225" t="s">
        <v>3278</v>
      </c>
      <c r="H421" s="226">
        <v>43.5</v>
      </c>
      <c r="I421" s="227"/>
      <c r="L421" s="223"/>
      <c r="M421" s="228"/>
      <c r="N421" s="229"/>
      <c r="O421" s="229"/>
      <c r="P421" s="229"/>
      <c r="Q421" s="229"/>
      <c r="R421" s="229"/>
      <c r="S421" s="229"/>
      <c r="T421" s="230"/>
      <c r="AT421" s="224" t="s">
        <v>166</v>
      </c>
      <c r="AU421" s="224" t="s">
        <v>82</v>
      </c>
      <c r="AV421" s="12" t="s">
        <v>82</v>
      </c>
      <c r="AW421" s="12" t="s">
        <v>36</v>
      </c>
      <c r="AX421" s="12" t="s">
        <v>73</v>
      </c>
      <c r="AY421" s="224" t="s">
        <v>158</v>
      </c>
    </row>
    <row r="422" spans="2:51" s="13" customFormat="1" ht="13.5">
      <c r="B422" s="231"/>
      <c r="D422" s="216" t="s">
        <v>166</v>
      </c>
      <c r="E422" s="232" t="s">
        <v>5</v>
      </c>
      <c r="F422" s="233" t="s">
        <v>169</v>
      </c>
      <c r="H422" s="234">
        <v>62.3</v>
      </c>
      <c r="I422" s="235"/>
      <c r="L422" s="231"/>
      <c r="M422" s="236"/>
      <c r="N422" s="237"/>
      <c r="O422" s="237"/>
      <c r="P422" s="237"/>
      <c r="Q422" s="237"/>
      <c r="R422" s="237"/>
      <c r="S422" s="237"/>
      <c r="T422" s="238"/>
      <c r="AT422" s="232" t="s">
        <v>166</v>
      </c>
      <c r="AU422" s="232" t="s">
        <v>82</v>
      </c>
      <c r="AV422" s="13" t="s">
        <v>88</v>
      </c>
      <c r="AW422" s="13" t="s">
        <v>36</v>
      </c>
      <c r="AX422" s="13" t="s">
        <v>78</v>
      </c>
      <c r="AY422" s="232" t="s">
        <v>158</v>
      </c>
    </row>
    <row r="423" spans="2:65" s="1" customFormat="1" ht="25.5" customHeight="1">
      <c r="B423" s="202"/>
      <c r="C423" s="203" t="s">
        <v>638</v>
      </c>
      <c r="D423" s="203" t="s">
        <v>160</v>
      </c>
      <c r="E423" s="204" t="s">
        <v>3279</v>
      </c>
      <c r="F423" s="205" t="s">
        <v>3280</v>
      </c>
      <c r="G423" s="206" t="s">
        <v>163</v>
      </c>
      <c r="H423" s="207">
        <v>15.48</v>
      </c>
      <c r="I423" s="208"/>
      <c r="J423" s="209">
        <f>ROUND(I423*H423,2)</f>
        <v>0</v>
      </c>
      <c r="K423" s="205" t="s">
        <v>164</v>
      </c>
      <c r="L423" s="47"/>
      <c r="M423" s="210" t="s">
        <v>5</v>
      </c>
      <c r="N423" s="211" t="s">
        <v>44</v>
      </c>
      <c r="O423" s="48"/>
      <c r="P423" s="212">
        <f>O423*H423</f>
        <v>0</v>
      </c>
      <c r="Q423" s="212">
        <v>0</v>
      </c>
      <c r="R423" s="212">
        <f>Q423*H423</f>
        <v>0</v>
      </c>
      <c r="S423" s="212">
        <v>0</v>
      </c>
      <c r="T423" s="213">
        <f>S423*H423</f>
        <v>0</v>
      </c>
      <c r="AR423" s="25" t="s">
        <v>88</v>
      </c>
      <c r="AT423" s="25" t="s">
        <v>160</v>
      </c>
      <c r="AU423" s="25" t="s">
        <v>82</v>
      </c>
      <c r="AY423" s="25" t="s">
        <v>158</v>
      </c>
      <c r="BE423" s="214">
        <f>IF(N423="základní",J423,0)</f>
        <v>0</v>
      </c>
      <c r="BF423" s="214">
        <f>IF(N423="snížená",J423,0)</f>
        <v>0</v>
      </c>
      <c r="BG423" s="214">
        <f>IF(N423="zákl. přenesená",J423,0)</f>
        <v>0</v>
      </c>
      <c r="BH423" s="214">
        <f>IF(N423="sníž. přenesená",J423,0)</f>
        <v>0</v>
      </c>
      <c r="BI423" s="214">
        <f>IF(N423="nulová",J423,0)</f>
        <v>0</v>
      </c>
      <c r="BJ423" s="25" t="s">
        <v>78</v>
      </c>
      <c r="BK423" s="214">
        <f>ROUND(I423*H423,2)</f>
        <v>0</v>
      </c>
      <c r="BL423" s="25" t="s">
        <v>88</v>
      </c>
      <c r="BM423" s="25" t="s">
        <v>3281</v>
      </c>
    </row>
    <row r="424" spans="2:51" s="11" customFormat="1" ht="13.5">
      <c r="B424" s="215"/>
      <c r="D424" s="216" t="s">
        <v>166</v>
      </c>
      <c r="E424" s="217" t="s">
        <v>5</v>
      </c>
      <c r="F424" s="218" t="s">
        <v>3282</v>
      </c>
      <c r="H424" s="217" t="s">
        <v>5</v>
      </c>
      <c r="I424" s="219"/>
      <c r="L424" s="215"/>
      <c r="M424" s="220"/>
      <c r="N424" s="221"/>
      <c r="O424" s="221"/>
      <c r="P424" s="221"/>
      <c r="Q424" s="221"/>
      <c r="R424" s="221"/>
      <c r="S424" s="221"/>
      <c r="T424" s="222"/>
      <c r="AT424" s="217" t="s">
        <v>166</v>
      </c>
      <c r="AU424" s="217" t="s">
        <v>82</v>
      </c>
      <c r="AV424" s="11" t="s">
        <v>78</v>
      </c>
      <c r="AW424" s="11" t="s">
        <v>36</v>
      </c>
      <c r="AX424" s="11" t="s">
        <v>73</v>
      </c>
      <c r="AY424" s="217" t="s">
        <v>158</v>
      </c>
    </row>
    <row r="425" spans="2:51" s="12" customFormat="1" ht="13.5">
      <c r="B425" s="223"/>
      <c r="D425" s="216" t="s">
        <v>166</v>
      </c>
      <c r="E425" s="224" t="s">
        <v>5</v>
      </c>
      <c r="F425" s="225" t="s">
        <v>3283</v>
      </c>
      <c r="H425" s="226">
        <v>6.48</v>
      </c>
      <c r="I425" s="227"/>
      <c r="L425" s="223"/>
      <c r="M425" s="228"/>
      <c r="N425" s="229"/>
      <c r="O425" s="229"/>
      <c r="P425" s="229"/>
      <c r="Q425" s="229"/>
      <c r="R425" s="229"/>
      <c r="S425" s="229"/>
      <c r="T425" s="230"/>
      <c r="AT425" s="224" t="s">
        <v>166</v>
      </c>
      <c r="AU425" s="224" t="s">
        <v>82</v>
      </c>
      <c r="AV425" s="12" t="s">
        <v>82</v>
      </c>
      <c r="AW425" s="12" t="s">
        <v>36</v>
      </c>
      <c r="AX425" s="12" t="s">
        <v>73</v>
      </c>
      <c r="AY425" s="224" t="s">
        <v>158</v>
      </c>
    </row>
    <row r="426" spans="2:51" s="11" customFormat="1" ht="13.5">
      <c r="B426" s="215"/>
      <c r="D426" s="216" t="s">
        <v>166</v>
      </c>
      <c r="E426" s="217" t="s">
        <v>5</v>
      </c>
      <c r="F426" s="218" t="s">
        <v>3210</v>
      </c>
      <c r="H426" s="217" t="s">
        <v>5</v>
      </c>
      <c r="I426" s="219"/>
      <c r="L426" s="215"/>
      <c r="M426" s="220"/>
      <c r="N426" s="221"/>
      <c r="O426" s="221"/>
      <c r="P426" s="221"/>
      <c r="Q426" s="221"/>
      <c r="R426" s="221"/>
      <c r="S426" s="221"/>
      <c r="T426" s="222"/>
      <c r="AT426" s="217" t="s">
        <v>166</v>
      </c>
      <c r="AU426" s="217" t="s">
        <v>82</v>
      </c>
      <c r="AV426" s="11" t="s">
        <v>78</v>
      </c>
      <c r="AW426" s="11" t="s">
        <v>36</v>
      </c>
      <c r="AX426" s="11" t="s">
        <v>73</v>
      </c>
      <c r="AY426" s="217" t="s">
        <v>158</v>
      </c>
    </row>
    <row r="427" spans="2:51" s="12" customFormat="1" ht="13.5">
      <c r="B427" s="223"/>
      <c r="D427" s="216" t="s">
        <v>166</v>
      </c>
      <c r="E427" s="224" t="s">
        <v>5</v>
      </c>
      <c r="F427" s="225" t="s">
        <v>3284</v>
      </c>
      <c r="H427" s="226">
        <v>9</v>
      </c>
      <c r="I427" s="227"/>
      <c r="L427" s="223"/>
      <c r="M427" s="228"/>
      <c r="N427" s="229"/>
      <c r="O427" s="229"/>
      <c r="P427" s="229"/>
      <c r="Q427" s="229"/>
      <c r="R427" s="229"/>
      <c r="S427" s="229"/>
      <c r="T427" s="230"/>
      <c r="AT427" s="224" t="s">
        <v>166</v>
      </c>
      <c r="AU427" s="224" t="s">
        <v>82</v>
      </c>
      <c r="AV427" s="12" t="s">
        <v>82</v>
      </c>
      <c r="AW427" s="12" t="s">
        <v>36</v>
      </c>
      <c r="AX427" s="12" t="s">
        <v>73</v>
      </c>
      <c r="AY427" s="224" t="s">
        <v>158</v>
      </c>
    </row>
    <row r="428" spans="2:51" s="13" customFormat="1" ht="13.5">
      <c r="B428" s="231"/>
      <c r="D428" s="216" t="s">
        <v>166</v>
      </c>
      <c r="E428" s="232" t="s">
        <v>5</v>
      </c>
      <c r="F428" s="233" t="s">
        <v>169</v>
      </c>
      <c r="H428" s="234">
        <v>15.48</v>
      </c>
      <c r="I428" s="235"/>
      <c r="L428" s="231"/>
      <c r="M428" s="236"/>
      <c r="N428" s="237"/>
      <c r="O428" s="237"/>
      <c r="P428" s="237"/>
      <c r="Q428" s="237"/>
      <c r="R428" s="237"/>
      <c r="S428" s="237"/>
      <c r="T428" s="238"/>
      <c r="AT428" s="232" t="s">
        <v>166</v>
      </c>
      <c r="AU428" s="232" t="s">
        <v>82</v>
      </c>
      <c r="AV428" s="13" t="s">
        <v>88</v>
      </c>
      <c r="AW428" s="13" t="s">
        <v>36</v>
      </c>
      <c r="AX428" s="13" t="s">
        <v>78</v>
      </c>
      <c r="AY428" s="232" t="s">
        <v>158</v>
      </c>
    </row>
    <row r="429" spans="2:65" s="1" customFormat="1" ht="25.5" customHeight="1">
      <c r="B429" s="202"/>
      <c r="C429" s="203" t="s">
        <v>643</v>
      </c>
      <c r="D429" s="203" t="s">
        <v>160</v>
      </c>
      <c r="E429" s="204" t="s">
        <v>3285</v>
      </c>
      <c r="F429" s="205" t="s">
        <v>3286</v>
      </c>
      <c r="G429" s="206" t="s">
        <v>163</v>
      </c>
      <c r="H429" s="207">
        <v>64.8</v>
      </c>
      <c r="I429" s="208"/>
      <c r="J429" s="209">
        <f>ROUND(I429*H429,2)</f>
        <v>0</v>
      </c>
      <c r="K429" s="205" t="s">
        <v>164</v>
      </c>
      <c r="L429" s="47"/>
      <c r="M429" s="210" t="s">
        <v>5</v>
      </c>
      <c r="N429" s="211" t="s">
        <v>44</v>
      </c>
      <c r="O429" s="48"/>
      <c r="P429" s="212">
        <f>O429*H429</f>
        <v>0</v>
      </c>
      <c r="Q429" s="212">
        <v>0</v>
      </c>
      <c r="R429" s="212">
        <f>Q429*H429</f>
        <v>0</v>
      </c>
      <c r="S429" s="212">
        <v>0</v>
      </c>
      <c r="T429" s="213">
        <f>S429*H429</f>
        <v>0</v>
      </c>
      <c r="AR429" s="25" t="s">
        <v>88</v>
      </c>
      <c r="AT429" s="25" t="s">
        <v>160</v>
      </c>
      <c r="AU429" s="25" t="s">
        <v>82</v>
      </c>
      <c r="AY429" s="25" t="s">
        <v>158</v>
      </c>
      <c r="BE429" s="214">
        <f>IF(N429="základní",J429,0)</f>
        <v>0</v>
      </c>
      <c r="BF429" s="214">
        <f>IF(N429="snížená",J429,0)</f>
        <v>0</v>
      </c>
      <c r="BG429" s="214">
        <f>IF(N429="zákl. přenesená",J429,0)</f>
        <v>0</v>
      </c>
      <c r="BH429" s="214">
        <f>IF(N429="sníž. přenesená",J429,0)</f>
        <v>0</v>
      </c>
      <c r="BI429" s="214">
        <f>IF(N429="nulová",J429,0)</f>
        <v>0</v>
      </c>
      <c r="BJ429" s="25" t="s">
        <v>78</v>
      </c>
      <c r="BK429" s="214">
        <f>ROUND(I429*H429,2)</f>
        <v>0</v>
      </c>
      <c r="BL429" s="25" t="s">
        <v>88</v>
      </c>
      <c r="BM429" s="25" t="s">
        <v>3287</v>
      </c>
    </row>
    <row r="430" spans="2:51" s="11" customFormat="1" ht="13.5">
      <c r="B430" s="215"/>
      <c r="D430" s="216" t="s">
        <v>166</v>
      </c>
      <c r="E430" s="217" t="s">
        <v>5</v>
      </c>
      <c r="F430" s="218" t="s">
        <v>687</v>
      </c>
      <c r="H430" s="217" t="s">
        <v>5</v>
      </c>
      <c r="I430" s="219"/>
      <c r="L430" s="215"/>
      <c r="M430" s="220"/>
      <c r="N430" s="221"/>
      <c r="O430" s="221"/>
      <c r="P430" s="221"/>
      <c r="Q430" s="221"/>
      <c r="R430" s="221"/>
      <c r="S430" s="221"/>
      <c r="T430" s="222"/>
      <c r="AT430" s="217" t="s">
        <v>166</v>
      </c>
      <c r="AU430" s="217" t="s">
        <v>82</v>
      </c>
      <c r="AV430" s="11" t="s">
        <v>78</v>
      </c>
      <c r="AW430" s="11" t="s">
        <v>36</v>
      </c>
      <c r="AX430" s="11" t="s">
        <v>73</v>
      </c>
      <c r="AY430" s="217" t="s">
        <v>158</v>
      </c>
    </row>
    <row r="431" spans="2:51" s="12" customFormat="1" ht="13.5">
      <c r="B431" s="223"/>
      <c r="D431" s="216" t="s">
        <v>166</v>
      </c>
      <c r="E431" s="224" t="s">
        <v>5</v>
      </c>
      <c r="F431" s="225" t="s">
        <v>3288</v>
      </c>
      <c r="H431" s="226">
        <v>64.8</v>
      </c>
      <c r="I431" s="227"/>
      <c r="L431" s="223"/>
      <c r="M431" s="228"/>
      <c r="N431" s="229"/>
      <c r="O431" s="229"/>
      <c r="P431" s="229"/>
      <c r="Q431" s="229"/>
      <c r="R431" s="229"/>
      <c r="S431" s="229"/>
      <c r="T431" s="230"/>
      <c r="AT431" s="224" t="s">
        <v>166</v>
      </c>
      <c r="AU431" s="224" t="s">
        <v>82</v>
      </c>
      <c r="AV431" s="12" t="s">
        <v>82</v>
      </c>
      <c r="AW431" s="12" t="s">
        <v>36</v>
      </c>
      <c r="AX431" s="12" t="s">
        <v>73</v>
      </c>
      <c r="AY431" s="224" t="s">
        <v>158</v>
      </c>
    </row>
    <row r="432" spans="2:51" s="13" customFormat="1" ht="13.5">
      <c r="B432" s="231"/>
      <c r="D432" s="216" t="s">
        <v>166</v>
      </c>
      <c r="E432" s="232" t="s">
        <v>5</v>
      </c>
      <c r="F432" s="233" t="s">
        <v>169</v>
      </c>
      <c r="H432" s="234">
        <v>64.8</v>
      </c>
      <c r="I432" s="235"/>
      <c r="L432" s="231"/>
      <c r="M432" s="236"/>
      <c r="N432" s="237"/>
      <c r="O432" s="237"/>
      <c r="P432" s="237"/>
      <c r="Q432" s="237"/>
      <c r="R432" s="237"/>
      <c r="S432" s="237"/>
      <c r="T432" s="238"/>
      <c r="AT432" s="232" t="s">
        <v>166</v>
      </c>
      <c r="AU432" s="232" t="s">
        <v>82</v>
      </c>
      <c r="AV432" s="13" t="s">
        <v>88</v>
      </c>
      <c r="AW432" s="13" t="s">
        <v>36</v>
      </c>
      <c r="AX432" s="13" t="s">
        <v>78</v>
      </c>
      <c r="AY432" s="232" t="s">
        <v>158</v>
      </c>
    </row>
    <row r="433" spans="2:65" s="1" customFormat="1" ht="25.5" customHeight="1">
      <c r="B433" s="202"/>
      <c r="C433" s="203" t="s">
        <v>691</v>
      </c>
      <c r="D433" s="203" t="s">
        <v>160</v>
      </c>
      <c r="E433" s="204" t="s">
        <v>2065</v>
      </c>
      <c r="F433" s="205" t="s">
        <v>2066</v>
      </c>
      <c r="G433" s="206" t="s">
        <v>163</v>
      </c>
      <c r="H433" s="207">
        <v>331</v>
      </c>
      <c r="I433" s="208"/>
      <c r="J433" s="209">
        <f>ROUND(I433*H433,2)</f>
        <v>0</v>
      </c>
      <c r="K433" s="205" t="s">
        <v>164</v>
      </c>
      <c r="L433" s="47"/>
      <c r="M433" s="210" t="s">
        <v>5</v>
      </c>
      <c r="N433" s="211" t="s">
        <v>44</v>
      </c>
      <c r="O433" s="48"/>
      <c r="P433" s="212">
        <f>O433*H433</f>
        <v>0</v>
      </c>
      <c r="Q433" s="212">
        <v>0</v>
      </c>
      <c r="R433" s="212">
        <f>Q433*H433</f>
        <v>0</v>
      </c>
      <c r="S433" s="212">
        <v>0</v>
      </c>
      <c r="T433" s="213">
        <f>S433*H433</f>
        <v>0</v>
      </c>
      <c r="AR433" s="25" t="s">
        <v>88</v>
      </c>
      <c r="AT433" s="25" t="s">
        <v>160</v>
      </c>
      <c r="AU433" s="25" t="s">
        <v>82</v>
      </c>
      <c r="AY433" s="25" t="s">
        <v>158</v>
      </c>
      <c r="BE433" s="214">
        <f>IF(N433="základní",J433,0)</f>
        <v>0</v>
      </c>
      <c r="BF433" s="214">
        <f>IF(N433="snížená",J433,0)</f>
        <v>0</v>
      </c>
      <c r="BG433" s="214">
        <f>IF(N433="zákl. přenesená",J433,0)</f>
        <v>0</v>
      </c>
      <c r="BH433" s="214">
        <f>IF(N433="sníž. přenesená",J433,0)</f>
        <v>0</v>
      </c>
      <c r="BI433" s="214">
        <f>IF(N433="nulová",J433,0)</f>
        <v>0</v>
      </c>
      <c r="BJ433" s="25" t="s">
        <v>78</v>
      </c>
      <c r="BK433" s="214">
        <f>ROUND(I433*H433,2)</f>
        <v>0</v>
      </c>
      <c r="BL433" s="25" t="s">
        <v>88</v>
      </c>
      <c r="BM433" s="25" t="s">
        <v>3289</v>
      </c>
    </row>
    <row r="434" spans="2:51" s="11" customFormat="1" ht="13.5">
      <c r="B434" s="215"/>
      <c r="D434" s="216" t="s">
        <v>166</v>
      </c>
      <c r="E434" s="217" t="s">
        <v>5</v>
      </c>
      <c r="F434" s="218" t="s">
        <v>3290</v>
      </c>
      <c r="H434" s="217" t="s">
        <v>5</v>
      </c>
      <c r="I434" s="219"/>
      <c r="L434" s="215"/>
      <c r="M434" s="220"/>
      <c r="N434" s="221"/>
      <c r="O434" s="221"/>
      <c r="P434" s="221"/>
      <c r="Q434" s="221"/>
      <c r="R434" s="221"/>
      <c r="S434" s="221"/>
      <c r="T434" s="222"/>
      <c r="AT434" s="217" t="s">
        <v>166</v>
      </c>
      <c r="AU434" s="217" t="s">
        <v>82</v>
      </c>
      <c r="AV434" s="11" t="s">
        <v>78</v>
      </c>
      <c r="AW434" s="11" t="s">
        <v>36</v>
      </c>
      <c r="AX434" s="11" t="s">
        <v>73</v>
      </c>
      <c r="AY434" s="217" t="s">
        <v>158</v>
      </c>
    </row>
    <row r="435" spans="2:51" s="12" customFormat="1" ht="13.5">
      <c r="B435" s="223"/>
      <c r="D435" s="216" t="s">
        <v>166</v>
      </c>
      <c r="E435" s="224" t="s">
        <v>5</v>
      </c>
      <c r="F435" s="225" t="s">
        <v>3291</v>
      </c>
      <c r="H435" s="226">
        <v>94.7</v>
      </c>
      <c r="I435" s="227"/>
      <c r="L435" s="223"/>
      <c r="M435" s="228"/>
      <c r="N435" s="229"/>
      <c r="O435" s="229"/>
      <c r="P435" s="229"/>
      <c r="Q435" s="229"/>
      <c r="R435" s="229"/>
      <c r="S435" s="229"/>
      <c r="T435" s="230"/>
      <c r="AT435" s="224" t="s">
        <v>166</v>
      </c>
      <c r="AU435" s="224" t="s">
        <v>82</v>
      </c>
      <c r="AV435" s="12" t="s">
        <v>82</v>
      </c>
      <c r="AW435" s="12" t="s">
        <v>36</v>
      </c>
      <c r="AX435" s="12" t="s">
        <v>73</v>
      </c>
      <c r="AY435" s="224" t="s">
        <v>158</v>
      </c>
    </row>
    <row r="436" spans="2:51" s="11" customFormat="1" ht="13.5">
      <c r="B436" s="215"/>
      <c r="D436" s="216" t="s">
        <v>166</v>
      </c>
      <c r="E436" s="217" t="s">
        <v>5</v>
      </c>
      <c r="F436" s="218" t="s">
        <v>3292</v>
      </c>
      <c r="H436" s="217" t="s">
        <v>5</v>
      </c>
      <c r="I436" s="219"/>
      <c r="L436" s="215"/>
      <c r="M436" s="220"/>
      <c r="N436" s="221"/>
      <c r="O436" s="221"/>
      <c r="P436" s="221"/>
      <c r="Q436" s="221"/>
      <c r="R436" s="221"/>
      <c r="S436" s="221"/>
      <c r="T436" s="222"/>
      <c r="AT436" s="217" t="s">
        <v>166</v>
      </c>
      <c r="AU436" s="217" t="s">
        <v>82</v>
      </c>
      <c r="AV436" s="11" t="s">
        <v>78</v>
      </c>
      <c r="AW436" s="11" t="s">
        <v>36</v>
      </c>
      <c r="AX436" s="11" t="s">
        <v>73</v>
      </c>
      <c r="AY436" s="217" t="s">
        <v>158</v>
      </c>
    </row>
    <row r="437" spans="2:51" s="12" customFormat="1" ht="13.5">
      <c r="B437" s="223"/>
      <c r="D437" s="216" t="s">
        <v>166</v>
      </c>
      <c r="E437" s="224" t="s">
        <v>5</v>
      </c>
      <c r="F437" s="225" t="s">
        <v>3291</v>
      </c>
      <c r="H437" s="226">
        <v>94.7</v>
      </c>
      <c r="I437" s="227"/>
      <c r="L437" s="223"/>
      <c r="M437" s="228"/>
      <c r="N437" s="229"/>
      <c r="O437" s="229"/>
      <c r="P437" s="229"/>
      <c r="Q437" s="229"/>
      <c r="R437" s="229"/>
      <c r="S437" s="229"/>
      <c r="T437" s="230"/>
      <c r="AT437" s="224" t="s">
        <v>166</v>
      </c>
      <c r="AU437" s="224" t="s">
        <v>82</v>
      </c>
      <c r="AV437" s="12" t="s">
        <v>82</v>
      </c>
      <c r="AW437" s="12" t="s">
        <v>36</v>
      </c>
      <c r="AX437" s="12" t="s">
        <v>73</v>
      </c>
      <c r="AY437" s="224" t="s">
        <v>158</v>
      </c>
    </row>
    <row r="438" spans="2:51" s="11" customFormat="1" ht="13.5">
      <c r="B438" s="215"/>
      <c r="D438" s="216" t="s">
        <v>166</v>
      </c>
      <c r="E438" s="217" t="s">
        <v>5</v>
      </c>
      <c r="F438" s="218" t="s">
        <v>3293</v>
      </c>
      <c r="H438" s="217" t="s">
        <v>5</v>
      </c>
      <c r="I438" s="219"/>
      <c r="L438" s="215"/>
      <c r="M438" s="220"/>
      <c r="N438" s="221"/>
      <c r="O438" s="221"/>
      <c r="P438" s="221"/>
      <c r="Q438" s="221"/>
      <c r="R438" s="221"/>
      <c r="S438" s="221"/>
      <c r="T438" s="222"/>
      <c r="AT438" s="217" t="s">
        <v>166</v>
      </c>
      <c r="AU438" s="217" t="s">
        <v>82</v>
      </c>
      <c r="AV438" s="11" t="s">
        <v>78</v>
      </c>
      <c r="AW438" s="11" t="s">
        <v>36</v>
      </c>
      <c r="AX438" s="11" t="s">
        <v>73</v>
      </c>
      <c r="AY438" s="217" t="s">
        <v>158</v>
      </c>
    </row>
    <row r="439" spans="2:51" s="12" customFormat="1" ht="13.5">
      <c r="B439" s="223"/>
      <c r="D439" s="216" t="s">
        <v>166</v>
      </c>
      <c r="E439" s="224" t="s">
        <v>5</v>
      </c>
      <c r="F439" s="225" t="s">
        <v>3294</v>
      </c>
      <c r="H439" s="226">
        <v>141.6</v>
      </c>
      <c r="I439" s="227"/>
      <c r="L439" s="223"/>
      <c r="M439" s="228"/>
      <c r="N439" s="229"/>
      <c r="O439" s="229"/>
      <c r="P439" s="229"/>
      <c r="Q439" s="229"/>
      <c r="R439" s="229"/>
      <c r="S439" s="229"/>
      <c r="T439" s="230"/>
      <c r="AT439" s="224" t="s">
        <v>166</v>
      </c>
      <c r="AU439" s="224" t="s">
        <v>82</v>
      </c>
      <c r="AV439" s="12" t="s">
        <v>82</v>
      </c>
      <c r="AW439" s="12" t="s">
        <v>36</v>
      </c>
      <c r="AX439" s="12" t="s">
        <v>73</v>
      </c>
      <c r="AY439" s="224" t="s">
        <v>158</v>
      </c>
    </row>
    <row r="440" spans="2:51" s="13" customFormat="1" ht="13.5">
      <c r="B440" s="231"/>
      <c r="D440" s="216" t="s">
        <v>166</v>
      </c>
      <c r="E440" s="232" t="s">
        <v>5</v>
      </c>
      <c r="F440" s="233" t="s">
        <v>169</v>
      </c>
      <c r="H440" s="234">
        <v>331</v>
      </c>
      <c r="I440" s="235"/>
      <c r="L440" s="231"/>
      <c r="M440" s="236"/>
      <c r="N440" s="237"/>
      <c r="O440" s="237"/>
      <c r="P440" s="237"/>
      <c r="Q440" s="237"/>
      <c r="R440" s="237"/>
      <c r="S440" s="237"/>
      <c r="T440" s="238"/>
      <c r="AT440" s="232" t="s">
        <v>166</v>
      </c>
      <c r="AU440" s="232" t="s">
        <v>82</v>
      </c>
      <c r="AV440" s="13" t="s">
        <v>88</v>
      </c>
      <c r="AW440" s="13" t="s">
        <v>36</v>
      </c>
      <c r="AX440" s="13" t="s">
        <v>78</v>
      </c>
      <c r="AY440" s="232" t="s">
        <v>158</v>
      </c>
    </row>
    <row r="441" spans="2:65" s="1" customFormat="1" ht="25.5" customHeight="1">
      <c r="B441" s="202"/>
      <c r="C441" s="203" t="s">
        <v>695</v>
      </c>
      <c r="D441" s="203" t="s">
        <v>160</v>
      </c>
      <c r="E441" s="204" t="s">
        <v>3295</v>
      </c>
      <c r="F441" s="205" t="s">
        <v>3296</v>
      </c>
      <c r="G441" s="206" t="s">
        <v>163</v>
      </c>
      <c r="H441" s="207">
        <v>3.28</v>
      </c>
      <c r="I441" s="208"/>
      <c r="J441" s="209">
        <f>ROUND(I441*H441,2)</f>
        <v>0</v>
      </c>
      <c r="K441" s="205" t="s">
        <v>164</v>
      </c>
      <c r="L441" s="47"/>
      <c r="M441" s="210" t="s">
        <v>5</v>
      </c>
      <c r="N441" s="211" t="s">
        <v>44</v>
      </c>
      <c r="O441" s="48"/>
      <c r="P441" s="212">
        <f>O441*H441</f>
        <v>0</v>
      </c>
      <c r="Q441" s="212">
        <v>0</v>
      </c>
      <c r="R441" s="212">
        <f>Q441*H441</f>
        <v>0</v>
      </c>
      <c r="S441" s="212">
        <v>0</v>
      </c>
      <c r="T441" s="213">
        <f>S441*H441</f>
        <v>0</v>
      </c>
      <c r="AR441" s="25" t="s">
        <v>88</v>
      </c>
      <c r="AT441" s="25" t="s">
        <v>160</v>
      </c>
      <c r="AU441" s="25" t="s">
        <v>82</v>
      </c>
      <c r="AY441" s="25" t="s">
        <v>158</v>
      </c>
      <c r="BE441" s="214">
        <f>IF(N441="základní",J441,0)</f>
        <v>0</v>
      </c>
      <c r="BF441" s="214">
        <f>IF(N441="snížená",J441,0)</f>
        <v>0</v>
      </c>
      <c r="BG441" s="214">
        <f>IF(N441="zákl. přenesená",J441,0)</f>
        <v>0</v>
      </c>
      <c r="BH441" s="214">
        <f>IF(N441="sníž. přenesená",J441,0)</f>
        <v>0</v>
      </c>
      <c r="BI441" s="214">
        <f>IF(N441="nulová",J441,0)</f>
        <v>0</v>
      </c>
      <c r="BJ441" s="25" t="s">
        <v>78</v>
      </c>
      <c r="BK441" s="214">
        <f>ROUND(I441*H441,2)</f>
        <v>0</v>
      </c>
      <c r="BL441" s="25" t="s">
        <v>88</v>
      </c>
      <c r="BM441" s="25" t="s">
        <v>3297</v>
      </c>
    </row>
    <row r="442" spans="2:51" s="11" customFormat="1" ht="13.5">
      <c r="B442" s="215"/>
      <c r="D442" s="216" t="s">
        <v>166</v>
      </c>
      <c r="E442" s="217" t="s">
        <v>5</v>
      </c>
      <c r="F442" s="218" t="s">
        <v>287</v>
      </c>
      <c r="H442" s="217" t="s">
        <v>5</v>
      </c>
      <c r="I442" s="219"/>
      <c r="L442" s="215"/>
      <c r="M442" s="220"/>
      <c r="N442" s="221"/>
      <c r="O442" s="221"/>
      <c r="P442" s="221"/>
      <c r="Q442" s="221"/>
      <c r="R442" s="221"/>
      <c r="S442" s="221"/>
      <c r="T442" s="222"/>
      <c r="AT442" s="217" t="s">
        <v>166</v>
      </c>
      <c r="AU442" s="217" t="s">
        <v>82</v>
      </c>
      <c r="AV442" s="11" t="s">
        <v>78</v>
      </c>
      <c r="AW442" s="11" t="s">
        <v>36</v>
      </c>
      <c r="AX442" s="11" t="s">
        <v>73</v>
      </c>
      <c r="AY442" s="217" t="s">
        <v>158</v>
      </c>
    </row>
    <row r="443" spans="2:51" s="12" customFormat="1" ht="13.5">
      <c r="B443" s="223"/>
      <c r="D443" s="216" t="s">
        <v>166</v>
      </c>
      <c r="E443" s="224" t="s">
        <v>5</v>
      </c>
      <c r="F443" s="225" t="s">
        <v>3298</v>
      </c>
      <c r="H443" s="226">
        <v>3.28</v>
      </c>
      <c r="I443" s="227"/>
      <c r="L443" s="223"/>
      <c r="M443" s="228"/>
      <c r="N443" s="229"/>
      <c r="O443" s="229"/>
      <c r="P443" s="229"/>
      <c r="Q443" s="229"/>
      <c r="R443" s="229"/>
      <c r="S443" s="229"/>
      <c r="T443" s="230"/>
      <c r="AT443" s="224" t="s">
        <v>166</v>
      </c>
      <c r="AU443" s="224" t="s">
        <v>82</v>
      </c>
      <c r="AV443" s="12" t="s">
        <v>82</v>
      </c>
      <c r="AW443" s="12" t="s">
        <v>36</v>
      </c>
      <c r="AX443" s="12" t="s">
        <v>73</v>
      </c>
      <c r="AY443" s="224" t="s">
        <v>158</v>
      </c>
    </row>
    <row r="444" spans="2:51" s="13" customFormat="1" ht="13.5">
      <c r="B444" s="231"/>
      <c r="D444" s="216" t="s">
        <v>166</v>
      </c>
      <c r="E444" s="232" t="s">
        <v>5</v>
      </c>
      <c r="F444" s="233" t="s">
        <v>169</v>
      </c>
      <c r="H444" s="234">
        <v>3.28</v>
      </c>
      <c r="I444" s="235"/>
      <c r="L444" s="231"/>
      <c r="M444" s="236"/>
      <c r="N444" s="237"/>
      <c r="O444" s="237"/>
      <c r="P444" s="237"/>
      <c r="Q444" s="237"/>
      <c r="R444" s="237"/>
      <c r="S444" s="237"/>
      <c r="T444" s="238"/>
      <c r="AT444" s="232" t="s">
        <v>166</v>
      </c>
      <c r="AU444" s="232" t="s">
        <v>82</v>
      </c>
      <c r="AV444" s="13" t="s">
        <v>88</v>
      </c>
      <c r="AW444" s="13" t="s">
        <v>36</v>
      </c>
      <c r="AX444" s="13" t="s">
        <v>78</v>
      </c>
      <c r="AY444" s="232" t="s">
        <v>158</v>
      </c>
    </row>
    <row r="445" spans="2:65" s="1" customFormat="1" ht="25.5" customHeight="1">
      <c r="B445" s="202"/>
      <c r="C445" s="203" t="s">
        <v>706</v>
      </c>
      <c r="D445" s="203" t="s">
        <v>160</v>
      </c>
      <c r="E445" s="204" t="s">
        <v>2069</v>
      </c>
      <c r="F445" s="205" t="s">
        <v>2070</v>
      </c>
      <c r="G445" s="206" t="s">
        <v>163</v>
      </c>
      <c r="H445" s="207">
        <v>3.485</v>
      </c>
      <c r="I445" s="208"/>
      <c r="J445" s="209">
        <f>ROUND(I445*H445,2)</f>
        <v>0</v>
      </c>
      <c r="K445" s="205" t="s">
        <v>164</v>
      </c>
      <c r="L445" s="47"/>
      <c r="M445" s="210" t="s">
        <v>5</v>
      </c>
      <c r="N445" s="211" t="s">
        <v>44</v>
      </c>
      <c r="O445" s="48"/>
      <c r="P445" s="212">
        <f>O445*H445</f>
        <v>0</v>
      </c>
      <c r="Q445" s="212">
        <v>0</v>
      </c>
      <c r="R445" s="212">
        <f>Q445*H445</f>
        <v>0</v>
      </c>
      <c r="S445" s="212">
        <v>0</v>
      </c>
      <c r="T445" s="213">
        <f>S445*H445</f>
        <v>0</v>
      </c>
      <c r="AR445" s="25" t="s">
        <v>88</v>
      </c>
      <c r="AT445" s="25" t="s">
        <v>160</v>
      </c>
      <c r="AU445" s="25" t="s">
        <v>82</v>
      </c>
      <c r="AY445" s="25" t="s">
        <v>158</v>
      </c>
      <c r="BE445" s="214">
        <f>IF(N445="základní",J445,0)</f>
        <v>0</v>
      </c>
      <c r="BF445" s="214">
        <f>IF(N445="snížená",J445,0)</f>
        <v>0</v>
      </c>
      <c r="BG445" s="214">
        <f>IF(N445="zákl. přenesená",J445,0)</f>
        <v>0</v>
      </c>
      <c r="BH445" s="214">
        <f>IF(N445="sníž. přenesená",J445,0)</f>
        <v>0</v>
      </c>
      <c r="BI445" s="214">
        <f>IF(N445="nulová",J445,0)</f>
        <v>0</v>
      </c>
      <c r="BJ445" s="25" t="s">
        <v>78</v>
      </c>
      <c r="BK445" s="214">
        <f>ROUND(I445*H445,2)</f>
        <v>0</v>
      </c>
      <c r="BL445" s="25" t="s">
        <v>88</v>
      </c>
      <c r="BM445" s="25" t="s">
        <v>3299</v>
      </c>
    </row>
    <row r="446" spans="2:51" s="11" customFormat="1" ht="13.5">
      <c r="B446" s="215"/>
      <c r="D446" s="216" t="s">
        <v>166</v>
      </c>
      <c r="E446" s="217" t="s">
        <v>5</v>
      </c>
      <c r="F446" s="218" t="s">
        <v>287</v>
      </c>
      <c r="H446" s="217" t="s">
        <v>5</v>
      </c>
      <c r="I446" s="219"/>
      <c r="L446" s="215"/>
      <c r="M446" s="220"/>
      <c r="N446" s="221"/>
      <c r="O446" s="221"/>
      <c r="P446" s="221"/>
      <c r="Q446" s="221"/>
      <c r="R446" s="221"/>
      <c r="S446" s="221"/>
      <c r="T446" s="222"/>
      <c r="AT446" s="217" t="s">
        <v>166</v>
      </c>
      <c r="AU446" s="217" t="s">
        <v>82</v>
      </c>
      <c r="AV446" s="11" t="s">
        <v>78</v>
      </c>
      <c r="AW446" s="11" t="s">
        <v>36</v>
      </c>
      <c r="AX446" s="11" t="s">
        <v>73</v>
      </c>
      <c r="AY446" s="217" t="s">
        <v>158</v>
      </c>
    </row>
    <row r="447" spans="2:51" s="12" customFormat="1" ht="13.5">
      <c r="B447" s="223"/>
      <c r="D447" s="216" t="s">
        <v>166</v>
      </c>
      <c r="E447" s="224" t="s">
        <v>5</v>
      </c>
      <c r="F447" s="225" t="s">
        <v>3300</v>
      </c>
      <c r="H447" s="226">
        <v>3.485</v>
      </c>
      <c r="I447" s="227"/>
      <c r="L447" s="223"/>
      <c r="M447" s="228"/>
      <c r="N447" s="229"/>
      <c r="O447" s="229"/>
      <c r="P447" s="229"/>
      <c r="Q447" s="229"/>
      <c r="R447" s="229"/>
      <c r="S447" s="229"/>
      <c r="T447" s="230"/>
      <c r="AT447" s="224" t="s">
        <v>166</v>
      </c>
      <c r="AU447" s="224" t="s">
        <v>82</v>
      </c>
      <c r="AV447" s="12" t="s">
        <v>82</v>
      </c>
      <c r="AW447" s="12" t="s">
        <v>36</v>
      </c>
      <c r="AX447" s="12" t="s">
        <v>73</v>
      </c>
      <c r="AY447" s="224" t="s">
        <v>158</v>
      </c>
    </row>
    <row r="448" spans="2:51" s="13" customFormat="1" ht="13.5">
      <c r="B448" s="231"/>
      <c r="D448" s="216" t="s">
        <v>166</v>
      </c>
      <c r="E448" s="232" t="s">
        <v>5</v>
      </c>
      <c r="F448" s="233" t="s">
        <v>169</v>
      </c>
      <c r="H448" s="234">
        <v>3.485</v>
      </c>
      <c r="I448" s="235"/>
      <c r="L448" s="231"/>
      <c r="M448" s="236"/>
      <c r="N448" s="237"/>
      <c r="O448" s="237"/>
      <c r="P448" s="237"/>
      <c r="Q448" s="237"/>
      <c r="R448" s="237"/>
      <c r="S448" s="237"/>
      <c r="T448" s="238"/>
      <c r="AT448" s="232" t="s">
        <v>166</v>
      </c>
      <c r="AU448" s="232" t="s">
        <v>82</v>
      </c>
      <c r="AV448" s="13" t="s">
        <v>88</v>
      </c>
      <c r="AW448" s="13" t="s">
        <v>36</v>
      </c>
      <c r="AX448" s="13" t="s">
        <v>78</v>
      </c>
      <c r="AY448" s="232" t="s">
        <v>158</v>
      </c>
    </row>
    <row r="449" spans="2:65" s="1" customFormat="1" ht="25.5" customHeight="1">
      <c r="B449" s="202"/>
      <c r="C449" s="203" t="s">
        <v>710</v>
      </c>
      <c r="D449" s="203" t="s">
        <v>160</v>
      </c>
      <c r="E449" s="204" t="s">
        <v>3301</v>
      </c>
      <c r="F449" s="205" t="s">
        <v>3302</v>
      </c>
      <c r="G449" s="206" t="s">
        <v>163</v>
      </c>
      <c r="H449" s="207">
        <v>10</v>
      </c>
      <c r="I449" s="208"/>
      <c r="J449" s="209">
        <f>ROUND(I449*H449,2)</f>
        <v>0</v>
      </c>
      <c r="K449" s="205" t="s">
        <v>164</v>
      </c>
      <c r="L449" s="47"/>
      <c r="M449" s="210" t="s">
        <v>5</v>
      </c>
      <c r="N449" s="211" t="s">
        <v>44</v>
      </c>
      <c r="O449" s="48"/>
      <c r="P449" s="212">
        <f>O449*H449</f>
        <v>0</v>
      </c>
      <c r="Q449" s="212">
        <v>0</v>
      </c>
      <c r="R449" s="212">
        <f>Q449*H449</f>
        <v>0</v>
      </c>
      <c r="S449" s="212">
        <v>0</v>
      </c>
      <c r="T449" s="213">
        <f>S449*H449</f>
        <v>0</v>
      </c>
      <c r="AR449" s="25" t="s">
        <v>88</v>
      </c>
      <c r="AT449" s="25" t="s">
        <v>160</v>
      </c>
      <c r="AU449" s="25" t="s">
        <v>82</v>
      </c>
      <c r="AY449" s="25" t="s">
        <v>158</v>
      </c>
      <c r="BE449" s="214">
        <f>IF(N449="základní",J449,0)</f>
        <v>0</v>
      </c>
      <c r="BF449" s="214">
        <f>IF(N449="snížená",J449,0)</f>
        <v>0</v>
      </c>
      <c r="BG449" s="214">
        <f>IF(N449="zákl. přenesená",J449,0)</f>
        <v>0</v>
      </c>
      <c r="BH449" s="214">
        <f>IF(N449="sníž. přenesená",J449,0)</f>
        <v>0</v>
      </c>
      <c r="BI449" s="214">
        <f>IF(N449="nulová",J449,0)</f>
        <v>0</v>
      </c>
      <c r="BJ449" s="25" t="s">
        <v>78</v>
      </c>
      <c r="BK449" s="214">
        <f>ROUND(I449*H449,2)</f>
        <v>0</v>
      </c>
      <c r="BL449" s="25" t="s">
        <v>88</v>
      </c>
      <c r="BM449" s="25" t="s">
        <v>3303</v>
      </c>
    </row>
    <row r="450" spans="2:51" s="11" customFormat="1" ht="13.5">
      <c r="B450" s="215"/>
      <c r="D450" s="216" t="s">
        <v>166</v>
      </c>
      <c r="E450" s="217" t="s">
        <v>5</v>
      </c>
      <c r="F450" s="218" t="s">
        <v>3293</v>
      </c>
      <c r="H450" s="217" t="s">
        <v>5</v>
      </c>
      <c r="I450" s="219"/>
      <c r="L450" s="215"/>
      <c r="M450" s="220"/>
      <c r="N450" s="221"/>
      <c r="O450" s="221"/>
      <c r="P450" s="221"/>
      <c r="Q450" s="221"/>
      <c r="R450" s="221"/>
      <c r="S450" s="221"/>
      <c r="T450" s="222"/>
      <c r="AT450" s="217" t="s">
        <v>166</v>
      </c>
      <c r="AU450" s="217" t="s">
        <v>82</v>
      </c>
      <c r="AV450" s="11" t="s">
        <v>78</v>
      </c>
      <c r="AW450" s="11" t="s">
        <v>36</v>
      </c>
      <c r="AX450" s="11" t="s">
        <v>73</v>
      </c>
      <c r="AY450" s="217" t="s">
        <v>158</v>
      </c>
    </row>
    <row r="451" spans="2:51" s="12" customFormat="1" ht="13.5">
      <c r="B451" s="223"/>
      <c r="D451" s="216" t="s">
        <v>166</v>
      </c>
      <c r="E451" s="224" t="s">
        <v>5</v>
      </c>
      <c r="F451" s="225" t="s">
        <v>3304</v>
      </c>
      <c r="H451" s="226">
        <v>10</v>
      </c>
      <c r="I451" s="227"/>
      <c r="L451" s="223"/>
      <c r="M451" s="228"/>
      <c r="N451" s="229"/>
      <c r="O451" s="229"/>
      <c r="P451" s="229"/>
      <c r="Q451" s="229"/>
      <c r="R451" s="229"/>
      <c r="S451" s="229"/>
      <c r="T451" s="230"/>
      <c r="AT451" s="224" t="s">
        <v>166</v>
      </c>
      <c r="AU451" s="224" t="s">
        <v>82</v>
      </c>
      <c r="AV451" s="12" t="s">
        <v>82</v>
      </c>
      <c r="AW451" s="12" t="s">
        <v>36</v>
      </c>
      <c r="AX451" s="12" t="s">
        <v>73</v>
      </c>
      <c r="AY451" s="224" t="s">
        <v>158</v>
      </c>
    </row>
    <row r="452" spans="2:51" s="13" customFormat="1" ht="13.5">
      <c r="B452" s="231"/>
      <c r="D452" s="216" t="s">
        <v>166</v>
      </c>
      <c r="E452" s="232" t="s">
        <v>5</v>
      </c>
      <c r="F452" s="233" t="s">
        <v>169</v>
      </c>
      <c r="H452" s="234">
        <v>10</v>
      </c>
      <c r="I452" s="235"/>
      <c r="L452" s="231"/>
      <c r="M452" s="236"/>
      <c r="N452" s="237"/>
      <c r="O452" s="237"/>
      <c r="P452" s="237"/>
      <c r="Q452" s="237"/>
      <c r="R452" s="237"/>
      <c r="S452" s="237"/>
      <c r="T452" s="238"/>
      <c r="AT452" s="232" t="s">
        <v>166</v>
      </c>
      <c r="AU452" s="232" t="s">
        <v>82</v>
      </c>
      <c r="AV452" s="13" t="s">
        <v>88</v>
      </c>
      <c r="AW452" s="13" t="s">
        <v>36</v>
      </c>
      <c r="AX452" s="13" t="s">
        <v>78</v>
      </c>
      <c r="AY452" s="232" t="s">
        <v>158</v>
      </c>
    </row>
    <row r="453" spans="2:65" s="1" customFormat="1" ht="38.25" customHeight="1">
      <c r="B453" s="202"/>
      <c r="C453" s="203" t="s">
        <v>714</v>
      </c>
      <c r="D453" s="203" t="s">
        <v>160</v>
      </c>
      <c r="E453" s="204" t="s">
        <v>3305</v>
      </c>
      <c r="F453" s="205" t="s">
        <v>3306</v>
      </c>
      <c r="G453" s="206" t="s">
        <v>163</v>
      </c>
      <c r="H453" s="207">
        <v>945.257</v>
      </c>
      <c r="I453" s="208"/>
      <c r="J453" s="209">
        <f>ROUND(I453*H453,2)</f>
        <v>0</v>
      </c>
      <c r="K453" s="205" t="s">
        <v>164</v>
      </c>
      <c r="L453" s="47"/>
      <c r="M453" s="210" t="s">
        <v>5</v>
      </c>
      <c r="N453" s="211" t="s">
        <v>44</v>
      </c>
      <c r="O453" s="48"/>
      <c r="P453" s="212">
        <f>O453*H453</f>
        <v>0</v>
      </c>
      <c r="Q453" s="212">
        <v>0</v>
      </c>
      <c r="R453" s="212">
        <f>Q453*H453</f>
        <v>0</v>
      </c>
      <c r="S453" s="212">
        <v>0</v>
      </c>
      <c r="T453" s="213">
        <f>S453*H453</f>
        <v>0</v>
      </c>
      <c r="AR453" s="25" t="s">
        <v>88</v>
      </c>
      <c r="AT453" s="25" t="s">
        <v>160</v>
      </c>
      <c r="AU453" s="25" t="s">
        <v>82</v>
      </c>
      <c r="AY453" s="25" t="s">
        <v>158</v>
      </c>
      <c r="BE453" s="214">
        <f>IF(N453="základní",J453,0)</f>
        <v>0</v>
      </c>
      <c r="BF453" s="214">
        <f>IF(N453="snížená",J453,0)</f>
        <v>0</v>
      </c>
      <c r="BG453" s="214">
        <f>IF(N453="zákl. přenesená",J453,0)</f>
        <v>0</v>
      </c>
      <c r="BH453" s="214">
        <f>IF(N453="sníž. přenesená",J453,0)</f>
        <v>0</v>
      </c>
      <c r="BI453" s="214">
        <f>IF(N453="nulová",J453,0)</f>
        <v>0</v>
      </c>
      <c r="BJ453" s="25" t="s">
        <v>78</v>
      </c>
      <c r="BK453" s="214">
        <f>ROUND(I453*H453,2)</f>
        <v>0</v>
      </c>
      <c r="BL453" s="25" t="s">
        <v>88</v>
      </c>
      <c r="BM453" s="25" t="s">
        <v>3307</v>
      </c>
    </row>
    <row r="454" spans="2:51" s="11" customFormat="1" ht="13.5">
      <c r="B454" s="215"/>
      <c r="D454" s="216" t="s">
        <v>166</v>
      </c>
      <c r="E454" s="217" t="s">
        <v>5</v>
      </c>
      <c r="F454" s="218" t="s">
        <v>3176</v>
      </c>
      <c r="H454" s="217" t="s">
        <v>5</v>
      </c>
      <c r="I454" s="219"/>
      <c r="L454" s="215"/>
      <c r="M454" s="220"/>
      <c r="N454" s="221"/>
      <c r="O454" s="221"/>
      <c r="P454" s="221"/>
      <c r="Q454" s="221"/>
      <c r="R454" s="221"/>
      <c r="S454" s="221"/>
      <c r="T454" s="222"/>
      <c r="AT454" s="217" t="s">
        <v>166</v>
      </c>
      <c r="AU454" s="217" t="s">
        <v>82</v>
      </c>
      <c r="AV454" s="11" t="s">
        <v>78</v>
      </c>
      <c r="AW454" s="11" t="s">
        <v>36</v>
      </c>
      <c r="AX454" s="11" t="s">
        <v>73</v>
      </c>
      <c r="AY454" s="217" t="s">
        <v>158</v>
      </c>
    </row>
    <row r="455" spans="2:51" s="12" customFormat="1" ht="13.5">
      <c r="B455" s="223"/>
      <c r="D455" s="216" t="s">
        <v>166</v>
      </c>
      <c r="E455" s="224" t="s">
        <v>5</v>
      </c>
      <c r="F455" s="225" t="s">
        <v>3177</v>
      </c>
      <c r="H455" s="226">
        <v>34.38</v>
      </c>
      <c r="I455" s="227"/>
      <c r="L455" s="223"/>
      <c r="M455" s="228"/>
      <c r="N455" s="229"/>
      <c r="O455" s="229"/>
      <c r="P455" s="229"/>
      <c r="Q455" s="229"/>
      <c r="R455" s="229"/>
      <c r="S455" s="229"/>
      <c r="T455" s="230"/>
      <c r="AT455" s="224" t="s">
        <v>166</v>
      </c>
      <c r="AU455" s="224" t="s">
        <v>82</v>
      </c>
      <c r="AV455" s="12" t="s">
        <v>82</v>
      </c>
      <c r="AW455" s="12" t="s">
        <v>36</v>
      </c>
      <c r="AX455" s="12" t="s">
        <v>73</v>
      </c>
      <c r="AY455" s="224" t="s">
        <v>158</v>
      </c>
    </row>
    <row r="456" spans="2:51" s="11" customFormat="1" ht="13.5">
      <c r="B456" s="215"/>
      <c r="D456" s="216" t="s">
        <v>166</v>
      </c>
      <c r="E456" s="217" t="s">
        <v>5</v>
      </c>
      <c r="F456" s="218" t="s">
        <v>492</v>
      </c>
      <c r="H456" s="217" t="s">
        <v>5</v>
      </c>
      <c r="I456" s="219"/>
      <c r="L456" s="215"/>
      <c r="M456" s="220"/>
      <c r="N456" s="221"/>
      <c r="O456" s="221"/>
      <c r="P456" s="221"/>
      <c r="Q456" s="221"/>
      <c r="R456" s="221"/>
      <c r="S456" s="221"/>
      <c r="T456" s="222"/>
      <c r="AT456" s="217" t="s">
        <v>166</v>
      </c>
      <c r="AU456" s="217" t="s">
        <v>82</v>
      </c>
      <c r="AV456" s="11" t="s">
        <v>78</v>
      </c>
      <c r="AW456" s="11" t="s">
        <v>36</v>
      </c>
      <c r="AX456" s="11" t="s">
        <v>73</v>
      </c>
      <c r="AY456" s="217" t="s">
        <v>158</v>
      </c>
    </row>
    <row r="457" spans="2:51" s="12" customFormat="1" ht="13.5">
      <c r="B457" s="223"/>
      <c r="D457" s="216" t="s">
        <v>166</v>
      </c>
      <c r="E457" s="224" t="s">
        <v>5</v>
      </c>
      <c r="F457" s="225" t="s">
        <v>3186</v>
      </c>
      <c r="H457" s="226">
        <v>861.485</v>
      </c>
      <c r="I457" s="227"/>
      <c r="L457" s="223"/>
      <c r="M457" s="228"/>
      <c r="N457" s="229"/>
      <c r="O457" s="229"/>
      <c r="P457" s="229"/>
      <c r="Q457" s="229"/>
      <c r="R457" s="229"/>
      <c r="S457" s="229"/>
      <c r="T457" s="230"/>
      <c r="AT457" s="224" t="s">
        <v>166</v>
      </c>
      <c r="AU457" s="224" t="s">
        <v>82</v>
      </c>
      <c r="AV457" s="12" t="s">
        <v>82</v>
      </c>
      <c r="AW457" s="12" t="s">
        <v>36</v>
      </c>
      <c r="AX457" s="12" t="s">
        <v>73</v>
      </c>
      <c r="AY457" s="224" t="s">
        <v>158</v>
      </c>
    </row>
    <row r="458" spans="2:51" s="11" customFormat="1" ht="13.5">
      <c r="B458" s="215"/>
      <c r="D458" s="216" t="s">
        <v>166</v>
      </c>
      <c r="E458" s="217" t="s">
        <v>5</v>
      </c>
      <c r="F458" s="218" t="s">
        <v>494</v>
      </c>
      <c r="H458" s="217" t="s">
        <v>5</v>
      </c>
      <c r="I458" s="219"/>
      <c r="L458" s="215"/>
      <c r="M458" s="220"/>
      <c r="N458" s="221"/>
      <c r="O458" s="221"/>
      <c r="P458" s="221"/>
      <c r="Q458" s="221"/>
      <c r="R458" s="221"/>
      <c r="S458" s="221"/>
      <c r="T458" s="222"/>
      <c r="AT458" s="217" t="s">
        <v>166</v>
      </c>
      <c r="AU458" s="217" t="s">
        <v>82</v>
      </c>
      <c r="AV458" s="11" t="s">
        <v>78</v>
      </c>
      <c r="AW458" s="11" t="s">
        <v>36</v>
      </c>
      <c r="AX458" s="11" t="s">
        <v>73</v>
      </c>
      <c r="AY458" s="217" t="s">
        <v>158</v>
      </c>
    </row>
    <row r="459" spans="2:51" s="12" customFormat="1" ht="13.5">
      <c r="B459" s="223"/>
      <c r="D459" s="216" t="s">
        <v>166</v>
      </c>
      <c r="E459" s="224" t="s">
        <v>5</v>
      </c>
      <c r="F459" s="225" t="s">
        <v>3187</v>
      </c>
      <c r="H459" s="226">
        <v>49.392</v>
      </c>
      <c r="I459" s="227"/>
      <c r="L459" s="223"/>
      <c r="M459" s="228"/>
      <c r="N459" s="229"/>
      <c r="O459" s="229"/>
      <c r="P459" s="229"/>
      <c r="Q459" s="229"/>
      <c r="R459" s="229"/>
      <c r="S459" s="229"/>
      <c r="T459" s="230"/>
      <c r="AT459" s="224" t="s">
        <v>166</v>
      </c>
      <c r="AU459" s="224" t="s">
        <v>82</v>
      </c>
      <c r="AV459" s="12" t="s">
        <v>82</v>
      </c>
      <c r="AW459" s="12" t="s">
        <v>36</v>
      </c>
      <c r="AX459" s="12" t="s">
        <v>73</v>
      </c>
      <c r="AY459" s="224" t="s">
        <v>158</v>
      </c>
    </row>
    <row r="460" spans="2:51" s="13" customFormat="1" ht="13.5">
      <c r="B460" s="231"/>
      <c r="D460" s="216" t="s">
        <v>166</v>
      </c>
      <c r="E460" s="232" t="s">
        <v>5</v>
      </c>
      <c r="F460" s="233" t="s">
        <v>169</v>
      </c>
      <c r="H460" s="234">
        <v>945.257</v>
      </c>
      <c r="I460" s="235"/>
      <c r="L460" s="231"/>
      <c r="M460" s="236"/>
      <c r="N460" s="237"/>
      <c r="O460" s="237"/>
      <c r="P460" s="237"/>
      <c r="Q460" s="237"/>
      <c r="R460" s="237"/>
      <c r="S460" s="237"/>
      <c r="T460" s="238"/>
      <c r="AT460" s="232" t="s">
        <v>166</v>
      </c>
      <c r="AU460" s="232" t="s">
        <v>82</v>
      </c>
      <c r="AV460" s="13" t="s">
        <v>88</v>
      </c>
      <c r="AW460" s="13" t="s">
        <v>36</v>
      </c>
      <c r="AX460" s="13" t="s">
        <v>78</v>
      </c>
      <c r="AY460" s="232" t="s">
        <v>158</v>
      </c>
    </row>
    <row r="461" spans="2:65" s="1" customFormat="1" ht="25.5" customHeight="1">
      <c r="B461" s="202"/>
      <c r="C461" s="203" t="s">
        <v>718</v>
      </c>
      <c r="D461" s="203" t="s">
        <v>160</v>
      </c>
      <c r="E461" s="204" t="s">
        <v>988</v>
      </c>
      <c r="F461" s="205" t="s">
        <v>989</v>
      </c>
      <c r="G461" s="206" t="s">
        <v>163</v>
      </c>
      <c r="H461" s="207">
        <v>24</v>
      </c>
      <c r="I461" s="208"/>
      <c r="J461" s="209">
        <f>ROUND(I461*H461,2)</f>
        <v>0</v>
      </c>
      <c r="K461" s="205" t="s">
        <v>164</v>
      </c>
      <c r="L461" s="47"/>
      <c r="M461" s="210" t="s">
        <v>5</v>
      </c>
      <c r="N461" s="211" t="s">
        <v>44</v>
      </c>
      <c r="O461" s="48"/>
      <c r="P461" s="212">
        <f>O461*H461</f>
        <v>0</v>
      </c>
      <c r="Q461" s="212">
        <v>0</v>
      </c>
      <c r="R461" s="212">
        <f>Q461*H461</f>
        <v>0</v>
      </c>
      <c r="S461" s="212">
        <v>0</v>
      </c>
      <c r="T461" s="213">
        <f>S461*H461</f>
        <v>0</v>
      </c>
      <c r="AR461" s="25" t="s">
        <v>88</v>
      </c>
      <c r="AT461" s="25" t="s">
        <v>160</v>
      </c>
      <c r="AU461" s="25" t="s">
        <v>82</v>
      </c>
      <c r="AY461" s="25" t="s">
        <v>158</v>
      </c>
      <c r="BE461" s="214">
        <f>IF(N461="základní",J461,0)</f>
        <v>0</v>
      </c>
      <c r="BF461" s="214">
        <f>IF(N461="snížená",J461,0)</f>
        <v>0</v>
      </c>
      <c r="BG461" s="214">
        <f>IF(N461="zákl. přenesená",J461,0)</f>
        <v>0</v>
      </c>
      <c r="BH461" s="214">
        <f>IF(N461="sníž. přenesená",J461,0)</f>
        <v>0</v>
      </c>
      <c r="BI461" s="214">
        <f>IF(N461="nulová",J461,0)</f>
        <v>0</v>
      </c>
      <c r="BJ461" s="25" t="s">
        <v>78</v>
      </c>
      <c r="BK461" s="214">
        <f>ROUND(I461*H461,2)</f>
        <v>0</v>
      </c>
      <c r="BL461" s="25" t="s">
        <v>88</v>
      </c>
      <c r="BM461" s="25" t="s">
        <v>3308</v>
      </c>
    </row>
    <row r="462" spans="2:51" s="11" customFormat="1" ht="13.5">
      <c r="B462" s="215"/>
      <c r="D462" s="216" t="s">
        <v>166</v>
      </c>
      <c r="E462" s="217" t="s">
        <v>5</v>
      </c>
      <c r="F462" s="218" t="s">
        <v>684</v>
      </c>
      <c r="H462" s="217" t="s">
        <v>5</v>
      </c>
      <c r="I462" s="219"/>
      <c r="L462" s="215"/>
      <c r="M462" s="220"/>
      <c r="N462" s="221"/>
      <c r="O462" s="221"/>
      <c r="P462" s="221"/>
      <c r="Q462" s="221"/>
      <c r="R462" s="221"/>
      <c r="S462" s="221"/>
      <c r="T462" s="222"/>
      <c r="AT462" s="217" t="s">
        <v>166</v>
      </c>
      <c r="AU462" s="217" t="s">
        <v>82</v>
      </c>
      <c r="AV462" s="11" t="s">
        <v>78</v>
      </c>
      <c r="AW462" s="11" t="s">
        <v>36</v>
      </c>
      <c r="AX462" s="11" t="s">
        <v>73</v>
      </c>
      <c r="AY462" s="217" t="s">
        <v>158</v>
      </c>
    </row>
    <row r="463" spans="2:51" s="12" customFormat="1" ht="13.5">
      <c r="B463" s="223"/>
      <c r="D463" s="216" t="s">
        <v>166</v>
      </c>
      <c r="E463" s="224" t="s">
        <v>5</v>
      </c>
      <c r="F463" s="225" t="s">
        <v>3309</v>
      </c>
      <c r="H463" s="226">
        <v>8</v>
      </c>
      <c r="I463" s="227"/>
      <c r="L463" s="223"/>
      <c r="M463" s="228"/>
      <c r="N463" s="229"/>
      <c r="O463" s="229"/>
      <c r="P463" s="229"/>
      <c r="Q463" s="229"/>
      <c r="R463" s="229"/>
      <c r="S463" s="229"/>
      <c r="T463" s="230"/>
      <c r="AT463" s="224" t="s">
        <v>166</v>
      </c>
      <c r="AU463" s="224" t="s">
        <v>82</v>
      </c>
      <c r="AV463" s="12" t="s">
        <v>82</v>
      </c>
      <c r="AW463" s="12" t="s">
        <v>36</v>
      </c>
      <c r="AX463" s="12" t="s">
        <v>73</v>
      </c>
      <c r="AY463" s="224" t="s">
        <v>158</v>
      </c>
    </row>
    <row r="464" spans="2:51" s="11" customFormat="1" ht="13.5">
      <c r="B464" s="215"/>
      <c r="D464" s="216" t="s">
        <v>166</v>
      </c>
      <c r="E464" s="217" t="s">
        <v>5</v>
      </c>
      <c r="F464" s="218" t="s">
        <v>680</v>
      </c>
      <c r="H464" s="217" t="s">
        <v>5</v>
      </c>
      <c r="I464" s="219"/>
      <c r="L464" s="215"/>
      <c r="M464" s="220"/>
      <c r="N464" s="221"/>
      <c r="O464" s="221"/>
      <c r="P464" s="221"/>
      <c r="Q464" s="221"/>
      <c r="R464" s="221"/>
      <c r="S464" s="221"/>
      <c r="T464" s="222"/>
      <c r="AT464" s="217" t="s">
        <v>166</v>
      </c>
      <c r="AU464" s="217" t="s">
        <v>82</v>
      </c>
      <c r="AV464" s="11" t="s">
        <v>78</v>
      </c>
      <c r="AW464" s="11" t="s">
        <v>36</v>
      </c>
      <c r="AX464" s="11" t="s">
        <v>73</v>
      </c>
      <c r="AY464" s="217" t="s">
        <v>158</v>
      </c>
    </row>
    <row r="465" spans="2:51" s="12" customFormat="1" ht="13.5">
      <c r="B465" s="223"/>
      <c r="D465" s="216" t="s">
        <v>166</v>
      </c>
      <c r="E465" s="224" t="s">
        <v>5</v>
      </c>
      <c r="F465" s="225" t="s">
        <v>3112</v>
      </c>
      <c r="H465" s="226">
        <v>10</v>
      </c>
      <c r="I465" s="227"/>
      <c r="L465" s="223"/>
      <c r="M465" s="228"/>
      <c r="N465" s="229"/>
      <c r="O465" s="229"/>
      <c r="P465" s="229"/>
      <c r="Q465" s="229"/>
      <c r="R465" s="229"/>
      <c r="S465" s="229"/>
      <c r="T465" s="230"/>
      <c r="AT465" s="224" t="s">
        <v>166</v>
      </c>
      <c r="AU465" s="224" t="s">
        <v>82</v>
      </c>
      <c r="AV465" s="12" t="s">
        <v>82</v>
      </c>
      <c r="AW465" s="12" t="s">
        <v>36</v>
      </c>
      <c r="AX465" s="12" t="s">
        <v>73</v>
      </c>
      <c r="AY465" s="224" t="s">
        <v>158</v>
      </c>
    </row>
    <row r="466" spans="2:51" s="11" customFormat="1" ht="13.5">
      <c r="B466" s="215"/>
      <c r="D466" s="216" t="s">
        <v>166</v>
      </c>
      <c r="E466" s="217" t="s">
        <v>5</v>
      </c>
      <c r="F466" s="218" t="s">
        <v>287</v>
      </c>
      <c r="H466" s="217" t="s">
        <v>5</v>
      </c>
      <c r="I466" s="219"/>
      <c r="L466" s="215"/>
      <c r="M466" s="220"/>
      <c r="N466" s="221"/>
      <c r="O466" s="221"/>
      <c r="P466" s="221"/>
      <c r="Q466" s="221"/>
      <c r="R466" s="221"/>
      <c r="S466" s="221"/>
      <c r="T466" s="222"/>
      <c r="AT466" s="217" t="s">
        <v>166</v>
      </c>
      <c r="AU466" s="217" t="s">
        <v>82</v>
      </c>
      <c r="AV466" s="11" t="s">
        <v>78</v>
      </c>
      <c r="AW466" s="11" t="s">
        <v>36</v>
      </c>
      <c r="AX466" s="11" t="s">
        <v>73</v>
      </c>
      <c r="AY466" s="217" t="s">
        <v>158</v>
      </c>
    </row>
    <row r="467" spans="2:51" s="12" customFormat="1" ht="13.5">
      <c r="B467" s="223"/>
      <c r="D467" s="216" t="s">
        <v>166</v>
      </c>
      <c r="E467" s="224" t="s">
        <v>5</v>
      </c>
      <c r="F467" s="225" t="s">
        <v>3310</v>
      </c>
      <c r="H467" s="226">
        <v>6</v>
      </c>
      <c r="I467" s="227"/>
      <c r="L467" s="223"/>
      <c r="M467" s="228"/>
      <c r="N467" s="229"/>
      <c r="O467" s="229"/>
      <c r="P467" s="229"/>
      <c r="Q467" s="229"/>
      <c r="R467" s="229"/>
      <c r="S467" s="229"/>
      <c r="T467" s="230"/>
      <c r="AT467" s="224" t="s">
        <v>166</v>
      </c>
      <c r="AU467" s="224" t="s">
        <v>82</v>
      </c>
      <c r="AV467" s="12" t="s">
        <v>82</v>
      </c>
      <c r="AW467" s="12" t="s">
        <v>36</v>
      </c>
      <c r="AX467" s="12" t="s">
        <v>73</v>
      </c>
      <c r="AY467" s="224" t="s">
        <v>158</v>
      </c>
    </row>
    <row r="468" spans="2:51" s="13" customFormat="1" ht="13.5">
      <c r="B468" s="231"/>
      <c r="D468" s="216" t="s">
        <v>166</v>
      </c>
      <c r="E468" s="232" t="s">
        <v>5</v>
      </c>
      <c r="F468" s="233" t="s">
        <v>169</v>
      </c>
      <c r="H468" s="234">
        <v>24</v>
      </c>
      <c r="I468" s="235"/>
      <c r="L468" s="231"/>
      <c r="M468" s="236"/>
      <c r="N468" s="237"/>
      <c r="O468" s="237"/>
      <c r="P468" s="237"/>
      <c r="Q468" s="237"/>
      <c r="R468" s="237"/>
      <c r="S468" s="237"/>
      <c r="T468" s="238"/>
      <c r="AT468" s="232" t="s">
        <v>166</v>
      </c>
      <c r="AU468" s="232" t="s">
        <v>82</v>
      </c>
      <c r="AV468" s="13" t="s">
        <v>88</v>
      </c>
      <c r="AW468" s="13" t="s">
        <v>36</v>
      </c>
      <c r="AX468" s="13" t="s">
        <v>78</v>
      </c>
      <c r="AY468" s="232" t="s">
        <v>158</v>
      </c>
    </row>
    <row r="469" spans="2:63" s="10" customFormat="1" ht="29.85" customHeight="1">
      <c r="B469" s="189"/>
      <c r="D469" s="190" t="s">
        <v>72</v>
      </c>
      <c r="E469" s="200" t="s">
        <v>1005</v>
      </c>
      <c r="F469" s="200" t="s">
        <v>1006</v>
      </c>
      <c r="I469" s="192"/>
      <c r="J469" s="201">
        <f>BK469</f>
        <v>0</v>
      </c>
      <c r="L469" s="189"/>
      <c r="M469" s="194"/>
      <c r="N469" s="195"/>
      <c r="O469" s="195"/>
      <c r="P469" s="196">
        <f>SUM(P470:P475)</f>
        <v>0</v>
      </c>
      <c r="Q469" s="195"/>
      <c r="R469" s="196">
        <f>SUM(R470:R475)</f>
        <v>0</v>
      </c>
      <c r="S469" s="195"/>
      <c r="T469" s="197">
        <f>SUM(T470:T475)</f>
        <v>0</v>
      </c>
      <c r="AR469" s="190" t="s">
        <v>78</v>
      </c>
      <c r="AT469" s="198" t="s">
        <v>72</v>
      </c>
      <c r="AU469" s="198" t="s">
        <v>78</v>
      </c>
      <c r="AY469" s="190" t="s">
        <v>158</v>
      </c>
      <c r="BK469" s="199">
        <f>SUM(BK470:BK475)</f>
        <v>0</v>
      </c>
    </row>
    <row r="470" spans="2:65" s="1" customFormat="1" ht="38.25" customHeight="1">
      <c r="B470" s="202"/>
      <c r="C470" s="203" t="s">
        <v>722</v>
      </c>
      <c r="D470" s="203" t="s">
        <v>160</v>
      </c>
      <c r="E470" s="204" t="s">
        <v>3311</v>
      </c>
      <c r="F470" s="205" t="s">
        <v>3312</v>
      </c>
      <c r="G470" s="206" t="s">
        <v>279</v>
      </c>
      <c r="H470" s="207">
        <v>75.761</v>
      </c>
      <c r="I470" s="208"/>
      <c r="J470" s="209">
        <f>ROUND(I470*H470,2)</f>
        <v>0</v>
      </c>
      <c r="K470" s="205" t="s">
        <v>164</v>
      </c>
      <c r="L470" s="47"/>
      <c r="M470" s="210" t="s">
        <v>5</v>
      </c>
      <c r="N470" s="211" t="s">
        <v>44</v>
      </c>
      <c r="O470" s="48"/>
      <c r="P470" s="212">
        <f>O470*H470</f>
        <v>0</v>
      </c>
      <c r="Q470" s="212">
        <v>0</v>
      </c>
      <c r="R470" s="212">
        <f>Q470*H470</f>
        <v>0</v>
      </c>
      <c r="S470" s="212">
        <v>0</v>
      </c>
      <c r="T470" s="213">
        <f>S470*H470</f>
        <v>0</v>
      </c>
      <c r="AR470" s="25" t="s">
        <v>88</v>
      </c>
      <c r="AT470" s="25" t="s">
        <v>160</v>
      </c>
      <c r="AU470" s="25" t="s">
        <v>82</v>
      </c>
      <c r="AY470" s="25" t="s">
        <v>158</v>
      </c>
      <c r="BE470" s="214">
        <f>IF(N470="základní",J470,0)</f>
        <v>0</v>
      </c>
      <c r="BF470" s="214">
        <f>IF(N470="snížená",J470,0)</f>
        <v>0</v>
      </c>
      <c r="BG470" s="214">
        <f>IF(N470="zákl. přenesená",J470,0)</f>
        <v>0</v>
      </c>
      <c r="BH470" s="214">
        <f>IF(N470="sníž. přenesená",J470,0)</f>
        <v>0</v>
      </c>
      <c r="BI470" s="214">
        <f>IF(N470="nulová",J470,0)</f>
        <v>0</v>
      </c>
      <c r="BJ470" s="25" t="s">
        <v>78</v>
      </c>
      <c r="BK470" s="214">
        <f>ROUND(I470*H470,2)</f>
        <v>0</v>
      </c>
      <c r="BL470" s="25" t="s">
        <v>88</v>
      </c>
      <c r="BM470" s="25" t="s">
        <v>3313</v>
      </c>
    </row>
    <row r="471" spans="2:65" s="1" customFormat="1" ht="25.5" customHeight="1">
      <c r="B471" s="202"/>
      <c r="C471" s="203" t="s">
        <v>725</v>
      </c>
      <c r="D471" s="203" t="s">
        <v>160</v>
      </c>
      <c r="E471" s="204" t="s">
        <v>1012</v>
      </c>
      <c r="F471" s="205" t="s">
        <v>1013</v>
      </c>
      <c r="G471" s="206" t="s">
        <v>279</v>
      </c>
      <c r="H471" s="207">
        <v>75.761</v>
      </c>
      <c r="I471" s="208"/>
      <c r="J471" s="209">
        <f>ROUND(I471*H471,2)</f>
        <v>0</v>
      </c>
      <c r="K471" s="205" t="s">
        <v>164</v>
      </c>
      <c r="L471" s="47"/>
      <c r="M471" s="210" t="s">
        <v>5</v>
      </c>
      <c r="N471" s="211" t="s">
        <v>44</v>
      </c>
      <c r="O471" s="48"/>
      <c r="P471" s="212">
        <f>O471*H471</f>
        <v>0</v>
      </c>
      <c r="Q471" s="212">
        <v>0</v>
      </c>
      <c r="R471" s="212">
        <f>Q471*H471</f>
        <v>0</v>
      </c>
      <c r="S471" s="212">
        <v>0</v>
      </c>
      <c r="T471" s="213">
        <f>S471*H471</f>
        <v>0</v>
      </c>
      <c r="AR471" s="25" t="s">
        <v>88</v>
      </c>
      <c r="AT471" s="25" t="s">
        <v>160</v>
      </c>
      <c r="AU471" s="25" t="s">
        <v>82</v>
      </c>
      <c r="AY471" s="25" t="s">
        <v>158</v>
      </c>
      <c r="BE471" s="214">
        <f>IF(N471="základní",J471,0)</f>
        <v>0</v>
      </c>
      <c r="BF471" s="214">
        <f>IF(N471="snížená",J471,0)</f>
        <v>0</v>
      </c>
      <c r="BG471" s="214">
        <f>IF(N471="zákl. přenesená",J471,0)</f>
        <v>0</v>
      </c>
      <c r="BH471" s="214">
        <f>IF(N471="sníž. přenesená",J471,0)</f>
        <v>0</v>
      </c>
      <c r="BI471" s="214">
        <f>IF(N471="nulová",J471,0)</f>
        <v>0</v>
      </c>
      <c r="BJ471" s="25" t="s">
        <v>78</v>
      </c>
      <c r="BK471" s="214">
        <f>ROUND(I471*H471,2)</f>
        <v>0</v>
      </c>
      <c r="BL471" s="25" t="s">
        <v>88</v>
      </c>
      <c r="BM471" s="25" t="s">
        <v>3314</v>
      </c>
    </row>
    <row r="472" spans="2:65" s="1" customFormat="1" ht="25.5" customHeight="1">
      <c r="B472" s="202"/>
      <c r="C472" s="203" t="s">
        <v>727</v>
      </c>
      <c r="D472" s="203" t="s">
        <v>160</v>
      </c>
      <c r="E472" s="204" t="s">
        <v>1015</v>
      </c>
      <c r="F472" s="205" t="s">
        <v>1016</v>
      </c>
      <c r="G472" s="206" t="s">
        <v>279</v>
      </c>
      <c r="H472" s="207">
        <v>1136.415</v>
      </c>
      <c r="I472" s="208"/>
      <c r="J472" s="209">
        <f>ROUND(I472*H472,2)</f>
        <v>0</v>
      </c>
      <c r="K472" s="205" t="s">
        <v>164</v>
      </c>
      <c r="L472" s="47"/>
      <c r="M472" s="210" t="s">
        <v>5</v>
      </c>
      <c r="N472" s="211" t="s">
        <v>44</v>
      </c>
      <c r="O472" s="48"/>
      <c r="P472" s="212">
        <f>O472*H472</f>
        <v>0</v>
      </c>
      <c r="Q472" s="212">
        <v>0</v>
      </c>
      <c r="R472" s="212">
        <f>Q472*H472</f>
        <v>0</v>
      </c>
      <c r="S472" s="212">
        <v>0</v>
      </c>
      <c r="T472" s="213">
        <f>S472*H472</f>
        <v>0</v>
      </c>
      <c r="AR472" s="25" t="s">
        <v>88</v>
      </c>
      <c r="AT472" s="25" t="s">
        <v>160</v>
      </c>
      <c r="AU472" s="25" t="s">
        <v>82</v>
      </c>
      <c r="AY472" s="25" t="s">
        <v>158</v>
      </c>
      <c r="BE472" s="214">
        <f>IF(N472="základní",J472,0)</f>
        <v>0</v>
      </c>
      <c r="BF472" s="214">
        <f>IF(N472="snížená",J472,0)</f>
        <v>0</v>
      </c>
      <c r="BG472" s="214">
        <f>IF(N472="zákl. přenesená",J472,0)</f>
        <v>0</v>
      </c>
      <c r="BH472" s="214">
        <f>IF(N472="sníž. přenesená",J472,0)</f>
        <v>0</v>
      </c>
      <c r="BI472" s="214">
        <f>IF(N472="nulová",J472,0)</f>
        <v>0</v>
      </c>
      <c r="BJ472" s="25" t="s">
        <v>78</v>
      </c>
      <c r="BK472" s="214">
        <f>ROUND(I472*H472,2)</f>
        <v>0</v>
      </c>
      <c r="BL472" s="25" t="s">
        <v>88</v>
      </c>
      <c r="BM472" s="25" t="s">
        <v>3315</v>
      </c>
    </row>
    <row r="473" spans="2:51" s="12" customFormat="1" ht="13.5">
      <c r="B473" s="223"/>
      <c r="D473" s="216" t="s">
        <v>166</v>
      </c>
      <c r="E473" s="224" t="s">
        <v>5</v>
      </c>
      <c r="F473" s="225" t="s">
        <v>3316</v>
      </c>
      <c r="H473" s="226">
        <v>1136.415</v>
      </c>
      <c r="I473" s="227"/>
      <c r="L473" s="223"/>
      <c r="M473" s="228"/>
      <c r="N473" s="229"/>
      <c r="O473" s="229"/>
      <c r="P473" s="229"/>
      <c r="Q473" s="229"/>
      <c r="R473" s="229"/>
      <c r="S473" s="229"/>
      <c r="T473" s="230"/>
      <c r="AT473" s="224" t="s">
        <v>166</v>
      </c>
      <c r="AU473" s="224" t="s">
        <v>82</v>
      </c>
      <c r="AV473" s="12" t="s">
        <v>82</v>
      </c>
      <c r="AW473" s="12" t="s">
        <v>36</v>
      </c>
      <c r="AX473" s="12" t="s">
        <v>73</v>
      </c>
      <c r="AY473" s="224" t="s">
        <v>158</v>
      </c>
    </row>
    <row r="474" spans="2:51" s="13" customFormat="1" ht="13.5">
      <c r="B474" s="231"/>
      <c r="D474" s="216" t="s">
        <v>166</v>
      </c>
      <c r="E474" s="232" t="s">
        <v>5</v>
      </c>
      <c r="F474" s="233" t="s">
        <v>169</v>
      </c>
      <c r="H474" s="234">
        <v>1136.415</v>
      </c>
      <c r="I474" s="235"/>
      <c r="L474" s="231"/>
      <c r="M474" s="236"/>
      <c r="N474" s="237"/>
      <c r="O474" s="237"/>
      <c r="P474" s="237"/>
      <c r="Q474" s="237"/>
      <c r="R474" s="237"/>
      <c r="S474" s="237"/>
      <c r="T474" s="238"/>
      <c r="AT474" s="232" t="s">
        <v>166</v>
      </c>
      <c r="AU474" s="232" t="s">
        <v>82</v>
      </c>
      <c r="AV474" s="13" t="s">
        <v>88</v>
      </c>
      <c r="AW474" s="13" t="s">
        <v>36</v>
      </c>
      <c r="AX474" s="13" t="s">
        <v>78</v>
      </c>
      <c r="AY474" s="232" t="s">
        <v>158</v>
      </c>
    </row>
    <row r="475" spans="2:65" s="1" customFormat="1" ht="38.25" customHeight="1">
      <c r="B475" s="202"/>
      <c r="C475" s="203" t="s">
        <v>744</v>
      </c>
      <c r="D475" s="203" t="s">
        <v>160</v>
      </c>
      <c r="E475" s="204" t="s">
        <v>1020</v>
      </c>
      <c r="F475" s="205" t="s">
        <v>1021</v>
      </c>
      <c r="G475" s="206" t="s">
        <v>279</v>
      </c>
      <c r="H475" s="207">
        <v>75.761</v>
      </c>
      <c r="I475" s="208"/>
      <c r="J475" s="209">
        <f>ROUND(I475*H475,2)</f>
        <v>0</v>
      </c>
      <c r="K475" s="205" t="s">
        <v>164</v>
      </c>
      <c r="L475" s="47"/>
      <c r="M475" s="210" t="s">
        <v>5</v>
      </c>
      <c r="N475" s="211" t="s">
        <v>44</v>
      </c>
      <c r="O475" s="48"/>
      <c r="P475" s="212">
        <f>O475*H475</f>
        <v>0</v>
      </c>
      <c r="Q475" s="212">
        <v>0</v>
      </c>
      <c r="R475" s="212">
        <f>Q475*H475</f>
        <v>0</v>
      </c>
      <c r="S475" s="212">
        <v>0</v>
      </c>
      <c r="T475" s="213">
        <f>S475*H475</f>
        <v>0</v>
      </c>
      <c r="AR475" s="25" t="s">
        <v>88</v>
      </c>
      <c r="AT475" s="25" t="s">
        <v>160</v>
      </c>
      <c r="AU475" s="25" t="s">
        <v>82</v>
      </c>
      <c r="AY475" s="25" t="s">
        <v>158</v>
      </c>
      <c r="BE475" s="214">
        <f>IF(N475="základní",J475,0)</f>
        <v>0</v>
      </c>
      <c r="BF475" s="214">
        <f>IF(N475="snížená",J475,0)</f>
        <v>0</v>
      </c>
      <c r="BG475" s="214">
        <f>IF(N475="zákl. přenesená",J475,0)</f>
        <v>0</v>
      </c>
      <c r="BH475" s="214">
        <f>IF(N475="sníž. přenesená",J475,0)</f>
        <v>0</v>
      </c>
      <c r="BI475" s="214">
        <f>IF(N475="nulová",J475,0)</f>
        <v>0</v>
      </c>
      <c r="BJ475" s="25" t="s">
        <v>78</v>
      </c>
      <c r="BK475" s="214">
        <f>ROUND(I475*H475,2)</f>
        <v>0</v>
      </c>
      <c r="BL475" s="25" t="s">
        <v>88</v>
      </c>
      <c r="BM475" s="25" t="s">
        <v>3317</v>
      </c>
    </row>
    <row r="476" spans="2:63" s="10" customFormat="1" ht="29.85" customHeight="1">
      <c r="B476" s="189"/>
      <c r="D476" s="190" t="s">
        <v>72</v>
      </c>
      <c r="E476" s="200" t="s">
        <v>1023</v>
      </c>
      <c r="F476" s="200" t="s">
        <v>1024</v>
      </c>
      <c r="I476" s="192"/>
      <c r="J476" s="201">
        <f>BK476</f>
        <v>0</v>
      </c>
      <c r="L476" s="189"/>
      <c r="M476" s="194"/>
      <c r="N476" s="195"/>
      <c r="O476" s="195"/>
      <c r="P476" s="196">
        <f>P477</f>
        <v>0</v>
      </c>
      <c r="Q476" s="195"/>
      <c r="R476" s="196">
        <f>R477</f>
        <v>0</v>
      </c>
      <c r="S476" s="195"/>
      <c r="T476" s="197">
        <f>T477</f>
        <v>0</v>
      </c>
      <c r="AR476" s="190" t="s">
        <v>78</v>
      </c>
      <c r="AT476" s="198" t="s">
        <v>72</v>
      </c>
      <c r="AU476" s="198" t="s">
        <v>78</v>
      </c>
      <c r="AY476" s="190" t="s">
        <v>158</v>
      </c>
      <c r="BK476" s="199">
        <f>BK477</f>
        <v>0</v>
      </c>
    </row>
    <row r="477" spans="2:65" s="1" customFormat="1" ht="38.25" customHeight="1">
      <c r="B477" s="202"/>
      <c r="C477" s="203" t="s">
        <v>747</v>
      </c>
      <c r="D477" s="203" t="s">
        <v>160</v>
      </c>
      <c r="E477" s="204" t="s">
        <v>3318</v>
      </c>
      <c r="F477" s="205" t="s">
        <v>3319</v>
      </c>
      <c r="G477" s="206" t="s">
        <v>279</v>
      </c>
      <c r="H477" s="207">
        <v>41.864</v>
      </c>
      <c r="I477" s="208"/>
      <c r="J477" s="209">
        <f>ROUND(I477*H477,2)</f>
        <v>0</v>
      </c>
      <c r="K477" s="205" t="s">
        <v>172</v>
      </c>
      <c r="L477" s="47"/>
      <c r="M477" s="210" t="s">
        <v>5</v>
      </c>
      <c r="N477" s="211" t="s">
        <v>44</v>
      </c>
      <c r="O477" s="48"/>
      <c r="P477" s="212">
        <f>O477*H477</f>
        <v>0</v>
      </c>
      <c r="Q477" s="212">
        <v>0</v>
      </c>
      <c r="R477" s="212">
        <f>Q477*H477</f>
        <v>0</v>
      </c>
      <c r="S477" s="212">
        <v>0</v>
      </c>
      <c r="T477" s="213">
        <f>S477*H477</f>
        <v>0</v>
      </c>
      <c r="AR477" s="25" t="s">
        <v>88</v>
      </c>
      <c r="AT477" s="25" t="s">
        <v>160</v>
      </c>
      <c r="AU477" s="25" t="s">
        <v>82</v>
      </c>
      <c r="AY477" s="25" t="s">
        <v>158</v>
      </c>
      <c r="BE477" s="214">
        <f>IF(N477="základní",J477,0)</f>
        <v>0</v>
      </c>
      <c r="BF477" s="214">
        <f>IF(N477="snížená",J477,0)</f>
        <v>0</v>
      </c>
      <c r="BG477" s="214">
        <f>IF(N477="zákl. přenesená",J477,0)</f>
        <v>0</v>
      </c>
      <c r="BH477" s="214">
        <f>IF(N477="sníž. přenesená",J477,0)</f>
        <v>0</v>
      </c>
      <c r="BI477" s="214">
        <f>IF(N477="nulová",J477,0)</f>
        <v>0</v>
      </c>
      <c r="BJ477" s="25" t="s">
        <v>78</v>
      </c>
      <c r="BK477" s="214">
        <f>ROUND(I477*H477,2)</f>
        <v>0</v>
      </c>
      <c r="BL477" s="25" t="s">
        <v>88</v>
      </c>
      <c r="BM477" s="25" t="s">
        <v>3320</v>
      </c>
    </row>
    <row r="478" spans="2:63" s="10" customFormat="1" ht="37.4" customHeight="1">
      <c r="B478" s="189"/>
      <c r="D478" s="190" t="s">
        <v>72</v>
      </c>
      <c r="E478" s="191" t="s">
        <v>1029</v>
      </c>
      <c r="F478" s="191" t="s">
        <v>1030</v>
      </c>
      <c r="I478" s="192"/>
      <c r="J478" s="193">
        <f>BK478</f>
        <v>0</v>
      </c>
      <c r="L478" s="189"/>
      <c r="M478" s="194"/>
      <c r="N478" s="195"/>
      <c r="O478" s="195"/>
      <c r="P478" s="196">
        <f>P479+P503+P529+P564+P573+P577+P584+P619+P652+P667+P675+P681</f>
        <v>0</v>
      </c>
      <c r="Q478" s="195"/>
      <c r="R478" s="196">
        <f>R479+R503+R529+R564+R573+R577+R584+R619+R652+R667+R675+R681</f>
        <v>1.703808</v>
      </c>
      <c r="S478" s="195"/>
      <c r="T478" s="197">
        <f>T479+T503+T529+T564+T573+T577+T584+T619+T652+T667+T675+T681</f>
        <v>0</v>
      </c>
      <c r="AR478" s="190" t="s">
        <v>82</v>
      </c>
      <c r="AT478" s="198" t="s">
        <v>72</v>
      </c>
      <c r="AU478" s="198" t="s">
        <v>73</v>
      </c>
      <c r="AY478" s="190" t="s">
        <v>158</v>
      </c>
      <c r="BK478" s="199">
        <f>BK479+BK503+BK529+BK564+BK573+BK577+BK584+BK619+BK652+BK667+BK675+BK681</f>
        <v>0</v>
      </c>
    </row>
    <row r="479" spans="2:63" s="10" customFormat="1" ht="19.9" customHeight="1">
      <c r="B479" s="189"/>
      <c r="D479" s="190" t="s">
        <v>72</v>
      </c>
      <c r="E479" s="200" t="s">
        <v>1031</v>
      </c>
      <c r="F479" s="200" t="s">
        <v>1032</v>
      </c>
      <c r="I479" s="192"/>
      <c r="J479" s="201">
        <f>BK479</f>
        <v>0</v>
      </c>
      <c r="L479" s="189"/>
      <c r="M479" s="194"/>
      <c r="N479" s="195"/>
      <c r="O479" s="195"/>
      <c r="P479" s="196">
        <f>SUM(P480:P502)</f>
        <v>0</v>
      </c>
      <c r="Q479" s="195"/>
      <c r="R479" s="196">
        <f>SUM(R480:R502)</f>
        <v>0</v>
      </c>
      <c r="S479" s="195"/>
      <c r="T479" s="197">
        <f>SUM(T480:T502)</f>
        <v>0</v>
      </c>
      <c r="AR479" s="190" t="s">
        <v>82</v>
      </c>
      <c r="AT479" s="198" t="s">
        <v>72</v>
      </c>
      <c r="AU479" s="198" t="s">
        <v>78</v>
      </c>
      <c r="AY479" s="190" t="s">
        <v>158</v>
      </c>
      <c r="BK479" s="199">
        <f>SUM(BK480:BK502)</f>
        <v>0</v>
      </c>
    </row>
    <row r="480" spans="2:65" s="1" customFormat="1" ht="25.5" customHeight="1">
      <c r="B480" s="202"/>
      <c r="C480" s="203" t="s">
        <v>751</v>
      </c>
      <c r="D480" s="203" t="s">
        <v>160</v>
      </c>
      <c r="E480" s="204" t="s">
        <v>1034</v>
      </c>
      <c r="F480" s="205" t="s">
        <v>1035</v>
      </c>
      <c r="G480" s="206" t="s">
        <v>163</v>
      </c>
      <c r="H480" s="207">
        <v>124.85</v>
      </c>
      <c r="I480" s="208"/>
      <c r="J480" s="209">
        <f>ROUND(I480*H480,2)</f>
        <v>0</v>
      </c>
      <c r="K480" s="205" t="s">
        <v>164</v>
      </c>
      <c r="L480" s="47"/>
      <c r="M480" s="210" t="s">
        <v>5</v>
      </c>
      <c r="N480" s="211" t="s">
        <v>44</v>
      </c>
      <c r="O480" s="48"/>
      <c r="P480" s="212">
        <f>O480*H480</f>
        <v>0</v>
      </c>
      <c r="Q480" s="212">
        <v>0</v>
      </c>
      <c r="R480" s="212">
        <f>Q480*H480</f>
        <v>0</v>
      </c>
      <c r="S480" s="212">
        <v>0</v>
      </c>
      <c r="T480" s="213">
        <f>S480*H480</f>
        <v>0</v>
      </c>
      <c r="AR480" s="25" t="s">
        <v>255</v>
      </c>
      <c r="AT480" s="25" t="s">
        <v>160</v>
      </c>
      <c r="AU480" s="25" t="s">
        <v>82</v>
      </c>
      <c r="AY480" s="25" t="s">
        <v>158</v>
      </c>
      <c r="BE480" s="214">
        <f>IF(N480="základní",J480,0)</f>
        <v>0</v>
      </c>
      <c r="BF480" s="214">
        <f>IF(N480="snížená",J480,0)</f>
        <v>0</v>
      </c>
      <c r="BG480" s="214">
        <f>IF(N480="zákl. přenesená",J480,0)</f>
        <v>0</v>
      </c>
      <c r="BH480" s="214">
        <f>IF(N480="sníž. přenesená",J480,0)</f>
        <v>0</v>
      </c>
      <c r="BI480" s="214">
        <f>IF(N480="nulová",J480,0)</f>
        <v>0</v>
      </c>
      <c r="BJ480" s="25" t="s">
        <v>78</v>
      </c>
      <c r="BK480" s="214">
        <f>ROUND(I480*H480,2)</f>
        <v>0</v>
      </c>
      <c r="BL480" s="25" t="s">
        <v>255</v>
      </c>
      <c r="BM480" s="25" t="s">
        <v>3321</v>
      </c>
    </row>
    <row r="481" spans="2:51" s="11" customFormat="1" ht="13.5">
      <c r="B481" s="215"/>
      <c r="D481" s="216" t="s">
        <v>166</v>
      </c>
      <c r="E481" s="217" t="s">
        <v>5</v>
      </c>
      <c r="F481" s="218" t="s">
        <v>3322</v>
      </c>
      <c r="H481" s="217" t="s">
        <v>5</v>
      </c>
      <c r="I481" s="219"/>
      <c r="L481" s="215"/>
      <c r="M481" s="220"/>
      <c r="N481" s="221"/>
      <c r="O481" s="221"/>
      <c r="P481" s="221"/>
      <c r="Q481" s="221"/>
      <c r="R481" s="221"/>
      <c r="S481" s="221"/>
      <c r="T481" s="222"/>
      <c r="AT481" s="217" t="s">
        <v>166</v>
      </c>
      <c r="AU481" s="217" t="s">
        <v>82</v>
      </c>
      <c r="AV481" s="11" t="s">
        <v>78</v>
      </c>
      <c r="AW481" s="11" t="s">
        <v>36</v>
      </c>
      <c r="AX481" s="11" t="s">
        <v>73</v>
      </c>
      <c r="AY481" s="217" t="s">
        <v>158</v>
      </c>
    </row>
    <row r="482" spans="2:51" s="12" customFormat="1" ht="13.5">
      <c r="B482" s="223"/>
      <c r="D482" s="216" t="s">
        <v>166</v>
      </c>
      <c r="E482" s="224" t="s">
        <v>5</v>
      </c>
      <c r="F482" s="225" t="s">
        <v>3323</v>
      </c>
      <c r="H482" s="226">
        <v>90.8</v>
      </c>
      <c r="I482" s="227"/>
      <c r="L482" s="223"/>
      <c r="M482" s="228"/>
      <c r="N482" s="229"/>
      <c r="O482" s="229"/>
      <c r="P482" s="229"/>
      <c r="Q482" s="229"/>
      <c r="R482" s="229"/>
      <c r="S482" s="229"/>
      <c r="T482" s="230"/>
      <c r="AT482" s="224" t="s">
        <v>166</v>
      </c>
      <c r="AU482" s="224" t="s">
        <v>82</v>
      </c>
      <c r="AV482" s="12" t="s">
        <v>82</v>
      </c>
      <c r="AW482" s="12" t="s">
        <v>36</v>
      </c>
      <c r="AX482" s="12" t="s">
        <v>73</v>
      </c>
      <c r="AY482" s="224" t="s">
        <v>158</v>
      </c>
    </row>
    <row r="483" spans="2:51" s="11" customFormat="1" ht="13.5">
      <c r="B483" s="215"/>
      <c r="D483" s="216" t="s">
        <v>166</v>
      </c>
      <c r="E483" s="217" t="s">
        <v>5</v>
      </c>
      <c r="F483" s="218" t="s">
        <v>3203</v>
      </c>
      <c r="H483" s="217" t="s">
        <v>5</v>
      </c>
      <c r="I483" s="219"/>
      <c r="L483" s="215"/>
      <c r="M483" s="220"/>
      <c r="N483" s="221"/>
      <c r="O483" s="221"/>
      <c r="P483" s="221"/>
      <c r="Q483" s="221"/>
      <c r="R483" s="221"/>
      <c r="S483" s="221"/>
      <c r="T483" s="222"/>
      <c r="AT483" s="217" t="s">
        <v>166</v>
      </c>
      <c r="AU483" s="217" t="s">
        <v>82</v>
      </c>
      <c r="AV483" s="11" t="s">
        <v>78</v>
      </c>
      <c r="AW483" s="11" t="s">
        <v>36</v>
      </c>
      <c r="AX483" s="11" t="s">
        <v>73</v>
      </c>
      <c r="AY483" s="217" t="s">
        <v>158</v>
      </c>
    </row>
    <row r="484" spans="2:51" s="12" customFormat="1" ht="13.5">
      <c r="B484" s="223"/>
      <c r="D484" s="216" t="s">
        <v>166</v>
      </c>
      <c r="E484" s="224" t="s">
        <v>5</v>
      </c>
      <c r="F484" s="225" t="s">
        <v>3204</v>
      </c>
      <c r="H484" s="226">
        <v>34.05</v>
      </c>
      <c r="I484" s="227"/>
      <c r="L484" s="223"/>
      <c r="M484" s="228"/>
      <c r="N484" s="229"/>
      <c r="O484" s="229"/>
      <c r="P484" s="229"/>
      <c r="Q484" s="229"/>
      <c r="R484" s="229"/>
      <c r="S484" s="229"/>
      <c r="T484" s="230"/>
      <c r="AT484" s="224" t="s">
        <v>166</v>
      </c>
      <c r="AU484" s="224" t="s">
        <v>82</v>
      </c>
      <c r="AV484" s="12" t="s">
        <v>82</v>
      </c>
      <c r="AW484" s="12" t="s">
        <v>36</v>
      </c>
      <c r="AX484" s="12" t="s">
        <v>73</v>
      </c>
      <c r="AY484" s="224" t="s">
        <v>158</v>
      </c>
    </row>
    <row r="485" spans="2:51" s="13" customFormat="1" ht="13.5">
      <c r="B485" s="231"/>
      <c r="D485" s="216" t="s">
        <v>166</v>
      </c>
      <c r="E485" s="232" t="s">
        <v>5</v>
      </c>
      <c r="F485" s="233" t="s">
        <v>169</v>
      </c>
      <c r="H485" s="234">
        <v>124.85</v>
      </c>
      <c r="I485" s="235"/>
      <c r="L485" s="231"/>
      <c r="M485" s="236"/>
      <c r="N485" s="237"/>
      <c r="O485" s="237"/>
      <c r="P485" s="237"/>
      <c r="Q485" s="237"/>
      <c r="R485" s="237"/>
      <c r="S485" s="237"/>
      <c r="T485" s="238"/>
      <c r="AT485" s="232" t="s">
        <v>166</v>
      </c>
      <c r="AU485" s="232" t="s">
        <v>82</v>
      </c>
      <c r="AV485" s="13" t="s">
        <v>88</v>
      </c>
      <c r="AW485" s="13" t="s">
        <v>36</v>
      </c>
      <c r="AX485" s="13" t="s">
        <v>78</v>
      </c>
      <c r="AY485" s="232" t="s">
        <v>158</v>
      </c>
    </row>
    <row r="486" spans="2:65" s="1" customFormat="1" ht="16.5" customHeight="1">
      <c r="B486" s="202"/>
      <c r="C486" s="239" t="s">
        <v>756</v>
      </c>
      <c r="D486" s="239" t="s">
        <v>245</v>
      </c>
      <c r="E486" s="240" t="s">
        <v>1041</v>
      </c>
      <c r="F486" s="241" t="s">
        <v>1042</v>
      </c>
      <c r="G486" s="242" t="s">
        <v>279</v>
      </c>
      <c r="H486" s="243">
        <v>0.044</v>
      </c>
      <c r="I486" s="244"/>
      <c r="J486" s="245">
        <f>ROUND(I486*H486,2)</f>
        <v>0</v>
      </c>
      <c r="K486" s="241" t="s">
        <v>164</v>
      </c>
      <c r="L486" s="246"/>
      <c r="M486" s="247" t="s">
        <v>5</v>
      </c>
      <c r="N486" s="248" t="s">
        <v>44</v>
      </c>
      <c r="O486" s="48"/>
      <c r="P486" s="212">
        <f>O486*H486</f>
        <v>0</v>
      </c>
      <c r="Q486" s="212">
        <v>0</v>
      </c>
      <c r="R486" s="212">
        <f>Q486*H486</f>
        <v>0</v>
      </c>
      <c r="S486" s="212">
        <v>0</v>
      </c>
      <c r="T486" s="213">
        <f>S486*H486</f>
        <v>0</v>
      </c>
      <c r="AR486" s="25" t="s">
        <v>409</v>
      </c>
      <c r="AT486" s="25" t="s">
        <v>245</v>
      </c>
      <c r="AU486" s="25" t="s">
        <v>82</v>
      </c>
      <c r="AY486" s="25" t="s">
        <v>158</v>
      </c>
      <c r="BE486" s="214">
        <f>IF(N486="základní",J486,0)</f>
        <v>0</v>
      </c>
      <c r="BF486" s="214">
        <f>IF(N486="snížená",J486,0)</f>
        <v>0</v>
      </c>
      <c r="BG486" s="214">
        <f>IF(N486="zákl. přenesená",J486,0)</f>
        <v>0</v>
      </c>
      <c r="BH486" s="214">
        <f>IF(N486="sníž. přenesená",J486,0)</f>
        <v>0</v>
      </c>
      <c r="BI486" s="214">
        <f>IF(N486="nulová",J486,0)</f>
        <v>0</v>
      </c>
      <c r="BJ486" s="25" t="s">
        <v>78</v>
      </c>
      <c r="BK486" s="214">
        <f>ROUND(I486*H486,2)</f>
        <v>0</v>
      </c>
      <c r="BL486" s="25" t="s">
        <v>255</v>
      </c>
      <c r="BM486" s="25" t="s">
        <v>3324</v>
      </c>
    </row>
    <row r="487" spans="2:51" s="12" customFormat="1" ht="13.5">
      <c r="B487" s="223"/>
      <c r="D487" s="216" t="s">
        <v>166</v>
      </c>
      <c r="E487" s="224" t="s">
        <v>5</v>
      </c>
      <c r="F487" s="225" t="s">
        <v>3325</v>
      </c>
      <c r="H487" s="226">
        <v>0.044</v>
      </c>
      <c r="I487" s="227"/>
      <c r="L487" s="223"/>
      <c r="M487" s="228"/>
      <c r="N487" s="229"/>
      <c r="O487" s="229"/>
      <c r="P487" s="229"/>
      <c r="Q487" s="229"/>
      <c r="R487" s="229"/>
      <c r="S487" s="229"/>
      <c r="T487" s="230"/>
      <c r="AT487" s="224" t="s">
        <v>166</v>
      </c>
      <c r="AU487" s="224" t="s">
        <v>82</v>
      </c>
      <c r="AV487" s="12" t="s">
        <v>82</v>
      </c>
      <c r="AW487" s="12" t="s">
        <v>36</v>
      </c>
      <c r="AX487" s="12" t="s">
        <v>73</v>
      </c>
      <c r="AY487" s="224" t="s">
        <v>158</v>
      </c>
    </row>
    <row r="488" spans="2:51" s="13" customFormat="1" ht="13.5">
      <c r="B488" s="231"/>
      <c r="D488" s="216" t="s">
        <v>166</v>
      </c>
      <c r="E488" s="232" t="s">
        <v>5</v>
      </c>
      <c r="F488" s="233" t="s">
        <v>169</v>
      </c>
      <c r="H488" s="234">
        <v>0.044</v>
      </c>
      <c r="I488" s="235"/>
      <c r="L488" s="231"/>
      <c r="M488" s="236"/>
      <c r="N488" s="237"/>
      <c r="O488" s="237"/>
      <c r="P488" s="237"/>
      <c r="Q488" s="237"/>
      <c r="R488" s="237"/>
      <c r="S488" s="237"/>
      <c r="T488" s="238"/>
      <c r="AT488" s="232" t="s">
        <v>166</v>
      </c>
      <c r="AU488" s="232" t="s">
        <v>82</v>
      </c>
      <c r="AV488" s="13" t="s">
        <v>88</v>
      </c>
      <c r="AW488" s="13" t="s">
        <v>36</v>
      </c>
      <c r="AX488" s="13" t="s">
        <v>78</v>
      </c>
      <c r="AY488" s="232" t="s">
        <v>158</v>
      </c>
    </row>
    <row r="489" spans="2:65" s="1" customFormat="1" ht="25.5" customHeight="1">
      <c r="B489" s="202"/>
      <c r="C489" s="203" t="s">
        <v>759</v>
      </c>
      <c r="D489" s="203" t="s">
        <v>160</v>
      </c>
      <c r="E489" s="204" t="s">
        <v>1046</v>
      </c>
      <c r="F489" s="205" t="s">
        <v>1047</v>
      </c>
      <c r="G489" s="206" t="s">
        <v>163</v>
      </c>
      <c r="H489" s="207">
        <v>124.85</v>
      </c>
      <c r="I489" s="208"/>
      <c r="J489" s="209">
        <f>ROUND(I489*H489,2)</f>
        <v>0</v>
      </c>
      <c r="K489" s="205" t="s">
        <v>164</v>
      </c>
      <c r="L489" s="47"/>
      <c r="M489" s="210" t="s">
        <v>5</v>
      </c>
      <c r="N489" s="211" t="s">
        <v>44</v>
      </c>
      <c r="O489" s="48"/>
      <c r="P489" s="212">
        <f>O489*H489</f>
        <v>0</v>
      </c>
      <c r="Q489" s="212">
        <v>0</v>
      </c>
      <c r="R489" s="212">
        <f>Q489*H489</f>
        <v>0</v>
      </c>
      <c r="S489" s="212">
        <v>0</v>
      </c>
      <c r="T489" s="213">
        <f>S489*H489</f>
        <v>0</v>
      </c>
      <c r="AR489" s="25" t="s">
        <v>255</v>
      </c>
      <c r="AT489" s="25" t="s">
        <v>160</v>
      </c>
      <c r="AU489" s="25" t="s">
        <v>82</v>
      </c>
      <c r="AY489" s="25" t="s">
        <v>158</v>
      </c>
      <c r="BE489" s="214">
        <f>IF(N489="základní",J489,0)</f>
        <v>0</v>
      </c>
      <c r="BF489" s="214">
        <f>IF(N489="snížená",J489,0)</f>
        <v>0</v>
      </c>
      <c r="BG489" s="214">
        <f>IF(N489="zákl. přenesená",J489,0)</f>
        <v>0</v>
      </c>
      <c r="BH489" s="214">
        <f>IF(N489="sníž. přenesená",J489,0)</f>
        <v>0</v>
      </c>
      <c r="BI489" s="214">
        <f>IF(N489="nulová",J489,0)</f>
        <v>0</v>
      </c>
      <c r="BJ489" s="25" t="s">
        <v>78</v>
      </c>
      <c r="BK489" s="214">
        <f>ROUND(I489*H489,2)</f>
        <v>0</v>
      </c>
      <c r="BL489" s="25" t="s">
        <v>255</v>
      </c>
      <c r="BM489" s="25" t="s">
        <v>3326</v>
      </c>
    </row>
    <row r="490" spans="2:51" s="11" customFormat="1" ht="13.5">
      <c r="B490" s="215"/>
      <c r="D490" s="216" t="s">
        <v>166</v>
      </c>
      <c r="E490" s="217" t="s">
        <v>5</v>
      </c>
      <c r="F490" s="218" t="s">
        <v>3322</v>
      </c>
      <c r="H490" s="217" t="s">
        <v>5</v>
      </c>
      <c r="I490" s="219"/>
      <c r="L490" s="215"/>
      <c r="M490" s="220"/>
      <c r="N490" s="221"/>
      <c r="O490" s="221"/>
      <c r="P490" s="221"/>
      <c r="Q490" s="221"/>
      <c r="R490" s="221"/>
      <c r="S490" s="221"/>
      <c r="T490" s="222"/>
      <c r="AT490" s="217" t="s">
        <v>166</v>
      </c>
      <c r="AU490" s="217" t="s">
        <v>82</v>
      </c>
      <c r="AV490" s="11" t="s">
        <v>78</v>
      </c>
      <c r="AW490" s="11" t="s">
        <v>36</v>
      </c>
      <c r="AX490" s="11" t="s">
        <v>73</v>
      </c>
      <c r="AY490" s="217" t="s">
        <v>158</v>
      </c>
    </row>
    <row r="491" spans="2:51" s="12" customFormat="1" ht="13.5">
      <c r="B491" s="223"/>
      <c r="D491" s="216" t="s">
        <v>166</v>
      </c>
      <c r="E491" s="224" t="s">
        <v>5</v>
      </c>
      <c r="F491" s="225" t="s">
        <v>3323</v>
      </c>
      <c r="H491" s="226">
        <v>90.8</v>
      </c>
      <c r="I491" s="227"/>
      <c r="L491" s="223"/>
      <c r="M491" s="228"/>
      <c r="N491" s="229"/>
      <c r="O491" s="229"/>
      <c r="P491" s="229"/>
      <c r="Q491" s="229"/>
      <c r="R491" s="229"/>
      <c r="S491" s="229"/>
      <c r="T491" s="230"/>
      <c r="AT491" s="224" t="s">
        <v>166</v>
      </c>
      <c r="AU491" s="224" t="s">
        <v>82</v>
      </c>
      <c r="AV491" s="12" t="s">
        <v>82</v>
      </c>
      <c r="AW491" s="12" t="s">
        <v>36</v>
      </c>
      <c r="AX491" s="12" t="s">
        <v>73</v>
      </c>
      <c r="AY491" s="224" t="s">
        <v>158</v>
      </c>
    </row>
    <row r="492" spans="2:51" s="11" customFormat="1" ht="13.5">
      <c r="B492" s="215"/>
      <c r="D492" s="216" t="s">
        <v>166</v>
      </c>
      <c r="E492" s="217" t="s">
        <v>5</v>
      </c>
      <c r="F492" s="218" t="s">
        <v>3203</v>
      </c>
      <c r="H492" s="217" t="s">
        <v>5</v>
      </c>
      <c r="I492" s="219"/>
      <c r="L492" s="215"/>
      <c r="M492" s="220"/>
      <c r="N492" s="221"/>
      <c r="O492" s="221"/>
      <c r="P492" s="221"/>
      <c r="Q492" s="221"/>
      <c r="R492" s="221"/>
      <c r="S492" s="221"/>
      <c r="T492" s="222"/>
      <c r="AT492" s="217" t="s">
        <v>166</v>
      </c>
      <c r="AU492" s="217" t="s">
        <v>82</v>
      </c>
      <c r="AV492" s="11" t="s">
        <v>78</v>
      </c>
      <c r="AW492" s="11" t="s">
        <v>36</v>
      </c>
      <c r="AX492" s="11" t="s">
        <v>73</v>
      </c>
      <c r="AY492" s="217" t="s">
        <v>158</v>
      </c>
    </row>
    <row r="493" spans="2:51" s="12" customFormat="1" ht="13.5">
      <c r="B493" s="223"/>
      <c r="D493" s="216" t="s">
        <v>166</v>
      </c>
      <c r="E493" s="224" t="s">
        <v>5</v>
      </c>
      <c r="F493" s="225" t="s">
        <v>3204</v>
      </c>
      <c r="H493" s="226">
        <v>34.05</v>
      </c>
      <c r="I493" s="227"/>
      <c r="L493" s="223"/>
      <c r="M493" s="228"/>
      <c r="N493" s="229"/>
      <c r="O493" s="229"/>
      <c r="P493" s="229"/>
      <c r="Q493" s="229"/>
      <c r="R493" s="229"/>
      <c r="S493" s="229"/>
      <c r="T493" s="230"/>
      <c r="AT493" s="224" t="s">
        <v>166</v>
      </c>
      <c r="AU493" s="224" t="s">
        <v>82</v>
      </c>
      <c r="AV493" s="12" t="s">
        <v>82</v>
      </c>
      <c r="AW493" s="12" t="s">
        <v>36</v>
      </c>
      <c r="AX493" s="12" t="s">
        <v>73</v>
      </c>
      <c r="AY493" s="224" t="s">
        <v>158</v>
      </c>
    </row>
    <row r="494" spans="2:51" s="13" customFormat="1" ht="13.5">
      <c r="B494" s="231"/>
      <c r="D494" s="216" t="s">
        <v>166</v>
      </c>
      <c r="E494" s="232" t="s">
        <v>5</v>
      </c>
      <c r="F494" s="233" t="s">
        <v>169</v>
      </c>
      <c r="H494" s="234">
        <v>124.85</v>
      </c>
      <c r="I494" s="235"/>
      <c r="L494" s="231"/>
      <c r="M494" s="236"/>
      <c r="N494" s="237"/>
      <c r="O494" s="237"/>
      <c r="P494" s="237"/>
      <c r="Q494" s="237"/>
      <c r="R494" s="237"/>
      <c r="S494" s="237"/>
      <c r="T494" s="238"/>
      <c r="AT494" s="232" t="s">
        <v>166</v>
      </c>
      <c r="AU494" s="232" t="s">
        <v>82</v>
      </c>
      <c r="AV494" s="13" t="s">
        <v>88</v>
      </c>
      <c r="AW494" s="13" t="s">
        <v>36</v>
      </c>
      <c r="AX494" s="13" t="s">
        <v>78</v>
      </c>
      <c r="AY494" s="232" t="s">
        <v>158</v>
      </c>
    </row>
    <row r="495" spans="2:65" s="1" customFormat="1" ht="16.5" customHeight="1">
      <c r="B495" s="202"/>
      <c r="C495" s="239" t="s">
        <v>767</v>
      </c>
      <c r="D495" s="239" t="s">
        <v>245</v>
      </c>
      <c r="E495" s="240" t="s">
        <v>3327</v>
      </c>
      <c r="F495" s="241" t="s">
        <v>3328</v>
      </c>
      <c r="G495" s="242" t="s">
        <v>163</v>
      </c>
      <c r="H495" s="243">
        <v>143.578</v>
      </c>
      <c r="I495" s="244"/>
      <c r="J495" s="245">
        <f>ROUND(I495*H495,2)</f>
        <v>0</v>
      </c>
      <c r="K495" s="241" t="s">
        <v>5</v>
      </c>
      <c r="L495" s="246"/>
      <c r="M495" s="247" t="s">
        <v>5</v>
      </c>
      <c r="N495" s="248" t="s">
        <v>44</v>
      </c>
      <c r="O495" s="48"/>
      <c r="P495" s="212">
        <f>O495*H495</f>
        <v>0</v>
      </c>
      <c r="Q495" s="212">
        <v>0</v>
      </c>
      <c r="R495" s="212">
        <f>Q495*H495</f>
        <v>0</v>
      </c>
      <c r="S495" s="212">
        <v>0</v>
      </c>
      <c r="T495" s="213">
        <f>S495*H495</f>
        <v>0</v>
      </c>
      <c r="AR495" s="25" t="s">
        <v>409</v>
      </c>
      <c r="AT495" s="25" t="s">
        <v>245</v>
      </c>
      <c r="AU495" s="25" t="s">
        <v>82</v>
      </c>
      <c r="AY495" s="25" t="s">
        <v>158</v>
      </c>
      <c r="BE495" s="214">
        <f>IF(N495="základní",J495,0)</f>
        <v>0</v>
      </c>
      <c r="BF495" s="214">
        <f>IF(N495="snížená",J495,0)</f>
        <v>0</v>
      </c>
      <c r="BG495" s="214">
        <f>IF(N495="zákl. přenesená",J495,0)</f>
        <v>0</v>
      </c>
      <c r="BH495" s="214">
        <f>IF(N495="sníž. přenesená",J495,0)</f>
        <v>0</v>
      </c>
      <c r="BI495" s="214">
        <f>IF(N495="nulová",J495,0)</f>
        <v>0</v>
      </c>
      <c r="BJ495" s="25" t="s">
        <v>78</v>
      </c>
      <c r="BK495" s="214">
        <f>ROUND(I495*H495,2)</f>
        <v>0</v>
      </c>
      <c r="BL495" s="25" t="s">
        <v>255</v>
      </c>
      <c r="BM495" s="25" t="s">
        <v>3329</v>
      </c>
    </row>
    <row r="496" spans="2:51" s="12" customFormat="1" ht="13.5">
      <c r="B496" s="223"/>
      <c r="D496" s="216" t="s">
        <v>166</v>
      </c>
      <c r="E496" s="224" t="s">
        <v>5</v>
      </c>
      <c r="F496" s="225" t="s">
        <v>3330</v>
      </c>
      <c r="H496" s="226">
        <v>143.578</v>
      </c>
      <c r="I496" s="227"/>
      <c r="L496" s="223"/>
      <c r="M496" s="228"/>
      <c r="N496" s="229"/>
      <c r="O496" s="229"/>
      <c r="P496" s="229"/>
      <c r="Q496" s="229"/>
      <c r="R496" s="229"/>
      <c r="S496" s="229"/>
      <c r="T496" s="230"/>
      <c r="AT496" s="224" t="s">
        <v>166</v>
      </c>
      <c r="AU496" s="224" t="s">
        <v>82</v>
      </c>
      <c r="AV496" s="12" t="s">
        <v>82</v>
      </c>
      <c r="AW496" s="12" t="s">
        <v>36</v>
      </c>
      <c r="AX496" s="12" t="s">
        <v>73</v>
      </c>
      <c r="AY496" s="224" t="s">
        <v>158</v>
      </c>
    </row>
    <row r="497" spans="2:51" s="13" customFormat="1" ht="13.5">
      <c r="B497" s="231"/>
      <c r="D497" s="216" t="s">
        <v>166</v>
      </c>
      <c r="E497" s="232" t="s">
        <v>5</v>
      </c>
      <c r="F497" s="233" t="s">
        <v>169</v>
      </c>
      <c r="H497" s="234">
        <v>143.578</v>
      </c>
      <c r="I497" s="235"/>
      <c r="L497" s="231"/>
      <c r="M497" s="236"/>
      <c r="N497" s="237"/>
      <c r="O497" s="237"/>
      <c r="P497" s="237"/>
      <c r="Q497" s="237"/>
      <c r="R497" s="237"/>
      <c r="S497" s="237"/>
      <c r="T497" s="238"/>
      <c r="AT497" s="232" t="s">
        <v>166</v>
      </c>
      <c r="AU497" s="232" t="s">
        <v>82</v>
      </c>
      <c r="AV497" s="13" t="s">
        <v>88</v>
      </c>
      <c r="AW497" s="13" t="s">
        <v>36</v>
      </c>
      <c r="AX497" s="13" t="s">
        <v>78</v>
      </c>
      <c r="AY497" s="232" t="s">
        <v>158</v>
      </c>
    </row>
    <row r="498" spans="2:65" s="1" customFormat="1" ht="25.5" customHeight="1">
      <c r="B498" s="202"/>
      <c r="C498" s="203" t="s">
        <v>771</v>
      </c>
      <c r="D498" s="203" t="s">
        <v>160</v>
      </c>
      <c r="E498" s="204" t="s">
        <v>3331</v>
      </c>
      <c r="F498" s="205" t="s">
        <v>3332</v>
      </c>
      <c r="G498" s="206" t="s">
        <v>163</v>
      </c>
      <c r="H498" s="207">
        <v>90.8</v>
      </c>
      <c r="I498" s="208"/>
      <c r="J498" s="209">
        <f>ROUND(I498*H498,2)</f>
        <v>0</v>
      </c>
      <c r="K498" s="205" t="s">
        <v>5</v>
      </c>
      <c r="L498" s="47"/>
      <c r="M498" s="210" t="s">
        <v>5</v>
      </c>
      <c r="N498" s="211" t="s">
        <v>44</v>
      </c>
      <c r="O498" s="48"/>
      <c r="P498" s="212">
        <f>O498*H498</f>
        <v>0</v>
      </c>
      <c r="Q498" s="212">
        <v>0</v>
      </c>
      <c r="R498" s="212">
        <f>Q498*H498</f>
        <v>0</v>
      </c>
      <c r="S498" s="212">
        <v>0</v>
      </c>
      <c r="T498" s="213">
        <f>S498*H498</f>
        <v>0</v>
      </c>
      <c r="AR498" s="25" t="s">
        <v>255</v>
      </c>
      <c r="AT498" s="25" t="s">
        <v>160</v>
      </c>
      <c r="AU498" s="25" t="s">
        <v>82</v>
      </c>
      <c r="AY498" s="25" t="s">
        <v>158</v>
      </c>
      <c r="BE498" s="214">
        <f>IF(N498="základní",J498,0)</f>
        <v>0</v>
      </c>
      <c r="BF498" s="214">
        <f>IF(N498="snížená",J498,0)</f>
        <v>0</v>
      </c>
      <c r="BG498" s="214">
        <f>IF(N498="zákl. přenesená",J498,0)</f>
        <v>0</v>
      </c>
      <c r="BH498" s="214">
        <f>IF(N498="sníž. přenesená",J498,0)</f>
        <v>0</v>
      </c>
      <c r="BI498" s="214">
        <f>IF(N498="nulová",J498,0)</f>
        <v>0</v>
      </c>
      <c r="BJ498" s="25" t="s">
        <v>78</v>
      </c>
      <c r="BK498" s="214">
        <f>ROUND(I498*H498,2)</f>
        <v>0</v>
      </c>
      <c r="BL498" s="25" t="s">
        <v>255</v>
      </c>
      <c r="BM498" s="25" t="s">
        <v>3333</v>
      </c>
    </row>
    <row r="499" spans="2:51" s="11" customFormat="1" ht="13.5">
      <c r="B499" s="215"/>
      <c r="D499" s="216" t="s">
        <v>166</v>
      </c>
      <c r="E499" s="217" t="s">
        <v>5</v>
      </c>
      <c r="F499" s="218" t="s">
        <v>3322</v>
      </c>
      <c r="H499" s="217" t="s">
        <v>5</v>
      </c>
      <c r="I499" s="219"/>
      <c r="L499" s="215"/>
      <c r="M499" s="220"/>
      <c r="N499" s="221"/>
      <c r="O499" s="221"/>
      <c r="P499" s="221"/>
      <c r="Q499" s="221"/>
      <c r="R499" s="221"/>
      <c r="S499" s="221"/>
      <c r="T499" s="222"/>
      <c r="AT499" s="217" t="s">
        <v>166</v>
      </c>
      <c r="AU499" s="217" t="s">
        <v>82</v>
      </c>
      <c r="AV499" s="11" t="s">
        <v>78</v>
      </c>
      <c r="AW499" s="11" t="s">
        <v>36</v>
      </c>
      <c r="AX499" s="11" t="s">
        <v>73</v>
      </c>
      <c r="AY499" s="217" t="s">
        <v>158</v>
      </c>
    </row>
    <row r="500" spans="2:51" s="12" customFormat="1" ht="13.5">
      <c r="B500" s="223"/>
      <c r="D500" s="216" t="s">
        <v>166</v>
      </c>
      <c r="E500" s="224" t="s">
        <v>5</v>
      </c>
      <c r="F500" s="225" t="s">
        <v>3323</v>
      </c>
      <c r="H500" s="226">
        <v>90.8</v>
      </c>
      <c r="I500" s="227"/>
      <c r="L500" s="223"/>
      <c r="M500" s="228"/>
      <c r="N500" s="229"/>
      <c r="O500" s="229"/>
      <c r="P500" s="229"/>
      <c r="Q500" s="229"/>
      <c r="R500" s="229"/>
      <c r="S500" s="229"/>
      <c r="T500" s="230"/>
      <c r="AT500" s="224" t="s">
        <v>166</v>
      </c>
      <c r="AU500" s="224" t="s">
        <v>82</v>
      </c>
      <c r="AV500" s="12" t="s">
        <v>82</v>
      </c>
      <c r="AW500" s="12" t="s">
        <v>36</v>
      </c>
      <c r="AX500" s="12" t="s">
        <v>73</v>
      </c>
      <c r="AY500" s="224" t="s">
        <v>158</v>
      </c>
    </row>
    <row r="501" spans="2:51" s="13" customFormat="1" ht="13.5">
      <c r="B501" s="231"/>
      <c r="D501" s="216" t="s">
        <v>166</v>
      </c>
      <c r="E501" s="232" t="s">
        <v>5</v>
      </c>
      <c r="F501" s="233" t="s">
        <v>169</v>
      </c>
      <c r="H501" s="234">
        <v>90.8</v>
      </c>
      <c r="I501" s="235"/>
      <c r="L501" s="231"/>
      <c r="M501" s="236"/>
      <c r="N501" s="237"/>
      <c r="O501" s="237"/>
      <c r="P501" s="237"/>
      <c r="Q501" s="237"/>
      <c r="R501" s="237"/>
      <c r="S501" s="237"/>
      <c r="T501" s="238"/>
      <c r="AT501" s="232" t="s">
        <v>166</v>
      </c>
      <c r="AU501" s="232" t="s">
        <v>82</v>
      </c>
      <c r="AV501" s="13" t="s">
        <v>88</v>
      </c>
      <c r="AW501" s="13" t="s">
        <v>36</v>
      </c>
      <c r="AX501" s="13" t="s">
        <v>78</v>
      </c>
      <c r="AY501" s="232" t="s">
        <v>158</v>
      </c>
    </row>
    <row r="502" spans="2:65" s="1" customFormat="1" ht="38.25" customHeight="1">
      <c r="B502" s="202"/>
      <c r="C502" s="203" t="s">
        <v>781</v>
      </c>
      <c r="D502" s="203" t="s">
        <v>160</v>
      </c>
      <c r="E502" s="204" t="s">
        <v>3334</v>
      </c>
      <c r="F502" s="205" t="s">
        <v>3335</v>
      </c>
      <c r="G502" s="206" t="s">
        <v>279</v>
      </c>
      <c r="H502" s="207">
        <v>0.86</v>
      </c>
      <c r="I502" s="208"/>
      <c r="J502" s="209">
        <f>ROUND(I502*H502,2)</f>
        <v>0</v>
      </c>
      <c r="K502" s="205" t="s">
        <v>164</v>
      </c>
      <c r="L502" s="47"/>
      <c r="M502" s="210" t="s">
        <v>5</v>
      </c>
      <c r="N502" s="211" t="s">
        <v>44</v>
      </c>
      <c r="O502" s="48"/>
      <c r="P502" s="212">
        <f>O502*H502</f>
        <v>0</v>
      </c>
      <c r="Q502" s="212">
        <v>0</v>
      </c>
      <c r="R502" s="212">
        <f>Q502*H502</f>
        <v>0</v>
      </c>
      <c r="S502" s="212">
        <v>0</v>
      </c>
      <c r="T502" s="213">
        <f>S502*H502</f>
        <v>0</v>
      </c>
      <c r="AR502" s="25" t="s">
        <v>255</v>
      </c>
      <c r="AT502" s="25" t="s">
        <v>160</v>
      </c>
      <c r="AU502" s="25" t="s">
        <v>82</v>
      </c>
      <c r="AY502" s="25" t="s">
        <v>158</v>
      </c>
      <c r="BE502" s="214">
        <f>IF(N502="základní",J502,0)</f>
        <v>0</v>
      </c>
      <c r="BF502" s="214">
        <f>IF(N502="snížená",J502,0)</f>
        <v>0</v>
      </c>
      <c r="BG502" s="214">
        <f>IF(N502="zákl. přenesená",J502,0)</f>
        <v>0</v>
      </c>
      <c r="BH502" s="214">
        <f>IF(N502="sníž. přenesená",J502,0)</f>
        <v>0</v>
      </c>
      <c r="BI502" s="214">
        <f>IF(N502="nulová",J502,0)</f>
        <v>0</v>
      </c>
      <c r="BJ502" s="25" t="s">
        <v>78</v>
      </c>
      <c r="BK502" s="214">
        <f>ROUND(I502*H502,2)</f>
        <v>0</v>
      </c>
      <c r="BL502" s="25" t="s">
        <v>255</v>
      </c>
      <c r="BM502" s="25" t="s">
        <v>3336</v>
      </c>
    </row>
    <row r="503" spans="2:63" s="10" customFormat="1" ht="29.85" customHeight="1">
      <c r="B503" s="189"/>
      <c r="D503" s="190" t="s">
        <v>72</v>
      </c>
      <c r="E503" s="200" t="s">
        <v>1068</v>
      </c>
      <c r="F503" s="200" t="s">
        <v>1069</v>
      </c>
      <c r="I503" s="192"/>
      <c r="J503" s="201">
        <f>BK503</f>
        <v>0</v>
      </c>
      <c r="L503" s="189"/>
      <c r="M503" s="194"/>
      <c r="N503" s="195"/>
      <c r="O503" s="195"/>
      <c r="P503" s="196">
        <f>SUM(P504:P528)</f>
        <v>0</v>
      </c>
      <c r="Q503" s="195"/>
      <c r="R503" s="196">
        <f>SUM(R504:R528)</f>
        <v>0</v>
      </c>
      <c r="S503" s="195"/>
      <c r="T503" s="197">
        <f>SUM(T504:T528)</f>
        <v>0</v>
      </c>
      <c r="AR503" s="190" t="s">
        <v>82</v>
      </c>
      <c r="AT503" s="198" t="s">
        <v>72</v>
      </c>
      <c r="AU503" s="198" t="s">
        <v>78</v>
      </c>
      <c r="AY503" s="190" t="s">
        <v>158</v>
      </c>
      <c r="BK503" s="199">
        <f>SUM(BK504:BK528)</f>
        <v>0</v>
      </c>
    </row>
    <row r="504" spans="2:65" s="1" customFormat="1" ht="25.5" customHeight="1">
      <c r="B504" s="202"/>
      <c r="C504" s="203" t="s">
        <v>785</v>
      </c>
      <c r="D504" s="203" t="s">
        <v>160</v>
      </c>
      <c r="E504" s="204" t="s">
        <v>1095</v>
      </c>
      <c r="F504" s="205" t="s">
        <v>1096</v>
      </c>
      <c r="G504" s="206" t="s">
        <v>163</v>
      </c>
      <c r="H504" s="207">
        <v>1486.68</v>
      </c>
      <c r="I504" s="208"/>
      <c r="J504" s="209">
        <f>ROUND(I504*H504,2)</f>
        <v>0</v>
      </c>
      <c r="K504" s="205" t="s">
        <v>5</v>
      </c>
      <c r="L504" s="47"/>
      <c r="M504" s="210" t="s">
        <v>5</v>
      </c>
      <c r="N504" s="211" t="s">
        <v>44</v>
      </c>
      <c r="O504" s="48"/>
      <c r="P504" s="212">
        <f>O504*H504</f>
        <v>0</v>
      </c>
      <c r="Q504" s="212">
        <v>0</v>
      </c>
      <c r="R504" s="212">
        <f>Q504*H504</f>
        <v>0</v>
      </c>
      <c r="S504" s="212">
        <v>0</v>
      </c>
      <c r="T504" s="213">
        <f>S504*H504</f>
        <v>0</v>
      </c>
      <c r="AR504" s="25" t="s">
        <v>255</v>
      </c>
      <c r="AT504" s="25" t="s">
        <v>160</v>
      </c>
      <c r="AU504" s="25" t="s">
        <v>82</v>
      </c>
      <c r="AY504" s="25" t="s">
        <v>158</v>
      </c>
      <c r="BE504" s="214">
        <f>IF(N504="základní",J504,0)</f>
        <v>0</v>
      </c>
      <c r="BF504" s="214">
        <f>IF(N504="snížená",J504,0)</f>
        <v>0</v>
      </c>
      <c r="BG504" s="214">
        <f>IF(N504="zákl. přenesená",J504,0)</f>
        <v>0</v>
      </c>
      <c r="BH504" s="214">
        <f>IF(N504="sníž. přenesená",J504,0)</f>
        <v>0</v>
      </c>
      <c r="BI504" s="214">
        <f>IF(N504="nulová",J504,0)</f>
        <v>0</v>
      </c>
      <c r="BJ504" s="25" t="s">
        <v>78</v>
      </c>
      <c r="BK504" s="214">
        <f>ROUND(I504*H504,2)</f>
        <v>0</v>
      </c>
      <c r="BL504" s="25" t="s">
        <v>255</v>
      </c>
      <c r="BM504" s="25" t="s">
        <v>3337</v>
      </c>
    </row>
    <row r="505" spans="2:51" s="11" customFormat="1" ht="13.5">
      <c r="B505" s="215"/>
      <c r="D505" s="216" t="s">
        <v>166</v>
      </c>
      <c r="E505" s="217" t="s">
        <v>5</v>
      </c>
      <c r="F505" s="218" t="s">
        <v>2117</v>
      </c>
      <c r="H505" s="217" t="s">
        <v>5</v>
      </c>
      <c r="I505" s="219"/>
      <c r="L505" s="215"/>
      <c r="M505" s="220"/>
      <c r="N505" s="221"/>
      <c r="O505" s="221"/>
      <c r="P505" s="221"/>
      <c r="Q505" s="221"/>
      <c r="R505" s="221"/>
      <c r="S505" s="221"/>
      <c r="T505" s="222"/>
      <c r="AT505" s="217" t="s">
        <v>166</v>
      </c>
      <c r="AU505" s="217" t="s">
        <v>82</v>
      </c>
      <c r="AV505" s="11" t="s">
        <v>78</v>
      </c>
      <c r="AW505" s="11" t="s">
        <v>36</v>
      </c>
      <c r="AX505" s="11" t="s">
        <v>73</v>
      </c>
      <c r="AY505" s="217" t="s">
        <v>158</v>
      </c>
    </row>
    <row r="506" spans="2:51" s="12" customFormat="1" ht="13.5">
      <c r="B506" s="223"/>
      <c r="D506" s="216" t="s">
        <v>166</v>
      </c>
      <c r="E506" s="224" t="s">
        <v>5</v>
      </c>
      <c r="F506" s="225" t="s">
        <v>3338</v>
      </c>
      <c r="H506" s="226">
        <v>1420.08</v>
      </c>
      <c r="I506" s="227"/>
      <c r="L506" s="223"/>
      <c r="M506" s="228"/>
      <c r="N506" s="229"/>
      <c r="O506" s="229"/>
      <c r="P506" s="229"/>
      <c r="Q506" s="229"/>
      <c r="R506" s="229"/>
      <c r="S506" s="229"/>
      <c r="T506" s="230"/>
      <c r="AT506" s="224" t="s">
        <v>166</v>
      </c>
      <c r="AU506" s="224" t="s">
        <v>82</v>
      </c>
      <c r="AV506" s="12" t="s">
        <v>82</v>
      </c>
      <c r="AW506" s="12" t="s">
        <v>36</v>
      </c>
      <c r="AX506" s="12" t="s">
        <v>73</v>
      </c>
      <c r="AY506" s="224" t="s">
        <v>158</v>
      </c>
    </row>
    <row r="507" spans="2:51" s="11" customFormat="1" ht="13.5">
      <c r="B507" s="215"/>
      <c r="D507" s="216" t="s">
        <v>166</v>
      </c>
      <c r="E507" s="217" t="s">
        <v>5</v>
      </c>
      <c r="F507" s="218" t="s">
        <v>3339</v>
      </c>
      <c r="H507" s="217" t="s">
        <v>5</v>
      </c>
      <c r="I507" s="219"/>
      <c r="L507" s="215"/>
      <c r="M507" s="220"/>
      <c r="N507" s="221"/>
      <c r="O507" s="221"/>
      <c r="P507" s="221"/>
      <c r="Q507" s="221"/>
      <c r="R507" s="221"/>
      <c r="S507" s="221"/>
      <c r="T507" s="222"/>
      <c r="AT507" s="217" t="s">
        <v>166</v>
      </c>
      <c r="AU507" s="217" t="s">
        <v>82</v>
      </c>
      <c r="AV507" s="11" t="s">
        <v>78</v>
      </c>
      <c r="AW507" s="11" t="s">
        <v>36</v>
      </c>
      <c r="AX507" s="11" t="s">
        <v>73</v>
      </c>
      <c r="AY507" s="217" t="s">
        <v>158</v>
      </c>
    </row>
    <row r="508" spans="2:51" s="11" customFormat="1" ht="13.5">
      <c r="B508" s="215"/>
      <c r="D508" s="216" t="s">
        <v>166</v>
      </c>
      <c r="E508" s="217" t="s">
        <v>5</v>
      </c>
      <c r="F508" s="218" t="s">
        <v>3340</v>
      </c>
      <c r="H508" s="217" t="s">
        <v>5</v>
      </c>
      <c r="I508" s="219"/>
      <c r="L508" s="215"/>
      <c r="M508" s="220"/>
      <c r="N508" s="221"/>
      <c r="O508" s="221"/>
      <c r="P508" s="221"/>
      <c r="Q508" s="221"/>
      <c r="R508" s="221"/>
      <c r="S508" s="221"/>
      <c r="T508" s="222"/>
      <c r="AT508" s="217" t="s">
        <v>166</v>
      </c>
      <c r="AU508" s="217" t="s">
        <v>82</v>
      </c>
      <c r="AV508" s="11" t="s">
        <v>78</v>
      </c>
      <c r="AW508" s="11" t="s">
        <v>36</v>
      </c>
      <c r="AX508" s="11" t="s">
        <v>73</v>
      </c>
      <c r="AY508" s="217" t="s">
        <v>158</v>
      </c>
    </row>
    <row r="509" spans="2:51" s="12" customFormat="1" ht="13.5">
      <c r="B509" s="223"/>
      <c r="D509" s="216" t="s">
        <v>166</v>
      </c>
      <c r="E509" s="224" t="s">
        <v>5</v>
      </c>
      <c r="F509" s="225" t="s">
        <v>3341</v>
      </c>
      <c r="H509" s="226">
        <v>22.2</v>
      </c>
      <c r="I509" s="227"/>
      <c r="L509" s="223"/>
      <c r="M509" s="228"/>
      <c r="N509" s="229"/>
      <c r="O509" s="229"/>
      <c r="P509" s="229"/>
      <c r="Q509" s="229"/>
      <c r="R509" s="229"/>
      <c r="S509" s="229"/>
      <c r="T509" s="230"/>
      <c r="AT509" s="224" t="s">
        <v>166</v>
      </c>
      <c r="AU509" s="224" t="s">
        <v>82</v>
      </c>
      <c r="AV509" s="12" t="s">
        <v>82</v>
      </c>
      <c r="AW509" s="12" t="s">
        <v>36</v>
      </c>
      <c r="AX509" s="12" t="s">
        <v>73</v>
      </c>
      <c r="AY509" s="224" t="s">
        <v>158</v>
      </c>
    </row>
    <row r="510" spans="2:51" s="11" customFormat="1" ht="13.5">
      <c r="B510" s="215"/>
      <c r="D510" s="216" t="s">
        <v>166</v>
      </c>
      <c r="E510" s="217" t="s">
        <v>5</v>
      </c>
      <c r="F510" s="218" t="s">
        <v>3342</v>
      </c>
      <c r="H510" s="217" t="s">
        <v>5</v>
      </c>
      <c r="I510" s="219"/>
      <c r="L510" s="215"/>
      <c r="M510" s="220"/>
      <c r="N510" s="221"/>
      <c r="O510" s="221"/>
      <c r="P510" s="221"/>
      <c r="Q510" s="221"/>
      <c r="R510" s="221"/>
      <c r="S510" s="221"/>
      <c r="T510" s="222"/>
      <c r="AT510" s="217" t="s">
        <v>166</v>
      </c>
      <c r="AU510" s="217" t="s">
        <v>82</v>
      </c>
      <c r="AV510" s="11" t="s">
        <v>78</v>
      </c>
      <c r="AW510" s="11" t="s">
        <v>36</v>
      </c>
      <c r="AX510" s="11" t="s">
        <v>73</v>
      </c>
      <c r="AY510" s="217" t="s">
        <v>158</v>
      </c>
    </row>
    <row r="511" spans="2:51" s="12" customFormat="1" ht="13.5">
      <c r="B511" s="223"/>
      <c r="D511" s="216" t="s">
        <v>166</v>
      </c>
      <c r="E511" s="224" t="s">
        <v>5</v>
      </c>
      <c r="F511" s="225" t="s">
        <v>3343</v>
      </c>
      <c r="H511" s="226">
        <v>44.4</v>
      </c>
      <c r="I511" s="227"/>
      <c r="L511" s="223"/>
      <c r="M511" s="228"/>
      <c r="N511" s="229"/>
      <c r="O511" s="229"/>
      <c r="P511" s="229"/>
      <c r="Q511" s="229"/>
      <c r="R511" s="229"/>
      <c r="S511" s="229"/>
      <c r="T511" s="230"/>
      <c r="AT511" s="224" t="s">
        <v>166</v>
      </c>
      <c r="AU511" s="224" t="s">
        <v>82</v>
      </c>
      <c r="AV511" s="12" t="s">
        <v>82</v>
      </c>
      <c r="AW511" s="12" t="s">
        <v>36</v>
      </c>
      <c r="AX511" s="12" t="s">
        <v>73</v>
      </c>
      <c r="AY511" s="224" t="s">
        <v>158</v>
      </c>
    </row>
    <row r="512" spans="2:51" s="13" customFormat="1" ht="13.5">
      <c r="B512" s="231"/>
      <c r="D512" s="216" t="s">
        <v>166</v>
      </c>
      <c r="E512" s="232" t="s">
        <v>5</v>
      </c>
      <c r="F512" s="233" t="s">
        <v>169</v>
      </c>
      <c r="H512" s="234">
        <v>1486.68</v>
      </c>
      <c r="I512" s="235"/>
      <c r="L512" s="231"/>
      <c r="M512" s="236"/>
      <c r="N512" s="237"/>
      <c r="O512" s="237"/>
      <c r="P512" s="237"/>
      <c r="Q512" s="237"/>
      <c r="R512" s="237"/>
      <c r="S512" s="237"/>
      <c r="T512" s="238"/>
      <c r="AT512" s="232" t="s">
        <v>166</v>
      </c>
      <c r="AU512" s="232" t="s">
        <v>82</v>
      </c>
      <c r="AV512" s="13" t="s">
        <v>88</v>
      </c>
      <c r="AW512" s="13" t="s">
        <v>36</v>
      </c>
      <c r="AX512" s="13" t="s">
        <v>78</v>
      </c>
      <c r="AY512" s="232" t="s">
        <v>158</v>
      </c>
    </row>
    <row r="513" spans="2:65" s="1" customFormat="1" ht="25.5" customHeight="1">
      <c r="B513" s="202"/>
      <c r="C513" s="239" t="s">
        <v>790</v>
      </c>
      <c r="D513" s="239" t="s">
        <v>245</v>
      </c>
      <c r="E513" s="240" t="s">
        <v>1115</v>
      </c>
      <c r="F513" s="241" t="s">
        <v>1116</v>
      </c>
      <c r="G513" s="242" t="s">
        <v>163</v>
      </c>
      <c r="H513" s="243">
        <v>1709.682</v>
      </c>
      <c r="I513" s="244"/>
      <c r="J513" s="245">
        <f>ROUND(I513*H513,2)</f>
        <v>0</v>
      </c>
      <c r="K513" s="241" t="s">
        <v>5</v>
      </c>
      <c r="L513" s="246"/>
      <c r="M513" s="247" t="s">
        <v>5</v>
      </c>
      <c r="N513" s="248" t="s">
        <v>44</v>
      </c>
      <c r="O513" s="48"/>
      <c r="P513" s="212">
        <f>O513*H513</f>
        <v>0</v>
      </c>
      <c r="Q513" s="212">
        <v>0</v>
      </c>
      <c r="R513" s="212">
        <f>Q513*H513</f>
        <v>0</v>
      </c>
      <c r="S513" s="212">
        <v>0</v>
      </c>
      <c r="T513" s="213">
        <f>S513*H513</f>
        <v>0</v>
      </c>
      <c r="AR513" s="25" t="s">
        <v>409</v>
      </c>
      <c r="AT513" s="25" t="s">
        <v>245</v>
      </c>
      <c r="AU513" s="25" t="s">
        <v>82</v>
      </c>
      <c r="AY513" s="25" t="s">
        <v>158</v>
      </c>
      <c r="BE513" s="214">
        <f>IF(N513="základní",J513,0)</f>
        <v>0</v>
      </c>
      <c r="BF513" s="214">
        <f>IF(N513="snížená",J513,0)</f>
        <v>0</v>
      </c>
      <c r="BG513" s="214">
        <f>IF(N513="zákl. přenesená",J513,0)</f>
        <v>0</v>
      </c>
      <c r="BH513" s="214">
        <f>IF(N513="sníž. přenesená",J513,0)</f>
        <v>0</v>
      </c>
      <c r="BI513" s="214">
        <f>IF(N513="nulová",J513,0)</f>
        <v>0</v>
      </c>
      <c r="BJ513" s="25" t="s">
        <v>78</v>
      </c>
      <c r="BK513" s="214">
        <f>ROUND(I513*H513,2)</f>
        <v>0</v>
      </c>
      <c r="BL513" s="25" t="s">
        <v>255</v>
      </c>
      <c r="BM513" s="25" t="s">
        <v>3344</v>
      </c>
    </row>
    <row r="514" spans="2:51" s="12" customFormat="1" ht="13.5">
      <c r="B514" s="223"/>
      <c r="D514" s="216" t="s">
        <v>166</v>
      </c>
      <c r="E514" s="224" t="s">
        <v>5</v>
      </c>
      <c r="F514" s="225" t="s">
        <v>3345</v>
      </c>
      <c r="H514" s="226">
        <v>1709.682</v>
      </c>
      <c r="I514" s="227"/>
      <c r="L514" s="223"/>
      <c r="M514" s="228"/>
      <c r="N514" s="229"/>
      <c r="O514" s="229"/>
      <c r="P514" s="229"/>
      <c r="Q514" s="229"/>
      <c r="R514" s="229"/>
      <c r="S514" s="229"/>
      <c r="T514" s="230"/>
      <c r="AT514" s="224" t="s">
        <v>166</v>
      </c>
      <c r="AU514" s="224" t="s">
        <v>82</v>
      </c>
      <c r="AV514" s="12" t="s">
        <v>82</v>
      </c>
      <c r="AW514" s="12" t="s">
        <v>36</v>
      </c>
      <c r="AX514" s="12" t="s">
        <v>73</v>
      </c>
      <c r="AY514" s="224" t="s">
        <v>158</v>
      </c>
    </row>
    <row r="515" spans="2:51" s="13" customFormat="1" ht="13.5">
      <c r="B515" s="231"/>
      <c r="D515" s="216" t="s">
        <v>166</v>
      </c>
      <c r="E515" s="232" t="s">
        <v>5</v>
      </c>
      <c r="F515" s="233" t="s">
        <v>169</v>
      </c>
      <c r="H515" s="234">
        <v>1709.682</v>
      </c>
      <c r="I515" s="235"/>
      <c r="L515" s="231"/>
      <c r="M515" s="236"/>
      <c r="N515" s="237"/>
      <c r="O515" s="237"/>
      <c r="P515" s="237"/>
      <c r="Q515" s="237"/>
      <c r="R515" s="237"/>
      <c r="S515" s="237"/>
      <c r="T515" s="238"/>
      <c r="AT515" s="232" t="s">
        <v>166</v>
      </c>
      <c r="AU515" s="232" t="s">
        <v>82</v>
      </c>
      <c r="AV515" s="13" t="s">
        <v>88</v>
      </c>
      <c r="AW515" s="13" t="s">
        <v>36</v>
      </c>
      <c r="AX515" s="13" t="s">
        <v>78</v>
      </c>
      <c r="AY515" s="232" t="s">
        <v>158</v>
      </c>
    </row>
    <row r="516" spans="2:65" s="1" customFormat="1" ht="25.5" customHeight="1">
      <c r="B516" s="202"/>
      <c r="C516" s="203" t="s">
        <v>799</v>
      </c>
      <c r="D516" s="203" t="s">
        <v>160</v>
      </c>
      <c r="E516" s="204" t="s">
        <v>1120</v>
      </c>
      <c r="F516" s="205" t="s">
        <v>1121</v>
      </c>
      <c r="G516" s="206" t="s">
        <v>163</v>
      </c>
      <c r="H516" s="207">
        <v>1486.68</v>
      </c>
      <c r="I516" s="208"/>
      <c r="J516" s="209">
        <f>ROUND(I516*H516,2)</f>
        <v>0</v>
      </c>
      <c r="K516" s="205" t="s">
        <v>5</v>
      </c>
      <c r="L516" s="47"/>
      <c r="M516" s="210" t="s">
        <v>5</v>
      </c>
      <c r="N516" s="211" t="s">
        <v>44</v>
      </c>
      <c r="O516" s="48"/>
      <c r="P516" s="212">
        <f>O516*H516</f>
        <v>0</v>
      </c>
      <c r="Q516" s="212">
        <v>0</v>
      </c>
      <c r="R516" s="212">
        <f>Q516*H516</f>
        <v>0</v>
      </c>
      <c r="S516" s="212">
        <v>0</v>
      </c>
      <c r="T516" s="213">
        <f>S516*H516</f>
        <v>0</v>
      </c>
      <c r="AR516" s="25" t="s">
        <v>255</v>
      </c>
      <c r="AT516" s="25" t="s">
        <v>160</v>
      </c>
      <c r="AU516" s="25" t="s">
        <v>82</v>
      </c>
      <c r="AY516" s="25" t="s">
        <v>158</v>
      </c>
      <c r="BE516" s="214">
        <f>IF(N516="základní",J516,0)</f>
        <v>0</v>
      </c>
      <c r="BF516" s="214">
        <f>IF(N516="snížená",J516,0)</f>
        <v>0</v>
      </c>
      <c r="BG516" s="214">
        <f>IF(N516="zákl. přenesená",J516,0)</f>
        <v>0</v>
      </c>
      <c r="BH516" s="214">
        <f>IF(N516="sníž. přenesená",J516,0)</f>
        <v>0</v>
      </c>
      <c r="BI516" s="214">
        <f>IF(N516="nulová",J516,0)</f>
        <v>0</v>
      </c>
      <c r="BJ516" s="25" t="s">
        <v>78</v>
      </c>
      <c r="BK516" s="214">
        <f>ROUND(I516*H516,2)</f>
        <v>0</v>
      </c>
      <c r="BL516" s="25" t="s">
        <v>255</v>
      </c>
      <c r="BM516" s="25" t="s">
        <v>3346</v>
      </c>
    </row>
    <row r="517" spans="2:65" s="1" customFormat="1" ht="25.5" customHeight="1">
      <c r="B517" s="202"/>
      <c r="C517" s="239" t="s">
        <v>804</v>
      </c>
      <c r="D517" s="239" t="s">
        <v>245</v>
      </c>
      <c r="E517" s="240" t="s">
        <v>1126</v>
      </c>
      <c r="F517" s="241" t="s">
        <v>1127</v>
      </c>
      <c r="G517" s="242" t="s">
        <v>163</v>
      </c>
      <c r="H517" s="243">
        <v>1709.682</v>
      </c>
      <c r="I517" s="244"/>
      <c r="J517" s="245">
        <f>ROUND(I517*H517,2)</f>
        <v>0</v>
      </c>
      <c r="K517" s="241" t="s">
        <v>5</v>
      </c>
      <c r="L517" s="246"/>
      <c r="M517" s="247" t="s">
        <v>5</v>
      </c>
      <c r="N517" s="248" t="s">
        <v>44</v>
      </c>
      <c r="O517" s="48"/>
      <c r="P517" s="212">
        <f>O517*H517</f>
        <v>0</v>
      </c>
      <c r="Q517" s="212">
        <v>0</v>
      </c>
      <c r="R517" s="212">
        <f>Q517*H517</f>
        <v>0</v>
      </c>
      <c r="S517" s="212">
        <v>0</v>
      </c>
      <c r="T517" s="213">
        <f>S517*H517</f>
        <v>0</v>
      </c>
      <c r="AR517" s="25" t="s">
        <v>409</v>
      </c>
      <c r="AT517" s="25" t="s">
        <v>245</v>
      </c>
      <c r="AU517" s="25" t="s">
        <v>82</v>
      </c>
      <c r="AY517" s="25" t="s">
        <v>158</v>
      </c>
      <c r="BE517" s="214">
        <f>IF(N517="základní",J517,0)</f>
        <v>0</v>
      </c>
      <c r="BF517" s="214">
        <f>IF(N517="snížená",J517,0)</f>
        <v>0</v>
      </c>
      <c r="BG517" s="214">
        <f>IF(N517="zákl. přenesená",J517,0)</f>
        <v>0</v>
      </c>
      <c r="BH517" s="214">
        <f>IF(N517="sníž. přenesená",J517,0)</f>
        <v>0</v>
      </c>
      <c r="BI517" s="214">
        <f>IF(N517="nulová",J517,0)</f>
        <v>0</v>
      </c>
      <c r="BJ517" s="25" t="s">
        <v>78</v>
      </c>
      <c r="BK517" s="214">
        <f>ROUND(I517*H517,2)</f>
        <v>0</v>
      </c>
      <c r="BL517" s="25" t="s">
        <v>255</v>
      </c>
      <c r="BM517" s="25" t="s">
        <v>3347</v>
      </c>
    </row>
    <row r="518" spans="2:51" s="12" customFormat="1" ht="13.5">
      <c r="B518" s="223"/>
      <c r="D518" s="216" t="s">
        <v>166</v>
      </c>
      <c r="E518" s="224" t="s">
        <v>5</v>
      </c>
      <c r="F518" s="225" t="s">
        <v>3345</v>
      </c>
      <c r="H518" s="226">
        <v>1709.682</v>
      </c>
      <c r="I518" s="227"/>
      <c r="L518" s="223"/>
      <c r="M518" s="228"/>
      <c r="N518" s="229"/>
      <c r="O518" s="229"/>
      <c r="P518" s="229"/>
      <c r="Q518" s="229"/>
      <c r="R518" s="229"/>
      <c r="S518" s="229"/>
      <c r="T518" s="230"/>
      <c r="AT518" s="224" t="s">
        <v>166</v>
      </c>
      <c r="AU518" s="224" t="s">
        <v>82</v>
      </c>
      <c r="AV518" s="12" t="s">
        <v>82</v>
      </c>
      <c r="AW518" s="12" t="s">
        <v>36</v>
      </c>
      <c r="AX518" s="12" t="s">
        <v>73</v>
      </c>
      <c r="AY518" s="224" t="s">
        <v>158</v>
      </c>
    </row>
    <row r="519" spans="2:51" s="13" customFormat="1" ht="13.5">
      <c r="B519" s="231"/>
      <c r="D519" s="216" t="s">
        <v>166</v>
      </c>
      <c r="E519" s="232" t="s">
        <v>5</v>
      </c>
      <c r="F519" s="233" t="s">
        <v>169</v>
      </c>
      <c r="H519" s="234">
        <v>1709.682</v>
      </c>
      <c r="I519" s="235"/>
      <c r="L519" s="231"/>
      <c r="M519" s="236"/>
      <c r="N519" s="237"/>
      <c r="O519" s="237"/>
      <c r="P519" s="237"/>
      <c r="Q519" s="237"/>
      <c r="R519" s="237"/>
      <c r="S519" s="237"/>
      <c r="T519" s="238"/>
      <c r="AT519" s="232" t="s">
        <v>166</v>
      </c>
      <c r="AU519" s="232" t="s">
        <v>82</v>
      </c>
      <c r="AV519" s="13" t="s">
        <v>88</v>
      </c>
      <c r="AW519" s="13" t="s">
        <v>36</v>
      </c>
      <c r="AX519" s="13" t="s">
        <v>78</v>
      </c>
      <c r="AY519" s="232" t="s">
        <v>158</v>
      </c>
    </row>
    <row r="520" spans="2:65" s="1" customFormat="1" ht="25.5" customHeight="1">
      <c r="B520" s="202"/>
      <c r="C520" s="203" t="s">
        <v>812</v>
      </c>
      <c r="D520" s="203" t="s">
        <v>160</v>
      </c>
      <c r="E520" s="204" t="s">
        <v>1146</v>
      </c>
      <c r="F520" s="205" t="s">
        <v>1147</v>
      </c>
      <c r="G520" s="206" t="s">
        <v>163</v>
      </c>
      <c r="H520" s="207">
        <v>1452.6</v>
      </c>
      <c r="I520" s="208"/>
      <c r="J520" s="209">
        <f>ROUND(I520*H520,2)</f>
        <v>0</v>
      </c>
      <c r="K520" s="205" t="s">
        <v>5</v>
      </c>
      <c r="L520" s="47"/>
      <c r="M520" s="210" t="s">
        <v>5</v>
      </c>
      <c r="N520" s="211" t="s">
        <v>44</v>
      </c>
      <c r="O520" s="48"/>
      <c r="P520" s="212">
        <f>O520*H520</f>
        <v>0</v>
      </c>
      <c r="Q520" s="212">
        <v>0</v>
      </c>
      <c r="R520" s="212">
        <f>Q520*H520</f>
        <v>0</v>
      </c>
      <c r="S520" s="212">
        <v>0</v>
      </c>
      <c r="T520" s="213">
        <f>S520*H520</f>
        <v>0</v>
      </c>
      <c r="AR520" s="25" t="s">
        <v>255</v>
      </c>
      <c r="AT520" s="25" t="s">
        <v>160</v>
      </c>
      <c r="AU520" s="25" t="s">
        <v>82</v>
      </c>
      <c r="AY520" s="25" t="s">
        <v>158</v>
      </c>
      <c r="BE520" s="214">
        <f>IF(N520="základní",J520,0)</f>
        <v>0</v>
      </c>
      <c r="BF520" s="214">
        <f>IF(N520="snížená",J520,0)</f>
        <v>0</v>
      </c>
      <c r="BG520" s="214">
        <f>IF(N520="zákl. přenesená",J520,0)</f>
        <v>0</v>
      </c>
      <c r="BH520" s="214">
        <f>IF(N520="sníž. přenesená",J520,0)</f>
        <v>0</v>
      </c>
      <c r="BI520" s="214">
        <f>IF(N520="nulová",J520,0)</f>
        <v>0</v>
      </c>
      <c r="BJ520" s="25" t="s">
        <v>78</v>
      </c>
      <c r="BK520" s="214">
        <f>ROUND(I520*H520,2)</f>
        <v>0</v>
      </c>
      <c r="BL520" s="25" t="s">
        <v>255</v>
      </c>
      <c r="BM520" s="25" t="s">
        <v>3348</v>
      </c>
    </row>
    <row r="521" spans="2:51" s="12" customFormat="1" ht="13.5">
      <c r="B521" s="223"/>
      <c r="D521" s="216" t="s">
        <v>166</v>
      </c>
      <c r="E521" s="224" t="s">
        <v>5</v>
      </c>
      <c r="F521" s="225" t="s">
        <v>3349</v>
      </c>
      <c r="H521" s="226">
        <v>1386</v>
      </c>
      <c r="I521" s="227"/>
      <c r="L521" s="223"/>
      <c r="M521" s="228"/>
      <c r="N521" s="229"/>
      <c r="O521" s="229"/>
      <c r="P521" s="229"/>
      <c r="Q521" s="229"/>
      <c r="R521" s="229"/>
      <c r="S521" s="229"/>
      <c r="T521" s="230"/>
      <c r="AT521" s="224" t="s">
        <v>166</v>
      </c>
      <c r="AU521" s="224" t="s">
        <v>82</v>
      </c>
      <c r="AV521" s="12" t="s">
        <v>82</v>
      </c>
      <c r="AW521" s="12" t="s">
        <v>36</v>
      </c>
      <c r="AX521" s="12" t="s">
        <v>73</v>
      </c>
      <c r="AY521" s="224" t="s">
        <v>158</v>
      </c>
    </row>
    <row r="522" spans="2:51" s="11" customFormat="1" ht="13.5">
      <c r="B522" s="215"/>
      <c r="D522" s="216" t="s">
        <v>166</v>
      </c>
      <c r="E522" s="217" t="s">
        <v>5</v>
      </c>
      <c r="F522" s="218" t="s">
        <v>3339</v>
      </c>
      <c r="H522" s="217" t="s">
        <v>5</v>
      </c>
      <c r="I522" s="219"/>
      <c r="L522" s="215"/>
      <c r="M522" s="220"/>
      <c r="N522" s="221"/>
      <c r="O522" s="221"/>
      <c r="P522" s="221"/>
      <c r="Q522" s="221"/>
      <c r="R522" s="221"/>
      <c r="S522" s="221"/>
      <c r="T522" s="222"/>
      <c r="AT522" s="217" t="s">
        <v>166</v>
      </c>
      <c r="AU522" s="217" t="s">
        <v>82</v>
      </c>
      <c r="AV522" s="11" t="s">
        <v>78</v>
      </c>
      <c r="AW522" s="11" t="s">
        <v>36</v>
      </c>
      <c r="AX522" s="11" t="s">
        <v>73</v>
      </c>
      <c r="AY522" s="217" t="s">
        <v>158</v>
      </c>
    </row>
    <row r="523" spans="2:51" s="11" customFormat="1" ht="13.5">
      <c r="B523" s="215"/>
      <c r="D523" s="216" t="s">
        <v>166</v>
      </c>
      <c r="E523" s="217" t="s">
        <v>5</v>
      </c>
      <c r="F523" s="218" t="s">
        <v>3340</v>
      </c>
      <c r="H523" s="217" t="s">
        <v>5</v>
      </c>
      <c r="I523" s="219"/>
      <c r="L523" s="215"/>
      <c r="M523" s="220"/>
      <c r="N523" s="221"/>
      <c r="O523" s="221"/>
      <c r="P523" s="221"/>
      <c r="Q523" s="221"/>
      <c r="R523" s="221"/>
      <c r="S523" s="221"/>
      <c r="T523" s="222"/>
      <c r="AT523" s="217" t="s">
        <v>166</v>
      </c>
      <c r="AU523" s="217" t="s">
        <v>82</v>
      </c>
      <c r="AV523" s="11" t="s">
        <v>78</v>
      </c>
      <c r="AW523" s="11" t="s">
        <v>36</v>
      </c>
      <c r="AX523" s="11" t="s">
        <v>73</v>
      </c>
      <c r="AY523" s="217" t="s">
        <v>158</v>
      </c>
    </row>
    <row r="524" spans="2:51" s="12" customFormat="1" ht="13.5">
      <c r="B524" s="223"/>
      <c r="D524" s="216" t="s">
        <v>166</v>
      </c>
      <c r="E524" s="224" t="s">
        <v>5</v>
      </c>
      <c r="F524" s="225" t="s">
        <v>3341</v>
      </c>
      <c r="H524" s="226">
        <v>22.2</v>
      </c>
      <c r="I524" s="227"/>
      <c r="L524" s="223"/>
      <c r="M524" s="228"/>
      <c r="N524" s="229"/>
      <c r="O524" s="229"/>
      <c r="P524" s="229"/>
      <c r="Q524" s="229"/>
      <c r="R524" s="229"/>
      <c r="S524" s="229"/>
      <c r="T524" s="230"/>
      <c r="AT524" s="224" t="s">
        <v>166</v>
      </c>
      <c r="AU524" s="224" t="s">
        <v>82</v>
      </c>
      <c r="AV524" s="12" t="s">
        <v>82</v>
      </c>
      <c r="AW524" s="12" t="s">
        <v>36</v>
      </c>
      <c r="AX524" s="12" t="s">
        <v>73</v>
      </c>
      <c r="AY524" s="224" t="s">
        <v>158</v>
      </c>
    </row>
    <row r="525" spans="2:51" s="11" customFormat="1" ht="13.5">
      <c r="B525" s="215"/>
      <c r="D525" s="216" t="s">
        <v>166</v>
      </c>
      <c r="E525" s="217" t="s">
        <v>5</v>
      </c>
      <c r="F525" s="218" t="s">
        <v>3342</v>
      </c>
      <c r="H525" s="217" t="s">
        <v>5</v>
      </c>
      <c r="I525" s="219"/>
      <c r="L525" s="215"/>
      <c r="M525" s="220"/>
      <c r="N525" s="221"/>
      <c r="O525" s="221"/>
      <c r="P525" s="221"/>
      <c r="Q525" s="221"/>
      <c r="R525" s="221"/>
      <c r="S525" s="221"/>
      <c r="T525" s="222"/>
      <c r="AT525" s="217" t="s">
        <v>166</v>
      </c>
      <c r="AU525" s="217" t="s">
        <v>82</v>
      </c>
      <c r="AV525" s="11" t="s">
        <v>78</v>
      </c>
      <c r="AW525" s="11" t="s">
        <v>36</v>
      </c>
      <c r="AX525" s="11" t="s">
        <v>73</v>
      </c>
      <c r="AY525" s="217" t="s">
        <v>158</v>
      </c>
    </row>
    <row r="526" spans="2:51" s="12" customFormat="1" ht="13.5">
      <c r="B526" s="223"/>
      <c r="D526" s="216" t="s">
        <v>166</v>
      </c>
      <c r="E526" s="224" t="s">
        <v>5</v>
      </c>
      <c r="F526" s="225" t="s">
        <v>3343</v>
      </c>
      <c r="H526" s="226">
        <v>44.4</v>
      </c>
      <c r="I526" s="227"/>
      <c r="L526" s="223"/>
      <c r="M526" s="228"/>
      <c r="N526" s="229"/>
      <c r="O526" s="229"/>
      <c r="P526" s="229"/>
      <c r="Q526" s="229"/>
      <c r="R526" s="229"/>
      <c r="S526" s="229"/>
      <c r="T526" s="230"/>
      <c r="AT526" s="224" t="s">
        <v>166</v>
      </c>
      <c r="AU526" s="224" t="s">
        <v>82</v>
      </c>
      <c r="AV526" s="12" t="s">
        <v>82</v>
      </c>
      <c r="AW526" s="12" t="s">
        <v>36</v>
      </c>
      <c r="AX526" s="12" t="s">
        <v>73</v>
      </c>
      <c r="AY526" s="224" t="s">
        <v>158</v>
      </c>
    </row>
    <row r="527" spans="2:51" s="13" customFormat="1" ht="13.5">
      <c r="B527" s="231"/>
      <c r="D527" s="216" t="s">
        <v>166</v>
      </c>
      <c r="E527" s="232" t="s">
        <v>5</v>
      </c>
      <c r="F527" s="233" t="s">
        <v>169</v>
      </c>
      <c r="H527" s="234">
        <v>1452.6</v>
      </c>
      <c r="I527" s="235"/>
      <c r="L527" s="231"/>
      <c r="M527" s="236"/>
      <c r="N527" s="237"/>
      <c r="O527" s="237"/>
      <c r="P527" s="237"/>
      <c r="Q527" s="237"/>
      <c r="R527" s="237"/>
      <c r="S527" s="237"/>
      <c r="T527" s="238"/>
      <c r="AT527" s="232" t="s">
        <v>166</v>
      </c>
      <c r="AU527" s="232" t="s">
        <v>82</v>
      </c>
      <c r="AV527" s="13" t="s">
        <v>88</v>
      </c>
      <c r="AW527" s="13" t="s">
        <v>36</v>
      </c>
      <c r="AX527" s="13" t="s">
        <v>78</v>
      </c>
      <c r="AY527" s="232" t="s">
        <v>158</v>
      </c>
    </row>
    <row r="528" spans="2:65" s="1" customFormat="1" ht="38.25" customHeight="1">
      <c r="B528" s="202"/>
      <c r="C528" s="203" t="s">
        <v>822</v>
      </c>
      <c r="D528" s="203" t="s">
        <v>160</v>
      </c>
      <c r="E528" s="204" t="s">
        <v>3350</v>
      </c>
      <c r="F528" s="205" t="s">
        <v>3351</v>
      </c>
      <c r="G528" s="206" t="s">
        <v>279</v>
      </c>
      <c r="H528" s="207">
        <v>15.328</v>
      </c>
      <c r="I528" s="208"/>
      <c r="J528" s="209">
        <f>ROUND(I528*H528,2)</f>
        <v>0</v>
      </c>
      <c r="K528" s="205" t="s">
        <v>164</v>
      </c>
      <c r="L528" s="47"/>
      <c r="M528" s="210" t="s">
        <v>5</v>
      </c>
      <c r="N528" s="211" t="s">
        <v>44</v>
      </c>
      <c r="O528" s="48"/>
      <c r="P528" s="212">
        <f>O528*H528</f>
        <v>0</v>
      </c>
      <c r="Q528" s="212">
        <v>0</v>
      </c>
      <c r="R528" s="212">
        <f>Q528*H528</f>
        <v>0</v>
      </c>
      <c r="S528" s="212">
        <v>0</v>
      </c>
      <c r="T528" s="213">
        <f>S528*H528</f>
        <v>0</v>
      </c>
      <c r="AR528" s="25" t="s">
        <v>255</v>
      </c>
      <c r="AT528" s="25" t="s">
        <v>160</v>
      </c>
      <c r="AU528" s="25" t="s">
        <v>82</v>
      </c>
      <c r="AY528" s="25" t="s">
        <v>158</v>
      </c>
      <c r="BE528" s="214">
        <f>IF(N528="základní",J528,0)</f>
        <v>0</v>
      </c>
      <c r="BF528" s="214">
        <f>IF(N528="snížená",J528,0)</f>
        <v>0</v>
      </c>
      <c r="BG528" s="214">
        <f>IF(N528="zákl. přenesená",J528,0)</f>
        <v>0</v>
      </c>
      <c r="BH528" s="214">
        <f>IF(N528="sníž. přenesená",J528,0)</f>
        <v>0</v>
      </c>
      <c r="BI528" s="214">
        <f>IF(N528="nulová",J528,0)</f>
        <v>0</v>
      </c>
      <c r="BJ528" s="25" t="s">
        <v>78</v>
      </c>
      <c r="BK528" s="214">
        <f>ROUND(I528*H528,2)</f>
        <v>0</v>
      </c>
      <c r="BL528" s="25" t="s">
        <v>255</v>
      </c>
      <c r="BM528" s="25" t="s">
        <v>3352</v>
      </c>
    </row>
    <row r="529" spans="2:63" s="10" customFormat="1" ht="29.85" customHeight="1">
      <c r="B529" s="189"/>
      <c r="D529" s="190" t="s">
        <v>72</v>
      </c>
      <c r="E529" s="200" t="s">
        <v>1160</v>
      </c>
      <c r="F529" s="200" t="s">
        <v>1161</v>
      </c>
      <c r="I529" s="192"/>
      <c r="J529" s="201">
        <f>BK529</f>
        <v>0</v>
      </c>
      <c r="L529" s="189"/>
      <c r="M529" s="194"/>
      <c r="N529" s="195"/>
      <c r="O529" s="195"/>
      <c r="P529" s="196">
        <f>SUM(P530:P563)</f>
        <v>0</v>
      </c>
      <c r="Q529" s="195"/>
      <c r="R529" s="196">
        <f>SUM(R530:R563)</f>
        <v>1.703808</v>
      </c>
      <c r="S529" s="195"/>
      <c r="T529" s="197">
        <f>SUM(T530:T563)</f>
        <v>0</v>
      </c>
      <c r="AR529" s="190" t="s">
        <v>82</v>
      </c>
      <c r="AT529" s="198" t="s">
        <v>72</v>
      </c>
      <c r="AU529" s="198" t="s">
        <v>78</v>
      </c>
      <c r="AY529" s="190" t="s">
        <v>158</v>
      </c>
      <c r="BK529" s="199">
        <f>SUM(BK530:BK563)</f>
        <v>0</v>
      </c>
    </row>
    <row r="530" spans="2:65" s="1" customFormat="1" ht="25.5" customHeight="1">
      <c r="B530" s="202"/>
      <c r="C530" s="203" t="s">
        <v>820</v>
      </c>
      <c r="D530" s="203" t="s">
        <v>160</v>
      </c>
      <c r="E530" s="204" t="s">
        <v>1163</v>
      </c>
      <c r="F530" s="205" t="s">
        <v>1164</v>
      </c>
      <c r="G530" s="206" t="s">
        <v>163</v>
      </c>
      <c r="H530" s="207">
        <v>90.8</v>
      </c>
      <c r="I530" s="208"/>
      <c r="J530" s="209">
        <f>ROUND(I530*H530,2)</f>
        <v>0</v>
      </c>
      <c r="K530" s="205" t="s">
        <v>164</v>
      </c>
      <c r="L530" s="47"/>
      <c r="M530" s="210" t="s">
        <v>5</v>
      </c>
      <c r="N530" s="211" t="s">
        <v>44</v>
      </c>
      <c r="O530" s="48"/>
      <c r="P530" s="212">
        <f>O530*H530</f>
        <v>0</v>
      </c>
      <c r="Q530" s="212">
        <v>0</v>
      </c>
      <c r="R530" s="212">
        <f>Q530*H530</f>
        <v>0</v>
      </c>
      <c r="S530" s="212">
        <v>0</v>
      </c>
      <c r="T530" s="213">
        <f>S530*H530</f>
        <v>0</v>
      </c>
      <c r="AR530" s="25" t="s">
        <v>255</v>
      </c>
      <c r="AT530" s="25" t="s">
        <v>160</v>
      </c>
      <c r="AU530" s="25" t="s">
        <v>82</v>
      </c>
      <c r="AY530" s="25" t="s">
        <v>158</v>
      </c>
      <c r="BE530" s="214">
        <f>IF(N530="základní",J530,0)</f>
        <v>0</v>
      </c>
      <c r="BF530" s="214">
        <f>IF(N530="snížená",J530,0)</f>
        <v>0</v>
      </c>
      <c r="BG530" s="214">
        <f>IF(N530="zákl. přenesená",J530,0)</f>
        <v>0</v>
      </c>
      <c r="BH530" s="214">
        <f>IF(N530="sníž. přenesená",J530,0)</f>
        <v>0</v>
      </c>
      <c r="BI530" s="214">
        <f>IF(N530="nulová",J530,0)</f>
        <v>0</v>
      </c>
      <c r="BJ530" s="25" t="s">
        <v>78</v>
      </c>
      <c r="BK530" s="214">
        <f>ROUND(I530*H530,2)</f>
        <v>0</v>
      </c>
      <c r="BL530" s="25" t="s">
        <v>255</v>
      </c>
      <c r="BM530" s="25" t="s">
        <v>3353</v>
      </c>
    </row>
    <row r="531" spans="2:51" s="11" customFormat="1" ht="13.5">
      <c r="B531" s="215"/>
      <c r="D531" s="216" t="s">
        <v>166</v>
      </c>
      <c r="E531" s="217" t="s">
        <v>5</v>
      </c>
      <c r="F531" s="218" t="s">
        <v>3322</v>
      </c>
      <c r="H531" s="217" t="s">
        <v>5</v>
      </c>
      <c r="I531" s="219"/>
      <c r="L531" s="215"/>
      <c r="M531" s="220"/>
      <c r="N531" s="221"/>
      <c r="O531" s="221"/>
      <c r="P531" s="221"/>
      <c r="Q531" s="221"/>
      <c r="R531" s="221"/>
      <c r="S531" s="221"/>
      <c r="T531" s="222"/>
      <c r="AT531" s="217" t="s">
        <v>166</v>
      </c>
      <c r="AU531" s="217" t="s">
        <v>82</v>
      </c>
      <c r="AV531" s="11" t="s">
        <v>78</v>
      </c>
      <c r="AW531" s="11" t="s">
        <v>36</v>
      </c>
      <c r="AX531" s="11" t="s">
        <v>73</v>
      </c>
      <c r="AY531" s="217" t="s">
        <v>158</v>
      </c>
    </row>
    <row r="532" spans="2:51" s="12" customFormat="1" ht="13.5">
      <c r="B532" s="223"/>
      <c r="D532" s="216" t="s">
        <v>166</v>
      </c>
      <c r="E532" s="224" t="s">
        <v>5</v>
      </c>
      <c r="F532" s="225" t="s">
        <v>3323</v>
      </c>
      <c r="H532" s="226">
        <v>90.8</v>
      </c>
      <c r="I532" s="227"/>
      <c r="L532" s="223"/>
      <c r="M532" s="228"/>
      <c r="N532" s="229"/>
      <c r="O532" s="229"/>
      <c r="P532" s="229"/>
      <c r="Q532" s="229"/>
      <c r="R532" s="229"/>
      <c r="S532" s="229"/>
      <c r="T532" s="230"/>
      <c r="AT532" s="224" t="s">
        <v>166</v>
      </c>
      <c r="AU532" s="224" t="s">
        <v>82</v>
      </c>
      <c r="AV532" s="12" t="s">
        <v>82</v>
      </c>
      <c r="AW532" s="12" t="s">
        <v>36</v>
      </c>
      <c r="AX532" s="12" t="s">
        <v>73</v>
      </c>
      <c r="AY532" s="224" t="s">
        <v>158</v>
      </c>
    </row>
    <row r="533" spans="2:51" s="13" customFormat="1" ht="13.5">
      <c r="B533" s="231"/>
      <c r="D533" s="216" t="s">
        <v>166</v>
      </c>
      <c r="E533" s="232" t="s">
        <v>5</v>
      </c>
      <c r="F533" s="233" t="s">
        <v>169</v>
      </c>
      <c r="H533" s="234">
        <v>90.8</v>
      </c>
      <c r="I533" s="235"/>
      <c r="L533" s="231"/>
      <c r="M533" s="236"/>
      <c r="N533" s="237"/>
      <c r="O533" s="237"/>
      <c r="P533" s="237"/>
      <c r="Q533" s="237"/>
      <c r="R533" s="237"/>
      <c r="S533" s="237"/>
      <c r="T533" s="238"/>
      <c r="AT533" s="232" t="s">
        <v>166</v>
      </c>
      <c r="AU533" s="232" t="s">
        <v>82</v>
      </c>
      <c r="AV533" s="13" t="s">
        <v>88</v>
      </c>
      <c r="AW533" s="13" t="s">
        <v>36</v>
      </c>
      <c r="AX533" s="13" t="s">
        <v>78</v>
      </c>
      <c r="AY533" s="232" t="s">
        <v>158</v>
      </c>
    </row>
    <row r="534" spans="2:65" s="1" customFormat="1" ht="16.5" customHeight="1">
      <c r="B534" s="202"/>
      <c r="C534" s="239" t="s">
        <v>830</v>
      </c>
      <c r="D534" s="239" t="s">
        <v>245</v>
      </c>
      <c r="E534" s="240" t="s">
        <v>3354</v>
      </c>
      <c r="F534" s="241" t="s">
        <v>3355</v>
      </c>
      <c r="G534" s="242" t="s">
        <v>182</v>
      </c>
      <c r="H534" s="243">
        <v>12.966</v>
      </c>
      <c r="I534" s="244"/>
      <c r="J534" s="245">
        <f>ROUND(I534*H534,2)</f>
        <v>0</v>
      </c>
      <c r="K534" s="241" t="s">
        <v>5</v>
      </c>
      <c r="L534" s="246"/>
      <c r="M534" s="247" t="s">
        <v>5</v>
      </c>
      <c r="N534" s="248" t="s">
        <v>44</v>
      </c>
      <c r="O534" s="48"/>
      <c r="P534" s="212">
        <f>O534*H534</f>
        <v>0</v>
      </c>
      <c r="Q534" s="212">
        <v>0</v>
      </c>
      <c r="R534" s="212">
        <f>Q534*H534</f>
        <v>0</v>
      </c>
      <c r="S534" s="212">
        <v>0</v>
      </c>
      <c r="T534" s="213">
        <f>S534*H534</f>
        <v>0</v>
      </c>
      <c r="AR534" s="25" t="s">
        <v>409</v>
      </c>
      <c r="AT534" s="25" t="s">
        <v>245</v>
      </c>
      <c r="AU534" s="25" t="s">
        <v>82</v>
      </c>
      <c r="AY534" s="25" t="s">
        <v>158</v>
      </c>
      <c r="BE534" s="214">
        <f>IF(N534="základní",J534,0)</f>
        <v>0</v>
      </c>
      <c r="BF534" s="214">
        <f>IF(N534="snížená",J534,0)</f>
        <v>0</v>
      </c>
      <c r="BG534" s="214">
        <f>IF(N534="zákl. přenesená",J534,0)</f>
        <v>0</v>
      </c>
      <c r="BH534" s="214">
        <f>IF(N534="sníž. přenesená",J534,0)</f>
        <v>0</v>
      </c>
      <c r="BI534" s="214">
        <f>IF(N534="nulová",J534,0)</f>
        <v>0</v>
      </c>
      <c r="BJ534" s="25" t="s">
        <v>78</v>
      </c>
      <c r="BK534" s="214">
        <f>ROUND(I534*H534,2)</f>
        <v>0</v>
      </c>
      <c r="BL534" s="25" t="s">
        <v>255</v>
      </c>
      <c r="BM534" s="25" t="s">
        <v>3356</v>
      </c>
    </row>
    <row r="535" spans="2:65" s="1" customFormat="1" ht="25.5" customHeight="1">
      <c r="B535" s="202"/>
      <c r="C535" s="203" t="s">
        <v>840</v>
      </c>
      <c r="D535" s="203" t="s">
        <v>160</v>
      </c>
      <c r="E535" s="204" t="s">
        <v>3357</v>
      </c>
      <c r="F535" s="205" t="s">
        <v>3358</v>
      </c>
      <c r="G535" s="206" t="s">
        <v>163</v>
      </c>
      <c r="H535" s="207">
        <v>66.6</v>
      </c>
      <c r="I535" s="208"/>
      <c r="J535" s="209">
        <f>ROUND(I535*H535,2)</f>
        <v>0</v>
      </c>
      <c r="K535" s="205" t="s">
        <v>164</v>
      </c>
      <c r="L535" s="47"/>
      <c r="M535" s="210" t="s">
        <v>5</v>
      </c>
      <c r="N535" s="211" t="s">
        <v>44</v>
      </c>
      <c r="O535" s="48"/>
      <c r="P535" s="212">
        <f>O535*H535</f>
        <v>0</v>
      </c>
      <c r="Q535" s="212">
        <v>0</v>
      </c>
      <c r="R535" s="212">
        <f>Q535*H535</f>
        <v>0</v>
      </c>
      <c r="S535" s="212">
        <v>0</v>
      </c>
      <c r="T535" s="213">
        <f>S535*H535</f>
        <v>0</v>
      </c>
      <c r="AR535" s="25" t="s">
        <v>255</v>
      </c>
      <c r="AT535" s="25" t="s">
        <v>160</v>
      </c>
      <c r="AU535" s="25" t="s">
        <v>82</v>
      </c>
      <c r="AY535" s="25" t="s">
        <v>158</v>
      </c>
      <c r="BE535" s="214">
        <f>IF(N535="základní",J535,0)</f>
        <v>0</v>
      </c>
      <c r="BF535" s="214">
        <f>IF(N535="snížená",J535,0)</f>
        <v>0</v>
      </c>
      <c r="BG535" s="214">
        <f>IF(N535="zákl. přenesená",J535,0)</f>
        <v>0</v>
      </c>
      <c r="BH535" s="214">
        <f>IF(N535="sníž. přenesená",J535,0)</f>
        <v>0</v>
      </c>
      <c r="BI535" s="214">
        <f>IF(N535="nulová",J535,0)</f>
        <v>0</v>
      </c>
      <c r="BJ535" s="25" t="s">
        <v>78</v>
      </c>
      <c r="BK535" s="214">
        <f>ROUND(I535*H535,2)</f>
        <v>0</v>
      </c>
      <c r="BL535" s="25" t="s">
        <v>255</v>
      </c>
      <c r="BM535" s="25" t="s">
        <v>3359</v>
      </c>
    </row>
    <row r="536" spans="2:51" s="11" customFormat="1" ht="13.5">
      <c r="B536" s="215"/>
      <c r="D536" s="216" t="s">
        <v>166</v>
      </c>
      <c r="E536" s="217" t="s">
        <v>5</v>
      </c>
      <c r="F536" s="218" t="s">
        <v>3360</v>
      </c>
      <c r="H536" s="217" t="s">
        <v>5</v>
      </c>
      <c r="I536" s="219"/>
      <c r="L536" s="215"/>
      <c r="M536" s="220"/>
      <c r="N536" s="221"/>
      <c r="O536" s="221"/>
      <c r="P536" s="221"/>
      <c r="Q536" s="221"/>
      <c r="R536" s="221"/>
      <c r="S536" s="221"/>
      <c r="T536" s="222"/>
      <c r="AT536" s="217" t="s">
        <v>166</v>
      </c>
      <c r="AU536" s="217" t="s">
        <v>82</v>
      </c>
      <c r="AV536" s="11" t="s">
        <v>78</v>
      </c>
      <c r="AW536" s="11" t="s">
        <v>36</v>
      </c>
      <c r="AX536" s="11" t="s">
        <v>73</v>
      </c>
      <c r="AY536" s="217" t="s">
        <v>158</v>
      </c>
    </row>
    <row r="537" spans="2:51" s="11" customFormat="1" ht="13.5">
      <c r="B537" s="215"/>
      <c r="D537" s="216" t="s">
        <v>166</v>
      </c>
      <c r="E537" s="217" t="s">
        <v>5</v>
      </c>
      <c r="F537" s="218" t="s">
        <v>3361</v>
      </c>
      <c r="H537" s="217" t="s">
        <v>5</v>
      </c>
      <c r="I537" s="219"/>
      <c r="L537" s="215"/>
      <c r="M537" s="220"/>
      <c r="N537" s="221"/>
      <c r="O537" s="221"/>
      <c r="P537" s="221"/>
      <c r="Q537" s="221"/>
      <c r="R537" s="221"/>
      <c r="S537" s="221"/>
      <c r="T537" s="222"/>
      <c r="AT537" s="217" t="s">
        <v>166</v>
      </c>
      <c r="AU537" s="217" t="s">
        <v>82</v>
      </c>
      <c r="AV537" s="11" t="s">
        <v>78</v>
      </c>
      <c r="AW537" s="11" t="s">
        <v>36</v>
      </c>
      <c r="AX537" s="11" t="s">
        <v>73</v>
      </c>
      <c r="AY537" s="217" t="s">
        <v>158</v>
      </c>
    </row>
    <row r="538" spans="2:51" s="12" customFormat="1" ht="13.5">
      <c r="B538" s="223"/>
      <c r="D538" s="216" t="s">
        <v>166</v>
      </c>
      <c r="E538" s="224" t="s">
        <v>5</v>
      </c>
      <c r="F538" s="225" t="s">
        <v>3343</v>
      </c>
      <c r="H538" s="226">
        <v>44.4</v>
      </c>
      <c r="I538" s="227"/>
      <c r="L538" s="223"/>
      <c r="M538" s="228"/>
      <c r="N538" s="229"/>
      <c r="O538" s="229"/>
      <c r="P538" s="229"/>
      <c r="Q538" s="229"/>
      <c r="R538" s="229"/>
      <c r="S538" s="229"/>
      <c r="T538" s="230"/>
      <c r="AT538" s="224" t="s">
        <v>166</v>
      </c>
      <c r="AU538" s="224" t="s">
        <v>82</v>
      </c>
      <c r="AV538" s="12" t="s">
        <v>82</v>
      </c>
      <c r="AW538" s="12" t="s">
        <v>36</v>
      </c>
      <c r="AX538" s="12" t="s">
        <v>73</v>
      </c>
      <c r="AY538" s="224" t="s">
        <v>158</v>
      </c>
    </row>
    <row r="539" spans="2:51" s="11" customFormat="1" ht="13.5">
      <c r="B539" s="215"/>
      <c r="D539" s="216" t="s">
        <v>166</v>
      </c>
      <c r="E539" s="217" t="s">
        <v>5</v>
      </c>
      <c r="F539" s="218" t="s">
        <v>3362</v>
      </c>
      <c r="H539" s="217" t="s">
        <v>5</v>
      </c>
      <c r="I539" s="219"/>
      <c r="L539" s="215"/>
      <c r="M539" s="220"/>
      <c r="N539" s="221"/>
      <c r="O539" s="221"/>
      <c r="P539" s="221"/>
      <c r="Q539" s="221"/>
      <c r="R539" s="221"/>
      <c r="S539" s="221"/>
      <c r="T539" s="222"/>
      <c r="AT539" s="217" t="s">
        <v>166</v>
      </c>
      <c r="AU539" s="217" t="s">
        <v>82</v>
      </c>
      <c r="AV539" s="11" t="s">
        <v>78</v>
      </c>
      <c r="AW539" s="11" t="s">
        <v>36</v>
      </c>
      <c r="AX539" s="11" t="s">
        <v>73</v>
      </c>
      <c r="AY539" s="217" t="s">
        <v>158</v>
      </c>
    </row>
    <row r="540" spans="2:51" s="12" customFormat="1" ht="13.5">
      <c r="B540" s="223"/>
      <c r="D540" s="216" t="s">
        <v>166</v>
      </c>
      <c r="E540" s="224" t="s">
        <v>5</v>
      </c>
      <c r="F540" s="225" t="s">
        <v>3341</v>
      </c>
      <c r="H540" s="226">
        <v>22.2</v>
      </c>
      <c r="I540" s="227"/>
      <c r="L540" s="223"/>
      <c r="M540" s="228"/>
      <c r="N540" s="229"/>
      <c r="O540" s="229"/>
      <c r="P540" s="229"/>
      <c r="Q540" s="229"/>
      <c r="R540" s="229"/>
      <c r="S540" s="229"/>
      <c r="T540" s="230"/>
      <c r="AT540" s="224" t="s">
        <v>166</v>
      </c>
      <c r="AU540" s="224" t="s">
        <v>82</v>
      </c>
      <c r="AV540" s="12" t="s">
        <v>82</v>
      </c>
      <c r="AW540" s="12" t="s">
        <v>36</v>
      </c>
      <c r="AX540" s="12" t="s">
        <v>73</v>
      </c>
      <c r="AY540" s="224" t="s">
        <v>158</v>
      </c>
    </row>
    <row r="541" spans="2:51" s="13" customFormat="1" ht="13.5">
      <c r="B541" s="231"/>
      <c r="D541" s="216" t="s">
        <v>166</v>
      </c>
      <c r="E541" s="232" t="s">
        <v>5</v>
      </c>
      <c r="F541" s="233" t="s">
        <v>169</v>
      </c>
      <c r="H541" s="234">
        <v>66.6</v>
      </c>
      <c r="I541" s="235"/>
      <c r="L541" s="231"/>
      <c r="M541" s="236"/>
      <c r="N541" s="237"/>
      <c r="O541" s="237"/>
      <c r="P541" s="237"/>
      <c r="Q541" s="237"/>
      <c r="R541" s="237"/>
      <c r="S541" s="237"/>
      <c r="T541" s="238"/>
      <c r="AT541" s="232" t="s">
        <v>166</v>
      </c>
      <c r="AU541" s="232" t="s">
        <v>82</v>
      </c>
      <c r="AV541" s="13" t="s">
        <v>88</v>
      </c>
      <c r="AW541" s="13" t="s">
        <v>36</v>
      </c>
      <c r="AX541" s="13" t="s">
        <v>78</v>
      </c>
      <c r="AY541" s="232" t="s">
        <v>158</v>
      </c>
    </row>
    <row r="542" spans="2:65" s="1" customFormat="1" ht="16.5" customHeight="1">
      <c r="B542" s="202"/>
      <c r="C542" s="239" t="s">
        <v>850</v>
      </c>
      <c r="D542" s="239" t="s">
        <v>245</v>
      </c>
      <c r="E542" s="240" t="s">
        <v>3363</v>
      </c>
      <c r="F542" s="241" t="s">
        <v>3364</v>
      </c>
      <c r="G542" s="242" t="s">
        <v>163</v>
      </c>
      <c r="H542" s="243">
        <v>67.932</v>
      </c>
      <c r="I542" s="244"/>
      <c r="J542" s="245">
        <f>ROUND(I542*H542,2)</f>
        <v>0</v>
      </c>
      <c r="K542" s="241" t="s">
        <v>5</v>
      </c>
      <c r="L542" s="246"/>
      <c r="M542" s="247" t="s">
        <v>5</v>
      </c>
      <c r="N542" s="248" t="s">
        <v>44</v>
      </c>
      <c r="O542" s="48"/>
      <c r="P542" s="212">
        <f>O542*H542</f>
        <v>0</v>
      </c>
      <c r="Q542" s="212">
        <v>0</v>
      </c>
      <c r="R542" s="212">
        <f>Q542*H542</f>
        <v>0</v>
      </c>
      <c r="S542" s="212">
        <v>0</v>
      </c>
      <c r="T542" s="213">
        <f>S542*H542</f>
        <v>0</v>
      </c>
      <c r="AR542" s="25" t="s">
        <v>409</v>
      </c>
      <c r="AT542" s="25" t="s">
        <v>245</v>
      </c>
      <c r="AU542" s="25" t="s">
        <v>82</v>
      </c>
      <c r="AY542" s="25" t="s">
        <v>158</v>
      </c>
      <c r="BE542" s="214">
        <f>IF(N542="základní",J542,0)</f>
        <v>0</v>
      </c>
      <c r="BF542" s="214">
        <f>IF(N542="snížená",J542,0)</f>
        <v>0</v>
      </c>
      <c r="BG542" s="214">
        <f>IF(N542="zákl. přenesená",J542,0)</f>
        <v>0</v>
      </c>
      <c r="BH542" s="214">
        <f>IF(N542="sníž. přenesená",J542,0)</f>
        <v>0</v>
      </c>
      <c r="BI542" s="214">
        <f>IF(N542="nulová",J542,0)</f>
        <v>0</v>
      </c>
      <c r="BJ542" s="25" t="s">
        <v>78</v>
      </c>
      <c r="BK542" s="214">
        <f>ROUND(I542*H542,2)</f>
        <v>0</v>
      </c>
      <c r="BL542" s="25" t="s">
        <v>255</v>
      </c>
      <c r="BM542" s="25" t="s">
        <v>3365</v>
      </c>
    </row>
    <row r="543" spans="2:51" s="12" customFormat="1" ht="13.5">
      <c r="B543" s="223"/>
      <c r="D543" s="216" t="s">
        <v>166</v>
      </c>
      <c r="E543" s="224" t="s">
        <v>5</v>
      </c>
      <c r="F543" s="225" t="s">
        <v>3366</v>
      </c>
      <c r="H543" s="226">
        <v>67.932</v>
      </c>
      <c r="I543" s="227"/>
      <c r="L543" s="223"/>
      <c r="M543" s="228"/>
      <c r="N543" s="229"/>
      <c r="O543" s="229"/>
      <c r="P543" s="229"/>
      <c r="Q543" s="229"/>
      <c r="R543" s="229"/>
      <c r="S543" s="229"/>
      <c r="T543" s="230"/>
      <c r="AT543" s="224" t="s">
        <v>166</v>
      </c>
      <c r="AU543" s="224" t="s">
        <v>82</v>
      </c>
      <c r="AV543" s="12" t="s">
        <v>82</v>
      </c>
      <c r="AW543" s="12" t="s">
        <v>36</v>
      </c>
      <c r="AX543" s="12" t="s">
        <v>73</v>
      </c>
      <c r="AY543" s="224" t="s">
        <v>158</v>
      </c>
    </row>
    <row r="544" spans="2:51" s="13" customFormat="1" ht="13.5">
      <c r="B544" s="231"/>
      <c r="D544" s="216" t="s">
        <v>166</v>
      </c>
      <c r="E544" s="232" t="s">
        <v>5</v>
      </c>
      <c r="F544" s="233" t="s">
        <v>169</v>
      </c>
      <c r="H544" s="234">
        <v>67.932</v>
      </c>
      <c r="I544" s="235"/>
      <c r="L544" s="231"/>
      <c r="M544" s="236"/>
      <c r="N544" s="237"/>
      <c r="O544" s="237"/>
      <c r="P544" s="237"/>
      <c r="Q544" s="237"/>
      <c r="R544" s="237"/>
      <c r="S544" s="237"/>
      <c r="T544" s="238"/>
      <c r="AT544" s="232" t="s">
        <v>166</v>
      </c>
      <c r="AU544" s="232" t="s">
        <v>82</v>
      </c>
      <c r="AV544" s="13" t="s">
        <v>88</v>
      </c>
      <c r="AW544" s="13" t="s">
        <v>36</v>
      </c>
      <c r="AX544" s="13" t="s">
        <v>78</v>
      </c>
      <c r="AY544" s="232" t="s">
        <v>158</v>
      </c>
    </row>
    <row r="545" spans="2:65" s="1" customFormat="1" ht="25.5" customHeight="1">
      <c r="B545" s="202"/>
      <c r="C545" s="203" t="s">
        <v>857</v>
      </c>
      <c r="D545" s="203" t="s">
        <v>160</v>
      </c>
      <c r="E545" s="204" t="s">
        <v>1205</v>
      </c>
      <c r="F545" s="205" t="s">
        <v>1206</v>
      </c>
      <c r="G545" s="206" t="s">
        <v>163</v>
      </c>
      <c r="H545" s="207">
        <v>2937.6</v>
      </c>
      <c r="I545" s="208"/>
      <c r="J545" s="209">
        <f>ROUND(I545*H545,2)</f>
        <v>0</v>
      </c>
      <c r="K545" s="205" t="s">
        <v>172</v>
      </c>
      <c r="L545" s="47"/>
      <c r="M545" s="210" t="s">
        <v>5</v>
      </c>
      <c r="N545" s="211" t="s">
        <v>44</v>
      </c>
      <c r="O545" s="48"/>
      <c r="P545" s="212">
        <f>O545*H545</f>
        <v>0</v>
      </c>
      <c r="Q545" s="212">
        <v>0.00058</v>
      </c>
      <c r="R545" s="212">
        <f>Q545*H545</f>
        <v>1.703808</v>
      </c>
      <c r="S545" s="212">
        <v>0</v>
      </c>
      <c r="T545" s="213">
        <f>S545*H545</f>
        <v>0</v>
      </c>
      <c r="AR545" s="25" t="s">
        <v>255</v>
      </c>
      <c r="AT545" s="25" t="s">
        <v>160</v>
      </c>
      <c r="AU545" s="25" t="s">
        <v>82</v>
      </c>
      <c r="AY545" s="25" t="s">
        <v>158</v>
      </c>
      <c r="BE545" s="214">
        <f>IF(N545="základní",J545,0)</f>
        <v>0</v>
      </c>
      <c r="BF545" s="214">
        <f>IF(N545="snížená",J545,0)</f>
        <v>0</v>
      </c>
      <c r="BG545" s="214">
        <f>IF(N545="zákl. přenesená",J545,0)</f>
        <v>0</v>
      </c>
      <c r="BH545" s="214">
        <f>IF(N545="sníž. přenesená",J545,0)</f>
        <v>0</v>
      </c>
      <c r="BI545" s="214">
        <f>IF(N545="nulová",J545,0)</f>
        <v>0</v>
      </c>
      <c r="BJ545" s="25" t="s">
        <v>78</v>
      </c>
      <c r="BK545" s="214">
        <f>ROUND(I545*H545,2)</f>
        <v>0</v>
      </c>
      <c r="BL545" s="25" t="s">
        <v>255</v>
      </c>
      <c r="BM545" s="25" t="s">
        <v>3367</v>
      </c>
    </row>
    <row r="546" spans="2:51" s="11" customFormat="1" ht="13.5">
      <c r="B546" s="215"/>
      <c r="D546" s="216" t="s">
        <v>166</v>
      </c>
      <c r="E546" s="217" t="s">
        <v>5</v>
      </c>
      <c r="F546" s="218" t="s">
        <v>3368</v>
      </c>
      <c r="H546" s="217" t="s">
        <v>5</v>
      </c>
      <c r="I546" s="219"/>
      <c r="L546" s="215"/>
      <c r="M546" s="220"/>
      <c r="N546" s="221"/>
      <c r="O546" s="221"/>
      <c r="P546" s="221"/>
      <c r="Q546" s="221"/>
      <c r="R546" s="221"/>
      <c r="S546" s="221"/>
      <c r="T546" s="222"/>
      <c r="AT546" s="217" t="s">
        <v>166</v>
      </c>
      <c r="AU546" s="217" t="s">
        <v>82</v>
      </c>
      <c r="AV546" s="11" t="s">
        <v>78</v>
      </c>
      <c r="AW546" s="11" t="s">
        <v>36</v>
      </c>
      <c r="AX546" s="11" t="s">
        <v>73</v>
      </c>
      <c r="AY546" s="217" t="s">
        <v>158</v>
      </c>
    </row>
    <row r="547" spans="2:51" s="12" customFormat="1" ht="13.5">
      <c r="B547" s="223"/>
      <c r="D547" s="216" t="s">
        <v>166</v>
      </c>
      <c r="E547" s="224" t="s">
        <v>5</v>
      </c>
      <c r="F547" s="225" t="s">
        <v>3369</v>
      </c>
      <c r="H547" s="226">
        <v>2937.6</v>
      </c>
      <c r="I547" s="227"/>
      <c r="L547" s="223"/>
      <c r="M547" s="228"/>
      <c r="N547" s="229"/>
      <c r="O547" s="229"/>
      <c r="P547" s="229"/>
      <c r="Q547" s="229"/>
      <c r="R547" s="229"/>
      <c r="S547" s="229"/>
      <c r="T547" s="230"/>
      <c r="AT547" s="224" t="s">
        <v>166</v>
      </c>
      <c r="AU547" s="224" t="s">
        <v>82</v>
      </c>
      <c r="AV547" s="12" t="s">
        <v>82</v>
      </c>
      <c r="AW547" s="12" t="s">
        <v>36</v>
      </c>
      <c r="AX547" s="12" t="s">
        <v>73</v>
      </c>
      <c r="AY547" s="224" t="s">
        <v>158</v>
      </c>
    </row>
    <row r="548" spans="2:51" s="13" customFormat="1" ht="13.5">
      <c r="B548" s="231"/>
      <c r="D548" s="216" t="s">
        <v>166</v>
      </c>
      <c r="E548" s="232" t="s">
        <v>5</v>
      </c>
      <c r="F548" s="233" t="s">
        <v>169</v>
      </c>
      <c r="H548" s="234">
        <v>2937.6</v>
      </c>
      <c r="I548" s="235"/>
      <c r="L548" s="231"/>
      <c r="M548" s="236"/>
      <c r="N548" s="237"/>
      <c r="O548" s="237"/>
      <c r="P548" s="237"/>
      <c r="Q548" s="237"/>
      <c r="R548" s="237"/>
      <c r="S548" s="237"/>
      <c r="T548" s="238"/>
      <c r="AT548" s="232" t="s">
        <v>166</v>
      </c>
      <c r="AU548" s="232" t="s">
        <v>82</v>
      </c>
      <c r="AV548" s="13" t="s">
        <v>88</v>
      </c>
      <c r="AW548" s="13" t="s">
        <v>36</v>
      </c>
      <c r="AX548" s="13" t="s">
        <v>78</v>
      </c>
      <c r="AY548" s="232" t="s">
        <v>158</v>
      </c>
    </row>
    <row r="549" spans="2:65" s="1" customFormat="1" ht="16.5" customHeight="1">
      <c r="B549" s="202"/>
      <c r="C549" s="239" t="s">
        <v>863</v>
      </c>
      <c r="D549" s="239" t="s">
        <v>245</v>
      </c>
      <c r="E549" s="240" t="s">
        <v>3370</v>
      </c>
      <c r="F549" s="241" t="s">
        <v>2154</v>
      </c>
      <c r="G549" s="242" t="s">
        <v>182</v>
      </c>
      <c r="H549" s="243">
        <v>449.453</v>
      </c>
      <c r="I549" s="244"/>
      <c r="J549" s="245">
        <f>ROUND(I549*H549,2)</f>
        <v>0</v>
      </c>
      <c r="K549" s="241" t="s">
        <v>5</v>
      </c>
      <c r="L549" s="246"/>
      <c r="M549" s="247" t="s">
        <v>5</v>
      </c>
      <c r="N549" s="248" t="s">
        <v>44</v>
      </c>
      <c r="O549" s="48"/>
      <c r="P549" s="212">
        <f>O549*H549</f>
        <v>0</v>
      </c>
      <c r="Q549" s="212">
        <v>0</v>
      </c>
      <c r="R549" s="212">
        <f>Q549*H549</f>
        <v>0</v>
      </c>
      <c r="S549" s="212">
        <v>0</v>
      </c>
      <c r="T549" s="213">
        <f>S549*H549</f>
        <v>0</v>
      </c>
      <c r="AR549" s="25" t="s">
        <v>409</v>
      </c>
      <c r="AT549" s="25" t="s">
        <v>245</v>
      </c>
      <c r="AU549" s="25" t="s">
        <v>82</v>
      </c>
      <c r="AY549" s="25" t="s">
        <v>158</v>
      </c>
      <c r="BE549" s="214">
        <f>IF(N549="základní",J549,0)</f>
        <v>0</v>
      </c>
      <c r="BF549" s="214">
        <f>IF(N549="snížená",J549,0)</f>
        <v>0</v>
      </c>
      <c r="BG549" s="214">
        <f>IF(N549="zákl. přenesená",J549,0)</f>
        <v>0</v>
      </c>
      <c r="BH549" s="214">
        <f>IF(N549="sníž. přenesená",J549,0)</f>
        <v>0</v>
      </c>
      <c r="BI549" s="214">
        <f>IF(N549="nulová",J549,0)</f>
        <v>0</v>
      </c>
      <c r="BJ549" s="25" t="s">
        <v>78</v>
      </c>
      <c r="BK549" s="214">
        <f>ROUND(I549*H549,2)</f>
        <v>0</v>
      </c>
      <c r="BL549" s="25" t="s">
        <v>255</v>
      </c>
      <c r="BM549" s="25" t="s">
        <v>3371</v>
      </c>
    </row>
    <row r="550" spans="2:65" s="1" customFormat="1" ht="16.5" customHeight="1">
      <c r="B550" s="202"/>
      <c r="C550" s="203" t="s">
        <v>867</v>
      </c>
      <c r="D550" s="203" t="s">
        <v>160</v>
      </c>
      <c r="E550" s="204" t="s">
        <v>1227</v>
      </c>
      <c r="F550" s="205" t="s">
        <v>1228</v>
      </c>
      <c r="G550" s="206" t="s">
        <v>304</v>
      </c>
      <c r="H550" s="207">
        <v>74</v>
      </c>
      <c r="I550" s="208"/>
      <c r="J550" s="209">
        <f>ROUND(I550*H550,2)</f>
        <v>0</v>
      </c>
      <c r="K550" s="205" t="s">
        <v>164</v>
      </c>
      <c r="L550" s="47"/>
      <c r="M550" s="210" t="s">
        <v>5</v>
      </c>
      <c r="N550" s="211" t="s">
        <v>44</v>
      </c>
      <c r="O550" s="48"/>
      <c r="P550" s="212">
        <f>O550*H550</f>
        <v>0</v>
      </c>
      <c r="Q550" s="212">
        <v>0</v>
      </c>
      <c r="R550" s="212">
        <f>Q550*H550</f>
        <v>0</v>
      </c>
      <c r="S550" s="212">
        <v>0</v>
      </c>
      <c r="T550" s="213">
        <f>S550*H550</f>
        <v>0</v>
      </c>
      <c r="AR550" s="25" t="s">
        <v>255</v>
      </c>
      <c r="AT550" s="25" t="s">
        <v>160</v>
      </c>
      <c r="AU550" s="25" t="s">
        <v>82</v>
      </c>
      <c r="AY550" s="25" t="s">
        <v>158</v>
      </c>
      <c r="BE550" s="214">
        <f>IF(N550="základní",J550,0)</f>
        <v>0</v>
      </c>
      <c r="BF550" s="214">
        <f>IF(N550="snížená",J550,0)</f>
        <v>0</v>
      </c>
      <c r="BG550" s="214">
        <f>IF(N550="zákl. přenesená",J550,0)</f>
        <v>0</v>
      </c>
      <c r="BH550" s="214">
        <f>IF(N550="sníž. přenesená",J550,0)</f>
        <v>0</v>
      </c>
      <c r="BI550" s="214">
        <f>IF(N550="nulová",J550,0)</f>
        <v>0</v>
      </c>
      <c r="BJ550" s="25" t="s">
        <v>78</v>
      </c>
      <c r="BK550" s="214">
        <f>ROUND(I550*H550,2)</f>
        <v>0</v>
      </c>
      <c r="BL550" s="25" t="s">
        <v>255</v>
      </c>
      <c r="BM550" s="25" t="s">
        <v>3372</v>
      </c>
    </row>
    <row r="551" spans="2:51" s="11" customFormat="1" ht="13.5">
      <c r="B551" s="215"/>
      <c r="D551" s="216" t="s">
        <v>166</v>
      </c>
      <c r="E551" s="217" t="s">
        <v>5</v>
      </c>
      <c r="F551" s="218" t="s">
        <v>3373</v>
      </c>
      <c r="H551" s="217" t="s">
        <v>5</v>
      </c>
      <c r="I551" s="219"/>
      <c r="L551" s="215"/>
      <c r="M551" s="220"/>
      <c r="N551" s="221"/>
      <c r="O551" s="221"/>
      <c r="P551" s="221"/>
      <c r="Q551" s="221"/>
      <c r="R551" s="221"/>
      <c r="S551" s="221"/>
      <c r="T551" s="222"/>
      <c r="AT551" s="217" t="s">
        <v>166</v>
      </c>
      <c r="AU551" s="217" t="s">
        <v>82</v>
      </c>
      <c r="AV551" s="11" t="s">
        <v>78</v>
      </c>
      <c r="AW551" s="11" t="s">
        <v>36</v>
      </c>
      <c r="AX551" s="11" t="s">
        <v>73</v>
      </c>
      <c r="AY551" s="217" t="s">
        <v>158</v>
      </c>
    </row>
    <row r="552" spans="2:51" s="12" customFormat="1" ht="13.5">
      <c r="B552" s="223"/>
      <c r="D552" s="216" t="s">
        <v>166</v>
      </c>
      <c r="E552" s="224" t="s">
        <v>5</v>
      </c>
      <c r="F552" s="225" t="s">
        <v>3374</v>
      </c>
      <c r="H552" s="226">
        <v>74</v>
      </c>
      <c r="I552" s="227"/>
      <c r="L552" s="223"/>
      <c r="M552" s="228"/>
      <c r="N552" s="229"/>
      <c r="O552" s="229"/>
      <c r="P552" s="229"/>
      <c r="Q552" s="229"/>
      <c r="R552" s="229"/>
      <c r="S552" s="229"/>
      <c r="T552" s="230"/>
      <c r="AT552" s="224" t="s">
        <v>166</v>
      </c>
      <c r="AU552" s="224" t="s">
        <v>82</v>
      </c>
      <c r="AV552" s="12" t="s">
        <v>82</v>
      </c>
      <c r="AW552" s="12" t="s">
        <v>36</v>
      </c>
      <c r="AX552" s="12" t="s">
        <v>73</v>
      </c>
      <c r="AY552" s="224" t="s">
        <v>158</v>
      </c>
    </row>
    <row r="553" spans="2:51" s="13" customFormat="1" ht="13.5">
      <c r="B553" s="231"/>
      <c r="D553" s="216" t="s">
        <v>166</v>
      </c>
      <c r="E553" s="232" t="s">
        <v>5</v>
      </c>
      <c r="F553" s="233" t="s">
        <v>169</v>
      </c>
      <c r="H553" s="234">
        <v>74</v>
      </c>
      <c r="I553" s="235"/>
      <c r="L553" s="231"/>
      <c r="M553" s="236"/>
      <c r="N553" s="237"/>
      <c r="O553" s="237"/>
      <c r="P553" s="237"/>
      <c r="Q553" s="237"/>
      <c r="R553" s="237"/>
      <c r="S553" s="237"/>
      <c r="T553" s="238"/>
      <c r="AT553" s="232" t="s">
        <v>166</v>
      </c>
      <c r="AU553" s="232" t="s">
        <v>82</v>
      </c>
      <c r="AV553" s="13" t="s">
        <v>88</v>
      </c>
      <c r="AW553" s="13" t="s">
        <v>36</v>
      </c>
      <c r="AX553" s="13" t="s">
        <v>78</v>
      </c>
      <c r="AY553" s="232" t="s">
        <v>158</v>
      </c>
    </row>
    <row r="554" spans="2:65" s="1" customFormat="1" ht="16.5" customHeight="1">
      <c r="B554" s="202"/>
      <c r="C554" s="239" t="s">
        <v>872</v>
      </c>
      <c r="D554" s="239" t="s">
        <v>245</v>
      </c>
      <c r="E554" s="240" t="s">
        <v>1238</v>
      </c>
      <c r="F554" s="241" t="s">
        <v>1239</v>
      </c>
      <c r="G554" s="242" t="s">
        <v>853</v>
      </c>
      <c r="H554" s="243">
        <v>76</v>
      </c>
      <c r="I554" s="244"/>
      <c r="J554" s="245">
        <f>ROUND(I554*H554,2)</f>
        <v>0</v>
      </c>
      <c r="K554" s="241" t="s">
        <v>5</v>
      </c>
      <c r="L554" s="246"/>
      <c r="M554" s="247" t="s">
        <v>5</v>
      </c>
      <c r="N554" s="248" t="s">
        <v>44</v>
      </c>
      <c r="O554" s="48"/>
      <c r="P554" s="212">
        <f>O554*H554</f>
        <v>0</v>
      </c>
      <c r="Q554" s="212">
        <v>0</v>
      </c>
      <c r="R554" s="212">
        <f>Q554*H554</f>
        <v>0</v>
      </c>
      <c r="S554" s="212">
        <v>0</v>
      </c>
      <c r="T554" s="213">
        <f>S554*H554</f>
        <v>0</v>
      </c>
      <c r="AR554" s="25" t="s">
        <v>409</v>
      </c>
      <c r="AT554" s="25" t="s">
        <v>245</v>
      </c>
      <c r="AU554" s="25" t="s">
        <v>82</v>
      </c>
      <c r="AY554" s="25" t="s">
        <v>158</v>
      </c>
      <c r="BE554" s="214">
        <f>IF(N554="základní",J554,0)</f>
        <v>0</v>
      </c>
      <c r="BF554" s="214">
        <f>IF(N554="snížená",J554,0)</f>
        <v>0</v>
      </c>
      <c r="BG554" s="214">
        <f>IF(N554="zákl. přenesená",J554,0)</f>
        <v>0</v>
      </c>
      <c r="BH554" s="214">
        <f>IF(N554="sníž. přenesená",J554,0)</f>
        <v>0</v>
      </c>
      <c r="BI554" s="214">
        <f>IF(N554="nulová",J554,0)</f>
        <v>0</v>
      </c>
      <c r="BJ554" s="25" t="s">
        <v>78</v>
      </c>
      <c r="BK554" s="214">
        <f>ROUND(I554*H554,2)</f>
        <v>0</v>
      </c>
      <c r="BL554" s="25" t="s">
        <v>255</v>
      </c>
      <c r="BM554" s="25" t="s">
        <v>3375</v>
      </c>
    </row>
    <row r="555" spans="2:51" s="12" customFormat="1" ht="13.5">
      <c r="B555" s="223"/>
      <c r="D555" s="216" t="s">
        <v>166</v>
      </c>
      <c r="E555" s="224" t="s">
        <v>5</v>
      </c>
      <c r="F555" s="225" t="s">
        <v>3376</v>
      </c>
      <c r="H555" s="226">
        <v>76</v>
      </c>
      <c r="I555" s="227"/>
      <c r="L555" s="223"/>
      <c r="M555" s="228"/>
      <c r="N555" s="229"/>
      <c r="O555" s="229"/>
      <c r="P555" s="229"/>
      <c r="Q555" s="229"/>
      <c r="R555" s="229"/>
      <c r="S555" s="229"/>
      <c r="T555" s="230"/>
      <c r="AT555" s="224" t="s">
        <v>166</v>
      </c>
      <c r="AU555" s="224" t="s">
        <v>82</v>
      </c>
      <c r="AV555" s="12" t="s">
        <v>82</v>
      </c>
      <c r="AW555" s="12" t="s">
        <v>36</v>
      </c>
      <c r="AX555" s="12" t="s">
        <v>73</v>
      </c>
      <c r="AY555" s="224" t="s">
        <v>158</v>
      </c>
    </row>
    <row r="556" spans="2:51" s="13" customFormat="1" ht="13.5">
      <c r="B556" s="231"/>
      <c r="D556" s="216" t="s">
        <v>166</v>
      </c>
      <c r="E556" s="232" t="s">
        <v>5</v>
      </c>
      <c r="F556" s="233" t="s">
        <v>169</v>
      </c>
      <c r="H556" s="234">
        <v>76</v>
      </c>
      <c r="I556" s="235"/>
      <c r="L556" s="231"/>
      <c r="M556" s="236"/>
      <c r="N556" s="237"/>
      <c r="O556" s="237"/>
      <c r="P556" s="237"/>
      <c r="Q556" s="237"/>
      <c r="R556" s="237"/>
      <c r="S556" s="237"/>
      <c r="T556" s="238"/>
      <c r="AT556" s="232" t="s">
        <v>166</v>
      </c>
      <c r="AU556" s="232" t="s">
        <v>82</v>
      </c>
      <c r="AV556" s="13" t="s">
        <v>88</v>
      </c>
      <c r="AW556" s="13" t="s">
        <v>36</v>
      </c>
      <c r="AX556" s="13" t="s">
        <v>78</v>
      </c>
      <c r="AY556" s="232" t="s">
        <v>158</v>
      </c>
    </row>
    <row r="557" spans="2:65" s="1" customFormat="1" ht="25.5" customHeight="1">
      <c r="B557" s="202"/>
      <c r="C557" s="203" t="s">
        <v>880</v>
      </c>
      <c r="D557" s="203" t="s">
        <v>160</v>
      </c>
      <c r="E557" s="204" t="s">
        <v>1247</v>
      </c>
      <c r="F557" s="205" t="s">
        <v>1248</v>
      </c>
      <c r="G557" s="206" t="s">
        <v>163</v>
      </c>
      <c r="H557" s="207">
        <v>1535.4</v>
      </c>
      <c r="I557" s="208"/>
      <c r="J557" s="209">
        <f>ROUND(I557*H557,2)</f>
        <v>0</v>
      </c>
      <c r="K557" s="205" t="s">
        <v>5</v>
      </c>
      <c r="L557" s="47"/>
      <c r="M557" s="210" t="s">
        <v>5</v>
      </c>
      <c r="N557" s="211" t="s">
        <v>44</v>
      </c>
      <c r="O557" s="48"/>
      <c r="P557" s="212">
        <f>O557*H557</f>
        <v>0</v>
      </c>
      <c r="Q557" s="212">
        <v>0</v>
      </c>
      <c r="R557" s="212">
        <f>Q557*H557</f>
        <v>0</v>
      </c>
      <c r="S557" s="212">
        <v>0</v>
      </c>
      <c r="T557" s="213">
        <f>S557*H557</f>
        <v>0</v>
      </c>
      <c r="AR557" s="25" t="s">
        <v>255</v>
      </c>
      <c r="AT557" s="25" t="s">
        <v>160</v>
      </c>
      <c r="AU557" s="25" t="s">
        <v>82</v>
      </c>
      <c r="AY557" s="25" t="s">
        <v>158</v>
      </c>
      <c r="BE557" s="214">
        <f>IF(N557="základní",J557,0)</f>
        <v>0</v>
      </c>
      <c r="BF557" s="214">
        <f>IF(N557="snížená",J557,0)</f>
        <v>0</v>
      </c>
      <c r="BG557" s="214">
        <f>IF(N557="zákl. přenesená",J557,0)</f>
        <v>0</v>
      </c>
      <c r="BH557" s="214">
        <f>IF(N557="sníž. přenesená",J557,0)</f>
        <v>0</v>
      </c>
      <c r="BI557" s="214">
        <f>IF(N557="nulová",J557,0)</f>
        <v>0</v>
      </c>
      <c r="BJ557" s="25" t="s">
        <v>78</v>
      </c>
      <c r="BK557" s="214">
        <f>ROUND(I557*H557,2)</f>
        <v>0</v>
      </c>
      <c r="BL557" s="25" t="s">
        <v>255</v>
      </c>
      <c r="BM557" s="25" t="s">
        <v>3377</v>
      </c>
    </row>
    <row r="558" spans="2:51" s="11" customFormat="1" ht="13.5">
      <c r="B558" s="215"/>
      <c r="D558" s="216" t="s">
        <v>166</v>
      </c>
      <c r="E558" s="217" t="s">
        <v>5</v>
      </c>
      <c r="F558" s="218" t="s">
        <v>3378</v>
      </c>
      <c r="H558" s="217" t="s">
        <v>5</v>
      </c>
      <c r="I558" s="219"/>
      <c r="L558" s="215"/>
      <c r="M558" s="220"/>
      <c r="N558" s="221"/>
      <c r="O558" s="221"/>
      <c r="P558" s="221"/>
      <c r="Q558" s="221"/>
      <c r="R558" s="221"/>
      <c r="S558" s="221"/>
      <c r="T558" s="222"/>
      <c r="AT558" s="217" t="s">
        <v>166</v>
      </c>
      <c r="AU558" s="217" t="s">
        <v>82</v>
      </c>
      <c r="AV558" s="11" t="s">
        <v>78</v>
      </c>
      <c r="AW558" s="11" t="s">
        <v>36</v>
      </c>
      <c r="AX558" s="11" t="s">
        <v>73</v>
      </c>
      <c r="AY558" s="217" t="s">
        <v>158</v>
      </c>
    </row>
    <row r="559" spans="2:51" s="12" customFormat="1" ht="13.5">
      <c r="B559" s="223"/>
      <c r="D559" s="216" t="s">
        <v>166</v>
      </c>
      <c r="E559" s="224" t="s">
        <v>5</v>
      </c>
      <c r="F559" s="225" t="s">
        <v>3379</v>
      </c>
      <c r="H559" s="226">
        <v>1468.8</v>
      </c>
      <c r="I559" s="227"/>
      <c r="L559" s="223"/>
      <c r="M559" s="228"/>
      <c r="N559" s="229"/>
      <c r="O559" s="229"/>
      <c r="P559" s="229"/>
      <c r="Q559" s="229"/>
      <c r="R559" s="229"/>
      <c r="S559" s="229"/>
      <c r="T559" s="230"/>
      <c r="AT559" s="224" t="s">
        <v>166</v>
      </c>
      <c r="AU559" s="224" t="s">
        <v>82</v>
      </c>
      <c r="AV559" s="12" t="s">
        <v>82</v>
      </c>
      <c r="AW559" s="12" t="s">
        <v>36</v>
      </c>
      <c r="AX559" s="12" t="s">
        <v>73</v>
      </c>
      <c r="AY559" s="224" t="s">
        <v>158</v>
      </c>
    </row>
    <row r="560" spans="2:51" s="11" customFormat="1" ht="13.5">
      <c r="B560" s="215"/>
      <c r="D560" s="216" t="s">
        <v>166</v>
      </c>
      <c r="E560" s="217" t="s">
        <v>5</v>
      </c>
      <c r="F560" s="218" t="s">
        <v>1166</v>
      </c>
      <c r="H560" s="217" t="s">
        <v>5</v>
      </c>
      <c r="I560" s="219"/>
      <c r="L560" s="215"/>
      <c r="M560" s="220"/>
      <c r="N560" s="221"/>
      <c r="O560" s="221"/>
      <c r="P560" s="221"/>
      <c r="Q560" s="221"/>
      <c r="R560" s="221"/>
      <c r="S560" s="221"/>
      <c r="T560" s="222"/>
      <c r="AT560" s="217" t="s">
        <v>166</v>
      </c>
      <c r="AU560" s="217" t="s">
        <v>82</v>
      </c>
      <c r="AV560" s="11" t="s">
        <v>78</v>
      </c>
      <c r="AW560" s="11" t="s">
        <v>36</v>
      </c>
      <c r="AX560" s="11" t="s">
        <v>73</v>
      </c>
      <c r="AY560" s="217" t="s">
        <v>158</v>
      </c>
    </row>
    <row r="561" spans="2:51" s="12" customFormat="1" ht="13.5">
      <c r="B561" s="223"/>
      <c r="D561" s="216" t="s">
        <v>166</v>
      </c>
      <c r="E561" s="224" t="s">
        <v>5</v>
      </c>
      <c r="F561" s="225" t="s">
        <v>3380</v>
      </c>
      <c r="H561" s="226">
        <v>66.6</v>
      </c>
      <c r="I561" s="227"/>
      <c r="L561" s="223"/>
      <c r="M561" s="228"/>
      <c r="N561" s="229"/>
      <c r="O561" s="229"/>
      <c r="P561" s="229"/>
      <c r="Q561" s="229"/>
      <c r="R561" s="229"/>
      <c r="S561" s="229"/>
      <c r="T561" s="230"/>
      <c r="AT561" s="224" t="s">
        <v>166</v>
      </c>
      <c r="AU561" s="224" t="s">
        <v>82</v>
      </c>
      <c r="AV561" s="12" t="s">
        <v>82</v>
      </c>
      <c r="AW561" s="12" t="s">
        <v>36</v>
      </c>
      <c r="AX561" s="12" t="s">
        <v>73</v>
      </c>
      <c r="AY561" s="224" t="s">
        <v>158</v>
      </c>
    </row>
    <row r="562" spans="2:51" s="13" customFormat="1" ht="13.5">
      <c r="B562" s="231"/>
      <c r="D562" s="216" t="s">
        <v>166</v>
      </c>
      <c r="E562" s="232" t="s">
        <v>5</v>
      </c>
      <c r="F562" s="233" t="s">
        <v>169</v>
      </c>
      <c r="H562" s="234">
        <v>1535.4</v>
      </c>
      <c r="I562" s="235"/>
      <c r="L562" s="231"/>
      <c r="M562" s="236"/>
      <c r="N562" s="237"/>
      <c r="O562" s="237"/>
      <c r="P562" s="237"/>
      <c r="Q562" s="237"/>
      <c r="R562" s="237"/>
      <c r="S562" s="237"/>
      <c r="T562" s="238"/>
      <c r="AT562" s="232" t="s">
        <v>166</v>
      </c>
      <c r="AU562" s="232" t="s">
        <v>82</v>
      </c>
      <c r="AV562" s="13" t="s">
        <v>88</v>
      </c>
      <c r="AW562" s="13" t="s">
        <v>36</v>
      </c>
      <c r="AX562" s="13" t="s">
        <v>78</v>
      </c>
      <c r="AY562" s="232" t="s">
        <v>158</v>
      </c>
    </row>
    <row r="563" spans="2:65" s="1" customFormat="1" ht="38.25" customHeight="1">
      <c r="B563" s="202"/>
      <c r="C563" s="203" t="s">
        <v>886</v>
      </c>
      <c r="D563" s="203" t="s">
        <v>160</v>
      </c>
      <c r="E563" s="204" t="s">
        <v>1257</v>
      </c>
      <c r="F563" s="205" t="s">
        <v>1258</v>
      </c>
      <c r="G563" s="206" t="s">
        <v>279</v>
      </c>
      <c r="H563" s="207">
        <v>24.223</v>
      </c>
      <c r="I563" s="208"/>
      <c r="J563" s="209">
        <f>ROUND(I563*H563,2)</f>
        <v>0</v>
      </c>
      <c r="K563" s="205" t="s">
        <v>5</v>
      </c>
      <c r="L563" s="47"/>
      <c r="M563" s="210" t="s">
        <v>5</v>
      </c>
      <c r="N563" s="211" t="s">
        <v>44</v>
      </c>
      <c r="O563" s="48"/>
      <c r="P563" s="212">
        <f>O563*H563</f>
        <v>0</v>
      </c>
      <c r="Q563" s="212">
        <v>0</v>
      </c>
      <c r="R563" s="212">
        <f>Q563*H563</f>
        <v>0</v>
      </c>
      <c r="S563" s="212">
        <v>0</v>
      </c>
      <c r="T563" s="213">
        <f>S563*H563</f>
        <v>0</v>
      </c>
      <c r="AR563" s="25" t="s">
        <v>255</v>
      </c>
      <c r="AT563" s="25" t="s">
        <v>160</v>
      </c>
      <c r="AU563" s="25" t="s">
        <v>82</v>
      </c>
      <c r="AY563" s="25" t="s">
        <v>158</v>
      </c>
      <c r="BE563" s="214">
        <f>IF(N563="základní",J563,0)</f>
        <v>0</v>
      </c>
      <c r="BF563" s="214">
        <f>IF(N563="snížená",J563,0)</f>
        <v>0</v>
      </c>
      <c r="BG563" s="214">
        <f>IF(N563="zákl. přenesená",J563,0)</f>
        <v>0</v>
      </c>
      <c r="BH563" s="214">
        <f>IF(N563="sníž. přenesená",J563,0)</f>
        <v>0</v>
      </c>
      <c r="BI563" s="214">
        <f>IF(N563="nulová",J563,0)</f>
        <v>0</v>
      </c>
      <c r="BJ563" s="25" t="s">
        <v>78</v>
      </c>
      <c r="BK563" s="214">
        <f>ROUND(I563*H563,2)</f>
        <v>0</v>
      </c>
      <c r="BL563" s="25" t="s">
        <v>255</v>
      </c>
      <c r="BM563" s="25" t="s">
        <v>3381</v>
      </c>
    </row>
    <row r="564" spans="2:63" s="10" customFormat="1" ht="29.85" customHeight="1">
      <c r="B564" s="189"/>
      <c r="D564" s="190" t="s">
        <v>72</v>
      </c>
      <c r="E564" s="200" t="s">
        <v>1260</v>
      </c>
      <c r="F564" s="200" t="s">
        <v>1261</v>
      </c>
      <c r="I564" s="192"/>
      <c r="J564" s="201">
        <f>BK564</f>
        <v>0</v>
      </c>
      <c r="L564" s="189"/>
      <c r="M564" s="194"/>
      <c r="N564" s="195"/>
      <c r="O564" s="195"/>
      <c r="P564" s="196">
        <f>SUM(P565:P572)</f>
        <v>0</v>
      </c>
      <c r="Q564" s="195"/>
      <c r="R564" s="196">
        <f>SUM(R565:R572)</f>
        <v>0</v>
      </c>
      <c r="S564" s="195"/>
      <c r="T564" s="197">
        <f>SUM(T565:T572)</f>
        <v>0</v>
      </c>
      <c r="AR564" s="190" t="s">
        <v>82</v>
      </c>
      <c r="AT564" s="198" t="s">
        <v>72</v>
      </c>
      <c r="AU564" s="198" t="s">
        <v>78</v>
      </c>
      <c r="AY564" s="190" t="s">
        <v>158</v>
      </c>
      <c r="BK564" s="199">
        <f>SUM(BK565:BK572)</f>
        <v>0</v>
      </c>
    </row>
    <row r="565" spans="2:65" s="1" customFormat="1" ht="280.5" customHeight="1">
      <c r="B565" s="202"/>
      <c r="C565" s="203" t="s">
        <v>890</v>
      </c>
      <c r="D565" s="203" t="s">
        <v>160</v>
      </c>
      <c r="E565" s="204" t="s">
        <v>1263</v>
      </c>
      <c r="F565" s="205" t="s">
        <v>3382</v>
      </c>
      <c r="G565" s="206" t="s">
        <v>853</v>
      </c>
      <c r="H565" s="207">
        <v>6</v>
      </c>
      <c r="I565" s="208"/>
      <c r="J565" s="209">
        <f>ROUND(I565*H565,2)</f>
        <v>0</v>
      </c>
      <c r="K565" s="205" t="s">
        <v>5</v>
      </c>
      <c r="L565" s="47"/>
      <c r="M565" s="210" t="s">
        <v>5</v>
      </c>
      <c r="N565" s="211" t="s">
        <v>44</v>
      </c>
      <c r="O565" s="48"/>
      <c r="P565" s="212">
        <f>O565*H565</f>
        <v>0</v>
      </c>
      <c r="Q565" s="212">
        <v>0</v>
      </c>
      <c r="R565" s="212">
        <f>Q565*H565</f>
        <v>0</v>
      </c>
      <c r="S565" s="212">
        <v>0</v>
      </c>
      <c r="T565" s="213">
        <f>S565*H565</f>
        <v>0</v>
      </c>
      <c r="AR565" s="25" t="s">
        <v>255</v>
      </c>
      <c r="AT565" s="25" t="s">
        <v>160</v>
      </c>
      <c r="AU565" s="25" t="s">
        <v>82</v>
      </c>
      <c r="AY565" s="25" t="s">
        <v>158</v>
      </c>
      <c r="BE565" s="214">
        <f>IF(N565="základní",J565,0)</f>
        <v>0</v>
      </c>
      <c r="BF565" s="214">
        <f>IF(N565="snížená",J565,0)</f>
        <v>0</v>
      </c>
      <c r="BG565" s="214">
        <f>IF(N565="zákl. přenesená",J565,0)</f>
        <v>0</v>
      </c>
      <c r="BH565" s="214">
        <f>IF(N565="sníž. přenesená",J565,0)</f>
        <v>0</v>
      </c>
      <c r="BI565" s="214">
        <f>IF(N565="nulová",J565,0)</f>
        <v>0</v>
      </c>
      <c r="BJ565" s="25" t="s">
        <v>78</v>
      </c>
      <c r="BK565" s="214">
        <f>ROUND(I565*H565,2)</f>
        <v>0</v>
      </c>
      <c r="BL565" s="25" t="s">
        <v>255</v>
      </c>
      <c r="BM565" s="25" t="s">
        <v>3383</v>
      </c>
    </row>
    <row r="566" spans="2:51" s="11" customFormat="1" ht="13.5">
      <c r="B566" s="215"/>
      <c r="D566" s="216" t="s">
        <v>166</v>
      </c>
      <c r="E566" s="217" t="s">
        <v>5</v>
      </c>
      <c r="F566" s="218" t="s">
        <v>2515</v>
      </c>
      <c r="H566" s="217" t="s">
        <v>5</v>
      </c>
      <c r="I566" s="219"/>
      <c r="L566" s="215"/>
      <c r="M566" s="220"/>
      <c r="N566" s="221"/>
      <c r="O566" s="221"/>
      <c r="P566" s="221"/>
      <c r="Q566" s="221"/>
      <c r="R566" s="221"/>
      <c r="S566" s="221"/>
      <c r="T566" s="222"/>
      <c r="AT566" s="217" t="s">
        <v>166</v>
      </c>
      <c r="AU566" s="217" t="s">
        <v>82</v>
      </c>
      <c r="AV566" s="11" t="s">
        <v>78</v>
      </c>
      <c r="AW566" s="11" t="s">
        <v>36</v>
      </c>
      <c r="AX566" s="11" t="s">
        <v>73</v>
      </c>
      <c r="AY566" s="217" t="s">
        <v>158</v>
      </c>
    </row>
    <row r="567" spans="2:51" s="12" customFormat="1" ht="13.5">
      <c r="B567" s="223"/>
      <c r="D567" s="216" t="s">
        <v>166</v>
      </c>
      <c r="E567" s="224" t="s">
        <v>5</v>
      </c>
      <c r="F567" s="225" t="s">
        <v>94</v>
      </c>
      <c r="H567" s="226">
        <v>6</v>
      </c>
      <c r="I567" s="227"/>
      <c r="L567" s="223"/>
      <c r="M567" s="228"/>
      <c r="N567" s="229"/>
      <c r="O567" s="229"/>
      <c r="P567" s="229"/>
      <c r="Q567" s="229"/>
      <c r="R567" s="229"/>
      <c r="S567" s="229"/>
      <c r="T567" s="230"/>
      <c r="AT567" s="224" t="s">
        <v>166</v>
      </c>
      <c r="AU567" s="224" t="s">
        <v>82</v>
      </c>
      <c r="AV567" s="12" t="s">
        <v>82</v>
      </c>
      <c r="AW567" s="12" t="s">
        <v>36</v>
      </c>
      <c r="AX567" s="12" t="s">
        <v>73</v>
      </c>
      <c r="AY567" s="224" t="s">
        <v>158</v>
      </c>
    </row>
    <row r="568" spans="2:51" s="13" customFormat="1" ht="13.5">
      <c r="B568" s="231"/>
      <c r="D568" s="216" t="s">
        <v>166</v>
      </c>
      <c r="E568" s="232" t="s">
        <v>5</v>
      </c>
      <c r="F568" s="233" t="s">
        <v>169</v>
      </c>
      <c r="H568" s="234">
        <v>6</v>
      </c>
      <c r="I568" s="235"/>
      <c r="L568" s="231"/>
      <c r="M568" s="236"/>
      <c r="N568" s="237"/>
      <c r="O568" s="237"/>
      <c r="P568" s="237"/>
      <c r="Q568" s="237"/>
      <c r="R568" s="237"/>
      <c r="S568" s="237"/>
      <c r="T568" s="238"/>
      <c r="AT568" s="232" t="s">
        <v>166</v>
      </c>
      <c r="AU568" s="232" t="s">
        <v>82</v>
      </c>
      <c r="AV568" s="13" t="s">
        <v>88</v>
      </c>
      <c r="AW568" s="13" t="s">
        <v>36</v>
      </c>
      <c r="AX568" s="13" t="s">
        <v>78</v>
      </c>
      <c r="AY568" s="232" t="s">
        <v>158</v>
      </c>
    </row>
    <row r="569" spans="2:65" s="1" customFormat="1" ht="16.5" customHeight="1">
      <c r="B569" s="202"/>
      <c r="C569" s="203" t="s">
        <v>894</v>
      </c>
      <c r="D569" s="203" t="s">
        <v>160</v>
      </c>
      <c r="E569" s="204" t="s">
        <v>1273</v>
      </c>
      <c r="F569" s="205" t="s">
        <v>1274</v>
      </c>
      <c r="G569" s="206" t="s">
        <v>853</v>
      </c>
      <c r="H569" s="207">
        <v>6</v>
      </c>
      <c r="I569" s="208"/>
      <c r="J569" s="209">
        <f>ROUND(I569*H569,2)</f>
        <v>0</v>
      </c>
      <c r="K569" s="205" t="s">
        <v>5</v>
      </c>
      <c r="L569" s="47"/>
      <c r="M569" s="210" t="s">
        <v>5</v>
      </c>
      <c r="N569" s="211" t="s">
        <v>44</v>
      </c>
      <c r="O569" s="48"/>
      <c r="P569" s="212">
        <f>O569*H569</f>
        <v>0</v>
      </c>
      <c r="Q569" s="212">
        <v>0</v>
      </c>
      <c r="R569" s="212">
        <f>Q569*H569</f>
        <v>0</v>
      </c>
      <c r="S569" s="212">
        <v>0</v>
      </c>
      <c r="T569" s="213">
        <f>S569*H569</f>
        <v>0</v>
      </c>
      <c r="AR569" s="25" t="s">
        <v>255</v>
      </c>
      <c r="AT569" s="25" t="s">
        <v>160</v>
      </c>
      <c r="AU569" s="25" t="s">
        <v>82</v>
      </c>
      <c r="AY569" s="25" t="s">
        <v>158</v>
      </c>
      <c r="BE569" s="214">
        <f>IF(N569="základní",J569,0)</f>
        <v>0</v>
      </c>
      <c r="BF569" s="214">
        <f>IF(N569="snížená",J569,0)</f>
        <v>0</v>
      </c>
      <c r="BG569" s="214">
        <f>IF(N569="zákl. přenesená",J569,0)</f>
        <v>0</v>
      </c>
      <c r="BH569" s="214">
        <f>IF(N569="sníž. přenesená",J569,0)</f>
        <v>0</v>
      </c>
      <c r="BI569" s="214">
        <f>IF(N569="nulová",J569,0)</f>
        <v>0</v>
      </c>
      <c r="BJ569" s="25" t="s">
        <v>78</v>
      </c>
      <c r="BK569" s="214">
        <f>ROUND(I569*H569,2)</f>
        <v>0</v>
      </c>
      <c r="BL569" s="25" t="s">
        <v>255</v>
      </c>
      <c r="BM569" s="25" t="s">
        <v>3384</v>
      </c>
    </row>
    <row r="570" spans="2:51" s="11" customFormat="1" ht="13.5">
      <c r="B570" s="215"/>
      <c r="D570" s="216" t="s">
        <v>166</v>
      </c>
      <c r="E570" s="217" t="s">
        <v>5</v>
      </c>
      <c r="F570" s="218" t="s">
        <v>3385</v>
      </c>
      <c r="H570" s="217" t="s">
        <v>5</v>
      </c>
      <c r="I570" s="219"/>
      <c r="L570" s="215"/>
      <c r="M570" s="220"/>
      <c r="N570" s="221"/>
      <c r="O570" s="221"/>
      <c r="P570" s="221"/>
      <c r="Q570" s="221"/>
      <c r="R570" s="221"/>
      <c r="S570" s="221"/>
      <c r="T570" s="222"/>
      <c r="AT570" s="217" t="s">
        <v>166</v>
      </c>
      <c r="AU570" s="217" t="s">
        <v>82</v>
      </c>
      <c r="AV570" s="11" t="s">
        <v>78</v>
      </c>
      <c r="AW570" s="11" t="s">
        <v>36</v>
      </c>
      <c r="AX570" s="11" t="s">
        <v>73</v>
      </c>
      <c r="AY570" s="217" t="s">
        <v>158</v>
      </c>
    </row>
    <row r="571" spans="2:51" s="12" customFormat="1" ht="13.5">
      <c r="B571" s="223"/>
      <c r="D571" s="216" t="s">
        <v>166</v>
      </c>
      <c r="E571" s="224" t="s">
        <v>5</v>
      </c>
      <c r="F571" s="225" t="s">
        <v>94</v>
      </c>
      <c r="H571" s="226">
        <v>6</v>
      </c>
      <c r="I571" s="227"/>
      <c r="L571" s="223"/>
      <c r="M571" s="228"/>
      <c r="N571" s="229"/>
      <c r="O571" s="229"/>
      <c r="P571" s="229"/>
      <c r="Q571" s="229"/>
      <c r="R571" s="229"/>
      <c r="S571" s="229"/>
      <c r="T571" s="230"/>
      <c r="AT571" s="224" t="s">
        <v>166</v>
      </c>
      <c r="AU571" s="224" t="s">
        <v>82</v>
      </c>
      <c r="AV571" s="12" t="s">
        <v>82</v>
      </c>
      <c r="AW571" s="12" t="s">
        <v>36</v>
      </c>
      <c r="AX571" s="12" t="s">
        <v>73</v>
      </c>
      <c r="AY571" s="224" t="s">
        <v>158</v>
      </c>
    </row>
    <row r="572" spans="2:51" s="13" customFormat="1" ht="13.5">
      <c r="B572" s="231"/>
      <c r="D572" s="216" t="s">
        <v>166</v>
      </c>
      <c r="E572" s="232" t="s">
        <v>5</v>
      </c>
      <c r="F572" s="233" t="s">
        <v>169</v>
      </c>
      <c r="H572" s="234">
        <v>6</v>
      </c>
      <c r="I572" s="235"/>
      <c r="L572" s="231"/>
      <c r="M572" s="236"/>
      <c r="N572" s="237"/>
      <c r="O572" s="237"/>
      <c r="P572" s="237"/>
      <c r="Q572" s="237"/>
      <c r="R572" s="237"/>
      <c r="S572" s="237"/>
      <c r="T572" s="238"/>
      <c r="AT572" s="232" t="s">
        <v>166</v>
      </c>
      <c r="AU572" s="232" t="s">
        <v>82</v>
      </c>
      <c r="AV572" s="13" t="s">
        <v>88</v>
      </c>
      <c r="AW572" s="13" t="s">
        <v>36</v>
      </c>
      <c r="AX572" s="13" t="s">
        <v>78</v>
      </c>
      <c r="AY572" s="232" t="s">
        <v>158</v>
      </c>
    </row>
    <row r="573" spans="2:63" s="10" customFormat="1" ht="29.85" customHeight="1">
      <c r="B573" s="189"/>
      <c r="D573" s="190" t="s">
        <v>72</v>
      </c>
      <c r="E573" s="200" t="s">
        <v>1284</v>
      </c>
      <c r="F573" s="200" t="s">
        <v>92</v>
      </c>
      <c r="I573" s="192"/>
      <c r="J573" s="201">
        <f>BK573</f>
        <v>0</v>
      </c>
      <c r="L573" s="189"/>
      <c r="M573" s="194"/>
      <c r="N573" s="195"/>
      <c r="O573" s="195"/>
      <c r="P573" s="196">
        <f>SUM(P574:P576)</f>
        <v>0</v>
      </c>
      <c r="Q573" s="195"/>
      <c r="R573" s="196">
        <f>SUM(R574:R576)</f>
        <v>0</v>
      </c>
      <c r="S573" s="195"/>
      <c r="T573" s="197">
        <f>SUM(T574:T576)</f>
        <v>0</v>
      </c>
      <c r="AR573" s="190" t="s">
        <v>82</v>
      </c>
      <c r="AT573" s="198" t="s">
        <v>72</v>
      </c>
      <c r="AU573" s="198" t="s">
        <v>78</v>
      </c>
      <c r="AY573" s="190" t="s">
        <v>158</v>
      </c>
      <c r="BK573" s="199">
        <f>SUM(BK574:BK576)</f>
        <v>0</v>
      </c>
    </row>
    <row r="574" spans="2:65" s="1" customFormat="1" ht="318.75" customHeight="1">
      <c r="B574" s="202"/>
      <c r="C574" s="203" t="s">
        <v>898</v>
      </c>
      <c r="D574" s="203" t="s">
        <v>160</v>
      </c>
      <c r="E574" s="204" t="s">
        <v>1286</v>
      </c>
      <c r="F574" s="205" t="s">
        <v>3386</v>
      </c>
      <c r="G574" s="206" t="s">
        <v>853</v>
      </c>
      <c r="H574" s="207">
        <v>5</v>
      </c>
      <c r="I574" s="208"/>
      <c r="J574" s="209">
        <f>ROUND(I574*H574,2)</f>
        <v>0</v>
      </c>
      <c r="K574" s="205" t="s">
        <v>5</v>
      </c>
      <c r="L574" s="47"/>
      <c r="M574" s="210" t="s">
        <v>5</v>
      </c>
      <c r="N574" s="211" t="s">
        <v>44</v>
      </c>
      <c r="O574" s="48"/>
      <c r="P574" s="212">
        <f>O574*H574</f>
        <v>0</v>
      </c>
      <c r="Q574" s="212">
        <v>0</v>
      </c>
      <c r="R574" s="212">
        <f>Q574*H574</f>
        <v>0</v>
      </c>
      <c r="S574" s="212">
        <v>0</v>
      </c>
      <c r="T574" s="213">
        <f>S574*H574</f>
        <v>0</v>
      </c>
      <c r="AR574" s="25" t="s">
        <v>255</v>
      </c>
      <c r="AT574" s="25" t="s">
        <v>160</v>
      </c>
      <c r="AU574" s="25" t="s">
        <v>82</v>
      </c>
      <c r="AY574" s="25" t="s">
        <v>158</v>
      </c>
      <c r="BE574" s="214">
        <f>IF(N574="základní",J574,0)</f>
        <v>0</v>
      </c>
      <c r="BF574" s="214">
        <f>IF(N574="snížená",J574,0)</f>
        <v>0</v>
      </c>
      <c r="BG574" s="214">
        <f>IF(N574="zákl. přenesená",J574,0)</f>
        <v>0</v>
      </c>
      <c r="BH574" s="214">
        <f>IF(N574="sníž. přenesená",J574,0)</f>
        <v>0</v>
      </c>
      <c r="BI574" s="214">
        <f>IF(N574="nulová",J574,0)</f>
        <v>0</v>
      </c>
      <c r="BJ574" s="25" t="s">
        <v>78</v>
      </c>
      <c r="BK574" s="214">
        <f>ROUND(I574*H574,2)</f>
        <v>0</v>
      </c>
      <c r="BL574" s="25" t="s">
        <v>255</v>
      </c>
      <c r="BM574" s="25" t="s">
        <v>3387</v>
      </c>
    </row>
    <row r="575" spans="2:51" s="12" customFormat="1" ht="13.5">
      <c r="B575" s="223"/>
      <c r="D575" s="216" t="s">
        <v>166</v>
      </c>
      <c r="E575" s="224" t="s">
        <v>5</v>
      </c>
      <c r="F575" s="225" t="s">
        <v>91</v>
      </c>
      <c r="H575" s="226">
        <v>5</v>
      </c>
      <c r="I575" s="227"/>
      <c r="L575" s="223"/>
      <c r="M575" s="228"/>
      <c r="N575" s="229"/>
      <c r="O575" s="229"/>
      <c r="P575" s="229"/>
      <c r="Q575" s="229"/>
      <c r="R575" s="229"/>
      <c r="S575" s="229"/>
      <c r="T575" s="230"/>
      <c r="AT575" s="224" t="s">
        <v>166</v>
      </c>
      <c r="AU575" s="224" t="s">
        <v>82</v>
      </c>
      <c r="AV575" s="12" t="s">
        <v>82</v>
      </c>
      <c r="AW575" s="12" t="s">
        <v>36</v>
      </c>
      <c r="AX575" s="12" t="s">
        <v>73</v>
      </c>
      <c r="AY575" s="224" t="s">
        <v>158</v>
      </c>
    </row>
    <row r="576" spans="2:51" s="13" customFormat="1" ht="13.5">
      <c r="B576" s="231"/>
      <c r="D576" s="216" t="s">
        <v>166</v>
      </c>
      <c r="E576" s="232" t="s">
        <v>5</v>
      </c>
      <c r="F576" s="233" t="s">
        <v>169</v>
      </c>
      <c r="H576" s="234">
        <v>5</v>
      </c>
      <c r="I576" s="235"/>
      <c r="L576" s="231"/>
      <c r="M576" s="236"/>
      <c r="N576" s="237"/>
      <c r="O576" s="237"/>
      <c r="P576" s="237"/>
      <c r="Q576" s="237"/>
      <c r="R576" s="237"/>
      <c r="S576" s="237"/>
      <c r="T576" s="238"/>
      <c r="AT576" s="232" t="s">
        <v>166</v>
      </c>
      <c r="AU576" s="232" t="s">
        <v>82</v>
      </c>
      <c r="AV576" s="13" t="s">
        <v>88</v>
      </c>
      <c r="AW576" s="13" t="s">
        <v>36</v>
      </c>
      <c r="AX576" s="13" t="s">
        <v>78</v>
      </c>
      <c r="AY576" s="232" t="s">
        <v>158</v>
      </c>
    </row>
    <row r="577" spans="2:63" s="10" customFormat="1" ht="29.85" customHeight="1">
      <c r="B577" s="189"/>
      <c r="D577" s="190" t="s">
        <v>72</v>
      </c>
      <c r="E577" s="200" t="s">
        <v>1289</v>
      </c>
      <c r="F577" s="200" t="s">
        <v>1290</v>
      </c>
      <c r="I577" s="192"/>
      <c r="J577" s="201">
        <f>BK577</f>
        <v>0</v>
      </c>
      <c r="L577" s="189"/>
      <c r="M577" s="194"/>
      <c r="N577" s="195"/>
      <c r="O577" s="195"/>
      <c r="P577" s="196">
        <f>SUM(P578:P583)</f>
        <v>0</v>
      </c>
      <c r="Q577" s="195"/>
      <c r="R577" s="196">
        <f>SUM(R578:R583)</f>
        <v>0</v>
      </c>
      <c r="S577" s="195"/>
      <c r="T577" s="197">
        <f>SUM(T578:T583)</f>
        <v>0</v>
      </c>
      <c r="AR577" s="190" t="s">
        <v>82</v>
      </c>
      <c r="AT577" s="198" t="s">
        <v>72</v>
      </c>
      <c r="AU577" s="198" t="s">
        <v>78</v>
      </c>
      <c r="AY577" s="190" t="s">
        <v>158</v>
      </c>
      <c r="BK577" s="199">
        <f>SUM(BK578:BK583)</f>
        <v>0</v>
      </c>
    </row>
    <row r="578" spans="2:65" s="1" customFormat="1" ht="16.5" customHeight="1">
      <c r="B578" s="202"/>
      <c r="C578" s="203" t="s">
        <v>902</v>
      </c>
      <c r="D578" s="203" t="s">
        <v>160</v>
      </c>
      <c r="E578" s="204" t="s">
        <v>3388</v>
      </c>
      <c r="F578" s="205" t="s">
        <v>3389</v>
      </c>
      <c r="G578" s="206" t="s">
        <v>853</v>
      </c>
      <c r="H578" s="207">
        <v>4</v>
      </c>
      <c r="I578" s="208"/>
      <c r="J578" s="209">
        <f>ROUND(I578*H578,2)</f>
        <v>0</v>
      </c>
      <c r="K578" s="205" t="s">
        <v>5</v>
      </c>
      <c r="L578" s="47"/>
      <c r="M578" s="210" t="s">
        <v>5</v>
      </c>
      <c r="N578" s="211" t="s">
        <v>44</v>
      </c>
      <c r="O578" s="48"/>
      <c r="P578" s="212">
        <f>O578*H578</f>
        <v>0</v>
      </c>
      <c r="Q578" s="212">
        <v>0</v>
      </c>
      <c r="R578" s="212">
        <f>Q578*H578</f>
        <v>0</v>
      </c>
      <c r="S578" s="212">
        <v>0</v>
      </c>
      <c r="T578" s="213">
        <f>S578*H578</f>
        <v>0</v>
      </c>
      <c r="AR578" s="25" t="s">
        <v>255</v>
      </c>
      <c r="AT578" s="25" t="s">
        <v>160</v>
      </c>
      <c r="AU578" s="25" t="s">
        <v>82</v>
      </c>
      <c r="AY578" s="25" t="s">
        <v>158</v>
      </c>
      <c r="BE578" s="214">
        <f>IF(N578="základní",J578,0)</f>
        <v>0</v>
      </c>
      <c r="BF578" s="214">
        <f>IF(N578="snížená",J578,0)</f>
        <v>0</v>
      </c>
      <c r="BG578" s="214">
        <f>IF(N578="zákl. přenesená",J578,0)</f>
        <v>0</v>
      </c>
      <c r="BH578" s="214">
        <f>IF(N578="sníž. přenesená",J578,0)</f>
        <v>0</v>
      </c>
      <c r="BI578" s="214">
        <f>IF(N578="nulová",J578,0)</f>
        <v>0</v>
      </c>
      <c r="BJ578" s="25" t="s">
        <v>78</v>
      </c>
      <c r="BK578" s="214">
        <f>ROUND(I578*H578,2)</f>
        <v>0</v>
      </c>
      <c r="BL578" s="25" t="s">
        <v>255</v>
      </c>
      <c r="BM578" s="25" t="s">
        <v>3390</v>
      </c>
    </row>
    <row r="579" spans="2:51" s="11" customFormat="1" ht="13.5">
      <c r="B579" s="215"/>
      <c r="D579" s="216" t="s">
        <v>166</v>
      </c>
      <c r="E579" s="217" t="s">
        <v>5</v>
      </c>
      <c r="F579" s="218" t="s">
        <v>680</v>
      </c>
      <c r="H579" s="217" t="s">
        <v>5</v>
      </c>
      <c r="I579" s="219"/>
      <c r="L579" s="215"/>
      <c r="M579" s="220"/>
      <c r="N579" s="221"/>
      <c r="O579" s="221"/>
      <c r="P579" s="221"/>
      <c r="Q579" s="221"/>
      <c r="R579" s="221"/>
      <c r="S579" s="221"/>
      <c r="T579" s="222"/>
      <c r="AT579" s="217" t="s">
        <v>166</v>
      </c>
      <c r="AU579" s="217" t="s">
        <v>82</v>
      </c>
      <c r="AV579" s="11" t="s">
        <v>78</v>
      </c>
      <c r="AW579" s="11" t="s">
        <v>36</v>
      </c>
      <c r="AX579" s="11" t="s">
        <v>73</v>
      </c>
      <c r="AY579" s="217" t="s">
        <v>158</v>
      </c>
    </row>
    <row r="580" spans="2:51" s="12" customFormat="1" ht="13.5">
      <c r="B580" s="223"/>
      <c r="D580" s="216" t="s">
        <v>166</v>
      </c>
      <c r="E580" s="224" t="s">
        <v>5</v>
      </c>
      <c r="F580" s="225" t="s">
        <v>85</v>
      </c>
      <c r="H580" s="226">
        <v>3</v>
      </c>
      <c r="I580" s="227"/>
      <c r="L580" s="223"/>
      <c r="M580" s="228"/>
      <c r="N580" s="229"/>
      <c r="O580" s="229"/>
      <c r="P580" s="229"/>
      <c r="Q580" s="229"/>
      <c r="R580" s="229"/>
      <c r="S580" s="229"/>
      <c r="T580" s="230"/>
      <c r="AT580" s="224" t="s">
        <v>166</v>
      </c>
      <c r="AU580" s="224" t="s">
        <v>82</v>
      </c>
      <c r="AV580" s="12" t="s">
        <v>82</v>
      </c>
      <c r="AW580" s="12" t="s">
        <v>36</v>
      </c>
      <c r="AX580" s="12" t="s">
        <v>73</v>
      </c>
      <c r="AY580" s="224" t="s">
        <v>158</v>
      </c>
    </row>
    <row r="581" spans="2:51" s="11" customFormat="1" ht="13.5">
      <c r="B581" s="215"/>
      <c r="D581" s="216" t="s">
        <v>166</v>
      </c>
      <c r="E581" s="217" t="s">
        <v>5</v>
      </c>
      <c r="F581" s="218" t="s">
        <v>287</v>
      </c>
      <c r="H581" s="217" t="s">
        <v>5</v>
      </c>
      <c r="I581" s="219"/>
      <c r="L581" s="215"/>
      <c r="M581" s="220"/>
      <c r="N581" s="221"/>
      <c r="O581" s="221"/>
      <c r="P581" s="221"/>
      <c r="Q581" s="221"/>
      <c r="R581" s="221"/>
      <c r="S581" s="221"/>
      <c r="T581" s="222"/>
      <c r="AT581" s="217" t="s">
        <v>166</v>
      </c>
      <c r="AU581" s="217" t="s">
        <v>82</v>
      </c>
      <c r="AV581" s="11" t="s">
        <v>78</v>
      </c>
      <c r="AW581" s="11" t="s">
        <v>36</v>
      </c>
      <c r="AX581" s="11" t="s">
        <v>73</v>
      </c>
      <c r="AY581" s="217" t="s">
        <v>158</v>
      </c>
    </row>
    <row r="582" spans="2:51" s="12" customFormat="1" ht="13.5">
      <c r="B582" s="223"/>
      <c r="D582" s="216" t="s">
        <v>166</v>
      </c>
      <c r="E582" s="224" t="s">
        <v>5</v>
      </c>
      <c r="F582" s="225" t="s">
        <v>78</v>
      </c>
      <c r="H582" s="226">
        <v>1</v>
      </c>
      <c r="I582" s="227"/>
      <c r="L582" s="223"/>
      <c r="M582" s="228"/>
      <c r="N582" s="229"/>
      <c r="O582" s="229"/>
      <c r="P582" s="229"/>
      <c r="Q582" s="229"/>
      <c r="R582" s="229"/>
      <c r="S582" s="229"/>
      <c r="T582" s="230"/>
      <c r="AT582" s="224" t="s">
        <v>166</v>
      </c>
      <c r="AU582" s="224" t="s">
        <v>82</v>
      </c>
      <c r="AV582" s="12" t="s">
        <v>82</v>
      </c>
      <c r="AW582" s="12" t="s">
        <v>36</v>
      </c>
      <c r="AX582" s="12" t="s">
        <v>73</v>
      </c>
      <c r="AY582" s="224" t="s">
        <v>158</v>
      </c>
    </row>
    <row r="583" spans="2:51" s="13" customFormat="1" ht="13.5">
      <c r="B583" s="231"/>
      <c r="D583" s="216" t="s">
        <v>166</v>
      </c>
      <c r="E583" s="232" t="s">
        <v>5</v>
      </c>
      <c r="F583" s="233" t="s">
        <v>169</v>
      </c>
      <c r="H583" s="234">
        <v>4</v>
      </c>
      <c r="I583" s="235"/>
      <c r="L583" s="231"/>
      <c r="M583" s="236"/>
      <c r="N583" s="237"/>
      <c r="O583" s="237"/>
      <c r="P583" s="237"/>
      <c r="Q583" s="237"/>
      <c r="R583" s="237"/>
      <c r="S583" s="237"/>
      <c r="T583" s="238"/>
      <c r="AT583" s="232" t="s">
        <v>166</v>
      </c>
      <c r="AU583" s="232" t="s">
        <v>82</v>
      </c>
      <c r="AV583" s="13" t="s">
        <v>88</v>
      </c>
      <c r="AW583" s="13" t="s">
        <v>36</v>
      </c>
      <c r="AX583" s="13" t="s">
        <v>78</v>
      </c>
      <c r="AY583" s="232" t="s">
        <v>158</v>
      </c>
    </row>
    <row r="584" spans="2:63" s="10" customFormat="1" ht="29.85" customHeight="1">
      <c r="B584" s="189"/>
      <c r="D584" s="190" t="s">
        <v>72</v>
      </c>
      <c r="E584" s="200" t="s">
        <v>1307</v>
      </c>
      <c r="F584" s="200" t="s">
        <v>1308</v>
      </c>
      <c r="I584" s="192"/>
      <c r="J584" s="201">
        <f>BK584</f>
        <v>0</v>
      </c>
      <c r="L584" s="189"/>
      <c r="M584" s="194"/>
      <c r="N584" s="195"/>
      <c r="O584" s="195"/>
      <c r="P584" s="196">
        <f>SUM(P585:P618)</f>
        <v>0</v>
      </c>
      <c r="Q584" s="195"/>
      <c r="R584" s="196">
        <f>SUM(R585:R618)</f>
        <v>0</v>
      </c>
      <c r="S584" s="195"/>
      <c r="T584" s="197">
        <f>SUM(T585:T618)</f>
        <v>0</v>
      </c>
      <c r="AR584" s="190" t="s">
        <v>82</v>
      </c>
      <c r="AT584" s="198" t="s">
        <v>72</v>
      </c>
      <c r="AU584" s="198" t="s">
        <v>78</v>
      </c>
      <c r="AY584" s="190" t="s">
        <v>158</v>
      </c>
      <c r="BK584" s="199">
        <f>SUM(BK585:BK618)</f>
        <v>0</v>
      </c>
    </row>
    <row r="585" spans="2:65" s="1" customFormat="1" ht="16.5" customHeight="1">
      <c r="B585" s="202"/>
      <c r="C585" s="203" t="s">
        <v>909</v>
      </c>
      <c r="D585" s="203" t="s">
        <v>160</v>
      </c>
      <c r="E585" s="204" t="s">
        <v>2192</v>
      </c>
      <c r="F585" s="205" t="s">
        <v>2193</v>
      </c>
      <c r="G585" s="206" t="s">
        <v>163</v>
      </c>
      <c r="H585" s="207">
        <v>2.7</v>
      </c>
      <c r="I585" s="208"/>
      <c r="J585" s="209">
        <f>ROUND(I585*H585,2)</f>
        <v>0</v>
      </c>
      <c r="K585" s="205" t="s">
        <v>164</v>
      </c>
      <c r="L585" s="47"/>
      <c r="M585" s="210" t="s">
        <v>5</v>
      </c>
      <c r="N585" s="211" t="s">
        <v>44</v>
      </c>
      <c r="O585" s="48"/>
      <c r="P585" s="212">
        <f>O585*H585</f>
        <v>0</v>
      </c>
      <c r="Q585" s="212">
        <v>0</v>
      </c>
      <c r="R585" s="212">
        <f>Q585*H585</f>
        <v>0</v>
      </c>
      <c r="S585" s="212">
        <v>0</v>
      </c>
      <c r="T585" s="213">
        <f>S585*H585</f>
        <v>0</v>
      </c>
      <c r="AR585" s="25" t="s">
        <v>255</v>
      </c>
      <c r="AT585" s="25" t="s">
        <v>160</v>
      </c>
      <c r="AU585" s="25" t="s">
        <v>82</v>
      </c>
      <c r="AY585" s="25" t="s">
        <v>158</v>
      </c>
      <c r="BE585" s="214">
        <f>IF(N585="základní",J585,0)</f>
        <v>0</v>
      </c>
      <c r="BF585" s="214">
        <f>IF(N585="snížená",J585,0)</f>
        <v>0</v>
      </c>
      <c r="BG585" s="214">
        <f>IF(N585="zákl. přenesená",J585,0)</f>
        <v>0</v>
      </c>
      <c r="BH585" s="214">
        <f>IF(N585="sníž. přenesená",J585,0)</f>
        <v>0</v>
      </c>
      <c r="BI585" s="214">
        <f>IF(N585="nulová",J585,0)</f>
        <v>0</v>
      </c>
      <c r="BJ585" s="25" t="s">
        <v>78</v>
      </c>
      <c r="BK585" s="214">
        <f>ROUND(I585*H585,2)</f>
        <v>0</v>
      </c>
      <c r="BL585" s="25" t="s">
        <v>255</v>
      </c>
      <c r="BM585" s="25" t="s">
        <v>3391</v>
      </c>
    </row>
    <row r="586" spans="2:51" s="11" customFormat="1" ht="13.5">
      <c r="B586" s="215"/>
      <c r="D586" s="216" t="s">
        <v>166</v>
      </c>
      <c r="E586" s="217" t="s">
        <v>5</v>
      </c>
      <c r="F586" s="218" t="s">
        <v>287</v>
      </c>
      <c r="H586" s="217" t="s">
        <v>5</v>
      </c>
      <c r="I586" s="219"/>
      <c r="L586" s="215"/>
      <c r="M586" s="220"/>
      <c r="N586" s="221"/>
      <c r="O586" s="221"/>
      <c r="P586" s="221"/>
      <c r="Q586" s="221"/>
      <c r="R586" s="221"/>
      <c r="S586" s="221"/>
      <c r="T586" s="222"/>
      <c r="AT586" s="217" t="s">
        <v>166</v>
      </c>
      <c r="AU586" s="217" t="s">
        <v>82</v>
      </c>
      <c r="AV586" s="11" t="s">
        <v>78</v>
      </c>
      <c r="AW586" s="11" t="s">
        <v>36</v>
      </c>
      <c r="AX586" s="11" t="s">
        <v>73</v>
      </c>
      <c r="AY586" s="217" t="s">
        <v>158</v>
      </c>
    </row>
    <row r="587" spans="2:51" s="11" customFormat="1" ht="13.5">
      <c r="B587" s="215"/>
      <c r="D587" s="216" t="s">
        <v>166</v>
      </c>
      <c r="E587" s="217" t="s">
        <v>5</v>
      </c>
      <c r="F587" s="218" t="s">
        <v>3392</v>
      </c>
      <c r="H587" s="217" t="s">
        <v>5</v>
      </c>
      <c r="I587" s="219"/>
      <c r="L587" s="215"/>
      <c r="M587" s="220"/>
      <c r="N587" s="221"/>
      <c r="O587" s="221"/>
      <c r="P587" s="221"/>
      <c r="Q587" s="221"/>
      <c r="R587" s="221"/>
      <c r="S587" s="221"/>
      <c r="T587" s="222"/>
      <c r="AT587" s="217" t="s">
        <v>166</v>
      </c>
      <c r="AU587" s="217" t="s">
        <v>82</v>
      </c>
      <c r="AV587" s="11" t="s">
        <v>78</v>
      </c>
      <c r="AW587" s="11" t="s">
        <v>36</v>
      </c>
      <c r="AX587" s="11" t="s">
        <v>73</v>
      </c>
      <c r="AY587" s="217" t="s">
        <v>158</v>
      </c>
    </row>
    <row r="588" spans="2:51" s="12" customFormat="1" ht="13.5">
      <c r="B588" s="223"/>
      <c r="D588" s="216" t="s">
        <v>166</v>
      </c>
      <c r="E588" s="224" t="s">
        <v>5</v>
      </c>
      <c r="F588" s="225" t="s">
        <v>3393</v>
      </c>
      <c r="H588" s="226">
        <v>2.7</v>
      </c>
      <c r="I588" s="227"/>
      <c r="L588" s="223"/>
      <c r="M588" s="228"/>
      <c r="N588" s="229"/>
      <c r="O588" s="229"/>
      <c r="P588" s="229"/>
      <c r="Q588" s="229"/>
      <c r="R588" s="229"/>
      <c r="S588" s="229"/>
      <c r="T588" s="230"/>
      <c r="AT588" s="224" t="s">
        <v>166</v>
      </c>
      <c r="AU588" s="224" t="s">
        <v>82</v>
      </c>
      <c r="AV588" s="12" t="s">
        <v>82</v>
      </c>
      <c r="AW588" s="12" t="s">
        <v>36</v>
      </c>
      <c r="AX588" s="12" t="s">
        <v>73</v>
      </c>
      <c r="AY588" s="224" t="s">
        <v>158</v>
      </c>
    </row>
    <row r="589" spans="2:51" s="13" customFormat="1" ht="13.5">
      <c r="B589" s="231"/>
      <c r="D589" s="216" t="s">
        <v>166</v>
      </c>
      <c r="E589" s="232" t="s">
        <v>5</v>
      </c>
      <c r="F589" s="233" t="s">
        <v>169</v>
      </c>
      <c r="H589" s="234">
        <v>2.7</v>
      </c>
      <c r="I589" s="235"/>
      <c r="L589" s="231"/>
      <c r="M589" s="236"/>
      <c r="N589" s="237"/>
      <c r="O589" s="237"/>
      <c r="P589" s="237"/>
      <c r="Q589" s="237"/>
      <c r="R589" s="237"/>
      <c r="S589" s="237"/>
      <c r="T589" s="238"/>
      <c r="AT589" s="232" t="s">
        <v>166</v>
      </c>
      <c r="AU589" s="232" t="s">
        <v>82</v>
      </c>
      <c r="AV589" s="13" t="s">
        <v>88</v>
      </c>
      <c r="AW589" s="13" t="s">
        <v>36</v>
      </c>
      <c r="AX589" s="13" t="s">
        <v>78</v>
      </c>
      <c r="AY589" s="232" t="s">
        <v>158</v>
      </c>
    </row>
    <row r="590" spans="2:65" s="1" customFormat="1" ht="25.5" customHeight="1">
      <c r="B590" s="202"/>
      <c r="C590" s="203" t="s">
        <v>914</v>
      </c>
      <c r="D590" s="203" t="s">
        <v>160</v>
      </c>
      <c r="E590" s="204" t="s">
        <v>1310</v>
      </c>
      <c r="F590" s="205" t="s">
        <v>1311</v>
      </c>
      <c r="G590" s="206" t="s">
        <v>304</v>
      </c>
      <c r="H590" s="207">
        <v>150</v>
      </c>
      <c r="I590" s="208"/>
      <c r="J590" s="209">
        <f>ROUND(I590*H590,2)</f>
        <v>0</v>
      </c>
      <c r="K590" s="205" t="s">
        <v>164</v>
      </c>
      <c r="L590" s="47"/>
      <c r="M590" s="210" t="s">
        <v>5</v>
      </c>
      <c r="N590" s="211" t="s">
        <v>44</v>
      </c>
      <c r="O590" s="48"/>
      <c r="P590" s="212">
        <f>O590*H590</f>
        <v>0</v>
      </c>
      <c r="Q590" s="212">
        <v>0</v>
      </c>
      <c r="R590" s="212">
        <f>Q590*H590</f>
        <v>0</v>
      </c>
      <c r="S590" s="212">
        <v>0</v>
      </c>
      <c r="T590" s="213">
        <f>S590*H590</f>
        <v>0</v>
      </c>
      <c r="AR590" s="25" t="s">
        <v>255</v>
      </c>
      <c r="AT590" s="25" t="s">
        <v>160</v>
      </c>
      <c r="AU590" s="25" t="s">
        <v>82</v>
      </c>
      <c r="AY590" s="25" t="s">
        <v>158</v>
      </c>
      <c r="BE590" s="214">
        <f>IF(N590="základní",J590,0)</f>
        <v>0</v>
      </c>
      <c r="BF590" s="214">
        <f>IF(N590="snížená",J590,0)</f>
        <v>0</v>
      </c>
      <c r="BG590" s="214">
        <f>IF(N590="zákl. přenesená",J590,0)</f>
        <v>0</v>
      </c>
      <c r="BH590" s="214">
        <f>IF(N590="sníž. přenesená",J590,0)</f>
        <v>0</v>
      </c>
      <c r="BI590" s="214">
        <f>IF(N590="nulová",J590,0)</f>
        <v>0</v>
      </c>
      <c r="BJ590" s="25" t="s">
        <v>78</v>
      </c>
      <c r="BK590" s="214">
        <f>ROUND(I590*H590,2)</f>
        <v>0</v>
      </c>
      <c r="BL590" s="25" t="s">
        <v>255</v>
      </c>
      <c r="BM590" s="25" t="s">
        <v>3394</v>
      </c>
    </row>
    <row r="591" spans="2:51" s="12" customFormat="1" ht="13.5">
      <c r="B591" s="223"/>
      <c r="D591" s="216" t="s">
        <v>166</v>
      </c>
      <c r="E591" s="224" t="s">
        <v>5</v>
      </c>
      <c r="F591" s="225" t="s">
        <v>3395</v>
      </c>
      <c r="H591" s="226">
        <v>150</v>
      </c>
      <c r="I591" s="227"/>
      <c r="L591" s="223"/>
      <c r="M591" s="228"/>
      <c r="N591" s="229"/>
      <c r="O591" s="229"/>
      <c r="P591" s="229"/>
      <c r="Q591" s="229"/>
      <c r="R591" s="229"/>
      <c r="S591" s="229"/>
      <c r="T591" s="230"/>
      <c r="AT591" s="224" t="s">
        <v>166</v>
      </c>
      <c r="AU591" s="224" t="s">
        <v>82</v>
      </c>
      <c r="AV591" s="12" t="s">
        <v>82</v>
      </c>
      <c r="AW591" s="12" t="s">
        <v>36</v>
      </c>
      <c r="AX591" s="12" t="s">
        <v>73</v>
      </c>
      <c r="AY591" s="224" t="s">
        <v>158</v>
      </c>
    </row>
    <row r="592" spans="2:51" s="13" customFormat="1" ht="13.5">
      <c r="B592" s="231"/>
      <c r="D592" s="216" t="s">
        <v>166</v>
      </c>
      <c r="E592" s="232" t="s">
        <v>5</v>
      </c>
      <c r="F592" s="233" t="s">
        <v>169</v>
      </c>
      <c r="H592" s="234">
        <v>150</v>
      </c>
      <c r="I592" s="235"/>
      <c r="L592" s="231"/>
      <c r="M592" s="236"/>
      <c r="N592" s="237"/>
      <c r="O592" s="237"/>
      <c r="P592" s="237"/>
      <c r="Q592" s="237"/>
      <c r="R592" s="237"/>
      <c r="S592" s="237"/>
      <c r="T592" s="238"/>
      <c r="AT592" s="232" t="s">
        <v>166</v>
      </c>
      <c r="AU592" s="232" t="s">
        <v>82</v>
      </c>
      <c r="AV592" s="13" t="s">
        <v>88</v>
      </c>
      <c r="AW592" s="13" t="s">
        <v>36</v>
      </c>
      <c r="AX592" s="13" t="s">
        <v>78</v>
      </c>
      <c r="AY592" s="232" t="s">
        <v>158</v>
      </c>
    </row>
    <row r="593" spans="2:65" s="1" customFormat="1" ht="16.5" customHeight="1">
      <c r="B593" s="202"/>
      <c r="C593" s="203" t="s">
        <v>920</v>
      </c>
      <c r="D593" s="203" t="s">
        <v>160</v>
      </c>
      <c r="E593" s="204" t="s">
        <v>1316</v>
      </c>
      <c r="F593" s="205" t="s">
        <v>1317</v>
      </c>
      <c r="G593" s="206" t="s">
        <v>304</v>
      </c>
      <c r="H593" s="207">
        <v>123</v>
      </c>
      <c r="I593" s="208"/>
      <c r="J593" s="209">
        <f>ROUND(I593*H593,2)</f>
        <v>0</v>
      </c>
      <c r="K593" s="205" t="s">
        <v>164</v>
      </c>
      <c r="L593" s="47"/>
      <c r="M593" s="210" t="s">
        <v>5</v>
      </c>
      <c r="N593" s="211" t="s">
        <v>44</v>
      </c>
      <c r="O593" s="48"/>
      <c r="P593" s="212">
        <f>O593*H593</f>
        <v>0</v>
      </c>
      <c r="Q593" s="212">
        <v>0</v>
      </c>
      <c r="R593" s="212">
        <f>Q593*H593</f>
        <v>0</v>
      </c>
      <c r="S593" s="212">
        <v>0</v>
      </c>
      <c r="T593" s="213">
        <f>S593*H593</f>
        <v>0</v>
      </c>
      <c r="AR593" s="25" t="s">
        <v>255</v>
      </c>
      <c r="AT593" s="25" t="s">
        <v>160</v>
      </c>
      <c r="AU593" s="25" t="s">
        <v>82</v>
      </c>
      <c r="AY593" s="25" t="s">
        <v>158</v>
      </c>
      <c r="BE593" s="214">
        <f>IF(N593="základní",J593,0)</f>
        <v>0</v>
      </c>
      <c r="BF593" s="214">
        <f>IF(N593="snížená",J593,0)</f>
        <v>0</v>
      </c>
      <c r="BG593" s="214">
        <f>IF(N593="zákl. přenesená",J593,0)</f>
        <v>0</v>
      </c>
      <c r="BH593" s="214">
        <f>IF(N593="sníž. přenesená",J593,0)</f>
        <v>0</v>
      </c>
      <c r="BI593" s="214">
        <f>IF(N593="nulová",J593,0)</f>
        <v>0</v>
      </c>
      <c r="BJ593" s="25" t="s">
        <v>78</v>
      </c>
      <c r="BK593" s="214">
        <f>ROUND(I593*H593,2)</f>
        <v>0</v>
      </c>
      <c r="BL593" s="25" t="s">
        <v>255</v>
      </c>
      <c r="BM593" s="25" t="s">
        <v>3396</v>
      </c>
    </row>
    <row r="594" spans="2:51" s="11" customFormat="1" ht="13.5">
      <c r="B594" s="215"/>
      <c r="D594" s="216" t="s">
        <v>166</v>
      </c>
      <c r="E594" s="217" t="s">
        <v>5</v>
      </c>
      <c r="F594" s="218" t="s">
        <v>287</v>
      </c>
      <c r="H594" s="217" t="s">
        <v>5</v>
      </c>
      <c r="I594" s="219"/>
      <c r="L594" s="215"/>
      <c r="M594" s="220"/>
      <c r="N594" s="221"/>
      <c r="O594" s="221"/>
      <c r="P594" s="221"/>
      <c r="Q594" s="221"/>
      <c r="R594" s="221"/>
      <c r="S594" s="221"/>
      <c r="T594" s="222"/>
      <c r="AT594" s="217" t="s">
        <v>166</v>
      </c>
      <c r="AU594" s="217" t="s">
        <v>82</v>
      </c>
      <c r="AV594" s="11" t="s">
        <v>78</v>
      </c>
      <c r="AW594" s="11" t="s">
        <v>36</v>
      </c>
      <c r="AX594" s="11" t="s">
        <v>73</v>
      </c>
      <c r="AY594" s="217" t="s">
        <v>158</v>
      </c>
    </row>
    <row r="595" spans="2:51" s="12" customFormat="1" ht="13.5">
      <c r="B595" s="223"/>
      <c r="D595" s="216" t="s">
        <v>166</v>
      </c>
      <c r="E595" s="224" t="s">
        <v>5</v>
      </c>
      <c r="F595" s="225" t="s">
        <v>994</v>
      </c>
      <c r="H595" s="226">
        <v>18</v>
      </c>
      <c r="I595" s="227"/>
      <c r="L595" s="223"/>
      <c r="M595" s="228"/>
      <c r="N595" s="229"/>
      <c r="O595" s="229"/>
      <c r="P595" s="229"/>
      <c r="Q595" s="229"/>
      <c r="R595" s="229"/>
      <c r="S595" s="229"/>
      <c r="T595" s="230"/>
      <c r="AT595" s="224" t="s">
        <v>166</v>
      </c>
      <c r="AU595" s="224" t="s">
        <v>82</v>
      </c>
      <c r="AV595" s="12" t="s">
        <v>82</v>
      </c>
      <c r="AW595" s="12" t="s">
        <v>36</v>
      </c>
      <c r="AX595" s="12" t="s">
        <v>73</v>
      </c>
      <c r="AY595" s="224" t="s">
        <v>158</v>
      </c>
    </row>
    <row r="596" spans="2:51" s="12" customFormat="1" ht="13.5">
      <c r="B596" s="223"/>
      <c r="D596" s="216" t="s">
        <v>166</v>
      </c>
      <c r="E596" s="224" t="s">
        <v>5</v>
      </c>
      <c r="F596" s="225" t="s">
        <v>3397</v>
      </c>
      <c r="H596" s="226">
        <v>12</v>
      </c>
      <c r="I596" s="227"/>
      <c r="L596" s="223"/>
      <c r="M596" s="228"/>
      <c r="N596" s="229"/>
      <c r="O596" s="229"/>
      <c r="P596" s="229"/>
      <c r="Q596" s="229"/>
      <c r="R596" s="229"/>
      <c r="S596" s="229"/>
      <c r="T596" s="230"/>
      <c r="AT596" s="224" t="s">
        <v>166</v>
      </c>
      <c r="AU596" s="224" t="s">
        <v>82</v>
      </c>
      <c r="AV596" s="12" t="s">
        <v>82</v>
      </c>
      <c r="AW596" s="12" t="s">
        <v>36</v>
      </c>
      <c r="AX596" s="12" t="s">
        <v>73</v>
      </c>
      <c r="AY596" s="224" t="s">
        <v>158</v>
      </c>
    </row>
    <row r="597" spans="2:51" s="11" customFormat="1" ht="13.5">
      <c r="B597" s="215"/>
      <c r="D597" s="216" t="s">
        <v>166</v>
      </c>
      <c r="E597" s="217" t="s">
        <v>5</v>
      </c>
      <c r="F597" s="218" t="s">
        <v>680</v>
      </c>
      <c r="H597" s="217" t="s">
        <v>5</v>
      </c>
      <c r="I597" s="219"/>
      <c r="L597" s="215"/>
      <c r="M597" s="220"/>
      <c r="N597" s="221"/>
      <c r="O597" s="221"/>
      <c r="P597" s="221"/>
      <c r="Q597" s="221"/>
      <c r="R597" s="221"/>
      <c r="S597" s="221"/>
      <c r="T597" s="222"/>
      <c r="AT597" s="217" t="s">
        <v>166</v>
      </c>
      <c r="AU597" s="217" t="s">
        <v>82</v>
      </c>
      <c r="AV597" s="11" t="s">
        <v>78</v>
      </c>
      <c r="AW597" s="11" t="s">
        <v>36</v>
      </c>
      <c r="AX597" s="11" t="s">
        <v>73</v>
      </c>
      <c r="AY597" s="217" t="s">
        <v>158</v>
      </c>
    </row>
    <row r="598" spans="2:51" s="12" customFormat="1" ht="13.5">
      <c r="B598" s="223"/>
      <c r="D598" s="216" t="s">
        <v>166</v>
      </c>
      <c r="E598" s="224" t="s">
        <v>5</v>
      </c>
      <c r="F598" s="225" t="s">
        <v>994</v>
      </c>
      <c r="H598" s="226">
        <v>18</v>
      </c>
      <c r="I598" s="227"/>
      <c r="L598" s="223"/>
      <c r="M598" s="228"/>
      <c r="N598" s="229"/>
      <c r="O598" s="229"/>
      <c r="P598" s="229"/>
      <c r="Q598" s="229"/>
      <c r="R598" s="229"/>
      <c r="S598" s="229"/>
      <c r="T598" s="230"/>
      <c r="AT598" s="224" t="s">
        <v>166</v>
      </c>
      <c r="AU598" s="224" t="s">
        <v>82</v>
      </c>
      <c r="AV598" s="12" t="s">
        <v>82</v>
      </c>
      <c r="AW598" s="12" t="s">
        <v>36</v>
      </c>
      <c r="AX598" s="12" t="s">
        <v>73</v>
      </c>
      <c r="AY598" s="224" t="s">
        <v>158</v>
      </c>
    </row>
    <row r="599" spans="2:51" s="12" customFormat="1" ht="13.5">
      <c r="B599" s="223"/>
      <c r="D599" s="216" t="s">
        <v>166</v>
      </c>
      <c r="E599" s="224" t="s">
        <v>5</v>
      </c>
      <c r="F599" s="225" t="s">
        <v>3398</v>
      </c>
      <c r="H599" s="226">
        <v>16.8</v>
      </c>
      <c r="I599" s="227"/>
      <c r="L599" s="223"/>
      <c r="M599" s="228"/>
      <c r="N599" s="229"/>
      <c r="O599" s="229"/>
      <c r="P599" s="229"/>
      <c r="Q599" s="229"/>
      <c r="R599" s="229"/>
      <c r="S599" s="229"/>
      <c r="T599" s="230"/>
      <c r="AT599" s="224" t="s">
        <v>166</v>
      </c>
      <c r="AU599" s="224" t="s">
        <v>82</v>
      </c>
      <c r="AV599" s="12" t="s">
        <v>82</v>
      </c>
      <c r="AW599" s="12" t="s">
        <v>36</v>
      </c>
      <c r="AX599" s="12" t="s">
        <v>73</v>
      </c>
      <c r="AY599" s="224" t="s">
        <v>158</v>
      </c>
    </row>
    <row r="600" spans="2:51" s="11" customFormat="1" ht="13.5">
      <c r="B600" s="215"/>
      <c r="D600" s="216" t="s">
        <v>166</v>
      </c>
      <c r="E600" s="217" t="s">
        <v>5</v>
      </c>
      <c r="F600" s="218" t="s">
        <v>684</v>
      </c>
      <c r="H600" s="217" t="s">
        <v>5</v>
      </c>
      <c r="I600" s="219"/>
      <c r="L600" s="215"/>
      <c r="M600" s="220"/>
      <c r="N600" s="221"/>
      <c r="O600" s="221"/>
      <c r="P600" s="221"/>
      <c r="Q600" s="221"/>
      <c r="R600" s="221"/>
      <c r="S600" s="221"/>
      <c r="T600" s="222"/>
      <c r="AT600" s="217" t="s">
        <v>166</v>
      </c>
      <c r="AU600" s="217" t="s">
        <v>82</v>
      </c>
      <c r="AV600" s="11" t="s">
        <v>78</v>
      </c>
      <c r="AW600" s="11" t="s">
        <v>36</v>
      </c>
      <c r="AX600" s="11" t="s">
        <v>73</v>
      </c>
      <c r="AY600" s="217" t="s">
        <v>158</v>
      </c>
    </row>
    <row r="601" spans="2:51" s="12" customFormat="1" ht="13.5">
      <c r="B601" s="223"/>
      <c r="D601" s="216" t="s">
        <v>166</v>
      </c>
      <c r="E601" s="224" t="s">
        <v>5</v>
      </c>
      <c r="F601" s="225" t="s">
        <v>3399</v>
      </c>
      <c r="H601" s="226">
        <v>34.2</v>
      </c>
      <c r="I601" s="227"/>
      <c r="L601" s="223"/>
      <c r="M601" s="228"/>
      <c r="N601" s="229"/>
      <c r="O601" s="229"/>
      <c r="P601" s="229"/>
      <c r="Q601" s="229"/>
      <c r="R601" s="229"/>
      <c r="S601" s="229"/>
      <c r="T601" s="230"/>
      <c r="AT601" s="224" t="s">
        <v>166</v>
      </c>
      <c r="AU601" s="224" t="s">
        <v>82</v>
      </c>
      <c r="AV601" s="12" t="s">
        <v>82</v>
      </c>
      <c r="AW601" s="12" t="s">
        <v>36</v>
      </c>
      <c r="AX601" s="12" t="s">
        <v>73</v>
      </c>
      <c r="AY601" s="224" t="s">
        <v>158</v>
      </c>
    </row>
    <row r="602" spans="2:51" s="11" customFormat="1" ht="13.5">
      <c r="B602" s="215"/>
      <c r="D602" s="216" t="s">
        <v>166</v>
      </c>
      <c r="E602" s="217" t="s">
        <v>5</v>
      </c>
      <c r="F602" s="218" t="s">
        <v>687</v>
      </c>
      <c r="H602" s="217" t="s">
        <v>5</v>
      </c>
      <c r="I602" s="219"/>
      <c r="L602" s="215"/>
      <c r="M602" s="220"/>
      <c r="N602" s="221"/>
      <c r="O602" s="221"/>
      <c r="P602" s="221"/>
      <c r="Q602" s="221"/>
      <c r="R602" s="221"/>
      <c r="S602" s="221"/>
      <c r="T602" s="222"/>
      <c r="AT602" s="217" t="s">
        <v>166</v>
      </c>
      <c r="AU602" s="217" t="s">
        <v>82</v>
      </c>
      <c r="AV602" s="11" t="s">
        <v>78</v>
      </c>
      <c r="AW602" s="11" t="s">
        <v>36</v>
      </c>
      <c r="AX602" s="11" t="s">
        <v>73</v>
      </c>
      <c r="AY602" s="217" t="s">
        <v>158</v>
      </c>
    </row>
    <row r="603" spans="2:51" s="12" customFormat="1" ht="13.5">
      <c r="B603" s="223"/>
      <c r="D603" s="216" t="s">
        <v>166</v>
      </c>
      <c r="E603" s="224" t="s">
        <v>5</v>
      </c>
      <c r="F603" s="225" t="s">
        <v>3400</v>
      </c>
      <c r="H603" s="226">
        <v>24</v>
      </c>
      <c r="I603" s="227"/>
      <c r="L603" s="223"/>
      <c r="M603" s="228"/>
      <c r="N603" s="229"/>
      <c r="O603" s="229"/>
      <c r="P603" s="229"/>
      <c r="Q603" s="229"/>
      <c r="R603" s="229"/>
      <c r="S603" s="229"/>
      <c r="T603" s="230"/>
      <c r="AT603" s="224" t="s">
        <v>166</v>
      </c>
      <c r="AU603" s="224" t="s">
        <v>82</v>
      </c>
      <c r="AV603" s="12" t="s">
        <v>82</v>
      </c>
      <c r="AW603" s="12" t="s">
        <v>36</v>
      </c>
      <c r="AX603" s="12" t="s">
        <v>73</v>
      </c>
      <c r="AY603" s="224" t="s">
        <v>158</v>
      </c>
    </row>
    <row r="604" spans="2:51" s="13" customFormat="1" ht="13.5">
      <c r="B604" s="231"/>
      <c r="D604" s="216" t="s">
        <v>166</v>
      </c>
      <c r="E604" s="232" t="s">
        <v>5</v>
      </c>
      <c r="F604" s="233" t="s">
        <v>169</v>
      </c>
      <c r="H604" s="234">
        <v>123</v>
      </c>
      <c r="I604" s="235"/>
      <c r="L604" s="231"/>
      <c r="M604" s="236"/>
      <c r="N604" s="237"/>
      <c r="O604" s="237"/>
      <c r="P604" s="237"/>
      <c r="Q604" s="237"/>
      <c r="R604" s="237"/>
      <c r="S604" s="237"/>
      <c r="T604" s="238"/>
      <c r="AT604" s="232" t="s">
        <v>166</v>
      </c>
      <c r="AU604" s="232" t="s">
        <v>82</v>
      </c>
      <c r="AV604" s="13" t="s">
        <v>88</v>
      </c>
      <c r="AW604" s="13" t="s">
        <v>36</v>
      </c>
      <c r="AX604" s="13" t="s">
        <v>78</v>
      </c>
      <c r="AY604" s="232" t="s">
        <v>158</v>
      </c>
    </row>
    <row r="605" spans="2:65" s="1" customFormat="1" ht="16.5" customHeight="1">
      <c r="B605" s="202"/>
      <c r="C605" s="203" t="s">
        <v>925</v>
      </c>
      <c r="D605" s="203" t="s">
        <v>160</v>
      </c>
      <c r="E605" s="204" t="s">
        <v>1330</v>
      </c>
      <c r="F605" s="205" t="s">
        <v>1331</v>
      </c>
      <c r="G605" s="206" t="s">
        <v>304</v>
      </c>
      <c r="H605" s="207">
        <v>27.4</v>
      </c>
      <c r="I605" s="208"/>
      <c r="J605" s="209">
        <f>ROUND(I605*H605,2)</f>
        <v>0</v>
      </c>
      <c r="K605" s="205" t="s">
        <v>164</v>
      </c>
      <c r="L605" s="47"/>
      <c r="M605" s="210" t="s">
        <v>5</v>
      </c>
      <c r="N605" s="211" t="s">
        <v>44</v>
      </c>
      <c r="O605" s="48"/>
      <c r="P605" s="212">
        <f>O605*H605</f>
        <v>0</v>
      </c>
      <c r="Q605" s="212">
        <v>0</v>
      </c>
      <c r="R605" s="212">
        <f>Q605*H605</f>
        <v>0</v>
      </c>
      <c r="S605" s="212">
        <v>0</v>
      </c>
      <c r="T605" s="213">
        <f>S605*H605</f>
        <v>0</v>
      </c>
      <c r="AR605" s="25" t="s">
        <v>255</v>
      </c>
      <c r="AT605" s="25" t="s">
        <v>160</v>
      </c>
      <c r="AU605" s="25" t="s">
        <v>82</v>
      </c>
      <c r="AY605" s="25" t="s">
        <v>158</v>
      </c>
      <c r="BE605" s="214">
        <f>IF(N605="základní",J605,0)</f>
        <v>0</v>
      </c>
      <c r="BF605" s="214">
        <f>IF(N605="snížená",J605,0)</f>
        <v>0</v>
      </c>
      <c r="BG605" s="214">
        <f>IF(N605="zákl. přenesená",J605,0)</f>
        <v>0</v>
      </c>
      <c r="BH605" s="214">
        <f>IF(N605="sníž. přenesená",J605,0)</f>
        <v>0</v>
      </c>
      <c r="BI605" s="214">
        <f>IF(N605="nulová",J605,0)</f>
        <v>0</v>
      </c>
      <c r="BJ605" s="25" t="s">
        <v>78</v>
      </c>
      <c r="BK605" s="214">
        <f>ROUND(I605*H605,2)</f>
        <v>0</v>
      </c>
      <c r="BL605" s="25" t="s">
        <v>255</v>
      </c>
      <c r="BM605" s="25" t="s">
        <v>3401</v>
      </c>
    </row>
    <row r="606" spans="2:51" s="11" customFormat="1" ht="13.5">
      <c r="B606" s="215"/>
      <c r="D606" s="216" t="s">
        <v>166</v>
      </c>
      <c r="E606" s="217" t="s">
        <v>5</v>
      </c>
      <c r="F606" s="218" t="s">
        <v>684</v>
      </c>
      <c r="H606" s="217" t="s">
        <v>5</v>
      </c>
      <c r="I606" s="219"/>
      <c r="L606" s="215"/>
      <c r="M606" s="220"/>
      <c r="N606" s="221"/>
      <c r="O606" s="221"/>
      <c r="P606" s="221"/>
      <c r="Q606" s="221"/>
      <c r="R606" s="221"/>
      <c r="S606" s="221"/>
      <c r="T606" s="222"/>
      <c r="AT606" s="217" t="s">
        <v>166</v>
      </c>
      <c r="AU606" s="217" t="s">
        <v>82</v>
      </c>
      <c r="AV606" s="11" t="s">
        <v>78</v>
      </c>
      <c r="AW606" s="11" t="s">
        <v>36</v>
      </c>
      <c r="AX606" s="11" t="s">
        <v>73</v>
      </c>
      <c r="AY606" s="217" t="s">
        <v>158</v>
      </c>
    </row>
    <row r="607" spans="2:51" s="12" customFormat="1" ht="13.5">
      <c r="B607" s="223"/>
      <c r="D607" s="216" t="s">
        <v>166</v>
      </c>
      <c r="E607" s="224" t="s">
        <v>5</v>
      </c>
      <c r="F607" s="225" t="s">
        <v>3402</v>
      </c>
      <c r="H607" s="226">
        <v>17.4</v>
      </c>
      <c r="I607" s="227"/>
      <c r="L607" s="223"/>
      <c r="M607" s="228"/>
      <c r="N607" s="229"/>
      <c r="O607" s="229"/>
      <c r="P607" s="229"/>
      <c r="Q607" s="229"/>
      <c r="R607" s="229"/>
      <c r="S607" s="229"/>
      <c r="T607" s="230"/>
      <c r="AT607" s="224" t="s">
        <v>166</v>
      </c>
      <c r="AU607" s="224" t="s">
        <v>82</v>
      </c>
      <c r="AV607" s="12" t="s">
        <v>82</v>
      </c>
      <c r="AW607" s="12" t="s">
        <v>36</v>
      </c>
      <c r="AX607" s="12" t="s">
        <v>73</v>
      </c>
      <c r="AY607" s="224" t="s">
        <v>158</v>
      </c>
    </row>
    <row r="608" spans="2:51" s="11" customFormat="1" ht="13.5">
      <c r="B608" s="215"/>
      <c r="D608" s="216" t="s">
        <v>166</v>
      </c>
      <c r="E608" s="217" t="s">
        <v>5</v>
      </c>
      <c r="F608" s="218" t="s">
        <v>687</v>
      </c>
      <c r="H608" s="217" t="s">
        <v>5</v>
      </c>
      <c r="I608" s="219"/>
      <c r="L608" s="215"/>
      <c r="M608" s="220"/>
      <c r="N608" s="221"/>
      <c r="O608" s="221"/>
      <c r="P608" s="221"/>
      <c r="Q608" s="221"/>
      <c r="R608" s="221"/>
      <c r="S608" s="221"/>
      <c r="T608" s="222"/>
      <c r="AT608" s="217" t="s">
        <v>166</v>
      </c>
      <c r="AU608" s="217" t="s">
        <v>82</v>
      </c>
      <c r="AV608" s="11" t="s">
        <v>78</v>
      </c>
      <c r="AW608" s="11" t="s">
        <v>36</v>
      </c>
      <c r="AX608" s="11" t="s">
        <v>73</v>
      </c>
      <c r="AY608" s="217" t="s">
        <v>158</v>
      </c>
    </row>
    <row r="609" spans="2:51" s="12" customFormat="1" ht="13.5">
      <c r="B609" s="223"/>
      <c r="D609" s="216" t="s">
        <v>166</v>
      </c>
      <c r="E609" s="224" t="s">
        <v>5</v>
      </c>
      <c r="F609" s="225" t="s">
        <v>3304</v>
      </c>
      <c r="H609" s="226">
        <v>10</v>
      </c>
      <c r="I609" s="227"/>
      <c r="L609" s="223"/>
      <c r="M609" s="228"/>
      <c r="N609" s="229"/>
      <c r="O609" s="229"/>
      <c r="P609" s="229"/>
      <c r="Q609" s="229"/>
      <c r="R609" s="229"/>
      <c r="S609" s="229"/>
      <c r="T609" s="230"/>
      <c r="AT609" s="224" t="s">
        <v>166</v>
      </c>
      <c r="AU609" s="224" t="s">
        <v>82</v>
      </c>
      <c r="AV609" s="12" t="s">
        <v>82</v>
      </c>
      <c r="AW609" s="12" t="s">
        <v>36</v>
      </c>
      <c r="AX609" s="12" t="s">
        <v>73</v>
      </c>
      <c r="AY609" s="224" t="s">
        <v>158</v>
      </c>
    </row>
    <row r="610" spans="2:51" s="13" customFormat="1" ht="13.5">
      <c r="B610" s="231"/>
      <c r="D610" s="216" t="s">
        <v>166</v>
      </c>
      <c r="E610" s="232" t="s">
        <v>5</v>
      </c>
      <c r="F610" s="233" t="s">
        <v>169</v>
      </c>
      <c r="H610" s="234">
        <v>27.4</v>
      </c>
      <c r="I610" s="235"/>
      <c r="L610" s="231"/>
      <c r="M610" s="236"/>
      <c r="N610" s="237"/>
      <c r="O610" s="237"/>
      <c r="P610" s="237"/>
      <c r="Q610" s="237"/>
      <c r="R610" s="237"/>
      <c r="S610" s="237"/>
      <c r="T610" s="238"/>
      <c r="AT610" s="232" t="s">
        <v>166</v>
      </c>
      <c r="AU610" s="232" t="s">
        <v>82</v>
      </c>
      <c r="AV610" s="13" t="s">
        <v>88</v>
      </c>
      <c r="AW610" s="13" t="s">
        <v>36</v>
      </c>
      <c r="AX610" s="13" t="s">
        <v>78</v>
      </c>
      <c r="AY610" s="232" t="s">
        <v>158</v>
      </c>
    </row>
    <row r="611" spans="2:65" s="1" customFormat="1" ht="318.75" customHeight="1">
      <c r="B611" s="202"/>
      <c r="C611" s="203" t="s">
        <v>931</v>
      </c>
      <c r="D611" s="203" t="s">
        <v>160</v>
      </c>
      <c r="E611" s="204" t="s">
        <v>3403</v>
      </c>
      <c r="F611" s="205" t="s">
        <v>3404</v>
      </c>
      <c r="G611" s="206" t="s">
        <v>304</v>
      </c>
      <c r="H611" s="207">
        <v>125</v>
      </c>
      <c r="I611" s="208"/>
      <c r="J611" s="209">
        <f>ROUND(I611*H611,2)</f>
        <v>0</v>
      </c>
      <c r="K611" s="205" t="s">
        <v>5</v>
      </c>
      <c r="L611" s="47"/>
      <c r="M611" s="210" t="s">
        <v>5</v>
      </c>
      <c r="N611" s="211" t="s">
        <v>44</v>
      </c>
      <c r="O611" s="48"/>
      <c r="P611" s="212">
        <f>O611*H611</f>
        <v>0</v>
      </c>
      <c r="Q611" s="212">
        <v>0</v>
      </c>
      <c r="R611" s="212">
        <f>Q611*H611</f>
        <v>0</v>
      </c>
      <c r="S611" s="212">
        <v>0</v>
      </c>
      <c r="T611" s="213">
        <f>S611*H611</f>
        <v>0</v>
      </c>
      <c r="AR611" s="25" t="s">
        <v>255</v>
      </c>
      <c r="AT611" s="25" t="s">
        <v>160</v>
      </c>
      <c r="AU611" s="25" t="s">
        <v>82</v>
      </c>
      <c r="AY611" s="25" t="s">
        <v>158</v>
      </c>
      <c r="BE611" s="214">
        <f>IF(N611="základní",J611,0)</f>
        <v>0</v>
      </c>
      <c r="BF611" s="214">
        <f>IF(N611="snížená",J611,0)</f>
        <v>0</v>
      </c>
      <c r="BG611" s="214">
        <f>IF(N611="zákl. přenesená",J611,0)</f>
        <v>0</v>
      </c>
      <c r="BH611" s="214">
        <f>IF(N611="sníž. přenesená",J611,0)</f>
        <v>0</v>
      </c>
      <c r="BI611" s="214">
        <f>IF(N611="nulová",J611,0)</f>
        <v>0</v>
      </c>
      <c r="BJ611" s="25" t="s">
        <v>78</v>
      </c>
      <c r="BK611" s="214">
        <f>ROUND(I611*H611,2)</f>
        <v>0</v>
      </c>
      <c r="BL611" s="25" t="s">
        <v>255</v>
      </c>
      <c r="BM611" s="25" t="s">
        <v>3405</v>
      </c>
    </row>
    <row r="612" spans="2:65" s="1" customFormat="1" ht="306" customHeight="1">
      <c r="B612" s="202"/>
      <c r="C612" s="203" t="s">
        <v>938</v>
      </c>
      <c r="D612" s="203" t="s">
        <v>160</v>
      </c>
      <c r="E612" s="204" t="s">
        <v>3406</v>
      </c>
      <c r="F612" s="205" t="s">
        <v>3407</v>
      </c>
      <c r="G612" s="206" t="s">
        <v>304</v>
      </c>
      <c r="H612" s="207">
        <v>115.5</v>
      </c>
      <c r="I612" s="208"/>
      <c r="J612" s="209">
        <f>ROUND(I612*H612,2)</f>
        <v>0</v>
      </c>
      <c r="K612" s="205" t="s">
        <v>5</v>
      </c>
      <c r="L612" s="47"/>
      <c r="M612" s="210" t="s">
        <v>5</v>
      </c>
      <c r="N612" s="211" t="s">
        <v>44</v>
      </c>
      <c r="O612" s="48"/>
      <c r="P612" s="212">
        <f>O612*H612</f>
        <v>0</v>
      </c>
      <c r="Q612" s="212">
        <v>0</v>
      </c>
      <c r="R612" s="212">
        <f>Q612*H612</f>
        <v>0</v>
      </c>
      <c r="S612" s="212">
        <v>0</v>
      </c>
      <c r="T612" s="213">
        <f>S612*H612</f>
        <v>0</v>
      </c>
      <c r="AR612" s="25" t="s">
        <v>255</v>
      </c>
      <c r="AT612" s="25" t="s">
        <v>160</v>
      </c>
      <c r="AU612" s="25" t="s">
        <v>82</v>
      </c>
      <c r="AY612" s="25" t="s">
        <v>158</v>
      </c>
      <c r="BE612" s="214">
        <f>IF(N612="základní",J612,0)</f>
        <v>0</v>
      </c>
      <c r="BF612" s="214">
        <f>IF(N612="snížená",J612,0)</f>
        <v>0</v>
      </c>
      <c r="BG612" s="214">
        <f>IF(N612="zákl. přenesená",J612,0)</f>
        <v>0</v>
      </c>
      <c r="BH612" s="214">
        <f>IF(N612="sníž. přenesená",J612,0)</f>
        <v>0</v>
      </c>
      <c r="BI612" s="214">
        <f>IF(N612="nulová",J612,0)</f>
        <v>0</v>
      </c>
      <c r="BJ612" s="25" t="s">
        <v>78</v>
      </c>
      <c r="BK612" s="214">
        <f>ROUND(I612*H612,2)</f>
        <v>0</v>
      </c>
      <c r="BL612" s="25" t="s">
        <v>255</v>
      </c>
      <c r="BM612" s="25" t="s">
        <v>3408</v>
      </c>
    </row>
    <row r="613" spans="2:65" s="1" customFormat="1" ht="331.5" customHeight="1">
      <c r="B613" s="202"/>
      <c r="C613" s="203" t="s">
        <v>952</v>
      </c>
      <c r="D613" s="203" t="s">
        <v>160</v>
      </c>
      <c r="E613" s="204" t="s">
        <v>3409</v>
      </c>
      <c r="F613" s="205" t="s">
        <v>3410</v>
      </c>
      <c r="G613" s="206" t="s">
        <v>304</v>
      </c>
      <c r="H613" s="207">
        <v>115.5</v>
      </c>
      <c r="I613" s="208"/>
      <c r="J613" s="209">
        <f>ROUND(I613*H613,2)</f>
        <v>0</v>
      </c>
      <c r="K613" s="205" t="s">
        <v>5</v>
      </c>
      <c r="L613" s="47"/>
      <c r="M613" s="210" t="s">
        <v>5</v>
      </c>
      <c r="N613" s="211" t="s">
        <v>44</v>
      </c>
      <c r="O613" s="48"/>
      <c r="P613" s="212">
        <f>O613*H613</f>
        <v>0</v>
      </c>
      <c r="Q613" s="212">
        <v>0</v>
      </c>
      <c r="R613" s="212">
        <f>Q613*H613</f>
        <v>0</v>
      </c>
      <c r="S613" s="212">
        <v>0</v>
      </c>
      <c r="T613" s="213">
        <f>S613*H613</f>
        <v>0</v>
      </c>
      <c r="AR613" s="25" t="s">
        <v>255</v>
      </c>
      <c r="AT613" s="25" t="s">
        <v>160</v>
      </c>
      <c r="AU613" s="25" t="s">
        <v>82</v>
      </c>
      <c r="AY613" s="25" t="s">
        <v>158</v>
      </c>
      <c r="BE613" s="214">
        <f>IF(N613="základní",J613,0)</f>
        <v>0</v>
      </c>
      <c r="BF613" s="214">
        <f>IF(N613="snížená",J613,0)</f>
        <v>0</v>
      </c>
      <c r="BG613" s="214">
        <f>IF(N613="zákl. přenesená",J613,0)</f>
        <v>0</v>
      </c>
      <c r="BH613" s="214">
        <f>IF(N613="sníž. přenesená",J613,0)</f>
        <v>0</v>
      </c>
      <c r="BI613" s="214">
        <f>IF(N613="nulová",J613,0)</f>
        <v>0</v>
      </c>
      <c r="BJ613" s="25" t="s">
        <v>78</v>
      </c>
      <c r="BK613" s="214">
        <f>ROUND(I613*H613,2)</f>
        <v>0</v>
      </c>
      <c r="BL613" s="25" t="s">
        <v>255</v>
      </c>
      <c r="BM613" s="25" t="s">
        <v>3411</v>
      </c>
    </row>
    <row r="614" spans="2:65" s="1" customFormat="1" ht="293.25" customHeight="1">
      <c r="B614" s="202"/>
      <c r="C614" s="203" t="s">
        <v>961</v>
      </c>
      <c r="D614" s="203" t="s">
        <v>160</v>
      </c>
      <c r="E614" s="204" t="s">
        <v>3412</v>
      </c>
      <c r="F614" s="205" t="s">
        <v>3413</v>
      </c>
      <c r="G614" s="206" t="s">
        <v>304</v>
      </c>
      <c r="H614" s="207">
        <v>75</v>
      </c>
      <c r="I614" s="208"/>
      <c r="J614" s="209">
        <f>ROUND(I614*H614,2)</f>
        <v>0</v>
      </c>
      <c r="K614" s="205" t="s">
        <v>5</v>
      </c>
      <c r="L614" s="47"/>
      <c r="M614" s="210" t="s">
        <v>5</v>
      </c>
      <c r="N614" s="211" t="s">
        <v>44</v>
      </c>
      <c r="O614" s="48"/>
      <c r="P614" s="212">
        <f>O614*H614</f>
        <v>0</v>
      </c>
      <c r="Q614" s="212">
        <v>0</v>
      </c>
      <c r="R614" s="212">
        <f>Q614*H614</f>
        <v>0</v>
      </c>
      <c r="S614" s="212">
        <v>0</v>
      </c>
      <c r="T614" s="213">
        <f>S614*H614</f>
        <v>0</v>
      </c>
      <c r="AR614" s="25" t="s">
        <v>255</v>
      </c>
      <c r="AT614" s="25" t="s">
        <v>160</v>
      </c>
      <c r="AU614" s="25" t="s">
        <v>82</v>
      </c>
      <c r="AY614" s="25" t="s">
        <v>158</v>
      </c>
      <c r="BE614" s="214">
        <f>IF(N614="základní",J614,0)</f>
        <v>0</v>
      </c>
      <c r="BF614" s="214">
        <f>IF(N614="snížená",J614,0)</f>
        <v>0</v>
      </c>
      <c r="BG614" s="214">
        <f>IF(N614="zákl. přenesená",J614,0)</f>
        <v>0</v>
      </c>
      <c r="BH614" s="214">
        <f>IF(N614="sníž. přenesená",J614,0)</f>
        <v>0</v>
      </c>
      <c r="BI614" s="214">
        <f>IF(N614="nulová",J614,0)</f>
        <v>0</v>
      </c>
      <c r="BJ614" s="25" t="s">
        <v>78</v>
      </c>
      <c r="BK614" s="214">
        <f>ROUND(I614*H614,2)</f>
        <v>0</v>
      </c>
      <c r="BL614" s="25" t="s">
        <v>255</v>
      </c>
      <c r="BM614" s="25" t="s">
        <v>3414</v>
      </c>
    </row>
    <row r="615" spans="2:65" s="1" customFormat="1" ht="293.25" customHeight="1">
      <c r="B615" s="202"/>
      <c r="C615" s="203" t="s">
        <v>966</v>
      </c>
      <c r="D615" s="203" t="s">
        <v>160</v>
      </c>
      <c r="E615" s="204" t="s">
        <v>3415</v>
      </c>
      <c r="F615" s="205" t="s">
        <v>3416</v>
      </c>
      <c r="G615" s="206" t="s">
        <v>304</v>
      </c>
      <c r="H615" s="207">
        <v>40</v>
      </c>
      <c r="I615" s="208"/>
      <c r="J615" s="209">
        <f>ROUND(I615*H615,2)</f>
        <v>0</v>
      </c>
      <c r="K615" s="205" t="s">
        <v>5</v>
      </c>
      <c r="L615" s="47"/>
      <c r="M615" s="210" t="s">
        <v>5</v>
      </c>
      <c r="N615" s="211" t="s">
        <v>44</v>
      </c>
      <c r="O615" s="48"/>
      <c r="P615" s="212">
        <f>O615*H615</f>
        <v>0</v>
      </c>
      <c r="Q615" s="212">
        <v>0</v>
      </c>
      <c r="R615" s="212">
        <f>Q615*H615</f>
        <v>0</v>
      </c>
      <c r="S615" s="212">
        <v>0</v>
      </c>
      <c r="T615" s="213">
        <f>S615*H615</f>
        <v>0</v>
      </c>
      <c r="AR615" s="25" t="s">
        <v>255</v>
      </c>
      <c r="AT615" s="25" t="s">
        <v>160</v>
      </c>
      <c r="AU615" s="25" t="s">
        <v>82</v>
      </c>
      <c r="AY615" s="25" t="s">
        <v>158</v>
      </c>
      <c r="BE615" s="214">
        <f>IF(N615="základní",J615,0)</f>
        <v>0</v>
      </c>
      <c r="BF615" s="214">
        <f>IF(N615="snížená",J615,0)</f>
        <v>0</v>
      </c>
      <c r="BG615" s="214">
        <f>IF(N615="zákl. přenesená",J615,0)</f>
        <v>0</v>
      </c>
      <c r="BH615" s="214">
        <f>IF(N615="sníž. přenesená",J615,0)</f>
        <v>0</v>
      </c>
      <c r="BI615" s="214">
        <f>IF(N615="nulová",J615,0)</f>
        <v>0</v>
      </c>
      <c r="BJ615" s="25" t="s">
        <v>78</v>
      </c>
      <c r="BK615" s="214">
        <f>ROUND(I615*H615,2)</f>
        <v>0</v>
      </c>
      <c r="BL615" s="25" t="s">
        <v>255</v>
      </c>
      <c r="BM615" s="25" t="s">
        <v>3417</v>
      </c>
    </row>
    <row r="616" spans="2:65" s="1" customFormat="1" ht="280.5" customHeight="1">
      <c r="B616" s="202"/>
      <c r="C616" s="203" t="s">
        <v>974</v>
      </c>
      <c r="D616" s="203" t="s">
        <v>160</v>
      </c>
      <c r="E616" s="204" t="s">
        <v>3418</v>
      </c>
      <c r="F616" s="205" t="s">
        <v>3419</v>
      </c>
      <c r="G616" s="206" t="s">
        <v>304</v>
      </c>
      <c r="H616" s="207">
        <v>39</v>
      </c>
      <c r="I616" s="208"/>
      <c r="J616" s="209">
        <f>ROUND(I616*H616,2)</f>
        <v>0</v>
      </c>
      <c r="K616" s="205" t="s">
        <v>5</v>
      </c>
      <c r="L616" s="47"/>
      <c r="M616" s="210" t="s">
        <v>5</v>
      </c>
      <c r="N616" s="211" t="s">
        <v>44</v>
      </c>
      <c r="O616" s="48"/>
      <c r="P616" s="212">
        <f>O616*H616</f>
        <v>0</v>
      </c>
      <c r="Q616" s="212">
        <v>0</v>
      </c>
      <c r="R616" s="212">
        <f>Q616*H616</f>
        <v>0</v>
      </c>
      <c r="S616" s="212">
        <v>0</v>
      </c>
      <c r="T616" s="213">
        <f>S616*H616</f>
        <v>0</v>
      </c>
      <c r="AR616" s="25" t="s">
        <v>255</v>
      </c>
      <c r="AT616" s="25" t="s">
        <v>160</v>
      </c>
      <c r="AU616" s="25" t="s">
        <v>82</v>
      </c>
      <c r="AY616" s="25" t="s">
        <v>158</v>
      </c>
      <c r="BE616" s="214">
        <f>IF(N616="základní",J616,0)</f>
        <v>0</v>
      </c>
      <c r="BF616" s="214">
        <f>IF(N616="snížená",J616,0)</f>
        <v>0</v>
      </c>
      <c r="BG616" s="214">
        <f>IF(N616="zákl. přenesená",J616,0)</f>
        <v>0</v>
      </c>
      <c r="BH616" s="214">
        <f>IF(N616="sníž. přenesená",J616,0)</f>
        <v>0</v>
      </c>
      <c r="BI616" s="214">
        <f>IF(N616="nulová",J616,0)</f>
        <v>0</v>
      </c>
      <c r="BJ616" s="25" t="s">
        <v>78</v>
      </c>
      <c r="BK616" s="214">
        <f>ROUND(I616*H616,2)</f>
        <v>0</v>
      </c>
      <c r="BL616" s="25" t="s">
        <v>255</v>
      </c>
      <c r="BM616" s="25" t="s">
        <v>3420</v>
      </c>
    </row>
    <row r="617" spans="2:65" s="1" customFormat="1" ht="331.5" customHeight="1">
      <c r="B617" s="202"/>
      <c r="C617" s="203" t="s">
        <v>987</v>
      </c>
      <c r="D617" s="203" t="s">
        <v>160</v>
      </c>
      <c r="E617" s="204" t="s">
        <v>3421</v>
      </c>
      <c r="F617" s="205" t="s">
        <v>3422</v>
      </c>
      <c r="G617" s="206" t="s">
        <v>304</v>
      </c>
      <c r="H617" s="207">
        <v>3</v>
      </c>
      <c r="I617" s="208"/>
      <c r="J617" s="209">
        <f>ROUND(I617*H617,2)</f>
        <v>0</v>
      </c>
      <c r="K617" s="205" t="s">
        <v>5</v>
      </c>
      <c r="L617" s="47"/>
      <c r="M617" s="210" t="s">
        <v>5</v>
      </c>
      <c r="N617" s="211" t="s">
        <v>44</v>
      </c>
      <c r="O617" s="48"/>
      <c r="P617" s="212">
        <f>O617*H617</f>
        <v>0</v>
      </c>
      <c r="Q617" s="212">
        <v>0</v>
      </c>
      <c r="R617" s="212">
        <f>Q617*H617</f>
        <v>0</v>
      </c>
      <c r="S617" s="212">
        <v>0</v>
      </c>
      <c r="T617" s="213">
        <f>S617*H617</f>
        <v>0</v>
      </c>
      <c r="AR617" s="25" t="s">
        <v>255</v>
      </c>
      <c r="AT617" s="25" t="s">
        <v>160</v>
      </c>
      <c r="AU617" s="25" t="s">
        <v>82</v>
      </c>
      <c r="AY617" s="25" t="s">
        <v>158</v>
      </c>
      <c r="BE617" s="214">
        <f>IF(N617="základní",J617,0)</f>
        <v>0</v>
      </c>
      <c r="BF617" s="214">
        <f>IF(N617="snížená",J617,0)</f>
        <v>0</v>
      </c>
      <c r="BG617" s="214">
        <f>IF(N617="zákl. přenesená",J617,0)</f>
        <v>0</v>
      </c>
      <c r="BH617" s="214">
        <f>IF(N617="sníž. přenesená",J617,0)</f>
        <v>0</v>
      </c>
      <c r="BI617" s="214">
        <f>IF(N617="nulová",J617,0)</f>
        <v>0</v>
      </c>
      <c r="BJ617" s="25" t="s">
        <v>78</v>
      </c>
      <c r="BK617" s="214">
        <f>ROUND(I617*H617,2)</f>
        <v>0</v>
      </c>
      <c r="BL617" s="25" t="s">
        <v>255</v>
      </c>
      <c r="BM617" s="25" t="s">
        <v>3423</v>
      </c>
    </row>
    <row r="618" spans="2:65" s="1" customFormat="1" ht="38.25" customHeight="1">
      <c r="B618" s="202"/>
      <c r="C618" s="203" t="s">
        <v>996</v>
      </c>
      <c r="D618" s="203" t="s">
        <v>160</v>
      </c>
      <c r="E618" s="204" t="s">
        <v>3424</v>
      </c>
      <c r="F618" s="205" t="s">
        <v>3425</v>
      </c>
      <c r="G618" s="206" t="s">
        <v>1305</v>
      </c>
      <c r="H618" s="257"/>
      <c r="I618" s="208"/>
      <c r="J618" s="209">
        <f>ROUND(I618*H618,2)</f>
        <v>0</v>
      </c>
      <c r="K618" s="205" t="s">
        <v>164</v>
      </c>
      <c r="L618" s="47"/>
      <c r="M618" s="210" t="s">
        <v>5</v>
      </c>
      <c r="N618" s="211" t="s">
        <v>44</v>
      </c>
      <c r="O618" s="48"/>
      <c r="P618" s="212">
        <f>O618*H618</f>
        <v>0</v>
      </c>
      <c r="Q618" s="212">
        <v>0</v>
      </c>
      <c r="R618" s="212">
        <f>Q618*H618</f>
        <v>0</v>
      </c>
      <c r="S618" s="212">
        <v>0</v>
      </c>
      <c r="T618" s="213">
        <f>S618*H618</f>
        <v>0</v>
      </c>
      <c r="AR618" s="25" t="s">
        <v>255</v>
      </c>
      <c r="AT618" s="25" t="s">
        <v>160</v>
      </c>
      <c r="AU618" s="25" t="s">
        <v>82</v>
      </c>
      <c r="AY618" s="25" t="s">
        <v>158</v>
      </c>
      <c r="BE618" s="214">
        <f>IF(N618="základní",J618,0)</f>
        <v>0</v>
      </c>
      <c r="BF618" s="214">
        <f>IF(N618="snížená",J618,0)</f>
        <v>0</v>
      </c>
      <c r="BG618" s="214">
        <f>IF(N618="zákl. přenesená",J618,0)</f>
        <v>0</v>
      </c>
      <c r="BH618" s="214">
        <f>IF(N618="sníž. přenesená",J618,0)</f>
        <v>0</v>
      </c>
      <c r="BI618" s="214">
        <f>IF(N618="nulová",J618,0)</f>
        <v>0</v>
      </c>
      <c r="BJ618" s="25" t="s">
        <v>78</v>
      </c>
      <c r="BK618" s="214">
        <f>ROUND(I618*H618,2)</f>
        <v>0</v>
      </c>
      <c r="BL618" s="25" t="s">
        <v>255</v>
      </c>
      <c r="BM618" s="25" t="s">
        <v>3426</v>
      </c>
    </row>
    <row r="619" spans="2:63" s="10" customFormat="1" ht="29.85" customHeight="1">
      <c r="B619" s="189"/>
      <c r="D619" s="190" t="s">
        <v>72</v>
      </c>
      <c r="E619" s="200" t="s">
        <v>1414</v>
      </c>
      <c r="F619" s="200" t="s">
        <v>1415</v>
      </c>
      <c r="I619" s="192"/>
      <c r="J619" s="201">
        <f>BK619</f>
        <v>0</v>
      </c>
      <c r="L619" s="189"/>
      <c r="M619" s="194"/>
      <c r="N619" s="195"/>
      <c r="O619" s="195"/>
      <c r="P619" s="196">
        <f>SUM(P620:P651)</f>
        <v>0</v>
      </c>
      <c r="Q619" s="195"/>
      <c r="R619" s="196">
        <f>SUM(R620:R651)</f>
        <v>0</v>
      </c>
      <c r="S619" s="195"/>
      <c r="T619" s="197">
        <f>SUM(T620:T651)</f>
        <v>0</v>
      </c>
      <c r="AR619" s="190" t="s">
        <v>82</v>
      </c>
      <c r="AT619" s="198" t="s">
        <v>72</v>
      </c>
      <c r="AU619" s="198" t="s">
        <v>78</v>
      </c>
      <c r="AY619" s="190" t="s">
        <v>158</v>
      </c>
      <c r="BK619" s="199">
        <f>SUM(BK620:BK651)</f>
        <v>0</v>
      </c>
    </row>
    <row r="620" spans="2:65" s="1" customFormat="1" ht="25.5" customHeight="1">
      <c r="B620" s="202"/>
      <c r="C620" s="203" t="s">
        <v>1001</v>
      </c>
      <c r="D620" s="203" t="s">
        <v>160</v>
      </c>
      <c r="E620" s="204" t="s">
        <v>1417</v>
      </c>
      <c r="F620" s="205" t="s">
        <v>1418</v>
      </c>
      <c r="G620" s="206" t="s">
        <v>853</v>
      </c>
      <c r="H620" s="207">
        <v>67</v>
      </c>
      <c r="I620" s="208"/>
      <c r="J620" s="209">
        <f>ROUND(I620*H620,2)</f>
        <v>0</v>
      </c>
      <c r="K620" s="205" t="s">
        <v>164</v>
      </c>
      <c r="L620" s="47"/>
      <c r="M620" s="210" t="s">
        <v>5</v>
      </c>
      <c r="N620" s="211" t="s">
        <v>44</v>
      </c>
      <c r="O620" s="48"/>
      <c r="P620" s="212">
        <f>O620*H620</f>
        <v>0</v>
      </c>
      <c r="Q620" s="212">
        <v>0</v>
      </c>
      <c r="R620" s="212">
        <f>Q620*H620</f>
        <v>0</v>
      </c>
      <c r="S620" s="212">
        <v>0</v>
      </c>
      <c r="T620" s="213">
        <f>S620*H620</f>
        <v>0</v>
      </c>
      <c r="AR620" s="25" t="s">
        <v>255</v>
      </c>
      <c r="AT620" s="25" t="s">
        <v>160</v>
      </c>
      <c r="AU620" s="25" t="s">
        <v>82</v>
      </c>
      <c r="AY620" s="25" t="s">
        <v>158</v>
      </c>
      <c r="BE620" s="214">
        <f>IF(N620="základní",J620,0)</f>
        <v>0</v>
      </c>
      <c r="BF620" s="214">
        <f>IF(N620="snížená",J620,0)</f>
        <v>0</v>
      </c>
      <c r="BG620" s="214">
        <f>IF(N620="zákl. přenesená",J620,0)</f>
        <v>0</v>
      </c>
      <c r="BH620" s="214">
        <f>IF(N620="sníž. přenesená",J620,0)</f>
        <v>0</v>
      </c>
      <c r="BI620" s="214">
        <f>IF(N620="nulová",J620,0)</f>
        <v>0</v>
      </c>
      <c r="BJ620" s="25" t="s">
        <v>78</v>
      </c>
      <c r="BK620" s="214">
        <f>ROUND(I620*H620,2)</f>
        <v>0</v>
      </c>
      <c r="BL620" s="25" t="s">
        <v>255</v>
      </c>
      <c r="BM620" s="25" t="s">
        <v>3427</v>
      </c>
    </row>
    <row r="621" spans="2:51" s="11" customFormat="1" ht="13.5">
      <c r="B621" s="215"/>
      <c r="D621" s="216" t="s">
        <v>166</v>
      </c>
      <c r="E621" s="217" t="s">
        <v>5</v>
      </c>
      <c r="F621" s="218" t="s">
        <v>3282</v>
      </c>
      <c r="H621" s="217" t="s">
        <v>5</v>
      </c>
      <c r="I621" s="219"/>
      <c r="L621" s="215"/>
      <c r="M621" s="220"/>
      <c r="N621" s="221"/>
      <c r="O621" s="221"/>
      <c r="P621" s="221"/>
      <c r="Q621" s="221"/>
      <c r="R621" s="221"/>
      <c r="S621" s="221"/>
      <c r="T621" s="222"/>
      <c r="AT621" s="217" t="s">
        <v>166</v>
      </c>
      <c r="AU621" s="217" t="s">
        <v>82</v>
      </c>
      <c r="AV621" s="11" t="s">
        <v>78</v>
      </c>
      <c r="AW621" s="11" t="s">
        <v>36</v>
      </c>
      <c r="AX621" s="11" t="s">
        <v>73</v>
      </c>
      <c r="AY621" s="217" t="s">
        <v>158</v>
      </c>
    </row>
    <row r="622" spans="2:51" s="12" customFormat="1" ht="13.5">
      <c r="B622" s="223"/>
      <c r="D622" s="216" t="s">
        <v>166</v>
      </c>
      <c r="E622" s="224" t="s">
        <v>5</v>
      </c>
      <c r="F622" s="225" t="s">
        <v>276</v>
      </c>
      <c r="H622" s="226">
        <v>18</v>
      </c>
      <c r="I622" s="227"/>
      <c r="L622" s="223"/>
      <c r="M622" s="228"/>
      <c r="N622" s="229"/>
      <c r="O622" s="229"/>
      <c r="P622" s="229"/>
      <c r="Q622" s="229"/>
      <c r="R622" s="229"/>
      <c r="S622" s="229"/>
      <c r="T622" s="230"/>
      <c r="AT622" s="224" t="s">
        <v>166</v>
      </c>
      <c r="AU622" s="224" t="s">
        <v>82</v>
      </c>
      <c r="AV622" s="12" t="s">
        <v>82</v>
      </c>
      <c r="AW622" s="12" t="s">
        <v>36</v>
      </c>
      <c r="AX622" s="12" t="s">
        <v>73</v>
      </c>
      <c r="AY622" s="224" t="s">
        <v>158</v>
      </c>
    </row>
    <row r="623" spans="2:51" s="11" customFormat="1" ht="13.5">
      <c r="B623" s="215"/>
      <c r="D623" s="216" t="s">
        <v>166</v>
      </c>
      <c r="E623" s="217" t="s">
        <v>5</v>
      </c>
      <c r="F623" s="218" t="s">
        <v>3210</v>
      </c>
      <c r="H623" s="217" t="s">
        <v>5</v>
      </c>
      <c r="I623" s="219"/>
      <c r="L623" s="215"/>
      <c r="M623" s="220"/>
      <c r="N623" s="221"/>
      <c r="O623" s="221"/>
      <c r="P623" s="221"/>
      <c r="Q623" s="221"/>
      <c r="R623" s="221"/>
      <c r="S623" s="221"/>
      <c r="T623" s="222"/>
      <c r="AT623" s="217" t="s">
        <v>166</v>
      </c>
      <c r="AU623" s="217" t="s">
        <v>82</v>
      </c>
      <c r="AV623" s="11" t="s">
        <v>78</v>
      </c>
      <c r="AW623" s="11" t="s">
        <v>36</v>
      </c>
      <c r="AX623" s="11" t="s">
        <v>73</v>
      </c>
      <c r="AY623" s="217" t="s">
        <v>158</v>
      </c>
    </row>
    <row r="624" spans="2:51" s="12" customFormat="1" ht="13.5">
      <c r="B624" s="223"/>
      <c r="D624" s="216" t="s">
        <v>166</v>
      </c>
      <c r="E624" s="224" t="s">
        <v>5</v>
      </c>
      <c r="F624" s="225" t="s">
        <v>316</v>
      </c>
      <c r="H624" s="226">
        <v>25</v>
      </c>
      <c r="I624" s="227"/>
      <c r="L624" s="223"/>
      <c r="M624" s="228"/>
      <c r="N624" s="229"/>
      <c r="O624" s="229"/>
      <c r="P624" s="229"/>
      <c r="Q624" s="229"/>
      <c r="R624" s="229"/>
      <c r="S624" s="229"/>
      <c r="T624" s="230"/>
      <c r="AT624" s="224" t="s">
        <v>166</v>
      </c>
      <c r="AU624" s="224" t="s">
        <v>82</v>
      </c>
      <c r="AV624" s="12" t="s">
        <v>82</v>
      </c>
      <c r="AW624" s="12" t="s">
        <v>36</v>
      </c>
      <c r="AX624" s="12" t="s">
        <v>73</v>
      </c>
      <c r="AY624" s="224" t="s">
        <v>158</v>
      </c>
    </row>
    <row r="625" spans="2:51" s="11" customFormat="1" ht="13.5">
      <c r="B625" s="215"/>
      <c r="D625" s="216" t="s">
        <v>166</v>
      </c>
      <c r="E625" s="217" t="s">
        <v>5</v>
      </c>
      <c r="F625" s="218" t="s">
        <v>3428</v>
      </c>
      <c r="H625" s="217" t="s">
        <v>5</v>
      </c>
      <c r="I625" s="219"/>
      <c r="L625" s="215"/>
      <c r="M625" s="220"/>
      <c r="N625" s="221"/>
      <c r="O625" s="221"/>
      <c r="P625" s="221"/>
      <c r="Q625" s="221"/>
      <c r="R625" s="221"/>
      <c r="S625" s="221"/>
      <c r="T625" s="222"/>
      <c r="AT625" s="217" t="s">
        <v>166</v>
      </c>
      <c r="AU625" s="217" t="s">
        <v>82</v>
      </c>
      <c r="AV625" s="11" t="s">
        <v>78</v>
      </c>
      <c r="AW625" s="11" t="s">
        <v>36</v>
      </c>
      <c r="AX625" s="11" t="s">
        <v>73</v>
      </c>
      <c r="AY625" s="217" t="s">
        <v>158</v>
      </c>
    </row>
    <row r="626" spans="2:51" s="12" customFormat="1" ht="13.5">
      <c r="B626" s="223"/>
      <c r="D626" s="216" t="s">
        <v>166</v>
      </c>
      <c r="E626" s="224" t="s">
        <v>5</v>
      </c>
      <c r="F626" s="225" t="s">
        <v>3429</v>
      </c>
      <c r="H626" s="226">
        <v>24</v>
      </c>
      <c r="I626" s="227"/>
      <c r="L626" s="223"/>
      <c r="M626" s="228"/>
      <c r="N626" s="229"/>
      <c r="O626" s="229"/>
      <c r="P626" s="229"/>
      <c r="Q626" s="229"/>
      <c r="R626" s="229"/>
      <c r="S626" s="229"/>
      <c r="T626" s="230"/>
      <c r="AT626" s="224" t="s">
        <v>166</v>
      </c>
      <c r="AU626" s="224" t="s">
        <v>82</v>
      </c>
      <c r="AV626" s="12" t="s">
        <v>82</v>
      </c>
      <c r="AW626" s="12" t="s">
        <v>36</v>
      </c>
      <c r="AX626" s="12" t="s">
        <v>73</v>
      </c>
      <c r="AY626" s="224" t="s">
        <v>158</v>
      </c>
    </row>
    <row r="627" spans="2:51" s="13" customFormat="1" ht="13.5">
      <c r="B627" s="231"/>
      <c r="D627" s="216" t="s">
        <v>166</v>
      </c>
      <c r="E627" s="232" t="s">
        <v>5</v>
      </c>
      <c r="F627" s="233" t="s">
        <v>169</v>
      </c>
      <c r="H627" s="234">
        <v>67</v>
      </c>
      <c r="I627" s="235"/>
      <c r="L627" s="231"/>
      <c r="M627" s="236"/>
      <c r="N627" s="237"/>
      <c r="O627" s="237"/>
      <c r="P627" s="237"/>
      <c r="Q627" s="237"/>
      <c r="R627" s="237"/>
      <c r="S627" s="237"/>
      <c r="T627" s="238"/>
      <c r="AT627" s="232" t="s">
        <v>166</v>
      </c>
      <c r="AU627" s="232" t="s">
        <v>82</v>
      </c>
      <c r="AV627" s="13" t="s">
        <v>88</v>
      </c>
      <c r="AW627" s="13" t="s">
        <v>36</v>
      </c>
      <c r="AX627" s="13" t="s">
        <v>78</v>
      </c>
      <c r="AY627" s="232" t="s">
        <v>158</v>
      </c>
    </row>
    <row r="628" spans="2:65" s="1" customFormat="1" ht="25.5" customHeight="1">
      <c r="B628" s="202"/>
      <c r="C628" s="203" t="s">
        <v>1007</v>
      </c>
      <c r="D628" s="203" t="s">
        <v>160</v>
      </c>
      <c r="E628" s="204" t="s">
        <v>1423</v>
      </c>
      <c r="F628" s="205" t="s">
        <v>1424</v>
      </c>
      <c r="G628" s="206" t="s">
        <v>853</v>
      </c>
      <c r="H628" s="207">
        <v>8</v>
      </c>
      <c r="I628" s="208"/>
      <c r="J628" s="209">
        <f>ROUND(I628*H628,2)</f>
        <v>0</v>
      </c>
      <c r="K628" s="205" t="s">
        <v>164</v>
      </c>
      <c r="L628" s="47"/>
      <c r="M628" s="210" t="s">
        <v>5</v>
      </c>
      <c r="N628" s="211" t="s">
        <v>44</v>
      </c>
      <c r="O628" s="48"/>
      <c r="P628" s="212">
        <f>O628*H628</f>
        <v>0</v>
      </c>
      <c r="Q628" s="212">
        <v>0</v>
      </c>
      <c r="R628" s="212">
        <f>Q628*H628</f>
        <v>0</v>
      </c>
      <c r="S628" s="212">
        <v>0</v>
      </c>
      <c r="T628" s="213">
        <f>S628*H628</f>
        <v>0</v>
      </c>
      <c r="AR628" s="25" t="s">
        <v>255</v>
      </c>
      <c r="AT628" s="25" t="s">
        <v>160</v>
      </c>
      <c r="AU628" s="25" t="s">
        <v>82</v>
      </c>
      <c r="AY628" s="25" t="s">
        <v>158</v>
      </c>
      <c r="BE628" s="214">
        <f>IF(N628="základní",J628,0)</f>
        <v>0</v>
      </c>
      <c r="BF628" s="214">
        <f>IF(N628="snížená",J628,0)</f>
        <v>0</v>
      </c>
      <c r="BG628" s="214">
        <f>IF(N628="zákl. přenesená",J628,0)</f>
        <v>0</v>
      </c>
      <c r="BH628" s="214">
        <f>IF(N628="sníž. přenesená",J628,0)</f>
        <v>0</v>
      </c>
      <c r="BI628" s="214">
        <f>IF(N628="nulová",J628,0)</f>
        <v>0</v>
      </c>
      <c r="BJ628" s="25" t="s">
        <v>78</v>
      </c>
      <c r="BK628" s="214">
        <f>ROUND(I628*H628,2)</f>
        <v>0</v>
      </c>
      <c r="BL628" s="25" t="s">
        <v>255</v>
      </c>
      <c r="BM628" s="25" t="s">
        <v>3430</v>
      </c>
    </row>
    <row r="629" spans="2:51" s="11" customFormat="1" ht="13.5">
      <c r="B629" s="215"/>
      <c r="D629" s="216" t="s">
        <v>166</v>
      </c>
      <c r="E629" s="217" t="s">
        <v>5</v>
      </c>
      <c r="F629" s="218" t="s">
        <v>3431</v>
      </c>
      <c r="H629" s="217" t="s">
        <v>5</v>
      </c>
      <c r="I629" s="219"/>
      <c r="L629" s="215"/>
      <c r="M629" s="220"/>
      <c r="N629" s="221"/>
      <c r="O629" s="221"/>
      <c r="P629" s="221"/>
      <c r="Q629" s="221"/>
      <c r="R629" s="221"/>
      <c r="S629" s="221"/>
      <c r="T629" s="222"/>
      <c r="AT629" s="217" t="s">
        <v>166</v>
      </c>
      <c r="AU629" s="217" t="s">
        <v>82</v>
      </c>
      <c r="AV629" s="11" t="s">
        <v>78</v>
      </c>
      <c r="AW629" s="11" t="s">
        <v>36</v>
      </c>
      <c r="AX629" s="11" t="s">
        <v>73</v>
      </c>
      <c r="AY629" s="217" t="s">
        <v>158</v>
      </c>
    </row>
    <row r="630" spans="2:51" s="12" customFormat="1" ht="13.5">
      <c r="B630" s="223"/>
      <c r="D630" s="216" t="s">
        <v>166</v>
      </c>
      <c r="E630" s="224" t="s">
        <v>5</v>
      </c>
      <c r="F630" s="225" t="s">
        <v>78</v>
      </c>
      <c r="H630" s="226">
        <v>1</v>
      </c>
      <c r="I630" s="227"/>
      <c r="L630" s="223"/>
      <c r="M630" s="228"/>
      <c r="N630" s="229"/>
      <c r="O630" s="229"/>
      <c r="P630" s="229"/>
      <c r="Q630" s="229"/>
      <c r="R630" s="229"/>
      <c r="S630" s="229"/>
      <c r="T630" s="230"/>
      <c r="AT630" s="224" t="s">
        <v>166</v>
      </c>
      <c r="AU630" s="224" t="s">
        <v>82</v>
      </c>
      <c r="AV630" s="12" t="s">
        <v>82</v>
      </c>
      <c r="AW630" s="12" t="s">
        <v>36</v>
      </c>
      <c r="AX630" s="12" t="s">
        <v>73</v>
      </c>
      <c r="AY630" s="224" t="s">
        <v>158</v>
      </c>
    </row>
    <row r="631" spans="2:51" s="11" customFormat="1" ht="13.5">
      <c r="B631" s="215"/>
      <c r="D631" s="216" t="s">
        <v>166</v>
      </c>
      <c r="E631" s="217" t="s">
        <v>5</v>
      </c>
      <c r="F631" s="218" t="s">
        <v>3432</v>
      </c>
      <c r="H631" s="217" t="s">
        <v>5</v>
      </c>
      <c r="I631" s="219"/>
      <c r="L631" s="215"/>
      <c r="M631" s="220"/>
      <c r="N631" s="221"/>
      <c r="O631" s="221"/>
      <c r="P631" s="221"/>
      <c r="Q631" s="221"/>
      <c r="R631" s="221"/>
      <c r="S631" s="221"/>
      <c r="T631" s="222"/>
      <c r="AT631" s="217" t="s">
        <v>166</v>
      </c>
      <c r="AU631" s="217" t="s">
        <v>82</v>
      </c>
      <c r="AV631" s="11" t="s">
        <v>78</v>
      </c>
      <c r="AW631" s="11" t="s">
        <v>36</v>
      </c>
      <c r="AX631" s="11" t="s">
        <v>73</v>
      </c>
      <c r="AY631" s="217" t="s">
        <v>158</v>
      </c>
    </row>
    <row r="632" spans="2:51" s="12" customFormat="1" ht="13.5">
      <c r="B632" s="223"/>
      <c r="D632" s="216" t="s">
        <v>166</v>
      </c>
      <c r="E632" s="224" t="s">
        <v>5</v>
      </c>
      <c r="F632" s="225" t="s">
        <v>78</v>
      </c>
      <c r="H632" s="226">
        <v>1</v>
      </c>
      <c r="I632" s="227"/>
      <c r="L632" s="223"/>
      <c r="M632" s="228"/>
      <c r="N632" s="229"/>
      <c r="O632" s="229"/>
      <c r="P632" s="229"/>
      <c r="Q632" s="229"/>
      <c r="R632" s="229"/>
      <c r="S632" s="229"/>
      <c r="T632" s="230"/>
      <c r="AT632" s="224" t="s">
        <v>166</v>
      </c>
      <c r="AU632" s="224" t="s">
        <v>82</v>
      </c>
      <c r="AV632" s="12" t="s">
        <v>82</v>
      </c>
      <c r="AW632" s="12" t="s">
        <v>36</v>
      </c>
      <c r="AX632" s="12" t="s">
        <v>73</v>
      </c>
      <c r="AY632" s="224" t="s">
        <v>158</v>
      </c>
    </row>
    <row r="633" spans="2:51" s="11" customFormat="1" ht="13.5">
      <c r="B633" s="215"/>
      <c r="D633" s="216" t="s">
        <v>166</v>
      </c>
      <c r="E633" s="217" t="s">
        <v>5</v>
      </c>
      <c r="F633" s="218" t="s">
        <v>3293</v>
      </c>
      <c r="H633" s="217" t="s">
        <v>5</v>
      </c>
      <c r="I633" s="219"/>
      <c r="L633" s="215"/>
      <c r="M633" s="220"/>
      <c r="N633" s="221"/>
      <c r="O633" s="221"/>
      <c r="P633" s="221"/>
      <c r="Q633" s="221"/>
      <c r="R633" s="221"/>
      <c r="S633" s="221"/>
      <c r="T633" s="222"/>
      <c r="AT633" s="217" t="s">
        <v>166</v>
      </c>
      <c r="AU633" s="217" t="s">
        <v>82</v>
      </c>
      <c r="AV633" s="11" t="s">
        <v>78</v>
      </c>
      <c r="AW633" s="11" t="s">
        <v>36</v>
      </c>
      <c r="AX633" s="11" t="s">
        <v>73</v>
      </c>
      <c r="AY633" s="217" t="s">
        <v>158</v>
      </c>
    </row>
    <row r="634" spans="2:51" s="12" customFormat="1" ht="13.5">
      <c r="B634" s="223"/>
      <c r="D634" s="216" t="s">
        <v>166</v>
      </c>
      <c r="E634" s="224" t="s">
        <v>5</v>
      </c>
      <c r="F634" s="225" t="s">
        <v>94</v>
      </c>
      <c r="H634" s="226">
        <v>6</v>
      </c>
      <c r="I634" s="227"/>
      <c r="L634" s="223"/>
      <c r="M634" s="228"/>
      <c r="N634" s="229"/>
      <c r="O634" s="229"/>
      <c r="P634" s="229"/>
      <c r="Q634" s="229"/>
      <c r="R634" s="229"/>
      <c r="S634" s="229"/>
      <c r="T634" s="230"/>
      <c r="AT634" s="224" t="s">
        <v>166</v>
      </c>
      <c r="AU634" s="224" t="s">
        <v>82</v>
      </c>
      <c r="AV634" s="12" t="s">
        <v>82</v>
      </c>
      <c r="AW634" s="12" t="s">
        <v>36</v>
      </c>
      <c r="AX634" s="12" t="s">
        <v>73</v>
      </c>
      <c r="AY634" s="224" t="s">
        <v>158</v>
      </c>
    </row>
    <row r="635" spans="2:51" s="13" customFormat="1" ht="13.5">
      <c r="B635" s="231"/>
      <c r="D635" s="216" t="s">
        <v>166</v>
      </c>
      <c r="E635" s="232" t="s">
        <v>5</v>
      </c>
      <c r="F635" s="233" t="s">
        <v>169</v>
      </c>
      <c r="H635" s="234">
        <v>8</v>
      </c>
      <c r="I635" s="235"/>
      <c r="L635" s="231"/>
      <c r="M635" s="236"/>
      <c r="N635" s="237"/>
      <c r="O635" s="237"/>
      <c r="P635" s="237"/>
      <c r="Q635" s="237"/>
      <c r="R635" s="237"/>
      <c r="S635" s="237"/>
      <c r="T635" s="238"/>
      <c r="AT635" s="232" t="s">
        <v>166</v>
      </c>
      <c r="AU635" s="232" t="s">
        <v>82</v>
      </c>
      <c r="AV635" s="13" t="s">
        <v>88</v>
      </c>
      <c r="AW635" s="13" t="s">
        <v>36</v>
      </c>
      <c r="AX635" s="13" t="s">
        <v>78</v>
      </c>
      <c r="AY635" s="232" t="s">
        <v>158</v>
      </c>
    </row>
    <row r="636" spans="2:65" s="1" customFormat="1" ht="318.75" customHeight="1">
      <c r="B636" s="202"/>
      <c r="C636" s="203" t="s">
        <v>1011</v>
      </c>
      <c r="D636" s="203" t="s">
        <v>160</v>
      </c>
      <c r="E636" s="204" t="s">
        <v>3433</v>
      </c>
      <c r="F636" s="205" t="s">
        <v>3434</v>
      </c>
      <c r="G636" s="206" t="s">
        <v>304</v>
      </c>
      <c r="H636" s="207">
        <v>125</v>
      </c>
      <c r="I636" s="208"/>
      <c r="J636" s="209">
        <f>ROUND(I636*H636,2)</f>
        <v>0</v>
      </c>
      <c r="K636" s="205" t="s">
        <v>5</v>
      </c>
      <c r="L636" s="47"/>
      <c r="M636" s="210" t="s">
        <v>5</v>
      </c>
      <c r="N636" s="211" t="s">
        <v>44</v>
      </c>
      <c r="O636" s="48"/>
      <c r="P636" s="212">
        <f>O636*H636</f>
        <v>0</v>
      </c>
      <c r="Q636" s="212">
        <v>0</v>
      </c>
      <c r="R636" s="212">
        <f>Q636*H636</f>
        <v>0</v>
      </c>
      <c r="S636" s="212">
        <v>0</v>
      </c>
      <c r="T636" s="213">
        <f>S636*H636</f>
        <v>0</v>
      </c>
      <c r="AR636" s="25" t="s">
        <v>255</v>
      </c>
      <c r="AT636" s="25" t="s">
        <v>160</v>
      </c>
      <c r="AU636" s="25" t="s">
        <v>82</v>
      </c>
      <c r="AY636" s="25" t="s">
        <v>158</v>
      </c>
      <c r="BE636" s="214">
        <f>IF(N636="základní",J636,0)</f>
        <v>0</v>
      </c>
      <c r="BF636" s="214">
        <f>IF(N636="snížená",J636,0)</f>
        <v>0</v>
      </c>
      <c r="BG636" s="214">
        <f>IF(N636="zákl. přenesená",J636,0)</f>
        <v>0</v>
      </c>
      <c r="BH636" s="214">
        <f>IF(N636="sníž. přenesená",J636,0)</f>
        <v>0</v>
      </c>
      <c r="BI636" s="214">
        <f>IF(N636="nulová",J636,0)</f>
        <v>0</v>
      </c>
      <c r="BJ636" s="25" t="s">
        <v>78</v>
      </c>
      <c r="BK636" s="214">
        <f>ROUND(I636*H636,2)</f>
        <v>0</v>
      </c>
      <c r="BL636" s="25" t="s">
        <v>255</v>
      </c>
      <c r="BM636" s="25" t="s">
        <v>3435</v>
      </c>
    </row>
    <row r="637" spans="2:65" s="1" customFormat="1" ht="408" customHeight="1">
      <c r="B637" s="202"/>
      <c r="C637" s="203" t="s">
        <v>17</v>
      </c>
      <c r="D637" s="203" t="s">
        <v>160</v>
      </c>
      <c r="E637" s="204" t="s">
        <v>3436</v>
      </c>
      <c r="F637" s="258" t="s">
        <v>3437</v>
      </c>
      <c r="G637" s="206" t="s">
        <v>853</v>
      </c>
      <c r="H637" s="207">
        <v>43</v>
      </c>
      <c r="I637" s="208"/>
      <c r="J637" s="209">
        <f>ROUND(I637*H637,2)</f>
        <v>0</v>
      </c>
      <c r="K637" s="205" t="s">
        <v>5</v>
      </c>
      <c r="L637" s="47"/>
      <c r="M637" s="210" t="s">
        <v>5</v>
      </c>
      <c r="N637" s="211" t="s">
        <v>44</v>
      </c>
      <c r="O637" s="48"/>
      <c r="P637" s="212">
        <f>O637*H637</f>
        <v>0</v>
      </c>
      <c r="Q637" s="212">
        <v>0</v>
      </c>
      <c r="R637" s="212">
        <f>Q637*H637</f>
        <v>0</v>
      </c>
      <c r="S637" s="212">
        <v>0</v>
      </c>
      <c r="T637" s="213">
        <f>S637*H637</f>
        <v>0</v>
      </c>
      <c r="AR637" s="25" t="s">
        <v>255</v>
      </c>
      <c r="AT637" s="25" t="s">
        <v>160</v>
      </c>
      <c r="AU637" s="25" t="s">
        <v>82</v>
      </c>
      <c r="AY637" s="25" t="s">
        <v>158</v>
      </c>
      <c r="BE637" s="214">
        <f>IF(N637="základní",J637,0)</f>
        <v>0</v>
      </c>
      <c r="BF637" s="214">
        <f>IF(N637="snížená",J637,0)</f>
        <v>0</v>
      </c>
      <c r="BG637" s="214">
        <f>IF(N637="zákl. přenesená",J637,0)</f>
        <v>0</v>
      </c>
      <c r="BH637" s="214">
        <f>IF(N637="sníž. přenesená",J637,0)</f>
        <v>0</v>
      </c>
      <c r="BI637" s="214">
        <f>IF(N637="nulová",J637,0)</f>
        <v>0</v>
      </c>
      <c r="BJ637" s="25" t="s">
        <v>78</v>
      </c>
      <c r="BK637" s="214">
        <f>ROUND(I637*H637,2)</f>
        <v>0</v>
      </c>
      <c r="BL637" s="25" t="s">
        <v>255</v>
      </c>
      <c r="BM637" s="25" t="s">
        <v>3438</v>
      </c>
    </row>
    <row r="638" spans="2:65" s="1" customFormat="1" ht="408" customHeight="1">
      <c r="B638" s="202"/>
      <c r="C638" s="203" t="s">
        <v>1019</v>
      </c>
      <c r="D638" s="203" t="s">
        <v>160</v>
      </c>
      <c r="E638" s="204" t="s">
        <v>3439</v>
      </c>
      <c r="F638" s="258" t="s">
        <v>3440</v>
      </c>
      <c r="G638" s="206" t="s">
        <v>853</v>
      </c>
      <c r="H638" s="207">
        <v>1</v>
      </c>
      <c r="I638" s="208"/>
      <c r="J638" s="209">
        <f>ROUND(I638*H638,2)</f>
        <v>0</v>
      </c>
      <c r="K638" s="205" t="s">
        <v>5</v>
      </c>
      <c r="L638" s="47"/>
      <c r="M638" s="210" t="s">
        <v>5</v>
      </c>
      <c r="N638" s="211" t="s">
        <v>44</v>
      </c>
      <c r="O638" s="48"/>
      <c r="P638" s="212">
        <f>O638*H638</f>
        <v>0</v>
      </c>
      <c r="Q638" s="212">
        <v>0</v>
      </c>
      <c r="R638" s="212">
        <f>Q638*H638</f>
        <v>0</v>
      </c>
      <c r="S638" s="212">
        <v>0</v>
      </c>
      <c r="T638" s="213">
        <f>S638*H638</f>
        <v>0</v>
      </c>
      <c r="AR638" s="25" t="s">
        <v>255</v>
      </c>
      <c r="AT638" s="25" t="s">
        <v>160</v>
      </c>
      <c r="AU638" s="25" t="s">
        <v>82</v>
      </c>
      <c r="AY638" s="25" t="s">
        <v>158</v>
      </c>
      <c r="BE638" s="214">
        <f>IF(N638="základní",J638,0)</f>
        <v>0</v>
      </c>
      <c r="BF638" s="214">
        <f>IF(N638="snížená",J638,0)</f>
        <v>0</v>
      </c>
      <c r="BG638" s="214">
        <f>IF(N638="zákl. přenesená",J638,0)</f>
        <v>0</v>
      </c>
      <c r="BH638" s="214">
        <f>IF(N638="sníž. přenesená",J638,0)</f>
        <v>0</v>
      </c>
      <c r="BI638" s="214">
        <f>IF(N638="nulová",J638,0)</f>
        <v>0</v>
      </c>
      <c r="BJ638" s="25" t="s">
        <v>78</v>
      </c>
      <c r="BK638" s="214">
        <f>ROUND(I638*H638,2)</f>
        <v>0</v>
      </c>
      <c r="BL638" s="25" t="s">
        <v>255</v>
      </c>
      <c r="BM638" s="25" t="s">
        <v>3441</v>
      </c>
    </row>
    <row r="639" spans="2:65" s="1" customFormat="1" ht="408" customHeight="1">
      <c r="B639" s="202"/>
      <c r="C639" s="203" t="s">
        <v>1025</v>
      </c>
      <c r="D639" s="203" t="s">
        <v>160</v>
      </c>
      <c r="E639" s="204" t="s">
        <v>3442</v>
      </c>
      <c r="F639" s="258" t="s">
        <v>3443</v>
      </c>
      <c r="G639" s="206" t="s">
        <v>853</v>
      </c>
      <c r="H639" s="207">
        <v>1</v>
      </c>
      <c r="I639" s="208"/>
      <c r="J639" s="209">
        <f>ROUND(I639*H639,2)</f>
        <v>0</v>
      </c>
      <c r="K639" s="205" t="s">
        <v>5</v>
      </c>
      <c r="L639" s="47"/>
      <c r="M639" s="210" t="s">
        <v>5</v>
      </c>
      <c r="N639" s="211" t="s">
        <v>44</v>
      </c>
      <c r="O639" s="48"/>
      <c r="P639" s="212">
        <f>O639*H639</f>
        <v>0</v>
      </c>
      <c r="Q639" s="212">
        <v>0</v>
      </c>
      <c r="R639" s="212">
        <f>Q639*H639</f>
        <v>0</v>
      </c>
      <c r="S639" s="212">
        <v>0</v>
      </c>
      <c r="T639" s="213">
        <f>S639*H639</f>
        <v>0</v>
      </c>
      <c r="AR639" s="25" t="s">
        <v>255</v>
      </c>
      <c r="AT639" s="25" t="s">
        <v>160</v>
      </c>
      <c r="AU639" s="25" t="s">
        <v>82</v>
      </c>
      <c r="AY639" s="25" t="s">
        <v>158</v>
      </c>
      <c r="BE639" s="214">
        <f>IF(N639="základní",J639,0)</f>
        <v>0</v>
      </c>
      <c r="BF639" s="214">
        <f>IF(N639="snížená",J639,0)</f>
        <v>0</v>
      </c>
      <c r="BG639" s="214">
        <f>IF(N639="zákl. přenesená",J639,0)</f>
        <v>0</v>
      </c>
      <c r="BH639" s="214">
        <f>IF(N639="sníž. přenesená",J639,0)</f>
        <v>0</v>
      </c>
      <c r="BI639" s="214">
        <f>IF(N639="nulová",J639,0)</f>
        <v>0</v>
      </c>
      <c r="BJ639" s="25" t="s">
        <v>78</v>
      </c>
      <c r="BK639" s="214">
        <f>ROUND(I639*H639,2)</f>
        <v>0</v>
      </c>
      <c r="BL639" s="25" t="s">
        <v>255</v>
      </c>
      <c r="BM639" s="25" t="s">
        <v>3444</v>
      </c>
    </row>
    <row r="640" spans="2:65" s="1" customFormat="1" ht="408" customHeight="1">
      <c r="B640" s="202"/>
      <c r="C640" s="203" t="s">
        <v>1033</v>
      </c>
      <c r="D640" s="203" t="s">
        <v>160</v>
      </c>
      <c r="E640" s="204" t="s">
        <v>3445</v>
      </c>
      <c r="F640" s="258" t="s">
        <v>3446</v>
      </c>
      <c r="G640" s="206" t="s">
        <v>853</v>
      </c>
      <c r="H640" s="207">
        <v>1</v>
      </c>
      <c r="I640" s="208"/>
      <c r="J640" s="209">
        <f>ROUND(I640*H640,2)</f>
        <v>0</v>
      </c>
      <c r="K640" s="205" t="s">
        <v>5</v>
      </c>
      <c r="L640" s="47"/>
      <c r="M640" s="210" t="s">
        <v>5</v>
      </c>
      <c r="N640" s="211" t="s">
        <v>44</v>
      </c>
      <c r="O640" s="48"/>
      <c r="P640" s="212">
        <f>O640*H640</f>
        <v>0</v>
      </c>
      <c r="Q640" s="212">
        <v>0</v>
      </c>
      <c r="R640" s="212">
        <f>Q640*H640</f>
        <v>0</v>
      </c>
      <c r="S640" s="212">
        <v>0</v>
      </c>
      <c r="T640" s="213">
        <f>S640*H640</f>
        <v>0</v>
      </c>
      <c r="AR640" s="25" t="s">
        <v>255</v>
      </c>
      <c r="AT640" s="25" t="s">
        <v>160</v>
      </c>
      <c r="AU640" s="25" t="s">
        <v>82</v>
      </c>
      <c r="AY640" s="25" t="s">
        <v>158</v>
      </c>
      <c r="BE640" s="214">
        <f>IF(N640="základní",J640,0)</f>
        <v>0</v>
      </c>
      <c r="BF640" s="214">
        <f>IF(N640="snížená",J640,0)</f>
        <v>0</v>
      </c>
      <c r="BG640" s="214">
        <f>IF(N640="zákl. přenesená",J640,0)</f>
        <v>0</v>
      </c>
      <c r="BH640" s="214">
        <f>IF(N640="sníž. přenesená",J640,0)</f>
        <v>0</v>
      </c>
      <c r="BI640" s="214">
        <f>IF(N640="nulová",J640,0)</f>
        <v>0</v>
      </c>
      <c r="BJ640" s="25" t="s">
        <v>78</v>
      </c>
      <c r="BK640" s="214">
        <f>ROUND(I640*H640,2)</f>
        <v>0</v>
      </c>
      <c r="BL640" s="25" t="s">
        <v>255</v>
      </c>
      <c r="BM640" s="25" t="s">
        <v>3447</v>
      </c>
    </row>
    <row r="641" spans="2:65" s="1" customFormat="1" ht="408" customHeight="1">
      <c r="B641" s="202"/>
      <c r="C641" s="203" t="s">
        <v>1040</v>
      </c>
      <c r="D641" s="203" t="s">
        <v>160</v>
      </c>
      <c r="E641" s="204" t="s">
        <v>3448</v>
      </c>
      <c r="F641" s="258" t="s">
        <v>3449</v>
      </c>
      <c r="G641" s="206" t="s">
        <v>853</v>
      </c>
      <c r="H641" s="207">
        <v>2</v>
      </c>
      <c r="I641" s="208"/>
      <c r="J641" s="209">
        <f>ROUND(I641*H641,2)</f>
        <v>0</v>
      </c>
      <c r="K641" s="205" t="s">
        <v>5</v>
      </c>
      <c r="L641" s="47"/>
      <c r="M641" s="210" t="s">
        <v>5</v>
      </c>
      <c r="N641" s="211" t="s">
        <v>44</v>
      </c>
      <c r="O641" s="48"/>
      <c r="P641" s="212">
        <f>O641*H641</f>
        <v>0</v>
      </c>
      <c r="Q641" s="212">
        <v>0</v>
      </c>
      <c r="R641" s="212">
        <f>Q641*H641</f>
        <v>0</v>
      </c>
      <c r="S641" s="212">
        <v>0</v>
      </c>
      <c r="T641" s="213">
        <f>S641*H641</f>
        <v>0</v>
      </c>
      <c r="AR641" s="25" t="s">
        <v>255</v>
      </c>
      <c r="AT641" s="25" t="s">
        <v>160</v>
      </c>
      <c r="AU641" s="25" t="s">
        <v>82</v>
      </c>
      <c r="AY641" s="25" t="s">
        <v>158</v>
      </c>
      <c r="BE641" s="214">
        <f>IF(N641="základní",J641,0)</f>
        <v>0</v>
      </c>
      <c r="BF641" s="214">
        <f>IF(N641="snížená",J641,0)</f>
        <v>0</v>
      </c>
      <c r="BG641" s="214">
        <f>IF(N641="zákl. přenesená",J641,0)</f>
        <v>0</v>
      </c>
      <c r="BH641" s="214">
        <f>IF(N641="sníž. přenesená",J641,0)</f>
        <v>0</v>
      </c>
      <c r="BI641" s="214">
        <f>IF(N641="nulová",J641,0)</f>
        <v>0</v>
      </c>
      <c r="BJ641" s="25" t="s">
        <v>78</v>
      </c>
      <c r="BK641" s="214">
        <f>ROUND(I641*H641,2)</f>
        <v>0</v>
      </c>
      <c r="BL641" s="25" t="s">
        <v>255</v>
      </c>
      <c r="BM641" s="25" t="s">
        <v>3450</v>
      </c>
    </row>
    <row r="642" spans="2:65" s="1" customFormat="1" ht="408" customHeight="1">
      <c r="B642" s="202"/>
      <c r="C642" s="203" t="s">
        <v>1045</v>
      </c>
      <c r="D642" s="203" t="s">
        <v>160</v>
      </c>
      <c r="E642" s="204" t="s">
        <v>3451</v>
      </c>
      <c r="F642" s="258" t="s">
        <v>3452</v>
      </c>
      <c r="G642" s="206" t="s">
        <v>853</v>
      </c>
      <c r="H642" s="207">
        <v>24</v>
      </c>
      <c r="I642" s="208"/>
      <c r="J642" s="209">
        <f>ROUND(I642*H642,2)</f>
        <v>0</v>
      </c>
      <c r="K642" s="205" t="s">
        <v>5</v>
      </c>
      <c r="L642" s="47"/>
      <c r="M642" s="210" t="s">
        <v>5</v>
      </c>
      <c r="N642" s="211" t="s">
        <v>44</v>
      </c>
      <c r="O642" s="48"/>
      <c r="P642" s="212">
        <f>O642*H642</f>
        <v>0</v>
      </c>
      <c r="Q642" s="212">
        <v>0</v>
      </c>
      <c r="R642" s="212">
        <f>Q642*H642</f>
        <v>0</v>
      </c>
      <c r="S642" s="212">
        <v>0</v>
      </c>
      <c r="T642" s="213">
        <f>S642*H642</f>
        <v>0</v>
      </c>
      <c r="AR642" s="25" t="s">
        <v>255</v>
      </c>
      <c r="AT642" s="25" t="s">
        <v>160</v>
      </c>
      <c r="AU642" s="25" t="s">
        <v>82</v>
      </c>
      <c r="AY642" s="25" t="s">
        <v>158</v>
      </c>
      <c r="BE642" s="214">
        <f>IF(N642="základní",J642,0)</f>
        <v>0</v>
      </c>
      <c r="BF642" s="214">
        <f>IF(N642="snížená",J642,0)</f>
        <v>0</v>
      </c>
      <c r="BG642" s="214">
        <f>IF(N642="zákl. přenesená",J642,0)</f>
        <v>0</v>
      </c>
      <c r="BH642" s="214">
        <f>IF(N642="sníž. přenesená",J642,0)</f>
        <v>0</v>
      </c>
      <c r="BI642" s="214">
        <f>IF(N642="nulová",J642,0)</f>
        <v>0</v>
      </c>
      <c r="BJ642" s="25" t="s">
        <v>78</v>
      </c>
      <c r="BK642" s="214">
        <f>ROUND(I642*H642,2)</f>
        <v>0</v>
      </c>
      <c r="BL642" s="25" t="s">
        <v>255</v>
      </c>
      <c r="BM642" s="25" t="s">
        <v>3453</v>
      </c>
    </row>
    <row r="643" spans="2:65" s="1" customFormat="1" ht="408" customHeight="1">
      <c r="B643" s="202"/>
      <c r="C643" s="203" t="s">
        <v>1049</v>
      </c>
      <c r="D643" s="203" t="s">
        <v>160</v>
      </c>
      <c r="E643" s="204" t="s">
        <v>3454</v>
      </c>
      <c r="F643" s="258" t="s">
        <v>3455</v>
      </c>
      <c r="G643" s="206" t="s">
        <v>853</v>
      </c>
      <c r="H643" s="207">
        <v>6</v>
      </c>
      <c r="I643" s="208"/>
      <c r="J643" s="209">
        <f>ROUND(I643*H643,2)</f>
        <v>0</v>
      </c>
      <c r="K643" s="205" t="s">
        <v>5</v>
      </c>
      <c r="L643" s="47"/>
      <c r="M643" s="210" t="s">
        <v>5</v>
      </c>
      <c r="N643" s="211" t="s">
        <v>44</v>
      </c>
      <c r="O643" s="48"/>
      <c r="P643" s="212">
        <f>O643*H643</f>
        <v>0</v>
      </c>
      <c r="Q643" s="212">
        <v>0</v>
      </c>
      <c r="R643" s="212">
        <f>Q643*H643</f>
        <v>0</v>
      </c>
      <c r="S643" s="212">
        <v>0</v>
      </c>
      <c r="T643" s="213">
        <f>S643*H643</f>
        <v>0</v>
      </c>
      <c r="AR643" s="25" t="s">
        <v>255</v>
      </c>
      <c r="AT643" s="25" t="s">
        <v>160</v>
      </c>
      <c r="AU643" s="25" t="s">
        <v>82</v>
      </c>
      <c r="AY643" s="25" t="s">
        <v>158</v>
      </c>
      <c r="BE643" s="214">
        <f>IF(N643="základní",J643,0)</f>
        <v>0</v>
      </c>
      <c r="BF643" s="214">
        <f>IF(N643="snížená",J643,0)</f>
        <v>0</v>
      </c>
      <c r="BG643" s="214">
        <f>IF(N643="zákl. přenesená",J643,0)</f>
        <v>0</v>
      </c>
      <c r="BH643" s="214">
        <f>IF(N643="sníž. přenesená",J643,0)</f>
        <v>0</v>
      </c>
      <c r="BI643" s="214">
        <f>IF(N643="nulová",J643,0)</f>
        <v>0</v>
      </c>
      <c r="BJ643" s="25" t="s">
        <v>78</v>
      </c>
      <c r="BK643" s="214">
        <f>ROUND(I643*H643,2)</f>
        <v>0</v>
      </c>
      <c r="BL643" s="25" t="s">
        <v>255</v>
      </c>
      <c r="BM643" s="25" t="s">
        <v>3456</v>
      </c>
    </row>
    <row r="644" spans="2:65" s="1" customFormat="1" ht="408" customHeight="1">
      <c r="B644" s="202"/>
      <c r="C644" s="203" t="s">
        <v>1054</v>
      </c>
      <c r="D644" s="203" t="s">
        <v>160</v>
      </c>
      <c r="E644" s="204" t="s">
        <v>3457</v>
      </c>
      <c r="F644" s="258" t="s">
        <v>3458</v>
      </c>
      <c r="G644" s="206" t="s">
        <v>853</v>
      </c>
      <c r="H644" s="207">
        <v>2</v>
      </c>
      <c r="I644" s="208"/>
      <c r="J644" s="209">
        <f>ROUND(I644*H644,2)</f>
        <v>0</v>
      </c>
      <c r="K644" s="205" t="s">
        <v>5</v>
      </c>
      <c r="L644" s="47"/>
      <c r="M644" s="210" t="s">
        <v>5</v>
      </c>
      <c r="N644" s="211" t="s">
        <v>44</v>
      </c>
      <c r="O644" s="48"/>
      <c r="P644" s="212">
        <f>O644*H644</f>
        <v>0</v>
      </c>
      <c r="Q644" s="212">
        <v>0</v>
      </c>
      <c r="R644" s="212">
        <f>Q644*H644</f>
        <v>0</v>
      </c>
      <c r="S644" s="212">
        <v>0</v>
      </c>
      <c r="T644" s="213">
        <f>S644*H644</f>
        <v>0</v>
      </c>
      <c r="AR644" s="25" t="s">
        <v>255</v>
      </c>
      <c r="AT644" s="25" t="s">
        <v>160</v>
      </c>
      <c r="AU644" s="25" t="s">
        <v>82</v>
      </c>
      <c r="AY644" s="25" t="s">
        <v>158</v>
      </c>
      <c r="BE644" s="214">
        <f>IF(N644="základní",J644,0)</f>
        <v>0</v>
      </c>
      <c r="BF644" s="214">
        <f>IF(N644="snížená",J644,0)</f>
        <v>0</v>
      </c>
      <c r="BG644" s="214">
        <f>IF(N644="zákl. přenesená",J644,0)</f>
        <v>0</v>
      </c>
      <c r="BH644" s="214">
        <f>IF(N644="sníž. přenesená",J644,0)</f>
        <v>0</v>
      </c>
      <c r="BI644" s="214">
        <f>IF(N644="nulová",J644,0)</f>
        <v>0</v>
      </c>
      <c r="BJ644" s="25" t="s">
        <v>78</v>
      </c>
      <c r="BK644" s="214">
        <f>ROUND(I644*H644,2)</f>
        <v>0</v>
      </c>
      <c r="BL644" s="25" t="s">
        <v>255</v>
      </c>
      <c r="BM644" s="25" t="s">
        <v>3459</v>
      </c>
    </row>
    <row r="645" spans="2:65" s="1" customFormat="1" ht="408" customHeight="1">
      <c r="B645" s="202"/>
      <c r="C645" s="203" t="s">
        <v>1059</v>
      </c>
      <c r="D645" s="203" t="s">
        <v>160</v>
      </c>
      <c r="E645" s="204" t="s">
        <v>3460</v>
      </c>
      <c r="F645" s="258" t="s">
        <v>3461</v>
      </c>
      <c r="G645" s="206" t="s">
        <v>853</v>
      </c>
      <c r="H645" s="207">
        <v>1</v>
      </c>
      <c r="I645" s="208"/>
      <c r="J645" s="209">
        <f>ROUND(I645*H645,2)</f>
        <v>0</v>
      </c>
      <c r="K645" s="205" t="s">
        <v>5</v>
      </c>
      <c r="L645" s="47"/>
      <c r="M645" s="210" t="s">
        <v>5</v>
      </c>
      <c r="N645" s="211" t="s">
        <v>44</v>
      </c>
      <c r="O645" s="48"/>
      <c r="P645" s="212">
        <f>O645*H645</f>
        <v>0</v>
      </c>
      <c r="Q645" s="212">
        <v>0</v>
      </c>
      <c r="R645" s="212">
        <f>Q645*H645</f>
        <v>0</v>
      </c>
      <c r="S645" s="212">
        <v>0</v>
      </c>
      <c r="T645" s="213">
        <f>S645*H645</f>
        <v>0</v>
      </c>
      <c r="AR645" s="25" t="s">
        <v>255</v>
      </c>
      <c r="AT645" s="25" t="s">
        <v>160</v>
      </c>
      <c r="AU645" s="25" t="s">
        <v>82</v>
      </c>
      <c r="AY645" s="25" t="s">
        <v>158</v>
      </c>
      <c r="BE645" s="214">
        <f>IF(N645="základní",J645,0)</f>
        <v>0</v>
      </c>
      <c r="BF645" s="214">
        <f>IF(N645="snížená",J645,0)</f>
        <v>0</v>
      </c>
      <c r="BG645" s="214">
        <f>IF(N645="zákl. přenesená",J645,0)</f>
        <v>0</v>
      </c>
      <c r="BH645" s="214">
        <f>IF(N645="sníž. přenesená",J645,0)</f>
        <v>0</v>
      </c>
      <c r="BI645" s="214">
        <f>IF(N645="nulová",J645,0)</f>
        <v>0</v>
      </c>
      <c r="BJ645" s="25" t="s">
        <v>78</v>
      </c>
      <c r="BK645" s="214">
        <f>ROUND(I645*H645,2)</f>
        <v>0</v>
      </c>
      <c r="BL645" s="25" t="s">
        <v>255</v>
      </c>
      <c r="BM645" s="25" t="s">
        <v>3462</v>
      </c>
    </row>
    <row r="646" spans="2:65" s="1" customFormat="1" ht="16.5" customHeight="1">
      <c r="B646" s="202"/>
      <c r="C646" s="203" t="s">
        <v>1064</v>
      </c>
      <c r="D646" s="203" t="s">
        <v>160</v>
      </c>
      <c r="E646" s="204" t="s">
        <v>1644</v>
      </c>
      <c r="F646" s="205" t="s">
        <v>1645</v>
      </c>
      <c r="G646" s="206" t="s">
        <v>304</v>
      </c>
      <c r="H646" s="207">
        <v>125</v>
      </c>
      <c r="I646" s="208"/>
      <c r="J646" s="209">
        <f>ROUND(I646*H646,2)</f>
        <v>0</v>
      </c>
      <c r="K646" s="205" t="s">
        <v>5</v>
      </c>
      <c r="L646" s="47"/>
      <c r="M646" s="210" t="s">
        <v>5</v>
      </c>
      <c r="N646" s="211" t="s">
        <v>44</v>
      </c>
      <c r="O646" s="48"/>
      <c r="P646" s="212">
        <f>O646*H646</f>
        <v>0</v>
      </c>
      <c r="Q646" s="212">
        <v>0</v>
      </c>
      <c r="R646" s="212">
        <f>Q646*H646</f>
        <v>0</v>
      </c>
      <c r="S646" s="212">
        <v>0</v>
      </c>
      <c r="T646" s="213">
        <f>S646*H646</f>
        <v>0</v>
      </c>
      <c r="AR646" s="25" t="s">
        <v>255</v>
      </c>
      <c r="AT646" s="25" t="s">
        <v>160</v>
      </c>
      <c r="AU646" s="25" t="s">
        <v>82</v>
      </c>
      <c r="AY646" s="25" t="s">
        <v>158</v>
      </c>
      <c r="BE646" s="214">
        <f>IF(N646="základní",J646,0)</f>
        <v>0</v>
      </c>
      <c r="BF646" s="214">
        <f>IF(N646="snížená",J646,0)</f>
        <v>0</v>
      </c>
      <c r="BG646" s="214">
        <f>IF(N646="zákl. přenesená",J646,0)</f>
        <v>0</v>
      </c>
      <c r="BH646" s="214">
        <f>IF(N646="sníž. přenesená",J646,0)</f>
        <v>0</v>
      </c>
      <c r="BI646" s="214">
        <f>IF(N646="nulová",J646,0)</f>
        <v>0</v>
      </c>
      <c r="BJ646" s="25" t="s">
        <v>78</v>
      </c>
      <c r="BK646" s="214">
        <f>ROUND(I646*H646,2)</f>
        <v>0</v>
      </c>
      <c r="BL646" s="25" t="s">
        <v>255</v>
      </c>
      <c r="BM646" s="25" t="s">
        <v>3463</v>
      </c>
    </row>
    <row r="647" spans="2:51" s="11" customFormat="1" ht="13.5">
      <c r="B647" s="215"/>
      <c r="D647" s="216" t="s">
        <v>166</v>
      </c>
      <c r="E647" s="217" t="s">
        <v>5</v>
      </c>
      <c r="F647" s="218" t="s">
        <v>1647</v>
      </c>
      <c r="H647" s="217" t="s">
        <v>5</v>
      </c>
      <c r="I647" s="219"/>
      <c r="L647" s="215"/>
      <c r="M647" s="220"/>
      <c r="N647" s="221"/>
      <c r="O647" s="221"/>
      <c r="P647" s="221"/>
      <c r="Q647" s="221"/>
      <c r="R647" s="221"/>
      <c r="S647" s="221"/>
      <c r="T647" s="222"/>
      <c r="AT647" s="217" t="s">
        <v>166</v>
      </c>
      <c r="AU647" s="217" t="s">
        <v>82</v>
      </c>
      <c r="AV647" s="11" t="s">
        <v>78</v>
      </c>
      <c r="AW647" s="11" t="s">
        <v>36</v>
      </c>
      <c r="AX647" s="11" t="s">
        <v>73</v>
      </c>
      <c r="AY647" s="217" t="s">
        <v>158</v>
      </c>
    </row>
    <row r="648" spans="2:51" s="11" customFormat="1" ht="13.5">
      <c r="B648" s="215"/>
      <c r="D648" s="216" t="s">
        <v>166</v>
      </c>
      <c r="E648" s="217" t="s">
        <v>5</v>
      </c>
      <c r="F648" s="218" t="s">
        <v>1433</v>
      </c>
      <c r="H648" s="217" t="s">
        <v>5</v>
      </c>
      <c r="I648" s="219"/>
      <c r="L648" s="215"/>
      <c r="M648" s="220"/>
      <c r="N648" s="221"/>
      <c r="O648" s="221"/>
      <c r="P648" s="221"/>
      <c r="Q648" s="221"/>
      <c r="R648" s="221"/>
      <c r="S648" s="221"/>
      <c r="T648" s="222"/>
      <c r="AT648" s="217" t="s">
        <v>166</v>
      </c>
      <c r="AU648" s="217" t="s">
        <v>82</v>
      </c>
      <c r="AV648" s="11" t="s">
        <v>78</v>
      </c>
      <c r="AW648" s="11" t="s">
        <v>36</v>
      </c>
      <c r="AX648" s="11" t="s">
        <v>73</v>
      </c>
      <c r="AY648" s="217" t="s">
        <v>158</v>
      </c>
    </row>
    <row r="649" spans="2:51" s="12" customFormat="1" ht="13.5">
      <c r="B649" s="223"/>
      <c r="D649" s="216" t="s">
        <v>166</v>
      </c>
      <c r="E649" s="224" t="s">
        <v>5</v>
      </c>
      <c r="F649" s="225" t="s">
        <v>3220</v>
      </c>
      <c r="H649" s="226">
        <v>125</v>
      </c>
      <c r="I649" s="227"/>
      <c r="L649" s="223"/>
      <c r="M649" s="228"/>
      <c r="N649" s="229"/>
      <c r="O649" s="229"/>
      <c r="P649" s="229"/>
      <c r="Q649" s="229"/>
      <c r="R649" s="229"/>
      <c r="S649" s="229"/>
      <c r="T649" s="230"/>
      <c r="AT649" s="224" t="s">
        <v>166</v>
      </c>
      <c r="AU649" s="224" t="s">
        <v>82</v>
      </c>
      <c r="AV649" s="12" t="s">
        <v>82</v>
      </c>
      <c r="AW649" s="12" t="s">
        <v>36</v>
      </c>
      <c r="AX649" s="12" t="s">
        <v>73</v>
      </c>
      <c r="AY649" s="224" t="s">
        <v>158</v>
      </c>
    </row>
    <row r="650" spans="2:51" s="13" customFormat="1" ht="13.5">
      <c r="B650" s="231"/>
      <c r="D650" s="216" t="s">
        <v>166</v>
      </c>
      <c r="E650" s="232" t="s">
        <v>5</v>
      </c>
      <c r="F650" s="233" t="s">
        <v>169</v>
      </c>
      <c r="H650" s="234">
        <v>125</v>
      </c>
      <c r="I650" s="235"/>
      <c r="L650" s="231"/>
      <c r="M650" s="236"/>
      <c r="N650" s="237"/>
      <c r="O650" s="237"/>
      <c r="P650" s="237"/>
      <c r="Q650" s="237"/>
      <c r="R650" s="237"/>
      <c r="S650" s="237"/>
      <c r="T650" s="238"/>
      <c r="AT650" s="232" t="s">
        <v>166</v>
      </c>
      <c r="AU650" s="232" t="s">
        <v>82</v>
      </c>
      <c r="AV650" s="13" t="s">
        <v>88</v>
      </c>
      <c r="AW650" s="13" t="s">
        <v>36</v>
      </c>
      <c r="AX650" s="13" t="s">
        <v>78</v>
      </c>
      <c r="AY650" s="232" t="s">
        <v>158</v>
      </c>
    </row>
    <row r="651" spans="2:65" s="1" customFormat="1" ht="38.25" customHeight="1">
      <c r="B651" s="202"/>
      <c r="C651" s="203" t="s">
        <v>1070</v>
      </c>
      <c r="D651" s="203" t="s">
        <v>160</v>
      </c>
      <c r="E651" s="204" t="s">
        <v>3464</v>
      </c>
      <c r="F651" s="205" t="s">
        <v>3465</v>
      </c>
      <c r="G651" s="206" t="s">
        <v>1305</v>
      </c>
      <c r="H651" s="257"/>
      <c r="I651" s="208"/>
      <c r="J651" s="209">
        <f>ROUND(I651*H651,2)</f>
        <v>0</v>
      </c>
      <c r="K651" s="205" t="s">
        <v>164</v>
      </c>
      <c r="L651" s="47"/>
      <c r="M651" s="210" t="s">
        <v>5</v>
      </c>
      <c r="N651" s="211" t="s">
        <v>44</v>
      </c>
      <c r="O651" s="48"/>
      <c r="P651" s="212">
        <f>O651*H651</f>
        <v>0</v>
      </c>
      <c r="Q651" s="212">
        <v>0</v>
      </c>
      <c r="R651" s="212">
        <f>Q651*H651</f>
        <v>0</v>
      </c>
      <c r="S651" s="212">
        <v>0</v>
      </c>
      <c r="T651" s="213">
        <f>S651*H651</f>
        <v>0</v>
      </c>
      <c r="AR651" s="25" t="s">
        <v>255</v>
      </c>
      <c r="AT651" s="25" t="s">
        <v>160</v>
      </c>
      <c r="AU651" s="25" t="s">
        <v>82</v>
      </c>
      <c r="AY651" s="25" t="s">
        <v>158</v>
      </c>
      <c r="BE651" s="214">
        <f>IF(N651="základní",J651,0)</f>
        <v>0</v>
      </c>
      <c r="BF651" s="214">
        <f>IF(N651="snížená",J651,0)</f>
        <v>0</v>
      </c>
      <c r="BG651" s="214">
        <f>IF(N651="zákl. přenesená",J651,0)</f>
        <v>0</v>
      </c>
      <c r="BH651" s="214">
        <f>IF(N651="sníž. přenesená",J651,0)</f>
        <v>0</v>
      </c>
      <c r="BI651" s="214">
        <f>IF(N651="nulová",J651,0)</f>
        <v>0</v>
      </c>
      <c r="BJ651" s="25" t="s">
        <v>78</v>
      </c>
      <c r="BK651" s="214">
        <f>ROUND(I651*H651,2)</f>
        <v>0</v>
      </c>
      <c r="BL651" s="25" t="s">
        <v>255</v>
      </c>
      <c r="BM651" s="25" t="s">
        <v>3466</v>
      </c>
    </row>
    <row r="652" spans="2:63" s="10" customFormat="1" ht="29.85" customHeight="1">
      <c r="B652" s="189"/>
      <c r="D652" s="190" t="s">
        <v>72</v>
      </c>
      <c r="E652" s="200" t="s">
        <v>1652</v>
      </c>
      <c r="F652" s="200" t="s">
        <v>1653</v>
      </c>
      <c r="I652" s="192"/>
      <c r="J652" s="201">
        <f>BK652</f>
        <v>0</v>
      </c>
      <c r="L652" s="189"/>
      <c r="M652" s="194"/>
      <c r="N652" s="195"/>
      <c r="O652" s="195"/>
      <c r="P652" s="196">
        <f>SUM(P653:P666)</f>
        <v>0</v>
      </c>
      <c r="Q652" s="195"/>
      <c r="R652" s="196">
        <f>SUM(R653:R666)</f>
        <v>0</v>
      </c>
      <c r="S652" s="195"/>
      <c r="T652" s="197">
        <f>SUM(T653:T666)</f>
        <v>0</v>
      </c>
      <c r="AR652" s="190" t="s">
        <v>82</v>
      </c>
      <c r="AT652" s="198" t="s">
        <v>72</v>
      </c>
      <c r="AU652" s="198" t="s">
        <v>78</v>
      </c>
      <c r="AY652" s="190" t="s">
        <v>158</v>
      </c>
      <c r="BK652" s="199">
        <f>SUM(BK653:BK666)</f>
        <v>0</v>
      </c>
    </row>
    <row r="653" spans="2:65" s="1" customFormat="1" ht="331.5" customHeight="1">
      <c r="B653" s="202"/>
      <c r="C653" s="203" t="s">
        <v>1078</v>
      </c>
      <c r="D653" s="203" t="s">
        <v>160</v>
      </c>
      <c r="E653" s="204" t="s">
        <v>2316</v>
      </c>
      <c r="F653" s="205" t="s">
        <v>3467</v>
      </c>
      <c r="G653" s="206" t="s">
        <v>853</v>
      </c>
      <c r="H653" s="207">
        <v>4</v>
      </c>
      <c r="I653" s="208"/>
      <c r="J653" s="209">
        <f>ROUND(I653*H653,2)</f>
        <v>0</v>
      </c>
      <c r="K653" s="205" t="s">
        <v>5</v>
      </c>
      <c r="L653" s="47"/>
      <c r="M653" s="210" t="s">
        <v>5</v>
      </c>
      <c r="N653" s="211" t="s">
        <v>44</v>
      </c>
      <c r="O653" s="48"/>
      <c r="P653" s="212">
        <f>O653*H653</f>
        <v>0</v>
      </c>
      <c r="Q653" s="212">
        <v>0</v>
      </c>
      <c r="R653" s="212">
        <f>Q653*H653</f>
        <v>0</v>
      </c>
      <c r="S653" s="212">
        <v>0</v>
      </c>
      <c r="T653" s="213">
        <f>S653*H653</f>
        <v>0</v>
      </c>
      <c r="AR653" s="25" t="s">
        <v>255</v>
      </c>
      <c r="AT653" s="25" t="s">
        <v>160</v>
      </c>
      <c r="AU653" s="25" t="s">
        <v>82</v>
      </c>
      <c r="AY653" s="25" t="s">
        <v>158</v>
      </c>
      <c r="BE653" s="214">
        <f>IF(N653="základní",J653,0)</f>
        <v>0</v>
      </c>
      <c r="BF653" s="214">
        <f>IF(N653="snížená",J653,0)</f>
        <v>0</v>
      </c>
      <c r="BG653" s="214">
        <f>IF(N653="zákl. přenesená",J653,0)</f>
        <v>0</v>
      </c>
      <c r="BH653" s="214">
        <f>IF(N653="sníž. přenesená",J653,0)</f>
        <v>0</v>
      </c>
      <c r="BI653" s="214">
        <f>IF(N653="nulová",J653,0)</f>
        <v>0</v>
      </c>
      <c r="BJ653" s="25" t="s">
        <v>78</v>
      </c>
      <c r="BK653" s="214">
        <f>ROUND(I653*H653,2)</f>
        <v>0</v>
      </c>
      <c r="BL653" s="25" t="s">
        <v>255</v>
      </c>
      <c r="BM653" s="25" t="s">
        <v>3468</v>
      </c>
    </row>
    <row r="654" spans="2:65" s="1" customFormat="1" ht="16.5" customHeight="1">
      <c r="B654" s="202"/>
      <c r="C654" s="203" t="s">
        <v>1091</v>
      </c>
      <c r="D654" s="203" t="s">
        <v>160</v>
      </c>
      <c r="E654" s="204" t="s">
        <v>3053</v>
      </c>
      <c r="F654" s="205" t="s">
        <v>3054</v>
      </c>
      <c r="G654" s="206" t="s">
        <v>163</v>
      </c>
      <c r="H654" s="207">
        <v>14.04</v>
      </c>
      <c r="I654" s="208"/>
      <c r="J654" s="209">
        <f>ROUND(I654*H654,2)</f>
        <v>0</v>
      </c>
      <c r="K654" s="205" t="s">
        <v>5</v>
      </c>
      <c r="L654" s="47"/>
      <c r="M654" s="210" t="s">
        <v>5</v>
      </c>
      <c r="N654" s="211" t="s">
        <v>44</v>
      </c>
      <c r="O654" s="48"/>
      <c r="P654" s="212">
        <f>O654*H654</f>
        <v>0</v>
      </c>
      <c r="Q654" s="212">
        <v>0</v>
      </c>
      <c r="R654" s="212">
        <f>Q654*H654</f>
        <v>0</v>
      </c>
      <c r="S654" s="212">
        <v>0</v>
      </c>
      <c r="T654" s="213">
        <f>S654*H654</f>
        <v>0</v>
      </c>
      <c r="AR654" s="25" t="s">
        <v>255</v>
      </c>
      <c r="AT654" s="25" t="s">
        <v>160</v>
      </c>
      <c r="AU654" s="25" t="s">
        <v>82</v>
      </c>
      <c r="AY654" s="25" t="s">
        <v>158</v>
      </c>
      <c r="BE654" s="214">
        <f>IF(N654="základní",J654,0)</f>
        <v>0</v>
      </c>
      <c r="BF654" s="214">
        <f>IF(N654="snížená",J654,0)</f>
        <v>0</v>
      </c>
      <c r="BG654" s="214">
        <f>IF(N654="zákl. přenesená",J654,0)</f>
        <v>0</v>
      </c>
      <c r="BH654" s="214">
        <f>IF(N654="sníž. přenesená",J654,0)</f>
        <v>0</v>
      </c>
      <c r="BI654" s="214">
        <f>IF(N654="nulová",J654,0)</f>
        <v>0</v>
      </c>
      <c r="BJ654" s="25" t="s">
        <v>78</v>
      </c>
      <c r="BK654" s="214">
        <f>ROUND(I654*H654,2)</f>
        <v>0</v>
      </c>
      <c r="BL654" s="25" t="s">
        <v>255</v>
      </c>
      <c r="BM654" s="25" t="s">
        <v>3469</v>
      </c>
    </row>
    <row r="655" spans="2:51" s="11" customFormat="1" ht="13.5">
      <c r="B655" s="215"/>
      <c r="D655" s="216" t="s">
        <v>166</v>
      </c>
      <c r="E655" s="217" t="s">
        <v>5</v>
      </c>
      <c r="F655" s="218" t="s">
        <v>287</v>
      </c>
      <c r="H655" s="217" t="s">
        <v>5</v>
      </c>
      <c r="I655" s="219"/>
      <c r="L655" s="215"/>
      <c r="M655" s="220"/>
      <c r="N655" s="221"/>
      <c r="O655" s="221"/>
      <c r="P655" s="221"/>
      <c r="Q655" s="221"/>
      <c r="R655" s="221"/>
      <c r="S655" s="221"/>
      <c r="T655" s="222"/>
      <c r="AT655" s="217" t="s">
        <v>166</v>
      </c>
      <c r="AU655" s="217" t="s">
        <v>82</v>
      </c>
      <c r="AV655" s="11" t="s">
        <v>78</v>
      </c>
      <c r="AW655" s="11" t="s">
        <v>36</v>
      </c>
      <c r="AX655" s="11" t="s">
        <v>73</v>
      </c>
      <c r="AY655" s="217" t="s">
        <v>158</v>
      </c>
    </row>
    <row r="656" spans="2:51" s="12" customFormat="1" ht="13.5">
      <c r="B656" s="223"/>
      <c r="D656" s="216" t="s">
        <v>166</v>
      </c>
      <c r="E656" s="224" t="s">
        <v>5</v>
      </c>
      <c r="F656" s="225" t="s">
        <v>3470</v>
      </c>
      <c r="H656" s="226">
        <v>5.76</v>
      </c>
      <c r="I656" s="227"/>
      <c r="L656" s="223"/>
      <c r="M656" s="228"/>
      <c r="N656" s="229"/>
      <c r="O656" s="229"/>
      <c r="P656" s="229"/>
      <c r="Q656" s="229"/>
      <c r="R656" s="229"/>
      <c r="S656" s="229"/>
      <c r="T656" s="230"/>
      <c r="AT656" s="224" t="s">
        <v>166</v>
      </c>
      <c r="AU656" s="224" t="s">
        <v>82</v>
      </c>
      <c r="AV656" s="12" t="s">
        <v>82</v>
      </c>
      <c r="AW656" s="12" t="s">
        <v>36</v>
      </c>
      <c r="AX656" s="12" t="s">
        <v>73</v>
      </c>
      <c r="AY656" s="224" t="s">
        <v>158</v>
      </c>
    </row>
    <row r="657" spans="2:51" s="11" customFormat="1" ht="13.5">
      <c r="B657" s="215"/>
      <c r="D657" s="216" t="s">
        <v>166</v>
      </c>
      <c r="E657" s="217" t="s">
        <v>5</v>
      </c>
      <c r="F657" s="218" t="s">
        <v>680</v>
      </c>
      <c r="H657" s="217" t="s">
        <v>5</v>
      </c>
      <c r="I657" s="219"/>
      <c r="L657" s="215"/>
      <c r="M657" s="220"/>
      <c r="N657" s="221"/>
      <c r="O657" s="221"/>
      <c r="P657" s="221"/>
      <c r="Q657" s="221"/>
      <c r="R657" s="221"/>
      <c r="S657" s="221"/>
      <c r="T657" s="222"/>
      <c r="AT657" s="217" t="s">
        <v>166</v>
      </c>
      <c r="AU657" s="217" t="s">
        <v>82</v>
      </c>
      <c r="AV657" s="11" t="s">
        <v>78</v>
      </c>
      <c r="AW657" s="11" t="s">
        <v>36</v>
      </c>
      <c r="AX657" s="11" t="s">
        <v>73</v>
      </c>
      <c r="AY657" s="217" t="s">
        <v>158</v>
      </c>
    </row>
    <row r="658" spans="2:51" s="12" customFormat="1" ht="13.5">
      <c r="B658" s="223"/>
      <c r="D658" s="216" t="s">
        <v>166</v>
      </c>
      <c r="E658" s="224" t="s">
        <v>5</v>
      </c>
      <c r="F658" s="225" t="s">
        <v>3471</v>
      </c>
      <c r="H658" s="226">
        <v>8.28</v>
      </c>
      <c r="I658" s="227"/>
      <c r="L658" s="223"/>
      <c r="M658" s="228"/>
      <c r="N658" s="229"/>
      <c r="O658" s="229"/>
      <c r="P658" s="229"/>
      <c r="Q658" s="229"/>
      <c r="R658" s="229"/>
      <c r="S658" s="229"/>
      <c r="T658" s="230"/>
      <c r="AT658" s="224" t="s">
        <v>166</v>
      </c>
      <c r="AU658" s="224" t="s">
        <v>82</v>
      </c>
      <c r="AV658" s="12" t="s">
        <v>82</v>
      </c>
      <c r="AW658" s="12" t="s">
        <v>36</v>
      </c>
      <c r="AX658" s="12" t="s">
        <v>73</v>
      </c>
      <c r="AY658" s="224" t="s">
        <v>158</v>
      </c>
    </row>
    <row r="659" spans="2:51" s="13" customFormat="1" ht="13.5">
      <c r="B659" s="231"/>
      <c r="D659" s="216" t="s">
        <v>166</v>
      </c>
      <c r="E659" s="232" t="s">
        <v>5</v>
      </c>
      <c r="F659" s="233" t="s">
        <v>169</v>
      </c>
      <c r="H659" s="234">
        <v>14.04</v>
      </c>
      <c r="I659" s="235"/>
      <c r="L659" s="231"/>
      <c r="M659" s="236"/>
      <c r="N659" s="237"/>
      <c r="O659" s="237"/>
      <c r="P659" s="237"/>
      <c r="Q659" s="237"/>
      <c r="R659" s="237"/>
      <c r="S659" s="237"/>
      <c r="T659" s="238"/>
      <c r="AT659" s="232" t="s">
        <v>166</v>
      </c>
      <c r="AU659" s="232" t="s">
        <v>82</v>
      </c>
      <c r="AV659" s="13" t="s">
        <v>88</v>
      </c>
      <c r="AW659" s="13" t="s">
        <v>36</v>
      </c>
      <c r="AX659" s="13" t="s">
        <v>78</v>
      </c>
      <c r="AY659" s="232" t="s">
        <v>158</v>
      </c>
    </row>
    <row r="660" spans="2:65" s="1" customFormat="1" ht="16.5" customHeight="1">
      <c r="B660" s="202"/>
      <c r="C660" s="203" t="s">
        <v>1094</v>
      </c>
      <c r="D660" s="203" t="s">
        <v>160</v>
      </c>
      <c r="E660" s="204" t="s">
        <v>2323</v>
      </c>
      <c r="F660" s="205" t="s">
        <v>2324</v>
      </c>
      <c r="G660" s="206" t="s">
        <v>853</v>
      </c>
      <c r="H660" s="207">
        <v>6</v>
      </c>
      <c r="I660" s="208"/>
      <c r="J660" s="209">
        <f>ROUND(I660*H660,2)</f>
        <v>0</v>
      </c>
      <c r="K660" s="205" t="s">
        <v>5</v>
      </c>
      <c r="L660" s="47"/>
      <c r="M660" s="210" t="s">
        <v>5</v>
      </c>
      <c r="N660" s="211" t="s">
        <v>44</v>
      </c>
      <c r="O660" s="48"/>
      <c r="P660" s="212">
        <f>O660*H660</f>
        <v>0</v>
      </c>
      <c r="Q660" s="212">
        <v>0</v>
      </c>
      <c r="R660" s="212">
        <f>Q660*H660</f>
        <v>0</v>
      </c>
      <c r="S660" s="212">
        <v>0</v>
      </c>
      <c r="T660" s="213">
        <f>S660*H660</f>
        <v>0</v>
      </c>
      <c r="AR660" s="25" t="s">
        <v>255</v>
      </c>
      <c r="AT660" s="25" t="s">
        <v>160</v>
      </c>
      <c r="AU660" s="25" t="s">
        <v>82</v>
      </c>
      <c r="AY660" s="25" t="s">
        <v>158</v>
      </c>
      <c r="BE660" s="214">
        <f>IF(N660="základní",J660,0)</f>
        <v>0</v>
      </c>
      <c r="BF660" s="214">
        <f>IF(N660="snížená",J660,0)</f>
        <v>0</v>
      </c>
      <c r="BG660" s="214">
        <f>IF(N660="zákl. přenesená",J660,0)</f>
        <v>0</v>
      </c>
      <c r="BH660" s="214">
        <f>IF(N660="sníž. přenesená",J660,0)</f>
        <v>0</v>
      </c>
      <c r="BI660" s="214">
        <f>IF(N660="nulová",J660,0)</f>
        <v>0</v>
      </c>
      <c r="BJ660" s="25" t="s">
        <v>78</v>
      </c>
      <c r="BK660" s="214">
        <f>ROUND(I660*H660,2)</f>
        <v>0</v>
      </c>
      <c r="BL660" s="25" t="s">
        <v>255</v>
      </c>
      <c r="BM660" s="25" t="s">
        <v>3472</v>
      </c>
    </row>
    <row r="661" spans="2:51" s="11" customFormat="1" ht="13.5">
      <c r="B661" s="215"/>
      <c r="D661" s="216" t="s">
        <v>166</v>
      </c>
      <c r="E661" s="217" t="s">
        <v>5</v>
      </c>
      <c r="F661" s="218" t="s">
        <v>287</v>
      </c>
      <c r="H661" s="217" t="s">
        <v>5</v>
      </c>
      <c r="I661" s="219"/>
      <c r="L661" s="215"/>
      <c r="M661" s="220"/>
      <c r="N661" s="221"/>
      <c r="O661" s="221"/>
      <c r="P661" s="221"/>
      <c r="Q661" s="221"/>
      <c r="R661" s="221"/>
      <c r="S661" s="221"/>
      <c r="T661" s="222"/>
      <c r="AT661" s="217" t="s">
        <v>166</v>
      </c>
      <c r="AU661" s="217" t="s">
        <v>82</v>
      </c>
      <c r="AV661" s="11" t="s">
        <v>78</v>
      </c>
      <c r="AW661" s="11" t="s">
        <v>36</v>
      </c>
      <c r="AX661" s="11" t="s">
        <v>73</v>
      </c>
      <c r="AY661" s="217" t="s">
        <v>158</v>
      </c>
    </row>
    <row r="662" spans="2:51" s="12" customFormat="1" ht="13.5">
      <c r="B662" s="223"/>
      <c r="D662" s="216" t="s">
        <v>166</v>
      </c>
      <c r="E662" s="224" t="s">
        <v>5</v>
      </c>
      <c r="F662" s="225" t="s">
        <v>85</v>
      </c>
      <c r="H662" s="226">
        <v>3</v>
      </c>
      <c r="I662" s="227"/>
      <c r="L662" s="223"/>
      <c r="M662" s="228"/>
      <c r="N662" s="229"/>
      <c r="O662" s="229"/>
      <c r="P662" s="229"/>
      <c r="Q662" s="229"/>
      <c r="R662" s="229"/>
      <c r="S662" s="229"/>
      <c r="T662" s="230"/>
      <c r="AT662" s="224" t="s">
        <v>166</v>
      </c>
      <c r="AU662" s="224" t="s">
        <v>82</v>
      </c>
      <c r="AV662" s="12" t="s">
        <v>82</v>
      </c>
      <c r="AW662" s="12" t="s">
        <v>36</v>
      </c>
      <c r="AX662" s="12" t="s">
        <v>73</v>
      </c>
      <c r="AY662" s="224" t="s">
        <v>158</v>
      </c>
    </row>
    <row r="663" spans="2:51" s="11" customFormat="1" ht="13.5">
      <c r="B663" s="215"/>
      <c r="D663" s="216" t="s">
        <v>166</v>
      </c>
      <c r="E663" s="217" t="s">
        <v>5</v>
      </c>
      <c r="F663" s="218" t="s">
        <v>680</v>
      </c>
      <c r="H663" s="217" t="s">
        <v>5</v>
      </c>
      <c r="I663" s="219"/>
      <c r="L663" s="215"/>
      <c r="M663" s="220"/>
      <c r="N663" s="221"/>
      <c r="O663" s="221"/>
      <c r="P663" s="221"/>
      <c r="Q663" s="221"/>
      <c r="R663" s="221"/>
      <c r="S663" s="221"/>
      <c r="T663" s="222"/>
      <c r="AT663" s="217" t="s">
        <v>166</v>
      </c>
      <c r="AU663" s="217" t="s">
        <v>82</v>
      </c>
      <c r="AV663" s="11" t="s">
        <v>78</v>
      </c>
      <c r="AW663" s="11" t="s">
        <v>36</v>
      </c>
      <c r="AX663" s="11" t="s">
        <v>73</v>
      </c>
      <c r="AY663" s="217" t="s">
        <v>158</v>
      </c>
    </row>
    <row r="664" spans="2:51" s="12" customFormat="1" ht="13.5">
      <c r="B664" s="223"/>
      <c r="D664" s="216" t="s">
        <v>166</v>
      </c>
      <c r="E664" s="224" t="s">
        <v>5</v>
      </c>
      <c r="F664" s="225" t="s">
        <v>85</v>
      </c>
      <c r="H664" s="226">
        <v>3</v>
      </c>
      <c r="I664" s="227"/>
      <c r="L664" s="223"/>
      <c r="M664" s="228"/>
      <c r="N664" s="229"/>
      <c r="O664" s="229"/>
      <c r="P664" s="229"/>
      <c r="Q664" s="229"/>
      <c r="R664" s="229"/>
      <c r="S664" s="229"/>
      <c r="T664" s="230"/>
      <c r="AT664" s="224" t="s">
        <v>166</v>
      </c>
      <c r="AU664" s="224" t="s">
        <v>82</v>
      </c>
      <c r="AV664" s="12" t="s">
        <v>82</v>
      </c>
      <c r="AW664" s="12" t="s">
        <v>36</v>
      </c>
      <c r="AX664" s="12" t="s">
        <v>73</v>
      </c>
      <c r="AY664" s="224" t="s">
        <v>158</v>
      </c>
    </row>
    <row r="665" spans="2:51" s="13" customFormat="1" ht="13.5">
      <c r="B665" s="231"/>
      <c r="D665" s="216" t="s">
        <v>166</v>
      </c>
      <c r="E665" s="232" t="s">
        <v>5</v>
      </c>
      <c r="F665" s="233" t="s">
        <v>169</v>
      </c>
      <c r="H665" s="234">
        <v>6</v>
      </c>
      <c r="I665" s="235"/>
      <c r="L665" s="231"/>
      <c r="M665" s="236"/>
      <c r="N665" s="237"/>
      <c r="O665" s="237"/>
      <c r="P665" s="237"/>
      <c r="Q665" s="237"/>
      <c r="R665" s="237"/>
      <c r="S665" s="237"/>
      <c r="T665" s="238"/>
      <c r="AT665" s="232" t="s">
        <v>166</v>
      </c>
      <c r="AU665" s="232" t="s">
        <v>82</v>
      </c>
      <c r="AV665" s="13" t="s">
        <v>88</v>
      </c>
      <c r="AW665" s="13" t="s">
        <v>36</v>
      </c>
      <c r="AX665" s="13" t="s">
        <v>78</v>
      </c>
      <c r="AY665" s="232" t="s">
        <v>158</v>
      </c>
    </row>
    <row r="666" spans="2:65" s="1" customFormat="1" ht="38.25" customHeight="1">
      <c r="B666" s="202"/>
      <c r="C666" s="203" t="s">
        <v>1114</v>
      </c>
      <c r="D666" s="203" t="s">
        <v>160</v>
      </c>
      <c r="E666" s="204" t="s">
        <v>3473</v>
      </c>
      <c r="F666" s="205" t="s">
        <v>3474</v>
      </c>
      <c r="G666" s="206" t="s">
        <v>1305</v>
      </c>
      <c r="H666" s="257"/>
      <c r="I666" s="208"/>
      <c r="J666" s="209">
        <f>ROUND(I666*H666,2)</f>
        <v>0</v>
      </c>
      <c r="K666" s="205" t="s">
        <v>164</v>
      </c>
      <c r="L666" s="47"/>
      <c r="M666" s="210" t="s">
        <v>5</v>
      </c>
      <c r="N666" s="211" t="s">
        <v>44</v>
      </c>
      <c r="O666" s="48"/>
      <c r="P666" s="212">
        <f>O666*H666</f>
        <v>0</v>
      </c>
      <c r="Q666" s="212">
        <v>0</v>
      </c>
      <c r="R666" s="212">
        <f>Q666*H666</f>
        <v>0</v>
      </c>
      <c r="S666" s="212">
        <v>0</v>
      </c>
      <c r="T666" s="213">
        <f>S666*H666</f>
        <v>0</v>
      </c>
      <c r="AR666" s="25" t="s">
        <v>255</v>
      </c>
      <c r="AT666" s="25" t="s">
        <v>160</v>
      </c>
      <c r="AU666" s="25" t="s">
        <v>82</v>
      </c>
      <c r="AY666" s="25" t="s">
        <v>158</v>
      </c>
      <c r="BE666" s="214">
        <f>IF(N666="základní",J666,0)</f>
        <v>0</v>
      </c>
      <c r="BF666" s="214">
        <f>IF(N666="snížená",J666,0)</f>
        <v>0</v>
      </c>
      <c r="BG666" s="214">
        <f>IF(N666="zákl. přenesená",J666,0)</f>
        <v>0</v>
      </c>
      <c r="BH666" s="214">
        <f>IF(N666="sníž. přenesená",J666,0)</f>
        <v>0</v>
      </c>
      <c r="BI666" s="214">
        <f>IF(N666="nulová",J666,0)</f>
        <v>0</v>
      </c>
      <c r="BJ666" s="25" t="s">
        <v>78</v>
      </c>
      <c r="BK666" s="214">
        <f>ROUND(I666*H666,2)</f>
        <v>0</v>
      </c>
      <c r="BL666" s="25" t="s">
        <v>255</v>
      </c>
      <c r="BM666" s="25" t="s">
        <v>3475</v>
      </c>
    </row>
    <row r="667" spans="2:63" s="10" customFormat="1" ht="29.85" customHeight="1">
      <c r="B667" s="189"/>
      <c r="D667" s="190" t="s">
        <v>72</v>
      </c>
      <c r="E667" s="200" t="s">
        <v>1720</v>
      </c>
      <c r="F667" s="200" t="s">
        <v>1721</v>
      </c>
      <c r="I667" s="192"/>
      <c r="J667" s="201">
        <f>BK667</f>
        <v>0</v>
      </c>
      <c r="L667" s="189"/>
      <c r="M667" s="194"/>
      <c r="N667" s="195"/>
      <c r="O667" s="195"/>
      <c r="P667" s="196">
        <f>SUM(P668:P674)</f>
        <v>0</v>
      </c>
      <c r="Q667" s="195"/>
      <c r="R667" s="196">
        <f>SUM(R668:R674)</f>
        <v>0</v>
      </c>
      <c r="S667" s="195"/>
      <c r="T667" s="197">
        <f>SUM(T668:T674)</f>
        <v>0</v>
      </c>
      <c r="AR667" s="190" t="s">
        <v>82</v>
      </c>
      <c r="AT667" s="198" t="s">
        <v>72</v>
      </c>
      <c r="AU667" s="198" t="s">
        <v>78</v>
      </c>
      <c r="AY667" s="190" t="s">
        <v>158</v>
      </c>
      <c r="BK667" s="199">
        <f>SUM(BK668:BK674)</f>
        <v>0</v>
      </c>
    </row>
    <row r="668" spans="2:65" s="1" customFormat="1" ht="16.5" customHeight="1">
      <c r="B668" s="202"/>
      <c r="C668" s="203" t="s">
        <v>1119</v>
      </c>
      <c r="D668" s="203" t="s">
        <v>160</v>
      </c>
      <c r="E668" s="204" t="s">
        <v>1723</v>
      </c>
      <c r="F668" s="205" t="s">
        <v>1724</v>
      </c>
      <c r="G668" s="206" t="s">
        <v>163</v>
      </c>
      <c r="H668" s="207">
        <v>3.65</v>
      </c>
      <c r="I668" s="208"/>
      <c r="J668" s="209">
        <f>ROUND(I668*H668,2)</f>
        <v>0</v>
      </c>
      <c r="K668" s="205" t="s">
        <v>5</v>
      </c>
      <c r="L668" s="47"/>
      <c r="M668" s="210" t="s">
        <v>5</v>
      </c>
      <c r="N668" s="211" t="s">
        <v>44</v>
      </c>
      <c r="O668" s="48"/>
      <c r="P668" s="212">
        <f>O668*H668</f>
        <v>0</v>
      </c>
      <c r="Q668" s="212">
        <v>0</v>
      </c>
      <c r="R668" s="212">
        <f>Q668*H668</f>
        <v>0</v>
      </c>
      <c r="S668" s="212">
        <v>0</v>
      </c>
      <c r="T668" s="213">
        <f>S668*H668</f>
        <v>0</v>
      </c>
      <c r="AR668" s="25" t="s">
        <v>255</v>
      </c>
      <c r="AT668" s="25" t="s">
        <v>160</v>
      </c>
      <c r="AU668" s="25" t="s">
        <v>82</v>
      </c>
      <c r="AY668" s="25" t="s">
        <v>158</v>
      </c>
      <c r="BE668" s="214">
        <f>IF(N668="základní",J668,0)</f>
        <v>0</v>
      </c>
      <c r="BF668" s="214">
        <f>IF(N668="snížená",J668,0)</f>
        <v>0</v>
      </c>
      <c r="BG668" s="214">
        <f>IF(N668="zákl. přenesená",J668,0)</f>
        <v>0</v>
      </c>
      <c r="BH668" s="214">
        <f>IF(N668="sníž. přenesená",J668,0)</f>
        <v>0</v>
      </c>
      <c r="BI668" s="214">
        <f>IF(N668="nulová",J668,0)</f>
        <v>0</v>
      </c>
      <c r="BJ668" s="25" t="s">
        <v>78</v>
      </c>
      <c r="BK668" s="214">
        <f>ROUND(I668*H668,2)</f>
        <v>0</v>
      </c>
      <c r="BL668" s="25" t="s">
        <v>255</v>
      </c>
      <c r="BM668" s="25" t="s">
        <v>3476</v>
      </c>
    </row>
    <row r="669" spans="2:51" s="12" customFormat="1" ht="13.5">
      <c r="B669" s="223"/>
      <c r="D669" s="216" t="s">
        <v>166</v>
      </c>
      <c r="E669" s="224" t="s">
        <v>5</v>
      </c>
      <c r="F669" s="225" t="s">
        <v>3477</v>
      </c>
      <c r="H669" s="226">
        <v>0.4</v>
      </c>
      <c r="I669" s="227"/>
      <c r="L669" s="223"/>
      <c r="M669" s="228"/>
      <c r="N669" s="229"/>
      <c r="O669" s="229"/>
      <c r="P669" s="229"/>
      <c r="Q669" s="229"/>
      <c r="R669" s="229"/>
      <c r="S669" s="229"/>
      <c r="T669" s="230"/>
      <c r="AT669" s="224" t="s">
        <v>166</v>
      </c>
      <c r="AU669" s="224" t="s">
        <v>82</v>
      </c>
      <c r="AV669" s="12" t="s">
        <v>82</v>
      </c>
      <c r="AW669" s="12" t="s">
        <v>36</v>
      </c>
      <c r="AX669" s="12" t="s">
        <v>73</v>
      </c>
      <c r="AY669" s="224" t="s">
        <v>158</v>
      </c>
    </row>
    <row r="670" spans="2:51" s="12" customFormat="1" ht="13.5">
      <c r="B670" s="223"/>
      <c r="D670" s="216" t="s">
        <v>166</v>
      </c>
      <c r="E670" s="224" t="s">
        <v>5</v>
      </c>
      <c r="F670" s="225" t="s">
        <v>3477</v>
      </c>
      <c r="H670" s="226">
        <v>0.4</v>
      </c>
      <c r="I670" s="227"/>
      <c r="L670" s="223"/>
      <c r="M670" s="228"/>
      <c r="N670" s="229"/>
      <c r="O670" s="229"/>
      <c r="P670" s="229"/>
      <c r="Q670" s="229"/>
      <c r="R670" s="229"/>
      <c r="S670" s="229"/>
      <c r="T670" s="230"/>
      <c r="AT670" s="224" t="s">
        <v>166</v>
      </c>
      <c r="AU670" s="224" t="s">
        <v>82</v>
      </c>
      <c r="AV670" s="12" t="s">
        <v>82</v>
      </c>
      <c r="AW670" s="12" t="s">
        <v>36</v>
      </c>
      <c r="AX670" s="12" t="s">
        <v>73</v>
      </c>
      <c r="AY670" s="224" t="s">
        <v>158</v>
      </c>
    </row>
    <row r="671" spans="2:51" s="12" customFormat="1" ht="13.5">
      <c r="B671" s="223"/>
      <c r="D671" s="216" t="s">
        <v>166</v>
      </c>
      <c r="E671" s="224" t="s">
        <v>5</v>
      </c>
      <c r="F671" s="225" t="s">
        <v>3478</v>
      </c>
      <c r="H671" s="226">
        <v>0.85</v>
      </c>
      <c r="I671" s="227"/>
      <c r="L671" s="223"/>
      <c r="M671" s="228"/>
      <c r="N671" s="229"/>
      <c r="O671" s="229"/>
      <c r="P671" s="229"/>
      <c r="Q671" s="229"/>
      <c r="R671" s="229"/>
      <c r="S671" s="229"/>
      <c r="T671" s="230"/>
      <c r="AT671" s="224" t="s">
        <v>166</v>
      </c>
      <c r="AU671" s="224" t="s">
        <v>82</v>
      </c>
      <c r="AV671" s="12" t="s">
        <v>82</v>
      </c>
      <c r="AW671" s="12" t="s">
        <v>36</v>
      </c>
      <c r="AX671" s="12" t="s">
        <v>73</v>
      </c>
      <c r="AY671" s="224" t="s">
        <v>158</v>
      </c>
    </row>
    <row r="672" spans="2:51" s="12" customFormat="1" ht="13.5">
      <c r="B672" s="223"/>
      <c r="D672" s="216" t="s">
        <v>166</v>
      </c>
      <c r="E672" s="224" t="s">
        <v>5</v>
      </c>
      <c r="F672" s="225" t="s">
        <v>3479</v>
      </c>
      <c r="H672" s="226">
        <v>2</v>
      </c>
      <c r="I672" s="227"/>
      <c r="L672" s="223"/>
      <c r="M672" s="228"/>
      <c r="N672" s="229"/>
      <c r="O672" s="229"/>
      <c r="P672" s="229"/>
      <c r="Q672" s="229"/>
      <c r="R672" s="229"/>
      <c r="S672" s="229"/>
      <c r="T672" s="230"/>
      <c r="AT672" s="224" t="s">
        <v>166</v>
      </c>
      <c r="AU672" s="224" t="s">
        <v>82</v>
      </c>
      <c r="AV672" s="12" t="s">
        <v>82</v>
      </c>
      <c r="AW672" s="12" t="s">
        <v>36</v>
      </c>
      <c r="AX672" s="12" t="s">
        <v>73</v>
      </c>
      <c r="AY672" s="224" t="s">
        <v>158</v>
      </c>
    </row>
    <row r="673" spans="2:51" s="13" customFormat="1" ht="13.5">
      <c r="B673" s="231"/>
      <c r="D673" s="216" t="s">
        <v>166</v>
      </c>
      <c r="E673" s="232" t="s">
        <v>5</v>
      </c>
      <c r="F673" s="233" t="s">
        <v>169</v>
      </c>
      <c r="H673" s="234">
        <v>3.65</v>
      </c>
      <c r="I673" s="235"/>
      <c r="L673" s="231"/>
      <c r="M673" s="236"/>
      <c r="N673" s="237"/>
      <c r="O673" s="237"/>
      <c r="P673" s="237"/>
      <c r="Q673" s="237"/>
      <c r="R673" s="237"/>
      <c r="S673" s="237"/>
      <c r="T673" s="238"/>
      <c r="AT673" s="232" t="s">
        <v>166</v>
      </c>
      <c r="AU673" s="232" t="s">
        <v>82</v>
      </c>
      <c r="AV673" s="13" t="s">
        <v>88</v>
      </c>
      <c r="AW673" s="13" t="s">
        <v>36</v>
      </c>
      <c r="AX673" s="13" t="s">
        <v>78</v>
      </c>
      <c r="AY673" s="232" t="s">
        <v>158</v>
      </c>
    </row>
    <row r="674" spans="2:65" s="1" customFormat="1" ht="38.25" customHeight="1">
      <c r="B674" s="202"/>
      <c r="C674" s="203" t="s">
        <v>1125</v>
      </c>
      <c r="D674" s="203" t="s">
        <v>160</v>
      </c>
      <c r="E674" s="204" t="s">
        <v>3480</v>
      </c>
      <c r="F674" s="205" t="s">
        <v>3481</v>
      </c>
      <c r="G674" s="206" t="s">
        <v>1305</v>
      </c>
      <c r="H674" s="257"/>
      <c r="I674" s="208"/>
      <c r="J674" s="209">
        <f>ROUND(I674*H674,2)</f>
        <v>0</v>
      </c>
      <c r="K674" s="205" t="s">
        <v>164</v>
      </c>
      <c r="L674" s="47"/>
      <c r="M674" s="210" t="s">
        <v>5</v>
      </c>
      <c r="N674" s="211" t="s">
        <v>44</v>
      </c>
      <c r="O674" s="48"/>
      <c r="P674" s="212">
        <f>O674*H674</f>
        <v>0</v>
      </c>
      <c r="Q674" s="212">
        <v>0</v>
      </c>
      <c r="R674" s="212">
        <f>Q674*H674</f>
        <v>0</v>
      </c>
      <c r="S674" s="212">
        <v>0</v>
      </c>
      <c r="T674" s="213">
        <f>S674*H674</f>
        <v>0</v>
      </c>
      <c r="AR674" s="25" t="s">
        <v>255</v>
      </c>
      <c r="AT674" s="25" t="s">
        <v>160</v>
      </c>
      <c r="AU674" s="25" t="s">
        <v>82</v>
      </c>
      <c r="AY674" s="25" t="s">
        <v>158</v>
      </c>
      <c r="BE674" s="214">
        <f>IF(N674="základní",J674,0)</f>
        <v>0</v>
      </c>
      <c r="BF674" s="214">
        <f>IF(N674="snížená",J674,0)</f>
        <v>0</v>
      </c>
      <c r="BG674" s="214">
        <f>IF(N674="zákl. přenesená",J674,0)</f>
        <v>0</v>
      </c>
      <c r="BH674" s="214">
        <f>IF(N674="sníž. přenesená",J674,0)</f>
        <v>0</v>
      </c>
      <c r="BI674" s="214">
        <f>IF(N674="nulová",J674,0)</f>
        <v>0</v>
      </c>
      <c r="BJ674" s="25" t="s">
        <v>78</v>
      </c>
      <c r="BK674" s="214">
        <f>ROUND(I674*H674,2)</f>
        <v>0</v>
      </c>
      <c r="BL674" s="25" t="s">
        <v>255</v>
      </c>
      <c r="BM674" s="25" t="s">
        <v>3482</v>
      </c>
    </row>
    <row r="675" spans="2:63" s="10" customFormat="1" ht="29.85" customHeight="1">
      <c r="B675" s="189"/>
      <c r="D675" s="190" t="s">
        <v>72</v>
      </c>
      <c r="E675" s="200" t="s">
        <v>1744</v>
      </c>
      <c r="F675" s="200" t="s">
        <v>1745</v>
      </c>
      <c r="I675" s="192"/>
      <c r="J675" s="201">
        <f>BK675</f>
        <v>0</v>
      </c>
      <c r="L675" s="189"/>
      <c r="M675" s="194"/>
      <c r="N675" s="195"/>
      <c r="O675" s="195"/>
      <c r="P675" s="196">
        <f>SUM(P676:P680)</f>
        <v>0</v>
      </c>
      <c r="Q675" s="195"/>
      <c r="R675" s="196">
        <f>SUM(R676:R680)</f>
        <v>0</v>
      </c>
      <c r="S675" s="195"/>
      <c r="T675" s="197">
        <f>SUM(T676:T680)</f>
        <v>0</v>
      </c>
      <c r="AR675" s="190" t="s">
        <v>82</v>
      </c>
      <c r="AT675" s="198" t="s">
        <v>72</v>
      </c>
      <c r="AU675" s="198" t="s">
        <v>78</v>
      </c>
      <c r="AY675" s="190" t="s">
        <v>158</v>
      </c>
      <c r="BK675" s="199">
        <f>SUM(BK676:BK680)</f>
        <v>0</v>
      </c>
    </row>
    <row r="676" spans="2:65" s="1" customFormat="1" ht="25.5" customHeight="1">
      <c r="B676" s="202"/>
      <c r="C676" s="203" t="s">
        <v>1129</v>
      </c>
      <c r="D676" s="203" t="s">
        <v>160</v>
      </c>
      <c r="E676" s="204" t="s">
        <v>3483</v>
      </c>
      <c r="F676" s="205" t="s">
        <v>3484</v>
      </c>
      <c r="G676" s="206" t="s">
        <v>163</v>
      </c>
      <c r="H676" s="207">
        <v>121.32</v>
      </c>
      <c r="I676" s="208"/>
      <c r="J676" s="209">
        <f>ROUND(I676*H676,2)</f>
        <v>0</v>
      </c>
      <c r="K676" s="205" t="s">
        <v>164</v>
      </c>
      <c r="L676" s="47"/>
      <c r="M676" s="210" t="s">
        <v>5</v>
      </c>
      <c r="N676" s="211" t="s">
        <v>44</v>
      </c>
      <c r="O676" s="48"/>
      <c r="P676" s="212">
        <f>O676*H676</f>
        <v>0</v>
      </c>
      <c r="Q676" s="212">
        <v>0</v>
      </c>
      <c r="R676" s="212">
        <f>Q676*H676</f>
        <v>0</v>
      </c>
      <c r="S676" s="212">
        <v>0</v>
      </c>
      <c r="T676" s="213">
        <f>S676*H676</f>
        <v>0</v>
      </c>
      <c r="AR676" s="25" t="s">
        <v>255</v>
      </c>
      <c r="AT676" s="25" t="s">
        <v>160</v>
      </c>
      <c r="AU676" s="25" t="s">
        <v>82</v>
      </c>
      <c r="AY676" s="25" t="s">
        <v>158</v>
      </c>
      <c r="BE676" s="214">
        <f>IF(N676="základní",J676,0)</f>
        <v>0</v>
      </c>
      <c r="BF676" s="214">
        <f>IF(N676="snížená",J676,0)</f>
        <v>0</v>
      </c>
      <c r="BG676" s="214">
        <f>IF(N676="zákl. přenesená",J676,0)</f>
        <v>0</v>
      </c>
      <c r="BH676" s="214">
        <f>IF(N676="sníž. přenesená",J676,0)</f>
        <v>0</v>
      </c>
      <c r="BI676" s="214">
        <f>IF(N676="nulová",J676,0)</f>
        <v>0</v>
      </c>
      <c r="BJ676" s="25" t="s">
        <v>78</v>
      </c>
      <c r="BK676" s="214">
        <f>ROUND(I676*H676,2)</f>
        <v>0</v>
      </c>
      <c r="BL676" s="25" t="s">
        <v>255</v>
      </c>
      <c r="BM676" s="25" t="s">
        <v>3485</v>
      </c>
    </row>
    <row r="677" spans="2:51" s="11" customFormat="1" ht="13.5">
      <c r="B677" s="215"/>
      <c r="D677" s="216" t="s">
        <v>166</v>
      </c>
      <c r="E677" s="217" t="s">
        <v>5</v>
      </c>
      <c r="F677" s="218" t="s">
        <v>3486</v>
      </c>
      <c r="H677" s="217" t="s">
        <v>5</v>
      </c>
      <c r="I677" s="219"/>
      <c r="L677" s="215"/>
      <c r="M677" s="220"/>
      <c r="N677" s="221"/>
      <c r="O677" s="221"/>
      <c r="P677" s="221"/>
      <c r="Q677" s="221"/>
      <c r="R677" s="221"/>
      <c r="S677" s="221"/>
      <c r="T677" s="222"/>
      <c r="AT677" s="217" t="s">
        <v>166</v>
      </c>
      <c r="AU677" s="217" t="s">
        <v>82</v>
      </c>
      <c r="AV677" s="11" t="s">
        <v>78</v>
      </c>
      <c r="AW677" s="11" t="s">
        <v>36</v>
      </c>
      <c r="AX677" s="11" t="s">
        <v>73</v>
      </c>
      <c r="AY677" s="217" t="s">
        <v>158</v>
      </c>
    </row>
    <row r="678" spans="2:51" s="12" customFormat="1" ht="13.5">
      <c r="B678" s="223"/>
      <c r="D678" s="216" t="s">
        <v>166</v>
      </c>
      <c r="E678" s="224" t="s">
        <v>5</v>
      </c>
      <c r="F678" s="225" t="s">
        <v>3487</v>
      </c>
      <c r="H678" s="226">
        <v>121.32</v>
      </c>
      <c r="I678" s="227"/>
      <c r="L678" s="223"/>
      <c r="M678" s="228"/>
      <c r="N678" s="229"/>
      <c r="O678" s="229"/>
      <c r="P678" s="229"/>
      <c r="Q678" s="229"/>
      <c r="R678" s="229"/>
      <c r="S678" s="229"/>
      <c r="T678" s="230"/>
      <c r="AT678" s="224" t="s">
        <v>166</v>
      </c>
      <c r="AU678" s="224" t="s">
        <v>82</v>
      </c>
      <c r="AV678" s="12" t="s">
        <v>82</v>
      </c>
      <c r="AW678" s="12" t="s">
        <v>36</v>
      </c>
      <c r="AX678" s="12" t="s">
        <v>73</v>
      </c>
      <c r="AY678" s="224" t="s">
        <v>158</v>
      </c>
    </row>
    <row r="679" spans="2:51" s="13" customFormat="1" ht="13.5">
      <c r="B679" s="231"/>
      <c r="D679" s="216" t="s">
        <v>166</v>
      </c>
      <c r="E679" s="232" t="s">
        <v>5</v>
      </c>
      <c r="F679" s="233" t="s">
        <v>169</v>
      </c>
      <c r="H679" s="234">
        <v>121.32</v>
      </c>
      <c r="I679" s="235"/>
      <c r="L679" s="231"/>
      <c r="M679" s="236"/>
      <c r="N679" s="237"/>
      <c r="O679" s="237"/>
      <c r="P679" s="237"/>
      <c r="Q679" s="237"/>
      <c r="R679" s="237"/>
      <c r="S679" s="237"/>
      <c r="T679" s="238"/>
      <c r="AT679" s="232" t="s">
        <v>166</v>
      </c>
      <c r="AU679" s="232" t="s">
        <v>82</v>
      </c>
      <c r="AV679" s="13" t="s">
        <v>88</v>
      </c>
      <c r="AW679" s="13" t="s">
        <v>36</v>
      </c>
      <c r="AX679" s="13" t="s">
        <v>78</v>
      </c>
      <c r="AY679" s="232" t="s">
        <v>158</v>
      </c>
    </row>
    <row r="680" spans="2:65" s="1" customFormat="1" ht="25.5" customHeight="1">
      <c r="B680" s="202"/>
      <c r="C680" s="203" t="s">
        <v>1131</v>
      </c>
      <c r="D680" s="203" t="s">
        <v>160</v>
      </c>
      <c r="E680" s="204" t="s">
        <v>3488</v>
      </c>
      <c r="F680" s="205" t="s">
        <v>3489</v>
      </c>
      <c r="G680" s="206" t="s">
        <v>163</v>
      </c>
      <c r="H680" s="207">
        <v>121.32</v>
      </c>
      <c r="I680" s="208"/>
      <c r="J680" s="209">
        <f>ROUND(I680*H680,2)</f>
        <v>0</v>
      </c>
      <c r="K680" s="205" t="s">
        <v>5</v>
      </c>
      <c r="L680" s="47"/>
      <c r="M680" s="210" t="s">
        <v>5</v>
      </c>
      <c r="N680" s="211" t="s">
        <v>44</v>
      </c>
      <c r="O680" s="48"/>
      <c r="P680" s="212">
        <f>O680*H680</f>
        <v>0</v>
      </c>
      <c r="Q680" s="212">
        <v>0</v>
      </c>
      <c r="R680" s="212">
        <f>Q680*H680</f>
        <v>0</v>
      </c>
      <c r="S680" s="212">
        <v>0</v>
      </c>
      <c r="T680" s="213">
        <f>S680*H680</f>
        <v>0</v>
      </c>
      <c r="AR680" s="25" t="s">
        <v>255</v>
      </c>
      <c r="AT680" s="25" t="s">
        <v>160</v>
      </c>
      <c r="AU680" s="25" t="s">
        <v>82</v>
      </c>
      <c r="AY680" s="25" t="s">
        <v>158</v>
      </c>
      <c r="BE680" s="214">
        <f>IF(N680="základní",J680,0)</f>
        <v>0</v>
      </c>
      <c r="BF680" s="214">
        <f>IF(N680="snížená",J680,0)</f>
        <v>0</v>
      </c>
      <c r="BG680" s="214">
        <f>IF(N680="zákl. přenesená",J680,0)</f>
        <v>0</v>
      </c>
      <c r="BH680" s="214">
        <f>IF(N680="sníž. přenesená",J680,0)</f>
        <v>0</v>
      </c>
      <c r="BI680" s="214">
        <f>IF(N680="nulová",J680,0)</f>
        <v>0</v>
      </c>
      <c r="BJ680" s="25" t="s">
        <v>78</v>
      </c>
      <c r="BK680" s="214">
        <f>ROUND(I680*H680,2)</f>
        <v>0</v>
      </c>
      <c r="BL680" s="25" t="s">
        <v>255</v>
      </c>
      <c r="BM680" s="25" t="s">
        <v>3490</v>
      </c>
    </row>
    <row r="681" spans="2:63" s="10" customFormat="1" ht="29.85" customHeight="1">
      <c r="B681" s="189"/>
      <c r="D681" s="190" t="s">
        <v>72</v>
      </c>
      <c r="E681" s="200" t="s">
        <v>1757</v>
      </c>
      <c r="F681" s="200" t="s">
        <v>1758</v>
      </c>
      <c r="I681" s="192"/>
      <c r="J681" s="201">
        <f>BK681</f>
        <v>0</v>
      </c>
      <c r="L681" s="189"/>
      <c r="M681" s="194"/>
      <c r="N681" s="195"/>
      <c r="O681" s="195"/>
      <c r="P681" s="196">
        <f>SUM(P682:P687)</f>
        <v>0</v>
      </c>
      <c r="Q681" s="195"/>
      <c r="R681" s="196">
        <f>SUM(R682:R687)</f>
        <v>0</v>
      </c>
      <c r="S681" s="195"/>
      <c r="T681" s="197">
        <f>SUM(T682:T687)</f>
        <v>0</v>
      </c>
      <c r="AR681" s="190" t="s">
        <v>82</v>
      </c>
      <c r="AT681" s="198" t="s">
        <v>72</v>
      </c>
      <c r="AU681" s="198" t="s">
        <v>78</v>
      </c>
      <c r="AY681" s="190" t="s">
        <v>158</v>
      </c>
      <c r="BK681" s="199">
        <f>SUM(BK682:BK687)</f>
        <v>0</v>
      </c>
    </row>
    <row r="682" spans="2:65" s="1" customFormat="1" ht="25.5" customHeight="1">
      <c r="B682" s="202"/>
      <c r="C682" s="203" t="s">
        <v>1136</v>
      </c>
      <c r="D682" s="203" t="s">
        <v>160</v>
      </c>
      <c r="E682" s="204" t="s">
        <v>1760</v>
      </c>
      <c r="F682" s="205" t="s">
        <v>1761</v>
      </c>
      <c r="G682" s="206" t="s">
        <v>163</v>
      </c>
      <c r="H682" s="207">
        <v>156.6</v>
      </c>
      <c r="I682" s="208"/>
      <c r="J682" s="209">
        <f>ROUND(I682*H682,2)</f>
        <v>0</v>
      </c>
      <c r="K682" s="205" t="s">
        <v>164</v>
      </c>
      <c r="L682" s="47"/>
      <c r="M682" s="210" t="s">
        <v>5</v>
      </c>
      <c r="N682" s="211" t="s">
        <v>44</v>
      </c>
      <c r="O682" s="48"/>
      <c r="P682" s="212">
        <f>O682*H682</f>
        <v>0</v>
      </c>
      <c r="Q682" s="212">
        <v>0</v>
      </c>
      <c r="R682" s="212">
        <f>Q682*H682</f>
        <v>0</v>
      </c>
      <c r="S682" s="212">
        <v>0</v>
      </c>
      <c r="T682" s="213">
        <f>S682*H682</f>
        <v>0</v>
      </c>
      <c r="AR682" s="25" t="s">
        <v>255</v>
      </c>
      <c r="AT682" s="25" t="s">
        <v>160</v>
      </c>
      <c r="AU682" s="25" t="s">
        <v>82</v>
      </c>
      <c r="AY682" s="25" t="s">
        <v>158</v>
      </c>
      <c r="BE682" s="214">
        <f>IF(N682="základní",J682,0)</f>
        <v>0</v>
      </c>
      <c r="BF682" s="214">
        <f>IF(N682="snížená",J682,0)</f>
        <v>0</v>
      </c>
      <c r="BG682" s="214">
        <f>IF(N682="zákl. přenesená",J682,0)</f>
        <v>0</v>
      </c>
      <c r="BH682" s="214">
        <f>IF(N682="sníž. přenesená",J682,0)</f>
        <v>0</v>
      </c>
      <c r="BI682" s="214">
        <f>IF(N682="nulová",J682,0)</f>
        <v>0</v>
      </c>
      <c r="BJ682" s="25" t="s">
        <v>78</v>
      </c>
      <c r="BK682" s="214">
        <f>ROUND(I682*H682,2)</f>
        <v>0</v>
      </c>
      <c r="BL682" s="25" t="s">
        <v>255</v>
      </c>
      <c r="BM682" s="25" t="s">
        <v>3491</v>
      </c>
    </row>
    <row r="683" spans="2:51" s="11" customFormat="1" ht="13.5">
      <c r="B683" s="215"/>
      <c r="D683" s="216" t="s">
        <v>166</v>
      </c>
      <c r="E683" s="217" t="s">
        <v>5</v>
      </c>
      <c r="F683" s="218" t="s">
        <v>3492</v>
      </c>
      <c r="H683" s="217" t="s">
        <v>5</v>
      </c>
      <c r="I683" s="219"/>
      <c r="L683" s="215"/>
      <c r="M683" s="220"/>
      <c r="N683" s="221"/>
      <c r="O683" s="221"/>
      <c r="P683" s="221"/>
      <c r="Q683" s="221"/>
      <c r="R683" s="221"/>
      <c r="S683" s="221"/>
      <c r="T683" s="222"/>
      <c r="AT683" s="217" t="s">
        <v>166</v>
      </c>
      <c r="AU683" s="217" t="s">
        <v>82</v>
      </c>
      <c r="AV683" s="11" t="s">
        <v>78</v>
      </c>
      <c r="AW683" s="11" t="s">
        <v>36</v>
      </c>
      <c r="AX683" s="11" t="s">
        <v>73</v>
      </c>
      <c r="AY683" s="217" t="s">
        <v>158</v>
      </c>
    </row>
    <row r="684" spans="2:51" s="12" customFormat="1" ht="13.5">
      <c r="B684" s="223"/>
      <c r="D684" s="216" t="s">
        <v>166</v>
      </c>
      <c r="E684" s="224" t="s">
        <v>5</v>
      </c>
      <c r="F684" s="225" t="s">
        <v>3493</v>
      </c>
      <c r="H684" s="226">
        <v>156.6</v>
      </c>
      <c r="I684" s="227"/>
      <c r="L684" s="223"/>
      <c r="M684" s="228"/>
      <c r="N684" s="229"/>
      <c r="O684" s="229"/>
      <c r="P684" s="229"/>
      <c r="Q684" s="229"/>
      <c r="R684" s="229"/>
      <c r="S684" s="229"/>
      <c r="T684" s="230"/>
      <c r="AT684" s="224" t="s">
        <v>166</v>
      </c>
      <c r="AU684" s="224" t="s">
        <v>82</v>
      </c>
      <c r="AV684" s="12" t="s">
        <v>82</v>
      </c>
      <c r="AW684" s="12" t="s">
        <v>36</v>
      </c>
      <c r="AX684" s="12" t="s">
        <v>73</v>
      </c>
      <c r="AY684" s="224" t="s">
        <v>158</v>
      </c>
    </row>
    <row r="685" spans="2:51" s="13" customFormat="1" ht="13.5">
      <c r="B685" s="231"/>
      <c r="D685" s="216" t="s">
        <v>166</v>
      </c>
      <c r="E685" s="232" t="s">
        <v>5</v>
      </c>
      <c r="F685" s="233" t="s">
        <v>169</v>
      </c>
      <c r="H685" s="234">
        <v>156.6</v>
      </c>
      <c r="I685" s="235"/>
      <c r="L685" s="231"/>
      <c r="M685" s="236"/>
      <c r="N685" s="237"/>
      <c r="O685" s="237"/>
      <c r="P685" s="237"/>
      <c r="Q685" s="237"/>
      <c r="R685" s="237"/>
      <c r="S685" s="237"/>
      <c r="T685" s="238"/>
      <c r="AT685" s="232" t="s">
        <v>166</v>
      </c>
      <c r="AU685" s="232" t="s">
        <v>82</v>
      </c>
      <c r="AV685" s="13" t="s">
        <v>88</v>
      </c>
      <c r="AW685" s="13" t="s">
        <v>36</v>
      </c>
      <c r="AX685" s="13" t="s">
        <v>78</v>
      </c>
      <c r="AY685" s="232" t="s">
        <v>158</v>
      </c>
    </row>
    <row r="686" spans="2:65" s="1" customFormat="1" ht="25.5" customHeight="1">
      <c r="B686" s="202"/>
      <c r="C686" s="239" t="s">
        <v>1140</v>
      </c>
      <c r="D686" s="239" t="s">
        <v>245</v>
      </c>
      <c r="E686" s="240" t="s">
        <v>1800</v>
      </c>
      <c r="F686" s="241" t="s">
        <v>1801</v>
      </c>
      <c r="G686" s="242" t="s">
        <v>163</v>
      </c>
      <c r="H686" s="243">
        <v>156.6</v>
      </c>
      <c r="I686" s="244"/>
      <c r="J686" s="245">
        <f>ROUND(I686*H686,2)</f>
        <v>0</v>
      </c>
      <c r="K686" s="241" t="s">
        <v>5</v>
      </c>
      <c r="L686" s="246"/>
      <c r="M686" s="247" t="s">
        <v>5</v>
      </c>
      <c r="N686" s="248" t="s">
        <v>44</v>
      </c>
      <c r="O686" s="48"/>
      <c r="P686" s="212">
        <f>O686*H686</f>
        <v>0</v>
      </c>
      <c r="Q686" s="212">
        <v>0</v>
      </c>
      <c r="R686" s="212">
        <f>Q686*H686</f>
        <v>0</v>
      </c>
      <c r="S686" s="212">
        <v>0</v>
      </c>
      <c r="T686" s="213">
        <f>S686*H686</f>
        <v>0</v>
      </c>
      <c r="AR686" s="25" t="s">
        <v>409</v>
      </c>
      <c r="AT686" s="25" t="s">
        <v>245</v>
      </c>
      <c r="AU686" s="25" t="s">
        <v>82</v>
      </c>
      <c r="AY686" s="25" t="s">
        <v>158</v>
      </c>
      <c r="BE686" s="214">
        <f>IF(N686="základní",J686,0)</f>
        <v>0</v>
      </c>
      <c r="BF686" s="214">
        <f>IF(N686="snížená",J686,0)</f>
        <v>0</v>
      </c>
      <c r="BG686" s="214">
        <f>IF(N686="zákl. přenesená",J686,0)</f>
        <v>0</v>
      </c>
      <c r="BH686" s="214">
        <f>IF(N686="sníž. přenesená",J686,0)</f>
        <v>0</v>
      </c>
      <c r="BI686" s="214">
        <f>IF(N686="nulová",J686,0)</f>
        <v>0</v>
      </c>
      <c r="BJ686" s="25" t="s">
        <v>78</v>
      </c>
      <c r="BK686" s="214">
        <f>ROUND(I686*H686,2)</f>
        <v>0</v>
      </c>
      <c r="BL686" s="25" t="s">
        <v>255</v>
      </c>
      <c r="BM686" s="25" t="s">
        <v>3494</v>
      </c>
    </row>
    <row r="687" spans="2:65" s="1" customFormat="1" ht="38.25" customHeight="1">
      <c r="B687" s="202"/>
      <c r="C687" s="203" t="s">
        <v>1145</v>
      </c>
      <c r="D687" s="203" t="s">
        <v>160</v>
      </c>
      <c r="E687" s="204" t="s">
        <v>3495</v>
      </c>
      <c r="F687" s="205" t="s">
        <v>3496</v>
      </c>
      <c r="G687" s="206" t="s">
        <v>279</v>
      </c>
      <c r="H687" s="207">
        <v>0.204</v>
      </c>
      <c r="I687" s="208"/>
      <c r="J687" s="209">
        <f>ROUND(I687*H687,2)</f>
        <v>0</v>
      </c>
      <c r="K687" s="205" t="s">
        <v>164</v>
      </c>
      <c r="L687" s="47"/>
      <c r="M687" s="210" t="s">
        <v>5</v>
      </c>
      <c r="N687" s="259" t="s">
        <v>44</v>
      </c>
      <c r="O687" s="260"/>
      <c r="P687" s="261">
        <f>O687*H687</f>
        <v>0</v>
      </c>
      <c r="Q687" s="261">
        <v>0</v>
      </c>
      <c r="R687" s="261">
        <f>Q687*H687</f>
        <v>0</v>
      </c>
      <c r="S687" s="261">
        <v>0</v>
      </c>
      <c r="T687" s="262">
        <f>S687*H687</f>
        <v>0</v>
      </c>
      <c r="AR687" s="25" t="s">
        <v>255</v>
      </c>
      <c r="AT687" s="25" t="s">
        <v>160</v>
      </c>
      <c r="AU687" s="25" t="s">
        <v>82</v>
      </c>
      <c r="AY687" s="25" t="s">
        <v>158</v>
      </c>
      <c r="BE687" s="214">
        <f>IF(N687="základní",J687,0)</f>
        <v>0</v>
      </c>
      <c r="BF687" s="214">
        <f>IF(N687="snížená",J687,0)</f>
        <v>0</v>
      </c>
      <c r="BG687" s="214">
        <f>IF(N687="zákl. přenesená",J687,0)</f>
        <v>0</v>
      </c>
      <c r="BH687" s="214">
        <f>IF(N687="sníž. přenesená",J687,0)</f>
        <v>0</v>
      </c>
      <c r="BI687" s="214">
        <f>IF(N687="nulová",J687,0)</f>
        <v>0</v>
      </c>
      <c r="BJ687" s="25" t="s">
        <v>78</v>
      </c>
      <c r="BK687" s="214">
        <f>ROUND(I687*H687,2)</f>
        <v>0</v>
      </c>
      <c r="BL687" s="25" t="s">
        <v>255</v>
      </c>
      <c r="BM687" s="25" t="s">
        <v>3497</v>
      </c>
    </row>
    <row r="688" spans="2:12" s="1" customFormat="1" ht="6.95" customHeight="1">
      <c r="B688" s="68"/>
      <c r="C688" s="69"/>
      <c r="D688" s="69"/>
      <c r="E688" s="69"/>
      <c r="F688" s="69"/>
      <c r="G688" s="69"/>
      <c r="H688" s="69"/>
      <c r="I688" s="153"/>
      <c r="J688" s="69"/>
      <c r="K688" s="69"/>
      <c r="L688" s="47"/>
    </row>
  </sheetData>
  <autoFilter ref="C101:K687"/>
  <mergeCells count="10">
    <mergeCell ref="E7:H7"/>
    <mergeCell ref="E9:H9"/>
    <mergeCell ref="E24:H24"/>
    <mergeCell ref="E45:H45"/>
    <mergeCell ref="E47:H47"/>
    <mergeCell ref="J51:J52"/>
    <mergeCell ref="E92:H92"/>
    <mergeCell ref="E94:H94"/>
    <mergeCell ref="G1:H1"/>
    <mergeCell ref="L2:V2"/>
  </mergeCells>
  <hyperlinks>
    <hyperlink ref="F1:G1" location="C2" display="1) Krycí list soupisu"/>
    <hyperlink ref="G1:H1" location="C54" display="2) Rekapitulace"/>
    <hyperlink ref="J1" location="C10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2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24"/>
      <c r="C1" s="124"/>
      <c r="D1" s="125" t="s">
        <v>1</v>
      </c>
      <c r="E1" s="124"/>
      <c r="F1" s="126" t="s">
        <v>100</v>
      </c>
      <c r="G1" s="126" t="s">
        <v>101</v>
      </c>
      <c r="H1" s="126"/>
      <c r="I1" s="127"/>
      <c r="J1" s="126" t="s">
        <v>102</v>
      </c>
      <c r="K1" s="125" t="s">
        <v>103</v>
      </c>
      <c r="L1" s="126" t="s">
        <v>104</v>
      </c>
      <c r="M1" s="126"/>
      <c r="N1" s="126"/>
      <c r="O1" s="126"/>
      <c r="P1" s="126"/>
      <c r="Q1" s="126"/>
      <c r="R1" s="126"/>
      <c r="S1" s="126"/>
      <c r="T1" s="126"/>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24" t="s">
        <v>8</v>
      </c>
      <c r="AT2" s="25" t="s">
        <v>93</v>
      </c>
    </row>
    <row r="3" spans="2:46" ht="6.95" customHeight="1">
      <c r="B3" s="26"/>
      <c r="C3" s="27"/>
      <c r="D3" s="27"/>
      <c r="E3" s="27"/>
      <c r="F3" s="27"/>
      <c r="G3" s="27"/>
      <c r="H3" s="27"/>
      <c r="I3" s="128"/>
      <c r="J3" s="27"/>
      <c r="K3" s="28"/>
      <c r="AT3" s="25" t="s">
        <v>82</v>
      </c>
    </row>
    <row r="4" spans="2:46" ht="36.95" customHeight="1">
      <c r="B4" s="29"/>
      <c r="C4" s="30"/>
      <c r="D4" s="31" t="s">
        <v>105</v>
      </c>
      <c r="E4" s="30"/>
      <c r="F4" s="30"/>
      <c r="G4" s="30"/>
      <c r="H4" s="30"/>
      <c r="I4" s="129"/>
      <c r="J4" s="30"/>
      <c r="K4" s="32"/>
      <c r="M4" s="33" t="s">
        <v>13</v>
      </c>
      <c r="AT4" s="25" t="s">
        <v>6</v>
      </c>
    </row>
    <row r="5" spans="2:11" ht="6.95" customHeight="1">
      <c r="B5" s="29"/>
      <c r="C5" s="30"/>
      <c r="D5" s="30"/>
      <c r="E5" s="30"/>
      <c r="F5" s="30"/>
      <c r="G5" s="30"/>
      <c r="H5" s="30"/>
      <c r="I5" s="129"/>
      <c r="J5" s="30"/>
      <c r="K5" s="32"/>
    </row>
    <row r="6" spans="2:11" ht="13.5">
      <c r="B6" s="29"/>
      <c r="C6" s="30"/>
      <c r="D6" s="41" t="s">
        <v>19</v>
      </c>
      <c r="E6" s="30"/>
      <c r="F6" s="30"/>
      <c r="G6" s="30"/>
      <c r="H6" s="30"/>
      <c r="I6" s="129"/>
      <c r="J6" s="30"/>
      <c r="K6" s="32"/>
    </row>
    <row r="7" spans="2:11" ht="16.5" customHeight="1">
      <c r="B7" s="29"/>
      <c r="C7" s="30"/>
      <c r="D7" s="30"/>
      <c r="E7" s="130" t="str">
        <f>'Rekapitulace stavby'!K6</f>
        <v>Snižování spotřeby energie - Školský objekt Chabařovická</v>
      </c>
      <c r="F7" s="41"/>
      <c r="G7" s="41"/>
      <c r="H7" s="41"/>
      <c r="I7" s="129"/>
      <c r="J7" s="30"/>
      <c r="K7" s="32"/>
    </row>
    <row r="8" spans="2:11" s="1" customFormat="1" ht="13.5">
      <c r="B8" s="47"/>
      <c r="C8" s="48"/>
      <c r="D8" s="41" t="s">
        <v>106</v>
      </c>
      <c r="E8" s="48"/>
      <c r="F8" s="48"/>
      <c r="G8" s="48"/>
      <c r="H8" s="48"/>
      <c r="I8" s="131"/>
      <c r="J8" s="48"/>
      <c r="K8" s="52"/>
    </row>
    <row r="9" spans="2:11" s="1" customFormat="1" ht="36.95" customHeight="1">
      <c r="B9" s="47"/>
      <c r="C9" s="48"/>
      <c r="D9" s="48"/>
      <c r="E9" s="132" t="s">
        <v>3498</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1" t="s">
        <v>21</v>
      </c>
      <c r="E11" s="48"/>
      <c r="F11" s="36" t="s">
        <v>5</v>
      </c>
      <c r="G11" s="48"/>
      <c r="H11" s="48"/>
      <c r="I11" s="133" t="s">
        <v>23</v>
      </c>
      <c r="J11" s="36" t="s">
        <v>5</v>
      </c>
      <c r="K11" s="52"/>
    </row>
    <row r="12" spans="2:11" s="1" customFormat="1" ht="14.4" customHeight="1">
      <c r="B12" s="47"/>
      <c r="C12" s="48"/>
      <c r="D12" s="41" t="s">
        <v>24</v>
      </c>
      <c r="E12" s="48"/>
      <c r="F12" s="36" t="s">
        <v>25</v>
      </c>
      <c r="G12" s="48"/>
      <c r="H12" s="48"/>
      <c r="I12" s="133" t="s">
        <v>26</v>
      </c>
      <c r="J12" s="134" t="str">
        <f>'Rekapitulace stavby'!AN8</f>
        <v>13.3.2018</v>
      </c>
      <c r="K12" s="52"/>
    </row>
    <row r="13" spans="2:11" s="1" customFormat="1" ht="10.8" customHeight="1">
      <c r="B13" s="47"/>
      <c r="C13" s="48"/>
      <c r="D13" s="48"/>
      <c r="E13" s="48"/>
      <c r="F13" s="48"/>
      <c r="G13" s="48"/>
      <c r="H13" s="48"/>
      <c r="I13" s="131"/>
      <c r="J13" s="48"/>
      <c r="K13" s="52"/>
    </row>
    <row r="14" spans="2:11" s="1" customFormat="1" ht="14.4" customHeight="1">
      <c r="B14" s="47"/>
      <c r="C14" s="48"/>
      <c r="D14" s="41" t="s">
        <v>28</v>
      </c>
      <c r="E14" s="48"/>
      <c r="F14" s="48"/>
      <c r="G14" s="48"/>
      <c r="H14" s="48"/>
      <c r="I14" s="133" t="s">
        <v>29</v>
      </c>
      <c r="J14" s="36" t="s">
        <v>5</v>
      </c>
      <c r="K14" s="52"/>
    </row>
    <row r="15" spans="2:11" s="1" customFormat="1" ht="18" customHeight="1">
      <c r="B15" s="47"/>
      <c r="C15" s="48"/>
      <c r="D15" s="48"/>
      <c r="E15" s="36" t="s">
        <v>30</v>
      </c>
      <c r="F15" s="48"/>
      <c r="G15" s="48"/>
      <c r="H15" s="48"/>
      <c r="I15" s="133" t="s">
        <v>31</v>
      </c>
      <c r="J15" s="36" t="s">
        <v>5</v>
      </c>
      <c r="K15" s="52"/>
    </row>
    <row r="16" spans="2:11" s="1" customFormat="1" ht="6.95" customHeight="1">
      <c r="B16" s="47"/>
      <c r="C16" s="48"/>
      <c r="D16" s="48"/>
      <c r="E16" s="48"/>
      <c r="F16" s="48"/>
      <c r="G16" s="48"/>
      <c r="H16" s="48"/>
      <c r="I16" s="131"/>
      <c r="J16" s="48"/>
      <c r="K16" s="52"/>
    </row>
    <row r="17" spans="2:11" s="1" customFormat="1" ht="14.4" customHeight="1">
      <c r="B17" s="47"/>
      <c r="C17" s="48"/>
      <c r="D17" s="41" t="s">
        <v>32</v>
      </c>
      <c r="E17" s="48"/>
      <c r="F17" s="48"/>
      <c r="G17" s="48"/>
      <c r="H17" s="48"/>
      <c r="I17" s="133" t="s">
        <v>29</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33" t="s">
        <v>31</v>
      </c>
      <c r="J18" s="36"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1" t="s">
        <v>34</v>
      </c>
      <c r="E20" s="48"/>
      <c r="F20" s="48"/>
      <c r="G20" s="48"/>
      <c r="H20" s="48"/>
      <c r="I20" s="133" t="s">
        <v>29</v>
      </c>
      <c r="J20" s="36" t="s">
        <v>5</v>
      </c>
      <c r="K20" s="52"/>
    </row>
    <row r="21" spans="2:11" s="1" customFormat="1" ht="18" customHeight="1">
      <c r="B21" s="47"/>
      <c r="C21" s="48"/>
      <c r="D21" s="48"/>
      <c r="E21" s="36" t="s">
        <v>35</v>
      </c>
      <c r="F21" s="48"/>
      <c r="G21" s="48"/>
      <c r="H21" s="48"/>
      <c r="I21" s="133" t="s">
        <v>31</v>
      </c>
      <c r="J21" s="36" t="s">
        <v>5</v>
      </c>
      <c r="K21" s="52"/>
    </row>
    <row r="22" spans="2:11" s="1" customFormat="1" ht="6.95" customHeight="1">
      <c r="B22" s="47"/>
      <c r="C22" s="48"/>
      <c r="D22" s="48"/>
      <c r="E22" s="48"/>
      <c r="F22" s="48"/>
      <c r="G22" s="48"/>
      <c r="H22" s="48"/>
      <c r="I22" s="131"/>
      <c r="J22" s="48"/>
      <c r="K22" s="52"/>
    </row>
    <row r="23" spans="2:11" s="1" customFormat="1" ht="14.4" customHeight="1">
      <c r="B23" s="47"/>
      <c r="C23" s="48"/>
      <c r="D23" s="41" t="s">
        <v>37</v>
      </c>
      <c r="E23" s="48"/>
      <c r="F23" s="48"/>
      <c r="G23" s="48"/>
      <c r="H23" s="48"/>
      <c r="I23" s="131"/>
      <c r="J23" s="48"/>
      <c r="K23" s="52"/>
    </row>
    <row r="24" spans="2:11" s="6" customFormat="1" ht="57" customHeight="1">
      <c r="B24" s="135"/>
      <c r="C24" s="136"/>
      <c r="D24" s="136"/>
      <c r="E24" s="45" t="s">
        <v>108</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39</v>
      </c>
      <c r="E27" s="48"/>
      <c r="F27" s="48"/>
      <c r="G27" s="48"/>
      <c r="H27" s="48"/>
      <c r="I27" s="131"/>
      <c r="J27" s="142">
        <f>ROUND(J78,2)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41</v>
      </c>
      <c r="G29" s="48"/>
      <c r="H29" s="48"/>
      <c r="I29" s="143" t="s">
        <v>40</v>
      </c>
      <c r="J29" s="53" t="s">
        <v>42</v>
      </c>
      <c r="K29" s="52"/>
    </row>
    <row r="30" spans="2:11" s="1" customFormat="1" ht="14.4" customHeight="1">
      <c r="B30" s="47"/>
      <c r="C30" s="48"/>
      <c r="D30" s="56" t="s">
        <v>43</v>
      </c>
      <c r="E30" s="56" t="s">
        <v>44</v>
      </c>
      <c r="F30" s="144">
        <f>ROUND(SUM(BE78:BE123),2)</f>
        <v>0</v>
      </c>
      <c r="G30" s="48"/>
      <c r="H30" s="48"/>
      <c r="I30" s="145">
        <v>0.21</v>
      </c>
      <c r="J30" s="144">
        <f>ROUND(ROUND((SUM(BE78:BE123)),2)*I30,2)</f>
        <v>0</v>
      </c>
      <c r="K30" s="52"/>
    </row>
    <row r="31" spans="2:11" s="1" customFormat="1" ht="14.4" customHeight="1">
      <c r="B31" s="47"/>
      <c r="C31" s="48"/>
      <c r="D31" s="48"/>
      <c r="E31" s="56" t="s">
        <v>45</v>
      </c>
      <c r="F31" s="144">
        <f>ROUND(SUM(BF78:BF123),2)</f>
        <v>0</v>
      </c>
      <c r="G31" s="48"/>
      <c r="H31" s="48"/>
      <c r="I31" s="145">
        <v>0.15</v>
      </c>
      <c r="J31" s="144">
        <f>ROUND(ROUND((SUM(BF78:BF123)),2)*I31,2)</f>
        <v>0</v>
      </c>
      <c r="K31" s="52"/>
    </row>
    <row r="32" spans="2:11" s="1" customFormat="1" ht="14.4" customHeight="1" hidden="1">
      <c r="B32" s="47"/>
      <c r="C32" s="48"/>
      <c r="D32" s="48"/>
      <c r="E32" s="56" t="s">
        <v>46</v>
      </c>
      <c r="F32" s="144">
        <f>ROUND(SUM(BG78:BG123),2)</f>
        <v>0</v>
      </c>
      <c r="G32" s="48"/>
      <c r="H32" s="48"/>
      <c r="I32" s="145">
        <v>0.21</v>
      </c>
      <c r="J32" s="144">
        <v>0</v>
      </c>
      <c r="K32" s="52"/>
    </row>
    <row r="33" spans="2:11" s="1" customFormat="1" ht="14.4" customHeight="1" hidden="1">
      <c r="B33" s="47"/>
      <c r="C33" s="48"/>
      <c r="D33" s="48"/>
      <c r="E33" s="56" t="s">
        <v>47</v>
      </c>
      <c r="F33" s="144">
        <f>ROUND(SUM(BH78:BH123),2)</f>
        <v>0</v>
      </c>
      <c r="G33" s="48"/>
      <c r="H33" s="48"/>
      <c r="I33" s="145">
        <v>0.15</v>
      </c>
      <c r="J33" s="144">
        <v>0</v>
      </c>
      <c r="K33" s="52"/>
    </row>
    <row r="34" spans="2:11" s="1" customFormat="1" ht="14.4" customHeight="1" hidden="1">
      <c r="B34" s="47"/>
      <c r="C34" s="48"/>
      <c r="D34" s="48"/>
      <c r="E34" s="56" t="s">
        <v>48</v>
      </c>
      <c r="F34" s="144">
        <f>ROUND(SUM(BI78:BI123),2)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49</v>
      </c>
      <c r="E36" s="89"/>
      <c r="F36" s="89"/>
      <c r="G36" s="148" t="s">
        <v>50</v>
      </c>
      <c r="H36" s="149" t="s">
        <v>51</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1" t="s">
        <v>109</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1" t="s">
        <v>19</v>
      </c>
      <c r="D44" s="48"/>
      <c r="E44" s="48"/>
      <c r="F44" s="48"/>
      <c r="G44" s="48"/>
      <c r="H44" s="48"/>
      <c r="I44" s="131"/>
      <c r="J44" s="48"/>
      <c r="K44" s="52"/>
    </row>
    <row r="45" spans="2:11" s="1" customFormat="1" ht="16.5" customHeight="1">
      <c r="B45" s="47"/>
      <c r="C45" s="48"/>
      <c r="D45" s="48"/>
      <c r="E45" s="130" t="str">
        <f>E7</f>
        <v>Snižování spotřeby energie - Školský objekt Chabařovická</v>
      </c>
      <c r="F45" s="41"/>
      <c r="G45" s="41"/>
      <c r="H45" s="41"/>
      <c r="I45" s="131"/>
      <c r="J45" s="48"/>
      <c r="K45" s="52"/>
    </row>
    <row r="46" spans="2:11" s="1" customFormat="1" ht="14.4" customHeight="1">
      <c r="B46" s="47"/>
      <c r="C46" s="41" t="s">
        <v>106</v>
      </c>
      <c r="D46" s="48"/>
      <c r="E46" s="48"/>
      <c r="F46" s="48"/>
      <c r="G46" s="48"/>
      <c r="H46" s="48"/>
      <c r="I46" s="131"/>
      <c r="J46" s="48"/>
      <c r="K46" s="52"/>
    </row>
    <row r="47" spans="2:11" s="1" customFormat="1" ht="17.25" customHeight="1">
      <c r="B47" s="47"/>
      <c r="C47" s="48"/>
      <c r="D47" s="48"/>
      <c r="E47" s="132" t="str">
        <f>E9</f>
        <v>5 - Elektromontáže</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1" t="s">
        <v>24</v>
      </c>
      <c r="D49" s="48"/>
      <c r="E49" s="48"/>
      <c r="F49" s="36" t="str">
        <f>F12</f>
        <v>Chabařovická 1125/4, Praha 8</v>
      </c>
      <c r="G49" s="48"/>
      <c r="H49" s="48"/>
      <c r="I49" s="133" t="s">
        <v>26</v>
      </c>
      <c r="J49" s="134" t="str">
        <f>IF(J12="","",J12)</f>
        <v>13.3.2018</v>
      </c>
      <c r="K49" s="52"/>
    </row>
    <row r="50" spans="2:11" s="1" customFormat="1" ht="6.95" customHeight="1">
      <c r="B50" s="47"/>
      <c r="C50" s="48"/>
      <c r="D50" s="48"/>
      <c r="E50" s="48"/>
      <c r="F50" s="48"/>
      <c r="G50" s="48"/>
      <c r="H50" s="48"/>
      <c r="I50" s="131"/>
      <c r="J50" s="48"/>
      <c r="K50" s="52"/>
    </row>
    <row r="51" spans="2:11" s="1" customFormat="1" ht="13.5">
      <c r="B51" s="47"/>
      <c r="C51" s="41" t="s">
        <v>28</v>
      </c>
      <c r="D51" s="48"/>
      <c r="E51" s="48"/>
      <c r="F51" s="36" t="str">
        <f>E15</f>
        <v xml:space="preserve">Servisní středisko pro správu svěřeného majetku </v>
      </c>
      <c r="G51" s="48"/>
      <c r="H51" s="48"/>
      <c r="I51" s="133" t="s">
        <v>34</v>
      </c>
      <c r="J51" s="45" t="str">
        <f>E21</f>
        <v>Le Nut Group s.r.o.</v>
      </c>
      <c r="K51" s="52"/>
    </row>
    <row r="52" spans="2:11" s="1" customFormat="1" ht="14.4" customHeight="1">
      <c r="B52" s="47"/>
      <c r="C52" s="41" t="s">
        <v>32</v>
      </c>
      <c r="D52" s="48"/>
      <c r="E52" s="48"/>
      <c r="F52" s="36"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110</v>
      </c>
      <c r="D54" s="146"/>
      <c r="E54" s="146"/>
      <c r="F54" s="146"/>
      <c r="G54" s="146"/>
      <c r="H54" s="146"/>
      <c r="I54" s="158"/>
      <c r="J54" s="159" t="s">
        <v>111</v>
      </c>
      <c r="K54" s="160"/>
    </row>
    <row r="55" spans="2:11" s="1" customFormat="1" ht="10.3" customHeight="1">
      <c r="B55" s="47"/>
      <c r="C55" s="48"/>
      <c r="D55" s="48"/>
      <c r="E55" s="48"/>
      <c r="F55" s="48"/>
      <c r="G55" s="48"/>
      <c r="H55" s="48"/>
      <c r="I55" s="131"/>
      <c r="J55" s="48"/>
      <c r="K55" s="52"/>
    </row>
    <row r="56" spans="2:47" s="1" customFormat="1" ht="29.25" customHeight="1">
      <c r="B56" s="47"/>
      <c r="C56" s="161" t="s">
        <v>112</v>
      </c>
      <c r="D56" s="48"/>
      <c r="E56" s="48"/>
      <c r="F56" s="48"/>
      <c r="G56" s="48"/>
      <c r="H56" s="48"/>
      <c r="I56" s="131"/>
      <c r="J56" s="142">
        <f>J78</f>
        <v>0</v>
      </c>
      <c r="K56" s="52"/>
      <c r="AU56" s="25" t="s">
        <v>113</v>
      </c>
    </row>
    <row r="57" spans="2:11" s="7" customFormat="1" ht="24.95" customHeight="1">
      <c r="B57" s="162"/>
      <c r="C57" s="163"/>
      <c r="D57" s="164" t="s">
        <v>126</v>
      </c>
      <c r="E57" s="165"/>
      <c r="F57" s="165"/>
      <c r="G57" s="165"/>
      <c r="H57" s="165"/>
      <c r="I57" s="166"/>
      <c r="J57" s="167">
        <f>J79</f>
        <v>0</v>
      </c>
      <c r="K57" s="168"/>
    </row>
    <row r="58" spans="2:11" s="8" customFormat="1" ht="19.9" customHeight="1">
      <c r="B58" s="169"/>
      <c r="C58" s="170"/>
      <c r="D58" s="171" t="s">
        <v>131</v>
      </c>
      <c r="E58" s="172"/>
      <c r="F58" s="172"/>
      <c r="G58" s="172"/>
      <c r="H58" s="172"/>
      <c r="I58" s="173"/>
      <c r="J58" s="174">
        <f>J80</f>
        <v>0</v>
      </c>
      <c r="K58" s="175"/>
    </row>
    <row r="59" spans="2:11" s="1" customFormat="1" ht="21.8" customHeight="1">
      <c r="B59" s="47"/>
      <c r="C59" s="48"/>
      <c r="D59" s="48"/>
      <c r="E59" s="48"/>
      <c r="F59" s="48"/>
      <c r="G59" s="48"/>
      <c r="H59" s="48"/>
      <c r="I59" s="131"/>
      <c r="J59" s="48"/>
      <c r="K59" s="52"/>
    </row>
    <row r="60" spans="2:11" s="1" customFormat="1" ht="6.95" customHeight="1">
      <c r="B60" s="68"/>
      <c r="C60" s="69"/>
      <c r="D60" s="69"/>
      <c r="E60" s="69"/>
      <c r="F60" s="69"/>
      <c r="G60" s="69"/>
      <c r="H60" s="69"/>
      <c r="I60" s="153"/>
      <c r="J60" s="69"/>
      <c r="K60" s="70"/>
    </row>
    <row r="64" spans="2:12" s="1" customFormat="1" ht="6.95" customHeight="1">
      <c r="B64" s="71"/>
      <c r="C64" s="72"/>
      <c r="D64" s="72"/>
      <c r="E64" s="72"/>
      <c r="F64" s="72"/>
      <c r="G64" s="72"/>
      <c r="H64" s="72"/>
      <c r="I64" s="154"/>
      <c r="J64" s="72"/>
      <c r="K64" s="72"/>
      <c r="L64" s="47"/>
    </row>
    <row r="65" spans="2:12" s="1" customFormat="1" ht="36.95" customHeight="1">
      <c r="B65" s="47"/>
      <c r="C65" s="73" t="s">
        <v>142</v>
      </c>
      <c r="I65" s="176"/>
      <c r="L65" s="47"/>
    </row>
    <row r="66" spans="2:12" s="1" customFormat="1" ht="6.95" customHeight="1">
      <c r="B66" s="47"/>
      <c r="I66" s="176"/>
      <c r="L66" s="47"/>
    </row>
    <row r="67" spans="2:12" s="1" customFormat="1" ht="14.4" customHeight="1">
      <c r="B67" s="47"/>
      <c r="C67" s="75" t="s">
        <v>19</v>
      </c>
      <c r="I67" s="176"/>
      <c r="L67" s="47"/>
    </row>
    <row r="68" spans="2:12" s="1" customFormat="1" ht="16.5" customHeight="1">
      <c r="B68" s="47"/>
      <c r="E68" s="177" t="str">
        <f>E7</f>
        <v>Snižování spotřeby energie - Školský objekt Chabařovická</v>
      </c>
      <c r="F68" s="75"/>
      <c r="G68" s="75"/>
      <c r="H68" s="75"/>
      <c r="I68" s="176"/>
      <c r="L68" s="47"/>
    </row>
    <row r="69" spans="2:12" s="1" customFormat="1" ht="14.4" customHeight="1">
      <c r="B69" s="47"/>
      <c r="C69" s="75" t="s">
        <v>106</v>
      </c>
      <c r="I69" s="176"/>
      <c r="L69" s="47"/>
    </row>
    <row r="70" spans="2:12" s="1" customFormat="1" ht="17.25" customHeight="1">
      <c r="B70" s="47"/>
      <c r="E70" s="78" t="str">
        <f>E9</f>
        <v>5 - Elektromontáže</v>
      </c>
      <c r="F70" s="1"/>
      <c r="G70" s="1"/>
      <c r="H70" s="1"/>
      <c r="I70" s="176"/>
      <c r="L70" s="47"/>
    </row>
    <row r="71" spans="2:12" s="1" customFormat="1" ht="6.95" customHeight="1">
      <c r="B71" s="47"/>
      <c r="I71" s="176"/>
      <c r="L71" s="47"/>
    </row>
    <row r="72" spans="2:12" s="1" customFormat="1" ht="18" customHeight="1">
      <c r="B72" s="47"/>
      <c r="C72" s="75" t="s">
        <v>24</v>
      </c>
      <c r="F72" s="178" t="str">
        <f>F12</f>
        <v>Chabařovická 1125/4, Praha 8</v>
      </c>
      <c r="I72" s="179" t="s">
        <v>26</v>
      </c>
      <c r="J72" s="80" t="str">
        <f>IF(J12="","",J12)</f>
        <v>13.3.2018</v>
      </c>
      <c r="L72" s="47"/>
    </row>
    <row r="73" spans="2:12" s="1" customFormat="1" ht="6.95" customHeight="1">
      <c r="B73" s="47"/>
      <c r="I73" s="176"/>
      <c r="L73" s="47"/>
    </row>
    <row r="74" spans="2:12" s="1" customFormat="1" ht="13.5">
      <c r="B74" s="47"/>
      <c r="C74" s="75" t="s">
        <v>28</v>
      </c>
      <c r="F74" s="178" t="str">
        <f>E15</f>
        <v xml:space="preserve">Servisní středisko pro správu svěřeného majetku </v>
      </c>
      <c r="I74" s="179" t="s">
        <v>34</v>
      </c>
      <c r="J74" s="178" t="str">
        <f>E21</f>
        <v>Le Nut Group s.r.o.</v>
      </c>
      <c r="L74" s="47"/>
    </row>
    <row r="75" spans="2:12" s="1" customFormat="1" ht="14.4" customHeight="1">
      <c r="B75" s="47"/>
      <c r="C75" s="75" t="s">
        <v>32</v>
      </c>
      <c r="F75" s="178" t="str">
        <f>IF(E18="","",E18)</f>
        <v/>
      </c>
      <c r="I75" s="176"/>
      <c r="L75" s="47"/>
    </row>
    <row r="76" spans="2:12" s="1" customFormat="1" ht="10.3" customHeight="1">
      <c r="B76" s="47"/>
      <c r="I76" s="176"/>
      <c r="L76" s="47"/>
    </row>
    <row r="77" spans="2:20" s="9" customFormat="1" ht="29.25" customHeight="1">
      <c r="B77" s="180"/>
      <c r="C77" s="181" t="s">
        <v>143</v>
      </c>
      <c r="D77" s="182" t="s">
        <v>58</v>
      </c>
      <c r="E77" s="182" t="s">
        <v>54</v>
      </c>
      <c r="F77" s="182" t="s">
        <v>144</v>
      </c>
      <c r="G77" s="182" t="s">
        <v>145</v>
      </c>
      <c r="H77" s="182" t="s">
        <v>146</v>
      </c>
      <c r="I77" s="183" t="s">
        <v>147</v>
      </c>
      <c r="J77" s="182" t="s">
        <v>111</v>
      </c>
      <c r="K77" s="184" t="s">
        <v>148</v>
      </c>
      <c r="L77" s="180"/>
      <c r="M77" s="93" t="s">
        <v>149</v>
      </c>
      <c r="N77" s="94" t="s">
        <v>43</v>
      </c>
      <c r="O77" s="94" t="s">
        <v>150</v>
      </c>
      <c r="P77" s="94" t="s">
        <v>151</v>
      </c>
      <c r="Q77" s="94" t="s">
        <v>152</v>
      </c>
      <c r="R77" s="94" t="s">
        <v>153</v>
      </c>
      <c r="S77" s="94" t="s">
        <v>154</v>
      </c>
      <c r="T77" s="95" t="s">
        <v>155</v>
      </c>
    </row>
    <row r="78" spans="2:63" s="1" customFormat="1" ht="29.25" customHeight="1">
      <c r="B78" s="47"/>
      <c r="C78" s="97" t="s">
        <v>112</v>
      </c>
      <c r="I78" s="176"/>
      <c r="J78" s="185">
        <f>BK78</f>
        <v>0</v>
      </c>
      <c r="L78" s="47"/>
      <c r="M78" s="96"/>
      <c r="N78" s="83"/>
      <c r="O78" s="83"/>
      <c r="P78" s="186">
        <f>P79</f>
        <v>0</v>
      </c>
      <c r="Q78" s="83"/>
      <c r="R78" s="186">
        <f>R79</f>
        <v>0</v>
      </c>
      <c r="S78" s="83"/>
      <c r="T78" s="187">
        <f>T79</f>
        <v>0</v>
      </c>
      <c r="AT78" s="25" t="s">
        <v>72</v>
      </c>
      <c r="AU78" s="25" t="s">
        <v>113</v>
      </c>
      <c r="BK78" s="188">
        <f>BK79</f>
        <v>0</v>
      </c>
    </row>
    <row r="79" spans="2:63" s="10" customFormat="1" ht="37.4" customHeight="1">
      <c r="B79" s="189"/>
      <c r="D79" s="190" t="s">
        <v>72</v>
      </c>
      <c r="E79" s="191" t="s">
        <v>1029</v>
      </c>
      <c r="F79" s="191" t="s">
        <v>1030</v>
      </c>
      <c r="I79" s="192"/>
      <c r="J79" s="193">
        <f>BK79</f>
        <v>0</v>
      </c>
      <c r="L79" s="189"/>
      <c r="M79" s="194"/>
      <c r="N79" s="195"/>
      <c r="O79" s="195"/>
      <c r="P79" s="196">
        <f>P80</f>
        <v>0</v>
      </c>
      <c r="Q79" s="195"/>
      <c r="R79" s="196">
        <f>R80</f>
        <v>0</v>
      </c>
      <c r="S79" s="195"/>
      <c r="T79" s="197">
        <f>T80</f>
        <v>0</v>
      </c>
      <c r="AR79" s="190" t="s">
        <v>78</v>
      </c>
      <c r="AT79" s="198" t="s">
        <v>72</v>
      </c>
      <c r="AU79" s="198" t="s">
        <v>73</v>
      </c>
      <c r="AY79" s="190" t="s">
        <v>158</v>
      </c>
      <c r="BK79" s="199">
        <f>BK80</f>
        <v>0</v>
      </c>
    </row>
    <row r="80" spans="2:63" s="10" customFormat="1" ht="19.9" customHeight="1">
      <c r="B80" s="189"/>
      <c r="D80" s="190" t="s">
        <v>72</v>
      </c>
      <c r="E80" s="200" t="s">
        <v>1284</v>
      </c>
      <c r="F80" s="200" t="s">
        <v>92</v>
      </c>
      <c r="I80" s="192"/>
      <c r="J80" s="201">
        <f>BK80</f>
        <v>0</v>
      </c>
      <c r="L80" s="189"/>
      <c r="M80" s="194"/>
      <c r="N80" s="195"/>
      <c r="O80" s="195"/>
      <c r="P80" s="196">
        <f>SUM(P81:P123)</f>
        <v>0</v>
      </c>
      <c r="Q80" s="195"/>
      <c r="R80" s="196">
        <f>SUM(R81:R123)</f>
        <v>0</v>
      </c>
      <c r="S80" s="195"/>
      <c r="T80" s="197">
        <f>SUM(T81:T123)</f>
        <v>0</v>
      </c>
      <c r="AR80" s="190" t="s">
        <v>78</v>
      </c>
      <c r="AT80" s="198" t="s">
        <v>72</v>
      </c>
      <c r="AU80" s="198" t="s">
        <v>78</v>
      </c>
      <c r="AY80" s="190" t="s">
        <v>158</v>
      </c>
      <c r="BK80" s="199">
        <f>SUM(BK81:BK123)</f>
        <v>0</v>
      </c>
    </row>
    <row r="81" spans="2:65" s="1" customFormat="1" ht="25.5" customHeight="1">
      <c r="B81" s="202"/>
      <c r="C81" s="203" t="s">
        <v>78</v>
      </c>
      <c r="D81" s="203" t="s">
        <v>160</v>
      </c>
      <c r="E81" s="204" t="s">
        <v>3499</v>
      </c>
      <c r="F81" s="205" t="s">
        <v>3500</v>
      </c>
      <c r="G81" s="206" t="s">
        <v>3501</v>
      </c>
      <c r="H81" s="207">
        <v>1</v>
      </c>
      <c r="I81" s="208"/>
      <c r="J81" s="209">
        <f>ROUND(I81*H81,2)</f>
        <v>0</v>
      </c>
      <c r="K81" s="205" t="s">
        <v>5</v>
      </c>
      <c r="L81" s="47"/>
      <c r="M81" s="210" t="s">
        <v>5</v>
      </c>
      <c r="N81" s="211" t="s">
        <v>44</v>
      </c>
      <c r="O81" s="48"/>
      <c r="P81" s="212">
        <f>O81*H81</f>
        <v>0</v>
      </c>
      <c r="Q81" s="212">
        <v>0</v>
      </c>
      <c r="R81" s="212">
        <f>Q81*H81</f>
        <v>0</v>
      </c>
      <c r="S81" s="212">
        <v>0</v>
      </c>
      <c r="T81" s="213">
        <f>S81*H81</f>
        <v>0</v>
      </c>
      <c r="AR81" s="25" t="s">
        <v>88</v>
      </c>
      <c r="AT81" s="25" t="s">
        <v>160</v>
      </c>
      <c r="AU81" s="25" t="s">
        <v>82</v>
      </c>
      <c r="AY81" s="25" t="s">
        <v>158</v>
      </c>
      <c r="BE81" s="214">
        <f>IF(N81="základní",J81,0)</f>
        <v>0</v>
      </c>
      <c r="BF81" s="214">
        <f>IF(N81="snížená",J81,0)</f>
        <v>0</v>
      </c>
      <c r="BG81" s="214">
        <f>IF(N81="zákl. přenesená",J81,0)</f>
        <v>0</v>
      </c>
      <c r="BH81" s="214">
        <f>IF(N81="sníž. přenesená",J81,0)</f>
        <v>0</v>
      </c>
      <c r="BI81" s="214">
        <f>IF(N81="nulová",J81,0)</f>
        <v>0</v>
      </c>
      <c r="BJ81" s="25" t="s">
        <v>78</v>
      </c>
      <c r="BK81" s="214">
        <f>ROUND(I81*H81,2)</f>
        <v>0</v>
      </c>
      <c r="BL81" s="25" t="s">
        <v>88</v>
      </c>
      <c r="BM81" s="25" t="s">
        <v>3502</v>
      </c>
    </row>
    <row r="82" spans="2:65" s="1" customFormat="1" ht="25.5" customHeight="1">
      <c r="B82" s="202"/>
      <c r="C82" s="203" t="s">
        <v>82</v>
      </c>
      <c r="D82" s="203" t="s">
        <v>160</v>
      </c>
      <c r="E82" s="204" t="s">
        <v>3503</v>
      </c>
      <c r="F82" s="205" t="s">
        <v>3504</v>
      </c>
      <c r="G82" s="206" t="s">
        <v>3501</v>
      </c>
      <c r="H82" s="207">
        <v>1</v>
      </c>
      <c r="I82" s="208"/>
      <c r="J82" s="209">
        <f>ROUND(I82*H82,2)</f>
        <v>0</v>
      </c>
      <c r="K82" s="205" t="s">
        <v>5</v>
      </c>
      <c r="L82" s="47"/>
      <c r="M82" s="210" t="s">
        <v>5</v>
      </c>
      <c r="N82" s="211" t="s">
        <v>44</v>
      </c>
      <c r="O82" s="48"/>
      <c r="P82" s="212">
        <f>O82*H82</f>
        <v>0</v>
      </c>
      <c r="Q82" s="212">
        <v>0</v>
      </c>
      <c r="R82" s="212">
        <f>Q82*H82</f>
        <v>0</v>
      </c>
      <c r="S82" s="212">
        <v>0</v>
      </c>
      <c r="T82" s="213">
        <f>S82*H82</f>
        <v>0</v>
      </c>
      <c r="AR82" s="25" t="s">
        <v>88</v>
      </c>
      <c r="AT82" s="25" t="s">
        <v>160</v>
      </c>
      <c r="AU82" s="25" t="s">
        <v>82</v>
      </c>
      <c r="AY82" s="25" t="s">
        <v>158</v>
      </c>
      <c r="BE82" s="214">
        <f>IF(N82="základní",J82,0)</f>
        <v>0</v>
      </c>
      <c r="BF82" s="214">
        <f>IF(N82="snížená",J82,0)</f>
        <v>0</v>
      </c>
      <c r="BG82" s="214">
        <f>IF(N82="zákl. přenesená",J82,0)</f>
        <v>0</v>
      </c>
      <c r="BH82" s="214">
        <f>IF(N82="sníž. přenesená",J82,0)</f>
        <v>0</v>
      </c>
      <c r="BI82" s="214">
        <f>IF(N82="nulová",J82,0)</f>
        <v>0</v>
      </c>
      <c r="BJ82" s="25" t="s">
        <v>78</v>
      </c>
      <c r="BK82" s="214">
        <f>ROUND(I82*H82,2)</f>
        <v>0</v>
      </c>
      <c r="BL82" s="25" t="s">
        <v>88</v>
      </c>
      <c r="BM82" s="25" t="s">
        <v>3505</v>
      </c>
    </row>
    <row r="83" spans="2:65" s="1" customFormat="1" ht="16.5" customHeight="1">
      <c r="B83" s="202"/>
      <c r="C83" s="203" t="s">
        <v>85</v>
      </c>
      <c r="D83" s="203" t="s">
        <v>160</v>
      </c>
      <c r="E83" s="204" t="s">
        <v>3506</v>
      </c>
      <c r="F83" s="205" t="s">
        <v>3507</v>
      </c>
      <c r="G83" s="206" t="s">
        <v>3501</v>
      </c>
      <c r="H83" s="207">
        <v>15</v>
      </c>
      <c r="I83" s="208"/>
      <c r="J83" s="209">
        <f>ROUND(I83*H83,2)</f>
        <v>0</v>
      </c>
      <c r="K83" s="205" t="s">
        <v>5</v>
      </c>
      <c r="L83" s="47"/>
      <c r="M83" s="210" t="s">
        <v>5</v>
      </c>
      <c r="N83" s="211" t="s">
        <v>44</v>
      </c>
      <c r="O83" s="48"/>
      <c r="P83" s="212">
        <f>O83*H83</f>
        <v>0</v>
      </c>
      <c r="Q83" s="212">
        <v>0</v>
      </c>
      <c r="R83" s="212">
        <f>Q83*H83</f>
        <v>0</v>
      </c>
      <c r="S83" s="212">
        <v>0</v>
      </c>
      <c r="T83" s="213">
        <f>S83*H83</f>
        <v>0</v>
      </c>
      <c r="AR83" s="25" t="s">
        <v>88</v>
      </c>
      <c r="AT83" s="25" t="s">
        <v>160</v>
      </c>
      <c r="AU83" s="25" t="s">
        <v>82</v>
      </c>
      <c r="AY83" s="25" t="s">
        <v>158</v>
      </c>
      <c r="BE83" s="214">
        <f>IF(N83="základní",J83,0)</f>
        <v>0</v>
      </c>
      <c r="BF83" s="214">
        <f>IF(N83="snížená",J83,0)</f>
        <v>0</v>
      </c>
      <c r="BG83" s="214">
        <f>IF(N83="zákl. přenesená",J83,0)</f>
        <v>0</v>
      </c>
      <c r="BH83" s="214">
        <f>IF(N83="sníž. přenesená",J83,0)</f>
        <v>0</v>
      </c>
      <c r="BI83" s="214">
        <f>IF(N83="nulová",J83,0)</f>
        <v>0</v>
      </c>
      <c r="BJ83" s="25" t="s">
        <v>78</v>
      </c>
      <c r="BK83" s="214">
        <f>ROUND(I83*H83,2)</f>
        <v>0</v>
      </c>
      <c r="BL83" s="25" t="s">
        <v>88</v>
      </c>
      <c r="BM83" s="25" t="s">
        <v>3508</v>
      </c>
    </row>
    <row r="84" spans="2:65" s="1" customFormat="1" ht="16.5" customHeight="1">
      <c r="B84" s="202"/>
      <c r="C84" s="203" t="s">
        <v>88</v>
      </c>
      <c r="D84" s="203" t="s">
        <v>160</v>
      </c>
      <c r="E84" s="204" t="s">
        <v>3509</v>
      </c>
      <c r="F84" s="205" t="s">
        <v>3510</v>
      </c>
      <c r="G84" s="206" t="s">
        <v>3501</v>
      </c>
      <c r="H84" s="207">
        <v>6</v>
      </c>
      <c r="I84" s="208"/>
      <c r="J84" s="209">
        <f>ROUND(I84*H84,2)</f>
        <v>0</v>
      </c>
      <c r="K84" s="205" t="s">
        <v>5</v>
      </c>
      <c r="L84" s="47"/>
      <c r="M84" s="210" t="s">
        <v>5</v>
      </c>
      <c r="N84" s="211" t="s">
        <v>44</v>
      </c>
      <c r="O84" s="48"/>
      <c r="P84" s="212">
        <f>O84*H84</f>
        <v>0</v>
      </c>
      <c r="Q84" s="212">
        <v>0</v>
      </c>
      <c r="R84" s="212">
        <f>Q84*H84</f>
        <v>0</v>
      </c>
      <c r="S84" s="212">
        <v>0</v>
      </c>
      <c r="T84" s="213">
        <f>S84*H84</f>
        <v>0</v>
      </c>
      <c r="AR84" s="25" t="s">
        <v>88</v>
      </c>
      <c r="AT84" s="25" t="s">
        <v>160</v>
      </c>
      <c r="AU84" s="25" t="s">
        <v>82</v>
      </c>
      <c r="AY84" s="25" t="s">
        <v>158</v>
      </c>
      <c r="BE84" s="214">
        <f>IF(N84="základní",J84,0)</f>
        <v>0</v>
      </c>
      <c r="BF84" s="214">
        <f>IF(N84="snížená",J84,0)</f>
        <v>0</v>
      </c>
      <c r="BG84" s="214">
        <f>IF(N84="zákl. přenesená",J84,0)</f>
        <v>0</v>
      </c>
      <c r="BH84" s="214">
        <f>IF(N84="sníž. přenesená",J84,0)</f>
        <v>0</v>
      </c>
      <c r="BI84" s="214">
        <f>IF(N84="nulová",J84,0)</f>
        <v>0</v>
      </c>
      <c r="BJ84" s="25" t="s">
        <v>78</v>
      </c>
      <c r="BK84" s="214">
        <f>ROUND(I84*H84,2)</f>
        <v>0</v>
      </c>
      <c r="BL84" s="25" t="s">
        <v>88</v>
      </c>
      <c r="BM84" s="25" t="s">
        <v>3511</v>
      </c>
    </row>
    <row r="85" spans="2:65" s="1" customFormat="1" ht="16.5" customHeight="1">
      <c r="B85" s="202"/>
      <c r="C85" s="203" t="s">
        <v>91</v>
      </c>
      <c r="D85" s="203" t="s">
        <v>160</v>
      </c>
      <c r="E85" s="204" t="s">
        <v>3512</v>
      </c>
      <c r="F85" s="205" t="s">
        <v>3513</v>
      </c>
      <c r="G85" s="206" t="s">
        <v>3501</v>
      </c>
      <c r="H85" s="207">
        <v>6</v>
      </c>
      <c r="I85" s="208"/>
      <c r="J85" s="209">
        <f>ROUND(I85*H85,2)</f>
        <v>0</v>
      </c>
      <c r="K85" s="205" t="s">
        <v>5</v>
      </c>
      <c r="L85" s="47"/>
      <c r="M85" s="210" t="s">
        <v>5</v>
      </c>
      <c r="N85" s="211" t="s">
        <v>44</v>
      </c>
      <c r="O85" s="48"/>
      <c r="P85" s="212">
        <f>O85*H85</f>
        <v>0</v>
      </c>
      <c r="Q85" s="212">
        <v>0</v>
      </c>
      <c r="R85" s="212">
        <f>Q85*H85</f>
        <v>0</v>
      </c>
      <c r="S85" s="212">
        <v>0</v>
      </c>
      <c r="T85" s="213">
        <f>S85*H85</f>
        <v>0</v>
      </c>
      <c r="AR85" s="25" t="s">
        <v>88</v>
      </c>
      <c r="AT85" s="25" t="s">
        <v>160</v>
      </c>
      <c r="AU85" s="25" t="s">
        <v>82</v>
      </c>
      <c r="AY85" s="25" t="s">
        <v>158</v>
      </c>
      <c r="BE85" s="214">
        <f>IF(N85="základní",J85,0)</f>
        <v>0</v>
      </c>
      <c r="BF85" s="214">
        <f>IF(N85="snížená",J85,0)</f>
        <v>0</v>
      </c>
      <c r="BG85" s="214">
        <f>IF(N85="zákl. přenesená",J85,0)</f>
        <v>0</v>
      </c>
      <c r="BH85" s="214">
        <f>IF(N85="sníž. přenesená",J85,0)</f>
        <v>0</v>
      </c>
      <c r="BI85" s="214">
        <f>IF(N85="nulová",J85,0)</f>
        <v>0</v>
      </c>
      <c r="BJ85" s="25" t="s">
        <v>78</v>
      </c>
      <c r="BK85" s="214">
        <f>ROUND(I85*H85,2)</f>
        <v>0</v>
      </c>
      <c r="BL85" s="25" t="s">
        <v>88</v>
      </c>
      <c r="BM85" s="25" t="s">
        <v>3514</v>
      </c>
    </row>
    <row r="86" spans="2:65" s="1" customFormat="1" ht="16.5" customHeight="1">
      <c r="B86" s="202"/>
      <c r="C86" s="203" t="s">
        <v>94</v>
      </c>
      <c r="D86" s="203" t="s">
        <v>160</v>
      </c>
      <c r="E86" s="204" t="s">
        <v>3515</v>
      </c>
      <c r="F86" s="205" t="s">
        <v>3516</v>
      </c>
      <c r="G86" s="206" t="s">
        <v>825</v>
      </c>
      <c r="H86" s="207">
        <v>6</v>
      </c>
      <c r="I86" s="208"/>
      <c r="J86" s="209">
        <f>ROUND(I86*H86,2)</f>
        <v>0</v>
      </c>
      <c r="K86" s="205" t="s">
        <v>5</v>
      </c>
      <c r="L86" s="47"/>
      <c r="M86" s="210" t="s">
        <v>5</v>
      </c>
      <c r="N86" s="211" t="s">
        <v>44</v>
      </c>
      <c r="O86" s="48"/>
      <c r="P86" s="212">
        <f>O86*H86</f>
        <v>0</v>
      </c>
      <c r="Q86" s="212">
        <v>0</v>
      </c>
      <c r="R86" s="212">
        <f>Q86*H86</f>
        <v>0</v>
      </c>
      <c r="S86" s="212">
        <v>0</v>
      </c>
      <c r="T86" s="213">
        <f>S86*H86</f>
        <v>0</v>
      </c>
      <c r="AR86" s="25" t="s">
        <v>88</v>
      </c>
      <c r="AT86" s="25" t="s">
        <v>160</v>
      </c>
      <c r="AU86" s="25" t="s">
        <v>82</v>
      </c>
      <c r="AY86" s="25" t="s">
        <v>158</v>
      </c>
      <c r="BE86" s="214">
        <f>IF(N86="základní",J86,0)</f>
        <v>0</v>
      </c>
      <c r="BF86" s="214">
        <f>IF(N86="snížená",J86,0)</f>
        <v>0</v>
      </c>
      <c r="BG86" s="214">
        <f>IF(N86="zákl. přenesená",J86,0)</f>
        <v>0</v>
      </c>
      <c r="BH86" s="214">
        <f>IF(N86="sníž. přenesená",J86,0)</f>
        <v>0</v>
      </c>
      <c r="BI86" s="214">
        <f>IF(N86="nulová",J86,0)</f>
        <v>0</v>
      </c>
      <c r="BJ86" s="25" t="s">
        <v>78</v>
      </c>
      <c r="BK86" s="214">
        <f>ROUND(I86*H86,2)</f>
        <v>0</v>
      </c>
      <c r="BL86" s="25" t="s">
        <v>88</v>
      </c>
      <c r="BM86" s="25" t="s">
        <v>3517</v>
      </c>
    </row>
    <row r="87" spans="2:65" s="1" customFormat="1" ht="16.5" customHeight="1">
      <c r="B87" s="202"/>
      <c r="C87" s="203" t="s">
        <v>200</v>
      </c>
      <c r="D87" s="203" t="s">
        <v>160</v>
      </c>
      <c r="E87" s="204" t="s">
        <v>3518</v>
      </c>
      <c r="F87" s="205" t="s">
        <v>3519</v>
      </c>
      <c r="G87" s="206" t="s">
        <v>3501</v>
      </c>
      <c r="H87" s="207">
        <v>390</v>
      </c>
      <c r="I87" s="208"/>
      <c r="J87" s="209">
        <f>ROUND(I87*H87,2)</f>
        <v>0</v>
      </c>
      <c r="K87" s="205" t="s">
        <v>5</v>
      </c>
      <c r="L87" s="47"/>
      <c r="M87" s="210" t="s">
        <v>5</v>
      </c>
      <c r="N87" s="211" t="s">
        <v>44</v>
      </c>
      <c r="O87" s="48"/>
      <c r="P87" s="212">
        <f>O87*H87</f>
        <v>0</v>
      </c>
      <c r="Q87" s="212">
        <v>0</v>
      </c>
      <c r="R87" s="212">
        <f>Q87*H87</f>
        <v>0</v>
      </c>
      <c r="S87" s="212">
        <v>0</v>
      </c>
      <c r="T87" s="213">
        <f>S87*H87</f>
        <v>0</v>
      </c>
      <c r="AR87" s="25" t="s">
        <v>88</v>
      </c>
      <c r="AT87" s="25" t="s">
        <v>160</v>
      </c>
      <c r="AU87" s="25" t="s">
        <v>82</v>
      </c>
      <c r="AY87" s="25" t="s">
        <v>158</v>
      </c>
      <c r="BE87" s="214">
        <f>IF(N87="základní",J87,0)</f>
        <v>0</v>
      </c>
      <c r="BF87" s="214">
        <f>IF(N87="snížená",J87,0)</f>
        <v>0</v>
      </c>
      <c r="BG87" s="214">
        <f>IF(N87="zákl. přenesená",J87,0)</f>
        <v>0</v>
      </c>
      <c r="BH87" s="214">
        <f>IF(N87="sníž. přenesená",J87,0)</f>
        <v>0</v>
      </c>
      <c r="BI87" s="214">
        <f>IF(N87="nulová",J87,0)</f>
        <v>0</v>
      </c>
      <c r="BJ87" s="25" t="s">
        <v>78</v>
      </c>
      <c r="BK87" s="214">
        <f>ROUND(I87*H87,2)</f>
        <v>0</v>
      </c>
      <c r="BL87" s="25" t="s">
        <v>88</v>
      </c>
      <c r="BM87" s="25" t="s">
        <v>3520</v>
      </c>
    </row>
    <row r="88" spans="2:65" s="1" customFormat="1" ht="16.5" customHeight="1">
      <c r="B88" s="202"/>
      <c r="C88" s="203" t="s">
        <v>204</v>
      </c>
      <c r="D88" s="203" t="s">
        <v>160</v>
      </c>
      <c r="E88" s="204" t="s">
        <v>3521</v>
      </c>
      <c r="F88" s="205" t="s">
        <v>3522</v>
      </c>
      <c r="G88" s="206" t="s">
        <v>3501</v>
      </c>
      <c r="H88" s="207">
        <v>550</v>
      </c>
      <c r="I88" s="208"/>
      <c r="J88" s="209">
        <f>ROUND(I88*H88,2)</f>
        <v>0</v>
      </c>
      <c r="K88" s="205" t="s">
        <v>5</v>
      </c>
      <c r="L88" s="47"/>
      <c r="M88" s="210" t="s">
        <v>5</v>
      </c>
      <c r="N88" s="211" t="s">
        <v>44</v>
      </c>
      <c r="O88" s="48"/>
      <c r="P88" s="212">
        <f>O88*H88</f>
        <v>0</v>
      </c>
      <c r="Q88" s="212">
        <v>0</v>
      </c>
      <c r="R88" s="212">
        <f>Q88*H88</f>
        <v>0</v>
      </c>
      <c r="S88" s="212">
        <v>0</v>
      </c>
      <c r="T88" s="213">
        <f>S88*H88</f>
        <v>0</v>
      </c>
      <c r="AR88" s="25" t="s">
        <v>88</v>
      </c>
      <c r="AT88" s="25" t="s">
        <v>160</v>
      </c>
      <c r="AU88" s="25" t="s">
        <v>82</v>
      </c>
      <c r="AY88" s="25" t="s">
        <v>158</v>
      </c>
      <c r="BE88" s="214">
        <f>IF(N88="základní",J88,0)</f>
        <v>0</v>
      </c>
      <c r="BF88" s="214">
        <f>IF(N88="snížená",J88,0)</f>
        <v>0</v>
      </c>
      <c r="BG88" s="214">
        <f>IF(N88="zákl. přenesená",J88,0)</f>
        <v>0</v>
      </c>
      <c r="BH88" s="214">
        <f>IF(N88="sníž. přenesená",J88,0)</f>
        <v>0</v>
      </c>
      <c r="BI88" s="214">
        <f>IF(N88="nulová",J88,0)</f>
        <v>0</v>
      </c>
      <c r="BJ88" s="25" t="s">
        <v>78</v>
      </c>
      <c r="BK88" s="214">
        <f>ROUND(I88*H88,2)</f>
        <v>0</v>
      </c>
      <c r="BL88" s="25" t="s">
        <v>88</v>
      </c>
      <c r="BM88" s="25" t="s">
        <v>3523</v>
      </c>
    </row>
    <row r="89" spans="2:65" s="1" customFormat="1" ht="16.5" customHeight="1">
      <c r="B89" s="202"/>
      <c r="C89" s="203" t="s">
        <v>211</v>
      </c>
      <c r="D89" s="203" t="s">
        <v>160</v>
      </c>
      <c r="E89" s="204" t="s">
        <v>3524</v>
      </c>
      <c r="F89" s="205" t="s">
        <v>3525</v>
      </c>
      <c r="G89" s="206" t="s">
        <v>3501</v>
      </c>
      <c r="H89" s="207">
        <v>250</v>
      </c>
      <c r="I89" s="208"/>
      <c r="J89" s="209">
        <f>ROUND(I89*H89,2)</f>
        <v>0</v>
      </c>
      <c r="K89" s="205" t="s">
        <v>5</v>
      </c>
      <c r="L89" s="47"/>
      <c r="M89" s="210" t="s">
        <v>5</v>
      </c>
      <c r="N89" s="211" t="s">
        <v>44</v>
      </c>
      <c r="O89" s="48"/>
      <c r="P89" s="212">
        <f>O89*H89</f>
        <v>0</v>
      </c>
      <c r="Q89" s="212">
        <v>0</v>
      </c>
      <c r="R89" s="212">
        <f>Q89*H89</f>
        <v>0</v>
      </c>
      <c r="S89" s="212">
        <v>0</v>
      </c>
      <c r="T89" s="213">
        <f>S89*H89</f>
        <v>0</v>
      </c>
      <c r="AR89" s="25" t="s">
        <v>88</v>
      </c>
      <c r="AT89" s="25" t="s">
        <v>160</v>
      </c>
      <c r="AU89" s="25" t="s">
        <v>82</v>
      </c>
      <c r="AY89" s="25" t="s">
        <v>158</v>
      </c>
      <c r="BE89" s="214">
        <f>IF(N89="základní",J89,0)</f>
        <v>0</v>
      </c>
      <c r="BF89" s="214">
        <f>IF(N89="snížená",J89,0)</f>
        <v>0</v>
      </c>
      <c r="BG89" s="214">
        <f>IF(N89="zákl. přenesená",J89,0)</f>
        <v>0</v>
      </c>
      <c r="BH89" s="214">
        <f>IF(N89="sníž. přenesená",J89,0)</f>
        <v>0</v>
      </c>
      <c r="BI89" s="214">
        <f>IF(N89="nulová",J89,0)</f>
        <v>0</v>
      </c>
      <c r="BJ89" s="25" t="s">
        <v>78</v>
      </c>
      <c r="BK89" s="214">
        <f>ROUND(I89*H89,2)</f>
        <v>0</v>
      </c>
      <c r="BL89" s="25" t="s">
        <v>88</v>
      </c>
      <c r="BM89" s="25" t="s">
        <v>3526</v>
      </c>
    </row>
    <row r="90" spans="2:65" s="1" customFormat="1" ht="16.5" customHeight="1">
      <c r="B90" s="202"/>
      <c r="C90" s="203" t="s">
        <v>216</v>
      </c>
      <c r="D90" s="203" t="s">
        <v>160</v>
      </c>
      <c r="E90" s="204" t="s">
        <v>3527</v>
      </c>
      <c r="F90" s="205" t="s">
        <v>3528</v>
      </c>
      <c r="G90" s="206" t="s">
        <v>3501</v>
      </c>
      <c r="H90" s="207">
        <v>11</v>
      </c>
      <c r="I90" s="208"/>
      <c r="J90" s="209">
        <f>ROUND(I90*H90,2)</f>
        <v>0</v>
      </c>
      <c r="K90" s="205" t="s">
        <v>5</v>
      </c>
      <c r="L90" s="47"/>
      <c r="M90" s="210" t="s">
        <v>5</v>
      </c>
      <c r="N90" s="211" t="s">
        <v>44</v>
      </c>
      <c r="O90" s="48"/>
      <c r="P90" s="212">
        <f>O90*H90</f>
        <v>0</v>
      </c>
      <c r="Q90" s="212">
        <v>0</v>
      </c>
      <c r="R90" s="212">
        <f>Q90*H90</f>
        <v>0</v>
      </c>
      <c r="S90" s="212">
        <v>0</v>
      </c>
      <c r="T90" s="213">
        <f>S90*H90</f>
        <v>0</v>
      </c>
      <c r="AR90" s="25" t="s">
        <v>88</v>
      </c>
      <c r="AT90" s="25" t="s">
        <v>160</v>
      </c>
      <c r="AU90" s="25" t="s">
        <v>82</v>
      </c>
      <c r="AY90" s="25" t="s">
        <v>158</v>
      </c>
      <c r="BE90" s="214">
        <f>IF(N90="základní",J90,0)</f>
        <v>0</v>
      </c>
      <c r="BF90" s="214">
        <f>IF(N90="snížená",J90,0)</f>
        <v>0</v>
      </c>
      <c r="BG90" s="214">
        <f>IF(N90="zákl. přenesená",J90,0)</f>
        <v>0</v>
      </c>
      <c r="BH90" s="214">
        <f>IF(N90="sníž. přenesená",J90,0)</f>
        <v>0</v>
      </c>
      <c r="BI90" s="214">
        <f>IF(N90="nulová",J90,0)</f>
        <v>0</v>
      </c>
      <c r="BJ90" s="25" t="s">
        <v>78</v>
      </c>
      <c r="BK90" s="214">
        <f>ROUND(I90*H90,2)</f>
        <v>0</v>
      </c>
      <c r="BL90" s="25" t="s">
        <v>88</v>
      </c>
      <c r="BM90" s="25" t="s">
        <v>3529</v>
      </c>
    </row>
    <row r="91" spans="2:65" s="1" customFormat="1" ht="16.5" customHeight="1">
      <c r="B91" s="202"/>
      <c r="C91" s="203" t="s">
        <v>223</v>
      </c>
      <c r="D91" s="203" t="s">
        <v>160</v>
      </c>
      <c r="E91" s="204" t="s">
        <v>3530</v>
      </c>
      <c r="F91" s="205" t="s">
        <v>3531</v>
      </c>
      <c r="G91" s="206" t="s">
        <v>3501</v>
      </c>
      <c r="H91" s="207">
        <v>59</v>
      </c>
      <c r="I91" s="208"/>
      <c r="J91" s="209">
        <f>ROUND(I91*H91,2)</f>
        <v>0</v>
      </c>
      <c r="K91" s="205" t="s">
        <v>5</v>
      </c>
      <c r="L91" s="47"/>
      <c r="M91" s="210" t="s">
        <v>5</v>
      </c>
      <c r="N91" s="211" t="s">
        <v>44</v>
      </c>
      <c r="O91" s="48"/>
      <c r="P91" s="212">
        <f>O91*H91</f>
        <v>0</v>
      </c>
      <c r="Q91" s="212">
        <v>0</v>
      </c>
      <c r="R91" s="212">
        <f>Q91*H91</f>
        <v>0</v>
      </c>
      <c r="S91" s="212">
        <v>0</v>
      </c>
      <c r="T91" s="213">
        <f>S91*H91</f>
        <v>0</v>
      </c>
      <c r="AR91" s="25" t="s">
        <v>88</v>
      </c>
      <c r="AT91" s="25" t="s">
        <v>160</v>
      </c>
      <c r="AU91" s="25" t="s">
        <v>82</v>
      </c>
      <c r="AY91" s="25" t="s">
        <v>158</v>
      </c>
      <c r="BE91" s="214">
        <f>IF(N91="základní",J91,0)</f>
        <v>0</v>
      </c>
      <c r="BF91" s="214">
        <f>IF(N91="snížená",J91,0)</f>
        <v>0</v>
      </c>
      <c r="BG91" s="214">
        <f>IF(N91="zákl. přenesená",J91,0)</f>
        <v>0</v>
      </c>
      <c r="BH91" s="214">
        <f>IF(N91="sníž. přenesená",J91,0)</f>
        <v>0</v>
      </c>
      <c r="BI91" s="214">
        <f>IF(N91="nulová",J91,0)</f>
        <v>0</v>
      </c>
      <c r="BJ91" s="25" t="s">
        <v>78</v>
      </c>
      <c r="BK91" s="214">
        <f>ROUND(I91*H91,2)</f>
        <v>0</v>
      </c>
      <c r="BL91" s="25" t="s">
        <v>88</v>
      </c>
      <c r="BM91" s="25" t="s">
        <v>3532</v>
      </c>
    </row>
    <row r="92" spans="2:65" s="1" customFormat="1" ht="16.5" customHeight="1">
      <c r="B92" s="202"/>
      <c r="C92" s="203" t="s">
        <v>229</v>
      </c>
      <c r="D92" s="203" t="s">
        <v>160</v>
      </c>
      <c r="E92" s="204" t="s">
        <v>3533</v>
      </c>
      <c r="F92" s="205" t="s">
        <v>3534</v>
      </c>
      <c r="G92" s="206" t="s">
        <v>825</v>
      </c>
      <c r="H92" s="207">
        <v>1</v>
      </c>
      <c r="I92" s="208"/>
      <c r="J92" s="209">
        <f>ROUND(I92*H92,2)</f>
        <v>0</v>
      </c>
      <c r="K92" s="205" t="s">
        <v>5</v>
      </c>
      <c r="L92" s="47"/>
      <c r="M92" s="210" t="s">
        <v>5</v>
      </c>
      <c r="N92" s="211" t="s">
        <v>44</v>
      </c>
      <c r="O92" s="48"/>
      <c r="P92" s="212">
        <f>O92*H92</f>
        <v>0</v>
      </c>
      <c r="Q92" s="212">
        <v>0</v>
      </c>
      <c r="R92" s="212">
        <f>Q92*H92</f>
        <v>0</v>
      </c>
      <c r="S92" s="212">
        <v>0</v>
      </c>
      <c r="T92" s="213">
        <f>S92*H92</f>
        <v>0</v>
      </c>
      <c r="AR92" s="25" t="s">
        <v>88</v>
      </c>
      <c r="AT92" s="25" t="s">
        <v>160</v>
      </c>
      <c r="AU92" s="25" t="s">
        <v>82</v>
      </c>
      <c r="AY92" s="25" t="s">
        <v>158</v>
      </c>
      <c r="BE92" s="214">
        <f>IF(N92="základní",J92,0)</f>
        <v>0</v>
      </c>
      <c r="BF92" s="214">
        <f>IF(N92="snížená",J92,0)</f>
        <v>0</v>
      </c>
      <c r="BG92" s="214">
        <f>IF(N92="zákl. přenesená",J92,0)</f>
        <v>0</v>
      </c>
      <c r="BH92" s="214">
        <f>IF(N92="sníž. přenesená",J92,0)</f>
        <v>0</v>
      </c>
      <c r="BI92" s="214">
        <f>IF(N92="nulová",J92,0)</f>
        <v>0</v>
      </c>
      <c r="BJ92" s="25" t="s">
        <v>78</v>
      </c>
      <c r="BK92" s="214">
        <f>ROUND(I92*H92,2)</f>
        <v>0</v>
      </c>
      <c r="BL92" s="25" t="s">
        <v>88</v>
      </c>
      <c r="BM92" s="25" t="s">
        <v>3535</v>
      </c>
    </row>
    <row r="93" spans="2:65" s="1" customFormat="1" ht="16.5" customHeight="1">
      <c r="B93" s="202"/>
      <c r="C93" s="203" t="s">
        <v>237</v>
      </c>
      <c r="D93" s="203" t="s">
        <v>160</v>
      </c>
      <c r="E93" s="204" t="s">
        <v>3536</v>
      </c>
      <c r="F93" s="205" t="s">
        <v>3537</v>
      </c>
      <c r="G93" s="206" t="s">
        <v>3501</v>
      </c>
      <c r="H93" s="207">
        <v>59</v>
      </c>
      <c r="I93" s="208"/>
      <c r="J93" s="209">
        <f>ROUND(I93*H93,2)</f>
        <v>0</v>
      </c>
      <c r="K93" s="205" t="s">
        <v>5</v>
      </c>
      <c r="L93" s="47"/>
      <c r="M93" s="210" t="s">
        <v>5</v>
      </c>
      <c r="N93" s="211" t="s">
        <v>44</v>
      </c>
      <c r="O93" s="48"/>
      <c r="P93" s="212">
        <f>O93*H93</f>
        <v>0</v>
      </c>
      <c r="Q93" s="212">
        <v>0</v>
      </c>
      <c r="R93" s="212">
        <f>Q93*H93</f>
        <v>0</v>
      </c>
      <c r="S93" s="212">
        <v>0</v>
      </c>
      <c r="T93" s="213">
        <f>S93*H93</f>
        <v>0</v>
      </c>
      <c r="AR93" s="25" t="s">
        <v>88</v>
      </c>
      <c r="AT93" s="25" t="s">
        <v>160</v>
      </c>
      <c r="AU93" s="25" t="s">
        <v>82</v>
      </c>
      <c r="AY93" s="25" t="s">
        <v>158</v>
      </c>
      <c r="BE93" s="214">
        <f>IF(N93="základní",J93,0)</f>
        <v>0</v>
      </c>
      <c r="BF93" s="214">
        <f>IF(N93="snížená",J93,0)</f>
        <v>0</v>
      </c>
      <c r="BG93" s="214">
        <f>IF(N93="zákl. přenesená",J93,0)</f>
        <v>0</v>
      </c>
      <c r="BH93" s="214">
        <f>IF(N93="sníž. přenesená",J93,0)</f>
        <v>0</v>
      </c>
      <c r="BI93" s="214">
        <f>IF(N93="nulová",J93,0)</f>
        <v>0</v>
      </c>
      <c r="BJ93" s="25" t="s">
        <v>78</v>
      </c>
      <c r="BK93" s="214">
        <f>ROUND(I93*H93,2)</f>
        <v>0</v>
      </c>
      <c r="BL93" s="25" t="s">
        <v>88</v>
      </c>
      <c r="BM93" s="25" t="s">
        <v>3538</v>
      </c>
    </row>
    <row r="94" spans="2:65" s="1" customFormat="1" ht="16.5" customHeight="1">
      <c r="B94" s="202"/>
      <c r="C94" s="203" t="s">
        <v>244</v>
      </c>
      <c r="D94" s="203" t="s">
        <v>160</v>
      </c>
      <c r="E94" s="204" t="s">
        <v>3539</v>
      </c>
      <c r="F94" s="205" t="s">
        <v>3540</v>
      </c>
      <c r="G94" s="206" t="s">
        <v>3501</v>
      </c>
      <c r="H94" s="207">
        <v>80</v>
      </c>
      <c r="I94" s="208"/>
      <c r="J94" s="209">
        <f>ROUND(I94*H94,2)</f>
        <v>0</v>
      </c>
      <c r="K94" s="205" t="s">
        <v>5</v>
      </c>
      <c r="L94" s="47"/>
      <c r="M94" s="210" t="s">
        <v>5</v>
      </c>
      <c r="N94" s="211" t="s">
        <v>44</v>
      </c>
      <c r="O94" s="48"/>
      <c r="P94" s="212">
        <f>O94*H94</f>
        <v>0</v>
      </c>
      <c r="Q94" s="212">
        <v>0</v>
      </c>
      <c r="R94" s="212">
        <f>Q94*H94</f>
        <v>0</v>
      </c>
      <c r="S94" s="212">
        <v>0</v>
      </c>
      <c r="T94" s="213">
        <f>S94*H94</f>
        <v>0</v>
      </c>
      <c r="AR94" s="25" t="s">
        <v>88</v>
      </c>
      <c r="AT94" s="25" t="s">
        <v>160</v>
      </c>
      <c r="AU94" s="25" t="s">
        <v>82</v>
      </c>
      <c r="AY94" s="25" t="s">
        <v>158</v>
      </c>
      <c r="BE94" s="214">
        <f>IF(N94="základní",J94,0)</f>
        <v>0</v>
      </c>
      <c r="BF94" s="214">
        <f>IF(N94="snížená",J94,0)</f>
        <v>0</v>
      </c>
      <c r="BG94" s="214">
        <f>IF(N94="zákl. přenesená",J94,0)</f>
        <v>0</v>
      </c>
      <c r="BH94" s="214">
        <f>IF(N94="sníž. přenesená",J94,0)</f>
        <v>0</v>
      </c>
      <c r="BI94" s="214">
        <f>IF(N94="nulová",J94,0)</f>
        <v>0</v>
      </c>
      <c r="BJ94" s="25" t="s">
        <v>78</v>
      </c>
      <c r="BK94" s="214">
        <f>ROUND(I94*H94,2)</f>
        <v>0</v>
      </c>
      <c r="BL94" s="25" t="s">
        <v>88</v>
      </c>
      <c r="BM94" s="25" t="s">
        <v>3541</v>
      </c>
    </row>
    <row r="95" spans="2:65" s="1" customFormat="1" ht="16.5" customHeight="1">
      <c r="B95" s="202"/>
      <c r="C95" s="203" t="s">
        <v>11</v>
      </c>
      <c r="D95" s="203" t="s">
        <v>160</v>
      </c>
      <c r="E95" s="204" t="s">
        <v>3542</v>
      </c>
      <c r="F95" s="205" t="s">
        <v>3543</v>
      </c>
      <c r="G95" s="206" t="s">
        <v>3501</v>
      </c>
      <c r="H95" s="207">
        <v>53</v>
      </c>
      <c r="I95" s="208"/>
      <c r="J95" s="209">
        <f>ROUND(I95*H95,2)</f>
        <v>0</v>
      </c>
      <c r="K95" s="205" t="s">
        <v>5</v>
      </c>
      <c r="L95" s="47"/>
      <c r="M95" s="210" t="s">
        <v>5</v>
      </c>
      <c r="N95" s="211" t="s">
        <v>44</v>
      </c>
      <c r="O95" s="48"/>
      <c r="P95" s="212">
        <f>O95*H95</f>
        <v>0</v>
      </c>
      <c r="Q95" s="212">
        <v>0</v>
      </c>
      <c r="R95" s="212">
        <f>Q95*H95</f>
        <v>0</v>
      </c>
      <c r="S95" s="212">
        <v>0</v>
      </c>
      <c r="T95" s="213">
        <f>S95*H95</f>
        <v>0</v>
      </c>
      <c r="AR95" s="25" t="s">
        <v>88</v>
      </c>
      <c r="AT95" s="25" t="s">
        <v>160</v>
      </c>
      <c r="AU95" s="25" t="s">
        <v>82</v>
      </c>
      <c r="AY95" s="25" t="s">
        <v>158</v>
      </c>
      <c r="BE95" s="214">
        <f>IF(N95="základní",J95,0)</f>
        <v>0</v>
      </c>
      <c r="BF95" s="214">
        <f>IF(N95="snížená",J95,0)</f>
        <v>0</v>
      </c>
      <c r="BG95" s="214">
        <f>IF(N95="zákl. přenesená",J95,0)</f>
        <v>0</v>
      </c>
      <c r="BH95" s="214">
        <f>IF(N95="sníž. přenesená",J95,0)</f>
        <v>0</v>
      </c>
      <c r="BI95" s="214">
        <f>IF(N95="nulová",J95,0)</f>
        <v>0</v>
      </c>
      <c r="BJ95" s="25" t="s">
        <v>78</v>
      </c>
      <c r="BK95" s="214">
        <f>ROUND(I95*H95,2)</f>
        <v>0</v>
      </c>
      <c r="BL95" s="25" t="s">
        <v>88</v>
      </c>
      <c r="BM95" s="25" t="s">
        <v>3544</v>
      </c>
    </row>
    <row r="96" spans="2:65" s="1" customFormat="1" ht="16.5" customHeight="1">
      <c r="B96" s="202"/>
      <c r="C96" s="203" t="s">
        <v>255</v>
      </c>
      <c r="D96" s="203" t="s">
        <v>160</v>
      </c>
      <c r="E96" s="204" t="s">
        <v>3545</v>
      </c>
      <c r="F96" s="205" t="s">
        <v>3546</v>
      </c>
      <c r="G96" s="206" t="s">
        <v>3501</v>
      </c>
      <c r="H96" s="207">
        <v>53</v>
      </c>
      <c r="I96" s="208"/>
      <c r="J96" s="209">
        <f>ROUND(I96*H96,2)</f>
        <v>0</v>
      </c>
      <c r="K96" s="205" t="s">
        <v>5</v>
      </c>
      <c r="L96" s="47"/>
      <c r="M96" s="210" t="s">
        <v>5</v>
      </c>
      <c r="N96" s="211" t="s">
        <v>44</v>
      </c>
      <c r="O96" s="48"/>
      <c r="P96" s="212">
        <f>O96*H96</f>
        <v>0</v>
      </c>
      <c r="Q96" s="212">
        <v>0</v>
      </c>
      <c r="R96" s="212">
        <f>Q96*H96</f>
        <v>0</v>
      </c>
      <c r="S96" s="212">
        <v>0</v>
      </c>
      <c r="T96" s="213">
        <f>S96*H96</f>
        <v>0</v>
      </c>
      <c r="AR96" s="25" t="s">
        <v>88</v>
      </c>
      <c r="AT96" s="25" t="s">
        <v>160</v>
      </c>
      <c r="AU96" s="25" t="s">
        <v>82</v>
      </c>
      <c r="AY96" s="25" t="s">
        <v>158</v>
      </c>
      <c r="BE96" s="214">
        <f>IF(N96="základní",J96,0)</f>
        <v>0</v>
      </c>
      <c r="BF96" s="214">
        <f>IF(N96="snížená",J96,0)</f>
        <v>0</v>
      </c>
      <c r="BG96" s="214">
        <f>IF(N96="zákl. přenesená",J96,0)</f>
        <v>0</v>
      </c>
      <c r="BH96" s="214">
        <f>IF(N96="sníž. přenesená",J96,0)</f>
        <v>0</v>
      </c>
      <c r="BI96" s="214">
        <f>IF(N96="nulová",J96,0)</f>
        <v>0</v>
      </c>
      <c r="BJ96" s="25" t="s">
        <v>78</v>
      </c>
      <c r="BK96" s="214">
        <f>ROUND(I96*H96,2)</f>
        <v>0</v>
      </c>
      <c r="BL96" s="25" t="s">
        <v>88</v>
      </c>
      <c r="BM96" s="25" t="s">
        <v>3547</v>
      </c>
    </row>
    <row r="97" spans="2:65" s="1" customFormat="1" ht="16.5" customHeight="1">
      <c r="B97" s="202"/>
      <c r="C97" s="203" t="s">
        <v>263</v>
      </c>
      <c r="D97" s="203" t="s">
        <v>160</v>
      </c>
      <c r="E97" s="204" t="s">
        <v>3548</v>
      </c>
      <c r="F97" s="205" t="s">
        <v>3549</v>
      </c>
      <c r="G97" s="206" t="s">
        <v>3501</v>
      </c>
      <c r="H97" s="207">
        <v>106</v>
      </c>
      <c r="I97" s="208"/>
      <c r="J97" s="209">
        <f>ROUND(I97*H97,2)</f>
        <v>0</v>
      </c>
      <c r="K97" s="205" t="s">
        <v>5</v>
      </c>
      <c r="L97" s="47"/>
      <c r="M97" s="210" t="s">
        <v>5</v>
      </c>
      <c r="N97" s="211" t="s">
        <v>44</v>
      </c>
      <c r="O97" s="48"/>
      <c r="P97" s="212">
        <f>O97*H97</f>
        <v>0</v>
      </c>
      <c r="Q97" s="212">
        <v>0</v>
      </c>
      <c r="R97" s="212">
        <f>Q97*H97</f>
        <v>0</v>
      </c>
      <c r="S97" s="212">
        <v>0</v>
      </c>
      <c r="T97" s="213">
        <f>S97*H97</f>
        <v>0</v>
      </c>
      <c r="AR97" s="25" t="s">
        <v>88</v>
      </c>
      <c r="AT97" s="25" t="s">
        <v>160</v>
      </c>
      <c r="AU97" s="25" t="s">
        <v>82</v>
      </c>
      <c r="AY97" s="25" t="s">
        <v>158</v>
      </c>
      <c r="BE97" s="214">
        <f>IF(N97="základní",J97,0)</f>
        <v>0</v>
      </c>
      <c r="BF97" s="214">
        <f>IF(N97="snížená",J97,0)</f>
        <v>0</v>
      </c>
      <c r="BG97" s="214">
        <f>IF(N97="zákl. přenesená",J97,0)</f>
        <v>0</v>
      </c>
      <c r="BH97" s="214">
        <f>IF(N97="sníž. přenesená",J97,0)</f>
        <v>0</v>
      </c>
      <c r="BI97" s="214">
        <f>IF(N97="nulová",J97,0)</f>
        <v>0</v>
      </c>
      <c r="BJ97" s="25" t="s">
        <v>78</v>
      </c>
      <c r="BK97" s="214">
        <f>ROUND(I97*H97,2)</f>
        <v>0</v>
      </c>
      <c r="BL97" s="25" t="s">
        <v>88</v>
      </c>
      <c r="BM97" s="25" t="s">
        <v>3550</v>
      </c>
    </row>
    <row r="98" spans="2:65" s="1" customFormat="1" ht="16.5" customHeight="1">
      <c r="B98" s="202"/>
      <c r="C98" s="203" t="s">
        <v>276</v>
      </c>
      <c r="D98" s="203" t="s">
        <v>160</v>
      </c>
      <c r="E98" s="204" t="s">
        <v>3551</v>
      </c>
      <c r="F98" s="205" t="s">
        <v>3552</v>
      </c>
      <c r="G98" s="206" t="s">
        <v>3501</v>
      </c>
      <c r="H98" s="207">
        <v>620</v>
      </c>
      <c r="I98" s="208"/>
      <c r="J98" s="209">
        <f>ROUND(I98*H98,2)</f>
        <v>0</v>
      </c>
      <c r="K98" s="205" t="s">
        <v>5</v>
      </c>
      <c r="L98" s="47"/>
      <c r="M98" s="210" t="s">
        <v>5</v>
      </c>
      <c r="N98" s="211" t="s">
        <v>44</v>
      </c>
      <c r="O98" s="48"/>
      <c r="P98" s="212">
        <f>O98*H98</f>
        <v>0</v>
      </c>
      <c r="Q98" s="212">
        <v>0</v>
      </c>
      <c r="R98" s="212">
        <f>Q98*H98</f>
        <v>0</v>
      </c>
      <c r="S98" s="212">
        <v>0</v>
      </c>
      <c r="T98" s="213">
        <f>S98*H98</f>
        <v>0</v>
      </c>
      <c r="AR98" s="25" t="s">
        <v>88</v>
      </c>
      <c r="AT98" s="25" t="s">
        <v>160</v>
      </c>
      <c r="AU98" s="25" t="s">
        <v>82</v>
      </c>
      <c r="AY98" s="25" t="s">
        <v>158</v>
      </c>
      <c r="BE98" s="214">
        <f>IF(N98="základní",J98,0)</f>
        <v>0</v>
      </c>
      <c r="BF98" s="214">
        <f>IF(N98="snížená",J98,0)</f>
        <v>0</v>
      </c>
      <c r="BG98" s="214">
        <f>IF(N98="zákl. přenesená",J98,0)</f>
        <v>0</v>
      </c>
      <c r="BH98" s="214">
        <f>IF(N98="sníž. přenesená",J98,0)</f>
        <v>0</v>
      </c>
      <c r="BI98" s="214">
        <f>IF(N98="nulová",J98,0)</f>
        <v>0</v>
      </c>
      <c r="BJ98" s="25" t="s">
        <v>78</v>
      </c>
      <c r="BK98" s="214">
        <f>ROUND(I98*H98,2)</f>
        <v>0</v>
      </c>
      <c r="BL98" s="25" t="s">
        <v>88</v>
      </c>
      <c r="BM98" s="25" t="s">
        <v>3553</v>
      </c>
    </row>
    <row r="99" spans="2:65" s="1" customFormat="1" ht="16.5" customHeight="1">
      <c r="B99" s="202"/>
      <c r="C99" s="203" t="s">
        <v>283</v>
      </c>
      <c r="D99" s="203" t="s">
        <v>160</v>
      </c>
      <c r="E99" s="204" t="s">
        <v>3554</v>
      </c>
      <c r="F99" s="205" t="s">
        <v>3555</v>
      </c>
      <c r="G99" s="206" t="s">
        <v>3501</v>
      </c>
      <c r="H99" s="207">
        <v>726</v>
      </c>
      <c r="I99" s="208"/>
      <c r="J99" s="209">
        <f>ROUND(I99*H99,2)</f>
        <v>0</v>
      </c>
      <c r="K99" s="205" t="s">
        <v>5</v>
      </c>
      <c r="L99" s="47"/>
      <c r="M99" s="210" t="s">
        <v>5</v>
      </c>
      <c r="N99" s="211" t="s">
        <v>44</v>
      </c>
      <c r="O99" s="48"/>
      <c r="P99" s="212">
        <f>O99*H99</f>
        <v>0</v>
      </c>
      <c r="Q99" s="212">
        <v>0</v>
      </c>
      <c r="R99" s="212">
        <f>Q99*H99</f>
        <v>0</v>
      </c>
      <c r="S99" s="212">
        <v>0</v>
      </c>
      <c r="T99" s="213">
        <f>S99*H99</f>
        <v>0</v>
      </c>
      <c r="AR99" s="25" t="s">
        <v>88</v>
      </c>
      <c r="AT99" s="25" t="s">
        <v>160</v>
      </c>
      <c r="AU99" s="25" t="s">
        <v>82</v>
      </c>
      <c r="AY99" s="25" t="s">
        <v>158</v>
      </c>
      <c r="BE99" s="214">
        <f>IF(N99="základní",J99,0)</f>
        <v>0</v>
      </c>
      <c r="BF99" s="214">
        <f>IF(N99="snížená",J99,0)</f>
        <v>0</v>
      </c>
      <c r="BG99" s="214">
        <f>IF(N99="zákl. přenesená",J99,0)</f>
        <v>0</v>
      </c>
      <c r="BH99" s="214">
        <f>IF(N99="sníž. přenesená",J99,0)</f>
        <v>0</v>
      </c>
      <c r="BI99" s="214">
        <f>IF(N99="nulová",J99,0)</f>
        <v>0</v>
      </c>
      <c r="BJ99" s="25" t="s">
        <v>78</v>
      </c>
      <c r="BK99" s="214">
        <f>ROUND(I99*H99,2)</f>
        <v>0</v>
      </c>
      <c r="BL99" s="25" t="s">
        <v>88</v>
      </c>
      <c r="BM99" s="25" t="s">
        <v>3556</v>
      </c>
    </row>
    <row r="100" spans="2:65" s="1" customFormat="1" ht="16.5" customHeight="1">
      <c r="B100" s="202"/>
      <c r="C100" s="203" t="s">
        <v>291</v>
      </c>
      <c r="D100" s="203" t="s">
        <v>160</v>
      </c>
      <c r="E100" s="204" t="s">
        <v>3557</v>
      </c>
      <c r="F100" s="205" t="s">
        <v>3558</v>
      </c>
      <c r="G100" s="206" t="s">
        <v>3501</v>
      </c>
      <c r="H100" s="207">
        <v>56</v>
      </c>
      <c r="I100" s="208"/>
      <c r="J100" s="209">
        <f>ROUND(I100*H100,2)</f>
        <v>0</v>
      </c>
      <c r="K100" s="205" t="s">
        <v>5</v>
      </c>
      <c r="L100" s="47"/>
      <c r="M100" s="210" t="s">
        <v>5</v>
      </c>
      <c r="N100" s="211" t="s">
        <v>44</v>
      </c>
      <c r="O100" s="48"/>
      <c r="P100" s="212">
        <f>O100*H100</f>
        <v>0</v>
      </c>
      <c r="Q100" s="212">
        <v>0</v>
      </c>
      <c r="R100" s="212">
        <f>Q100*H100</f>
        <v>0</v>
      </c>
      <c r="S100" s="212">
        <v>0</v>
      </c>
      <c r="T100" s="213">
        <f>S100*H100</f>
        <v>0</v>
      </c>
      <c r="AR100" s="25" t="s">
        <v>88</v>
      </c>
      <c r="AT100" s="25" t="s">
        <v>160</v>
      </c>
      <c r="AU100" s="25" t="s">
        <v>82</v>
      </c>
      <c r="AY100" s="25" t="s">
        <v>158</v>
      </c>
      <c r="BE100" s="214">
        <f>IF(N100="základní",J100,0)</f>
        <v>0</v>
      </c>
      <c r="BF100" s="214">
        <f>IF(N100="snížená",J100,0)</f>
        <v>0</v>
      </c>
      <c r="BG100" s="214">
        <f>IF(N100="zákl. přenesená",J100,0)</f>
        <v>0</v>
      </c>
      <c r="BH100" s="214">
        <f>IF(N100="sníž. přenesená",J100,0)</f>
        <v>0</v>
      </c>
      <c r="BI100" s="214">
        <f>IF(N100="nulová",J100,0)</f>
        <v>0</v>
      </c>
      <c r="BJ100" s="25" t="s">
        <v>78</v>
      </c>
      <c r="BK100" s="214">
        <f>ROUND(I100*H100,2)</f>
        <v>0</v>
      </c>
      <c r="BL100" s="25" t="s">
        <v>88</v>
      </c>
      <c r="BM100" s="25" t="s">
        <v>3559</v>
      </c>
    </row>
    <row r="101" spans="2:65" s="1" customFormat="1" ht="16.5" customHeight="1">
      <c r="B101" s="202"/>
      <c r="C101" s="203" t="s">
        <v>10</v>
      </c>
      <c r="D101" s="203" t="s">
        <v>160</v>
      </c>
      <c r="E101" s="204" t="s">
        <v>3560</v>
      </c>
      <c r="F101" s="205" t="s">
        <v>3561</v>
      </c>
      <c r="G101" s="206" t="s">
        <v>3501</v>
      </c>
      <c r="H101" s="207">
        <v>26</v>
      </c>
      <c r="I101" s="208"/>
      <c r="J101" s="209">
        <f>ROUND(I101*H101,2)</f>
        <v>0</v>
      </c>
      <c r="K101" s="205" t="s">
        <v>5</v>
      </c>
      <c r="L101" s="47"/>
      <c r="M101" s="210" t="s">
        <v>5</v>
      </c>
      <c r="N101" s="211" t="s">
        <v>44</v>
      </c>
      <c r="O101" s="48"/>
      <c r="P101" s="212">
        <f>O101*H101</f>
        <v>0</v>
      </c>
      <c r="Q101" s="212">
        <v>0</v>
      </c>
      <c r="R101" s="212">
        <f>Q101*H101</f>
        <v>0</v>
      </c>
      <c r="S101" s="212">
        <v>0</v>
      </c>
      <c r="T101" s="213">
        <f>S101*H101</f>
        <v>0</v>
      </c>
      <c r="AR101" s="25" t="s">
        <v>88</v>
      </c>
      <c r="AT101" s="25" t="s">
        <v>160</v>
      </c>
      <c r="AU101" s="25" t="s">
        <v>82</v>
      </c>
      <c r="AY101" s="25" t="s">
        <v>158</v>
      </c>
      <c r="BE101" s="214">
        <f>IF(N101="základní",J101,0)</f>
        <v>0</v>
      </c>
      <c r="BF101" s="214">
        <f>IF(N101="snížená",J101,0)</f>
        <v>0</v>
      </c>
      <c r="BG101" s="214">
        <f>IF(N101="zákl. přenesená",J101,0)</f>
        <v>0</v>
      </c>
      <c r="BH101" s="214">
        <f>IF(N101="sníž. přenesená",J101,0)</f>
        <v>0</v>
      </c>
      <c r="BI101" s="214">
        <f>IF(N101="nulová",J101,0)</f>
        <v>0</v>
      </c>
      <c r="BJ101" s="25" t="s">
        <v>78</v>
      </c>
      <c r="BK101" s="214">
        <f>ROUND(I101*H101,2)</f>
        <v>0</v>
      </c>
      <c r="BL101" s="25" t="s">
        <v>88</v>
      </c>
      <c r="BM101" s="25" t="s">
        <v>3562</v>
      </c>
    </row>
    <row r="102" spans="2:65" s="1" customFormat="1" ht="16.5" customHeight="1">
      <c r="B102" s="202"/>
      <c r="C102" s="203" t="s">
        <v>301</v>
      </c>
      <c r="D102" s="203" t="s">
        <v>160</v>
      </c>
      <c r="E102" s="204" t="s">
        <v>3563</v>
      </c>
      <c r="F102" s="205" t="s">
        <v>3564</v>
      </c>
      <c r="G102" s="206" t="s">
        <v>3501</v>
      </c>
      <c r="H102" s="207">
        <v>12</v>
      </c>
      <c r="I102" s="208"/>
      <c r="J102" s="209">
        <f>ROUND(I102*H102,2)</f>
        <v>0</v>
      </c>
      <c r="K102" s="205" t="s">
        <v>5</v>
      </c>
      <c r="L102" s="47"/>
      <c r="M102" s="210" t="s">
        <v>5</v>
      </c>
      <c r="N102" s="211" t="s">
        <v>44</v>
      </c>
      <c r="O102" s="48"/>
      <c r="P102" s="212">
        <f>O102*H102</f>
        <v>0</v>
      </c>
      <c r="Q102" s="212">
        <v>0</v>
      </c>
      <c r="R102" s="212">
        <f>Q102*H102</f>
        <v>0</v>
      </c>
      <c r="S102" s="212">
        <v>0</v>
      </c>
      <c r="T102" s="213">
        <f>S102*H102</f>
        <v>0</v>
      </c>
      <c r="AR102" s="25" t="s">
        <v>88</v>
      </c>
      <c r="AT102" s="25" t="s">
        <v>160</v>
      </c>
      <c r="AU102" s="25" t="s">
        <v>82</v>
      </c>
      <c r="AY102" s="25" t="s">
        <v>158</v>
      </c>
      <c r="BE102" s="214">
        <f>IF(N102="základní",J102,0)</f>
        <v>0</v>
      </c>
      <c r="BF102" s="214">
        <f>IF(N102="snížená",J102,0)</f>
        <v>0</v>
      </c>
      <c r="BG102" s="214">
        <f>IF(N102="zákl. přenesená",J102,0)</f>
        <v>0</v>
      </c>
      <c r="BH102" s="214">
        <f>IF(N102="sníž. přenesená",J102,0)</f>
        <v>0</v>
      </c>
      <c r="BI102" s="214">
        <f>IF(N102="nulová",J102,0)</f>
        <v>0</v>
      </c>
      <c r="BJ102" s="25" t="s">
        <v>78</v>
      </c>
      <c r="BK102" s="214">
        <f>ROUND(I102*H102,2)</f>
        <v>0</v>
      </c>
      <c r="BL102" s="25" t="s">
        <v>88</v>
      </c>
      <c r="BM102" s="25" t="s">
        <v>3565</v>
      </c>
    </row>
    <row r="103" spans="2:65" s="1" customFormat="1" ht="16.5" customHeight="1">
      <c r="B103" s="202"/>
      <c r="C103" s="203" t="s">
        <v>306</v>
      </c>
      <c r="D103" s="203" t="s">
        <v>160</v>
      </c>
      <c r="E103" s="204" t="s">
        <v>3566</v>
      </c>
      <c r="F103" s="205" t="s">
        <v>3567</v>
      </c>
      <c r="G103" s="206" t="s">
        <v>304</v>
      </c>
      <c r="H103" s="207">
        <v>710</v>
      </c>
      <c r="I103" s="208"/>
      <c r="J103" s="209">
        <f>ROUND(I103*H103,2)</f>
        <v>0</v>
      </c>
      <c r="K103" s="205" t="s">
        <v>5</v>
      </c>
      <c r="L103" s="47"/>
      <c r="M103" s="210" t="s">
        <v>5</v>
      </c>
      <c r="N103" s="211" t="s">
        <v>44</v>
      </c>
      <c r="O103" s="48"/>
      <c r="P103" s="212">
        <f>O103*H103</f>
        <v>0</v>
      </c>
      <c r="Q103" s="212">
        <v>0</v>
      </c>
      <c r="R103" s="212">
        <f>Q103*H103</f>
        <v>0</v>
      </c>
      <c r="S103" s="212">
        <v>0</v>
      </c>
      <c r="T103" s="213">
        <f>S103*H103</f>
        <v>0</v>
      </c>
      <c r="AR103" s="25" t="s">
        <v>88</v>
      </c>
      <c r="AT103" s="25" t="s">
        <v>160</v>
      </c>
      <c r="AU103" s="25" t="s">
        <v>82</v>
      </c>
      <c r="AY103" s="25" t="s">
        <v>158</v>
      </c>
      <c r="BE103" s="214">
        <f>IF(N103="základní",J103,0)</f>
        <v>0</v>
      </c>
      <c r="BF103" s="214">
        <f>IF(N103="snížená",J103,0)</f>
        <v>0</v>
      </c>
      <c r="BG103" s="214">
        <f>IF(N103="zákl. přenesená",J103,0)</f>
        <v>0</v>
      </c>
      <c r="BH103" s="214">
        <f>IF(N103="sníž. přenesená",J103,0)</f>
        <v>0</v>
      </c>
      <c r="BI103" s="214">
        <f>IF(N103="nulová",J103,0)</f>
        <v>0</v>
      </c>
      <c r="BJ103" s="25" t="s">
        <v>78</v>
      </c>
      <c r="BK103" s="214">
        <f>ROUND(I103*H103,2)</f>
        <v>0</v>
      </c>
      <c r="BL103" s="25" t="s">
        <v>88</v>
      </c>
      <c r="BM103" s="25" t="s">
        <v>3568</v>
      </c>
    </row>
    <row r="104" spans="2:65" s="1" customFormat="1" ht="16.5" customHeight="1">
      <c r="B104" s="202"/>
      <c r="C104" s="203" t="s">
        <v>310</v>
      </c>
      <c r="D104" s="203" t="s">
        <v>160</v>
      </c>
      <c r="E104" s="204" t="s">
        <v>3569</v>
      </c>
      <c r="F104" s="205" t="s">
        <v>3570</v>
      </c>
      <c r="G104" s="206" t="s">
        <v>3501</v>
      </c>
      <c r="H104" s="207">
        <v>20</v>
      </c>
      <c r="I104" s="208"/>
      <c r="J104" s="209">
        <f>ROUND(I104*H104,2)</f>
        <v>0</v>
      </c>
      <c r="K104" s="205" t="s">
        <v>5</v>
      </c>
      <c r="L104" s="47"/>
      <c r="M104" s="210" t="s">
        <v>5</v>
      </c>
      <c r="N104" s="211" t="s">
        <v>44</v>
      </c>
      <c r="O104" s="48"/>
      <c r="P104" s="212">
        <f>O104*H104</f>
        <v>0</v>
      </c>
      <c r="Q104" s="212">
        <v>0</v>
      </c>
      <c r="R104" s="212">
        <f>Q104*H104</f>
        <v>0</v>
      </c>
      <c r="S104" s="212">
        <v>0</v>
      </c>
      <c r="T104" s="213">
        <f>S104*H104</f>
        <v>0</v>
      </c>
      <c r="AR104" s="25" t="s">
        <v>88</v>
      </c>
      <c r="AT104" s="25" t="s">
        <v>160</v>
      </c>
      <c r="AU104" s="25" t="s">
        <v>82</v>
      </c>
      <c r="AY104" s="25" t="s">
        <v>158</v>
      </c>
      <c r="BE104" s="214">
        <f>IF(N104="základní",J104,0)</f>
        <v>0</v>
      </c>
      <c r="BF104" s="214">
        <f>IF(N104="snížená",J104,0)</f>
        <v>0</v>
      </c>
      <c r="BG104" s="214">
        <f>IF(N104="zákl. přenesená",J104,0)</f>
        <v>0</v>
      </c>
      <c r="BH104" s="214">
        <f>IF(N104="sníž. přenesená",J104,0)</f>
        <v>0</v>
      </c>
      <c r="BI104" s="214">
        <f>IF(N104="nulová",J104,0)</f>
        <v>0</v>
      </c>
      <c r="BJ104" s="25" t="s">
        <v>78</v>
      </c>
      <c r="BK104" s="214">
        <f>ROUND(I104*H104,2)</f>
        <v>0</v>
      </c>
      <c r="BL104" s="25" t="s">
        <v>88</v>
      </c>
      <c r="BM104" s="25" t="s">
        <v>3571</v>
      </c>
    </row>
    <row r="105" spans="2:65" s="1" customFormat="1" ht="16.5" customHeight="1">
      <c r="B105" s="202"/>
      <c r="C105" s="203" t="s">
        <v>316</v>
      </c>
      <c r="D105" s="203" t="s">
        <v>160</v>
      </c>
      <c r="E105" s="204" t="s">
        <v>3572</v>
      </c>
      <c r="F105" s="205" t="s">
        <v>3573</v>
      </c>
      <c r="G105" s="206" t="s">
        <v>3501</v>
      </c>
      <c r="H105" s="207">
        <v>53</v>
      </c>
      <c r="I105" s="208"/>
      <c r="J105" s="209">
        <f>ROUND(I105*H105,2)</f>
        <v>0</v>
      </c>
      <c r="K105" s="205" t="s">
        <v>5</v>
      </c>
      <c r="L105" s="47"/>
      <c r="M105" s="210" t="s">
        <v>5</v>
      </c>
      <c r="N105" s="211" t="s">
        <v>44</v>
      </c>
      <c r="O105" s="48"/>
      <c r="P105" s="212">
        <f>O105*H105</f>
        <v>0</v>
      </c>
      <c r="Q105" s="212">
        <v>0</v>
      </c>
      <c r="R105" s="212">
        <f>Q105*H105</f>
        <v>0</v>
      </c>
      <c r="S105" s="212">
        <v>0</v>
      </c>
      <c r="T105" s="213">
        <f>S105*H105</f>
        <v>0</v>
      </c>
      <c r="AR105" s="25" t="s">
        <v>88</v>
      </c>
      <c r="AT105" s="25" t="s">
        <v>160</v>
      </c>
      <c r="AU105" s="25" t="s">
        <v>82</v>
      </c>
      <c r="AY105" s="25" t="s">
        <v>158</v>
      </c>
      <c r="BE105" s="214">
        <f>IF(N105="základní",J105,0)</f>
        <v>0</v>
      </c>
      <c r="BF105" s="214">
        <f>IF(N105="snížená",J105,0)</f>
        <v>0</v>
      </c>
      <c r="BG105" s="214">
        <f>IF(N105="zákl. přenesená",J105,0)</f>
        <v>0</v>
      </c>
      <c r="BH105" s="214">
        <f>IF(N105="sníž. přenesená",J105,0)</f>
        <v>0</v>
      </c>
      <c r="BI105" s="214">
        <f>IF(N105="nulová",J105,0)</f>
        <v>0</v>
      </c>
      <c r="BJ105" s="25" t="s">
        <v>78</v>
      </c>
      <c r="BK105" s="214">
        <f>ROUND(I105*H105,2)</f>
        <v>0</v>
      </c>
      <c r="BL105" s="25" t="s">
        <v>88</v>
      </c>
      <c r="BM105" s="25" t="s">
        <v>3574</v>
      </c>
    </row>
    <row r="106" spans="2:65" s="1" customFormat="1" ht="25.5" customHeight="1">
      <c r="B106" s="202"/>
      <c r="C106" s="203" t="s">
        <v>320</v>
      </c>
      <c r="D106" s="203" t="s">
        <v>160</v>
      </c>
      <c r="E106" s="204" t="s">
        <v>3575</v>
      </c>
      <c r="F106" s="205" t="s">
        <v>3576</v>
      </c>
      <c r="G106" s="206" t="s">
        <v>3501</v>
      </c>
      <c r="H106" s="207">
        <v>6</v>
      </c>
      <c r="I106" s="208"/>
      <c r="J106" s="209">
        <f>ROUND(I106*H106,2)</f>
        <v>0</v>
      </c>
      <c r="K106" s="205" t="s">
        <v>5</v>
      </c>
      <c r="L106" s="47"/>
      <c r="M106" s="210" t="s">
        <v>5</v>
      </c>
      <c r="N106" s="211" t="s">
        <v>44</v>
      </c>
      <c r="O106" s="48"/>
      <c r="P106" s="212">
        <f>O106*H106</f>
        <v>0</v>
      </c>
      <c r="Q106" s="212">
        <v>0</v>
      </c>
      <c r="R106" s="212">
        <f>Q106*H106</f>
        <v>0</v>
      </c>
      <c r="S106" s="212">
        <v>0</v>
      </c>
      <c r="T106" s="213">
        <f>S106*H106</f>
        <v>0</v>
      </c>
      <c r="AR106" s="25" t="s">
        <v>88</v>
      </c>
      <c r="AT106" s="25" t="s">
        <v>160</v>
      </c>
      <c r="AU106" s="25" t="s">
        <v>82</v>
      </c>
      <c r="AY106" s="25" t="s">
        <v>158</v>
      </c>
      <c r="BE106" s="214">
        <f>IF(N106="základní",J106,0)</f>
        <v>0</v>
      </c>
      <c r="BF106" s="214">
        <f>IF(N106="snížená",J106,0)</f>
        <v>0</v>
      </c>
      <c r="BG106" s="214">
        <f>IF(N106="zákl. přenesená",J106,0)</f>
        <v>0</v>
      </c>
      <c r="BH106" s="214">
        <f>IF(N106="sníž. přenesená",J106,0)</f>
        <v>0</v>
      </c>
      <c r="BI106" s="214">
        <f>IF(N106="nulová",J106,0)</f>
        <v>0</v>
      </c>
      <c r="BJ106" s="25" t="s">
        <v>78</v>
      </c>
      <c r="BK106" s="214">
        <f>ROUND(I106*H106,2)</f>
        <v>0</v>
      </c>
      <c r="BL106" s="25" t="s">
        <v>88</v>
      </c>
      <c r="BM106" s="25" t="s">
        <v>3577</v>
      </c>
    </row>
    <row r="107" spans="2:65" s="1" customFormat="1" ht="16.5" customHeight="1">
      <c r="B107" s="202"/>
      <c r="C107" s="203" t="s">
        <v>327</v>
      </c>
      <c r="D107" s="203" t="s">
        <v>160</v>
      </c>
      <c r="E107" s="204" t="s">
        <v>3578</v>
      </c>
      <c r="F107" s="205" t="s">
        <v>3579</v>
      </c>
      <c r="G107" s="206" t="s">
        <v>304</v>
      </c>
      <c r="H107" s="207">
        <v>2100</v>
      </c>
      <c r="I107" s="208"/>
      <c r="J107" s="209">
        <f>ROUND(I107*H107,2)</f>
        <v>0</v>
      </c>
      <c r="K107" s="205" t="s">
        <v>5</v>
      </c>
      <c r="L107" s="47"/>
      <c r="M107" s="210" t="s">
        <v>5</v>
      </c>
      <c r="N107" s="211" t="s">
        <v>44</v>
      </c>
      <c r="O107" s="48"/>
      <c r="P107" s="212">
        <f>O107*H107</f>
        <v>0</v>
      </c>
      <c r="Q107" s="212">
        <v>0</v>
      </c>
      <c r="R107" s="212">
        <f>Q107*H107</f>
        <v>0</v>
      </c>
      <c r="S107" s="212">
        <v>0</v>
      </c>
      <c r="T107" s="213">
        <f>S107*H107</f>
        <v>0</v>
      </c>
      <c r="AR107" s="25" t="s">
        <v>88</v>
      </c>
      <c r="AT107" s="25" t="s">
        <v>160</v>
      </c>
      <c r="AU107" s="25" t="s">
        <v>82</v>
      </c>
      <c r="AY107" s="25" t="s">
        <v>158</v>
      </c>
      <c r="BE107" s="214">
        <f>IF(N107="základní",J107,0)</f>
        <v>0</v>
      </c>
      <c r="BF107" s="214">
        <f>IF(N107="snížená",J107,0)</f>
        <v>0</v>
      </c>
      <c r="BG107" s="214">
        <f>IF(N107="zákl. přenesená",J107,0)</f>
        <v>0</v>
      </c>
      <c r="BH107" s="214">
        <f>IF(N107="sníž. přenesená",J107,0)</f>
        <v>0</v>
      </c>
      <c r="BI107" s="214">
        <f>IF(N107="nulová",J107,0)</f>
        <v>0</v>
      </c>
      <c r="BJ107" s="25" t="s">
        <v>78</v>
      </c>
      <c r="BK107" s="214">
        <f>ROUND(I107*H107,2)</f>
        <v>0</v>
      </c>
      <c r="BL107" s="25" t="s">
        <v>88</v>
      </c>
      <c r="BM107" s="25" t="s">
        <v>3580</v>
      </c>
    </row>
    <row r="108" spans="2:65" s="1" customFormat="1" ht="16.5" customHeight="1">
      <c r="B108" s="202"/>
      <c r="C108" s="203" t="s">
        <v>362</v>
      </c>
      <c r="D108" s="203" t="s">
        <v>160</v>
      </c>
      <c r="E108" s="204" t="s">
        <v>3581</v>
      </c>
      <c r="F108" s="205" t="s">
        <v>3582</v>
      </c>
      <c r="G108" s="206" t="s">
        <v>825</v>
      </c>
      <c r="H108" s="207">
        <v>1</v>
      </c>
      <c r="I108" s="208"/>
      <c r="J108" s="209">
        <f>ROUND(I108*H108,2)</f>
        <v>0</v>
      </c>
      <c r="K108" s="205" t="s">
        <v>5</v>
      </c>
      <c r="L108" s="47"/>
      <c r="M108" s="210" t="s">
        <v>5</v>
      </c>
      <c r="N108" s="211" t="s">
        <v>44</v>
      </c>
      <c r="O108" s="48"/>
      <c r="P108" s="212">
        <f>O108*H108</f>
        <v>0</v>
      </c>
      <c r="Q108" s="212">
        <v>0</v>
      </c>
      <c r="R108" s="212">
        <f>Q108*H108</f>
        <v>0</v>
      </c>
      <c r="S108" s="212">
        <v>0</v>
      </c>
      <c r="T108" s="213">
        <f>S108*H108</f>
        <v>0</v>
      </c>
      <c r="AR108" s="25" t="s">
        <v>88</v>
      </c>
      <c r="AT108" s="25" t="s">
        <v>160</v>
      </c>
      <c r="AU108" s="25" t="s">
        <v>82</v>
      </c>
      <c r="AY108" s="25" t="s">
        <v>158</v>
      </c>
      <c r="BE108" s="214">
        <f>IF(N108="základní",J108,0)</f>
        <v>0</v>
      </c>
      <c r="BF108" s="214">
        <f>IF(N108="snížená",J108,0)</f>
        <v>0</v>
      </c>
      <c r="BG108" s="214">
        <f>IF(N108="zákl. přenesená",J108,0)</f>
        <v>0</v>
      </c>
      <c r="BH108" s="214">
        <f>IF(N108="sníž. přenesená",J108,0)</f>
        <v>0</v>
      </c>
      <c r="BI108" s="214">
        <f>IF(N108="nulová",J108,0)</f>
        <v>0</v>
      </c>
      <c r="BJ108" s="25" t="s">
        <v>78</v>
      </c>
      <c r="BK108" s="214">
        <f>ROUND(I108*H108,2)</f>
        <v>0</v>
      </c>
      <c r="BL108" s="25" t="s">
        <v>88</v>
      </c>
      <c r="BM108" s="25" t="s">
        <v>3583</v>
      </c>
    </row>
    <row r="109" spans="2:65" s="1" customFormat="1" ht="16.5" customHeight="1">
      <c r="B109" s="202"/>
      <c r="C109" s="203" t="s">
        <v>367</v>
      </c>
      <c r="D109" s="203" t="s">
        <v>160</v>
      </c>
      <c r="E109" s="204" t="s">
        <v>3584</v>
      </c>
      <c r="F109" s="205" t="s">
        <v>3585</v>
      </c>
      <c r="G109" s="206" t="s">
        <v>3501</v>
      </c>
      <c r="H109" s="207">
        <v>6</v>
      </c>
      <c r="I109" s="208"/>
      <c r="J109" s="209">
        <f>ROUND(I109*H109,2)</f>
        <v>0</v>
      </c>
      <c r="K109" s="205" t="s">
        <v>5</v>
      </c>
      <c r="L109" s="47"/>
      <c r="M109" s="210" t="s">
        <v>5</v>
      </c>
      <c r="N109" s="211" t="s">
        <v>44</v>
      </c>
      <c r="O109" s="48"/>
      <c r="P109" s="212">
        <f>O109*H109</f>
        <v>0</v>
      </c>
      <c r="Q109" s="212">
        <v>0</v>
      </c>
      <c r="R109" s="212">
        <f>Q109*H109</f>
        <v>0</v>
      </c>
      <c r="S109" s="212">
        <v>0</v>
      </c>
      <c r="T109" s="213">
        <f>S109*H109</f>
        <v>0</v>
      </c>
      <c r="AR109" s="25" t="s">
        <v>88</v>
      </c>
      <c r="AT109" s="25" t="s">
        <v>160</v>
      </c>
      <c r="AU109" s="25" t="s">
        <v>82</v>
      </c>
      <c r="AY109" s="25" t="s">
        <v>158</v>
      </c>
      <c r="BE109" s="214">
        <f>IF(N109="základní",J109,0)</f>
        <v>0</v>
      </c>
      <c r="BF109" s="214">
        <f>IF(N109="snížená",J109,0)</f>
        <v>0</v>
      </c>
      <c r="BG109" s="214">
        <f>IF(N109="zákl. přenesená",J109,0)</f>
        <v>0</v>
      </c>
      <c r="BH109" s="214">
        <f>IF(N109="sníž. přenesená",J109,0)</f>
        <v>0</v>
      </c>
      <c r="BI109" s="214">
        <f>IF(N109="nulová",J109,0)</f>
        <v>0</v>
      </c>
      <c r="BJ109" s="25" t="s">
        <v>78</v>
      </c>
      <c r="BK109" s="214">
        <f>ROUND(I109*H109,2)</f>
        <v>0</v>
      </c>
      <c r="BL109" s="25" t="s">
        <v>88</v>
      </c>
      <c r="BM109" s="25" t="s">
        <v>3586</v>
      </c>
    </row>
    <row r="110" spans="2:65" s="1" customFormat="1" ht="16.5" customHeight="1">
      <c r="B110" s="202"/>
      <c r="C110" s="203" t="s">
        <v>371</v>
      </c>
      <c r="D110" s="203" t="s">
        <v>160</v>
      </c>
      <c r="E110" s="204" t="s">
        <v>3587</v>
      </c>
      <c r="F110" s="205" t="s">
        <v>3588</v>
      </c>
      <c r="G110" s="206" t="s">
        <v>3501</v>
      </c>
      <c r="H110" s="207">
        <v>24</v>
      </c>
      <c r="I110" s="208"/>
      <c r="J110" s="209">
        <f>ROUND(I110*H110,2)</f>
        <v>0</v>
      </c>
      <c r="K110" s="205" t="s">
        <v>5</v>
      </c>
      <c r="L110" s="47"/>
      <c r="M110" s="210" t="s">
        <v>5</v>
      </c>
      <c r="N110" s="211" t="s">
        <v>44</v>
      </c>
      <c r="O110" s="48"/>
      <c r="P110" s="212">
        <f>O110*H110</f>
        <v>0</v>
      </c>
      <c r="Q110" s="212">
        <v>0</v>
      </c>
      <c r="R110" s="212">
        <f>Q110*H110</f>
        <v>0</v>
      </c>
      <c r="S110" s="212">
        <v>0</v>
      </c>
      <c r="T110" s="213">
        <f>S110*H110</f>
        <v>0</v>
      </c>
      <c r="AR110" s="25" t="s">
        <v>88</v>
      </c>
      <c r="AT110" s="25" t="s">
        <v>160</v>
      </c>
      <c r="AU110" s="25" t="s">
        <v>82</v>
      </c>
      <c r="AY110" s="25" t="s">
        <v>158</v>
      </c>
      <c r="BE110" s="214">
        <f>IF(N110="základní",J110,0)</f>
        <v>0</v>
      </c>
      <c r="BF110" s="214">
        <f>IF(N110="snížená",J110,0)</f>
        <v>0</v>
      </c>
      <c r="BG110" s="214">
        <f>IF(N110="zákl. přenesená",J110,0)</f>
        <v>0</v>
      </c>
      <c r="BH110" s="214">
        <f>IF(N110="sníž. přenesená",J110,0)</f>
        <v>0</v>
      </c>
      <c r="BI110" s="214">
        <f>IF(N110="nulová",J110,0)</f>
        <v>0</v>
      </c>
      <c r="BJ110" s="25" t="s">
        <v>78</v>
      </c>
      <c r="BK110" s="214">
        <f>ROUND(I110*H110,2)</f>
        <v>0</v>
      </c>
      <c r="BL110" s="25" t="s">
        <v>88</v>
      </c>
      <c r="BM110" s="25" t="s">
        <v>3589</v>
      </c>
    </row>
    <row r="111" spans="2:65" s="1" customFormat="1" ht="16.5" customHeight="1">
      <c r="B111" s="202"/>
      <c r="C111" s="203" t="s">
        <v>376</v>
      </c>
      <c r="D111" s="203" t="s">
        <v>160</v>
      </c>
      <c r="E111" s="204" t="s">
        <v>3590</v>
      </c>
      <c r="F111" s="205" t="s">
        <v>3591</v>
      </c>
      <c r="G111" s="206" t="s">
        <v>825</v>
      </c>
      <c r="H111" s="207">
        <v>1</v>
      </c>
      <c r="I111" s="208"/>
      <c r="J111" s="209">
        <f>ROUND(I111*H111,2)</f>
        <v>0</v>
      </c>
      <c r="K111" s="205" t="s">
        <v>5</v>
      </c>
      <c r="L111" s="47"/>
      <c r="M111" s="210" t="s">
        <v>5</v>
      </c>
      <c r="N111" s="211" t="s">
        <v>44</v>
      </c>
      <c r="O111" s="48"/>
      <c r="P111" s="212">
        <f>O111*H111</f>
        <v>0</v>
      </c>
      <c r="Q111" s="212">
        <v>0</v>
      </c>
      <c r="R111" s="212">
        <f>Q111*H111</f>
        <v>0</v>
      </c>
      <c r="S111" s="212">
        <v>0</v>
      </c>
      <c r="T111" s="213">
        <f>S111*H111</f>
        <v>0</v>
      </c>
      <c r="AR111" s="25" t="s">
        <v>88</v>
      </c>
      <c r="AT111" s="25" t="s">
        <v>160</v>
      </c>
      <c r="AU111" s="25" t="s">
        <v>82</v>
      </c>
      <c r="AY111" s="25" t="s">
        <v>158</v>
      </c>
      <c r="BE111" s="214">
        <f>IF(N111="základní",J111,0)</f>
        <v>0</v>
      </c>
      <c r="BF111" s="214">
        <f>IF(N111="snížená",J111,0)</f>
        <v>0</v>
      </c>
      <c r="BG111" s="214">
        <f>IF(N111="zákl. přenesená",J111,0)</f>
        <v>0</v>
      </c>
      <c r="BH111" s="214">
        <f>IF(N111="sníž. přenesená",J111,0)</f>
        <v>0</v>
      </c>
      <c r="BI111" s="214">
        <f>IF(N111="nulová",J111,0)</f>
        <v>0</v>
      </c>
      <c r="BJ111" s="25" t="s">
        <v>78</v>
      </c>
      <c r="BK111" s="214">
        <f>ROUND(I111*H111,2)</f>
        <v>0</v>
      </c>
      <c r="BL111" s="25" t="s">
        <v>88</v>
      </c>
      <c r="BM111" s="25" t="s">
        <v>3592</v>
      </c>
    </row>
    <row r="112" spans="2:65" s="1" customFormat="1" ht="16.5" customHeight="1">
      <c r="B112" s="202"/>
      <c r="C112" s="203" t="s">
        <v>409</v>
      </c>
      <c r="D112" s="203" t="s">
        <v>160</v>
      </c>
      <c r="E112" s="204" t="s">
        <v>3593</v>
      </c>
      <c r="F112" s="205" t="s">
        <v>3594</v>
      </c>
      <c r="G112" s="206" t="s">
        <v>304</v>
      </c>
      <c r="H112" s="207">
        <v>100</v>
      </c>
      <c r="I112" s="208"/>
      <c r="J112" s="209">
        <f>ROUND(I112*H112,2)</f>
        <v>0</v>
      </c>
      <c r="K112" s="205" t="s">
        <v>5</v>
      </c>
      <c r="L112" s="47"/>
      <c r="M112" s="210" t="s">
        <v>5</v>
      </c>
      <c r="N112" s="211" t="s">
        <v>44</v>
      </c>
      <c r="O112" s="48"/>
      <c r="P112" s="212">
        <f>O112*H112</f>
        <v>0</v>
      </c>
      <c r="Q112" s="212">
        <v>0</v>
      </c>
      <c r="R112" s="212">
        <f>Q112*H112</f>
        <v>0</v>
      </c>
      <c r="S112" s="212">
        <v>0</v>
      </c>
      <c r="T112" s="213">
        <f>S112*H112</f>
        <v>0</v>
      </c>
      <c r="AR112" s="25" t="s">
        <v>88</v>
      </c>
      <c r="AT112" s="25" t="s">
        <v>160</v>
      </c>
      <c r="AU112" s="25" t="s">
        <v>82</v>
      </c>
      <c r="AY112" s="25" t="s">
        <v>158</v>
      </c>
      <c r="BE112" s="214">
        <f>IF(N112="základní",J112,0)</f>
        <v>0</v>
      </c>
      <c r="BF112" s="214">
        <f>IF(N112="snížená",J112,0)</f>
        <v>0</v>
      </c>
      <c r="BG112" s="214">
        <f>IF(N112="zákl. přenesená",J112,0)</f>
        <v>0</v>
      </c>
      <c r="BH112" s="214">
        <f>IF(N112="sníž. přenesená",J112,0)</f>
        <v>0</v>
      </c>
      <c r="BI112" s="214">
        <f>IF(N112="nulová",J112,0)</f>
        <v>0</v>
      </c>
      <c r="BJ112" s="25" t="s">
        <v>78</v>
      </c>
      <c r="BK112" s="214">
        <f>ROUND(I112*H112,2)</f>
        <v>0</v>
      </c>
      <c r="BL112" s="25" t="s">
        <v>88</v>
      </c>
      <c r="BM112" s="25" t="s">
        <v>3595</v>
      </c>
    </row>
    <row r="113" spans="2:65" s="1" customFormat="1" ht="16.5" customHeight="1">
      <c r="B113" s="202"/>
      <c r="C113" s="203" t="s">
        <v>416</v>
      </c>
      <c r="D113" s="203" t="s">
        <v>160</v>
      </c>
      <c r="E113" s="204" t="s">
        <v>3596</v>
      </c>
      <c r="F113" s="205" t="s">
        <v>3597</v>
      </c>
      <c r="G113" s="206" t="s">
        <v>304</v>
      </c>
      <c r="H113" s="207">
        <v>1800</v>
      </c>
      <c r="I113" s="208"/>
      <c r="J113" s="209">
        <f>ROUND(I113*H113,2)</f>
        <v>0</v>
      </c>
      <c r="K113" s="205" t="s">
        <v>5</v>
      </c>
      <c r="L113" s="47"/>
      <c r="M113" s="210" t="s">
        <v>5</v>
      </c>
      <c r="N113" s="211" t="s">
        <v>44</v>
      </c>
      <c r="O113" s="48"/>
      <c r="P113" s="212">
        <f>O113*H113</f>
        <v>0</v>
      </c>
      <c r="Q113" s="212">
        <v>0</v>
      </c>
      <c r="R113" s="212">
        <f>Q113*H113</f>
        <v>0</v>
      </c>
      <c r="S113" s="212">
        <v>0</v>
      </c>
      <c r="T113" s="213">
        <f>S113*H113</f>
        <v>0</v>
      </c>
      <c r="AR113" s="25" t="s">
        <v>88</v>
      </c>
      <c r="AT113" s="25" t="s">
        <v>160</v>
      </c>
      <c r="AU113" s="25" t="s">
        <v>82</v>
      </c>
      <c r="AY113" s="25" t="s">
        <v>158</v>
      </c>
      <c r="BE113" s="214">
        <f>IF(N113="základní",J113,0)</f>
        <v>0</v>
      </c>
      <c r="BF113" s="214">
        <f>IF(N113="snížená",J113,0)</f>
        <v>0</v>
      </c>
      <c r="BG113" s="214">
        <f>IF(N113="zákl. přenesená",J113,0)</f>
        <v>0</v>
      </c>
      <c r="BH113" s="214">
        <f>IF(N113="sníž. přenesená",J113,0)</f>
        <v>0</v>
      </c>
      <c r="BI113" s="214">
        <f>IF(N113="nulová",J113,0)</f>
        <v>0</v>
      </c>
      <c r="BJ113" s="25" t="s">
        <v>78</v>
      </c>
      <c r="BK113" s="214">
        <f>ROUND(I113*H113,2)</f>
        <v>0</v>
      </c>
      <c r="BL113" s="25" t="s">
        <v>88</v>
      </c>
      <c r="BM113" s="25" t="s">
        <v>3598</v>
      </c>
    </row>
    <row r="114" spans="2:65" s="1" customFormat="1" ht="16.5" customHeight="1">
      <c r="B114" s="202"/>
      <c r="C114" s="203" t="s">
        <v>421</v>
      </c>
      <c r="D114" s="203" t="s">
        <v>160</v>
      </c>
      <c r="E114" s="204" t="s">
        <v>3599</v>
      </c>
      <c r="F114" s="205" t="s">
        <v>3600</v>
      </c>
      <c r="G114" s="206" t="s">
        <v>304</v>
      </c>
      <c r="H114" s="207">
        <v>250</v>
      </c>
      <c r="I114" s="208"/>
      <c r="J114" s="209">
        <f>ROUND(I114*H114,2)</f>
        <v>0</v>
      </c>
      <c r="K114" s="205" t="s">
        <v>5</v>
      </c>
      <c r="L114" s="47"/>
      <c r="M114" s="210" t="s">
        <v>5</v>
      </c>
      <c r="N114" s="211" t="s">
        <v>44</v>
      </c>
      <c r="O114" s="48"/>
      <c r="P114" s="212">
        <f>O114*H114</f>
        <v>0</v>
      </c>
      <c r="Q114" s="212">
        <v>0</v>
      </c>
      <c r="R114" s="212">
        <f>Q114*H114</f>
        <v>0</v>
      </c>
      <c r="S114" s="212">
        <v>0</v>
      </c>
      <c r="T114" s="213">
        <f>S114*H114</f>
        <v>0</v>
      </c>
      <c r="AR114" s="25" t="s">
        <v>88</v>
      </c>
      <c r="AT114" s="25" t="s">
        <v>160</v>
      </c>
      <c r="AU114" s="25" t="s">
        <v>82</v>
      </c>
      <c r="AY114" s="25" t="s">
        <v>158</v>
      </c>
      <c r="BE114" s="214">
        <f>IF(N114="základní",J114,0)</f>
        <v>0</v>
      </c>
      <c r="BF114" s="214">
        <f>IF(N114="snížená",J114,0)</f>
        <v>0</v>
      </c>
      <c r="BG114" s="214">
        <f>IF(N114="zákl. přenesená",J114,0)</f>
        <v>0</v>
      </c>
      <c r="BH114" s="214">
        <f>IF(N114="sníž. přenesená",J114,0)</f>
        <v>0</v>
      </c>
      <c r="BI114" s="214">
        <f>IF(N114="nulová",J114,0)</f>
        <v>0</v>
      </c>
      <c r="BJ114" s="25" t="s">
        <v>78</v>
      </c>
      <c r="BK114" s="214">
        <f>ROUND(I114*H114,2)</f>
        <v>0</v>
      </c>
      <c r="BL114" s="25" t="s">
        <v>88</v>
      </c>
      <c r="BM114" s="25" t="s">
        <v>3601</v>
      </c>
    </row>
    <row r="115" spans="2:65" s="1" customFormat="1" ht="16.5" customHeight="1">
      <c r="B115" s="202"/>
      <c r="C115" s="203" t="s">
        <v>427</v>
      </c>
      <c r="D115" s="203" t="s">
        <v>160</v>
      </c>
      <c r="E115" s="204" t="s">
        <v>3602</v>
      </c>
      <c r="F115" s="205" t="s">
        <v>3603</v>
      </c>
      <c r="G115" s="206" t="s">
        <v>304</v>
      </c>
      <c r="H115" s="207">
        <v>1800</v>
      </c>
      <c r="I115" s="208"/>
      <c r="J115" s="209">
        <f>ROUND(I115*H115,2)</f>
        <v>0</v>
      </c>
      <c r="K115" s="205" t="s">
        <v>5</v>
      </c>
      <c r="L115" s="47"/>
      <c r="M115" s="210" t="s">
        <v>5</v>
      </c>
      <c r="N115" s="211" t="s">
        <v>44</v>
      </c>
      <c r="O115" s="48"/>
      <c r="P115" s="212">
        <f>O115*H115</f>
        <v>0</v>
      </c>
      <c r="Q115" s="212">
        <v>0</v>
      </c>
      <c r="R115" s="212">
        <f>Q115*H115</f>
        <v>0</v>
      </c>
      <c r="S115" s="212">
        <v>0</v>
      </c>
      <c r="T115" s="213">
        <f>S115*H115</f>
        <v>0</v>
      </c>
      <c r="AR115" s="25" t="s">
        <v>88</v>
      </c>
      <c r="AT115" s="25" t="s">
        <v>160</v>
      </c>
      <c r="AU115" s="25" t="s">
        <v>82</v>
      </c>
      <c r="AY115" s="25" t="s">
        <v>158</v>
      </c>
      <c r="BE115" s="214">
        <f>IF(N115="základní",J115,0)</f>
        <v>0</v>
      </c>
      <c r="BF115" s="214">
        <f>IF(N115="snížená",J115,0)</f>
        <v>0</v>
      </c>
      <c r="BG115" s="214">
        <f>IF(N115="zákl. přenesená",J115,0)</f>
        <v>0</v>
      </c>
      <c r="BH115" s="214">
        <f>IF(N115="sníž. přenesená",J115,0)</f>
        <v>0</v>
      </c>
      <c r="BI115" s="214">
        <f>IF(N115="nulová",J115,0)</f>
        <v>0</v>
      </c>
      <c r="BJ115" s="25" t="s">
        <v>78</v>
      </c>
      <c r="BK115" s="214">
        <f>ROUND(I115*H115,2)</f>
        <v>0</v>
      </c>
      <c r="BL115" s="25" t="s">
        <v>88</v>
      </c>
      <c r="BM115" s="25" t="s">
        <v>3604</v>
      </c>
    </row>
    <row r="116" spans="2:65" s="1" customFormat="1" ht="16.5" customHeight="1">
      <c r="B116" s="202"/>
      <c r="C116" s="203" t="s">
        <v>433</v>
      </c>
      <c r="D116" s="203" t="s">
        <v>160</v>
      </c>
      <c r="E116" s="204" t="s">
        <v>3605</v>
      </c>
      <c r="F116" s="205" t="s">
        <v>3606</v>
      </c>
      <c r="G116" s="206" t="s">
        <v>3501</v>
      </c>
      <c r="H116" s="207">
        <v>2</v>
      </c>
      <c r="I116" s="208"/>
      <c r="J116" s="209">
        <f>ROUND(I116*H116,2)</f>
        <v>0</v>
      </c>
      <c r="K116" s="205" t="s">
        <v>5</v>
      </c>
      <c r="L116" s="47"/>
      <c r="M116" s="210" t="s">
        <v>5</v>
      </c>
      <c r="N116" s="211" t="s">
        <v>44</v>
      </c>
      <c r="O116" s="48"/>
      <c r="P116" s="212">
        <f>O116*H116</f>
        <v>0</v>
      </c>
      <c r="Q116" s="212">
        <v>0</v>
      </c>
      <c r="R116" s="212">
        <f>Q116*H116</f>
        <v>0</v>
      </c>
      <c r="S116" s="212">
        <v>0</v>
      </c>
      <c r="T116" s="213">
        <f>S116*H116</f>
        <v>0</v>
      </c>
      <c r="AR116" s="25" t="s">
        <v>88</v>
      </c>
      <c r="AT116" s="25" t="s">
        <v>160</v>
      </c>
      <c r="AU116" s="25" t="s">
        <v>82</v>
      </c>
      <c r="AY116" s="25" t="s">
        <v>158</v>
      </c>
      <c r="BE116" s="214">
        <f>IF(N116="základní",J116,0)</f>
        <v>0</v>
      </c>
      <c r="BF116" s="214">
        <f>IF(N116="snížená",J116,0)</f>
        <v>0</v>
      </c>
      <c r="BG116" s="214">
        <f>IF(N116="zákl. přenesená",J116,0)</f>
        <v>0</v>
      </c>
      <c r="BH116" s="214">
        <f>IF(N116="sníž. přenesená",J116,0)</f>
        <v>0</v>
      </c>
      <c r="BI116" s="214">
        <f>IF(N116="nulová",J116,0)</f>
        <v>0</v>
      </c>
      <c r="BJ116" s="25" t="s">
        <v>78</v>
      </c>
      <c r="BK116" s="214">
        <f>ROUND(I116*H116,2)</f>
        <v>0</v>
      </c>
      <c r="BL116" s="25" t="s">
        <v>88</v>
      </c>
      <c r="BM116" s="25" t="s">
        <v>3607</v>
      </c>
    </row>
    <row r="117" spans="2:65" s="1" customFormat="1" ht="16.5" customHeight="1">
      <c r="B117" s="202"/>
      <c r="C117" s="203" t="s">
        <v>440</v>
      </c>
      <c r="D117" s="203" t="s">
        <v>160</v>
      </c>
      <c r="E117" s="204" t="s">
        <v>3608</v>
      </c>
      <c r="F117" s="205" t="s">
        <v>3609</v>
      </c>
      <c r="G117" s="206" t="s">
        <v>3501</v>
      </c>
      <c r="H117" s="207">
        <v>8</v>
      </c>
      <c r="I117" s="208"/>
      <c r="J117" s="209">
        <f>ROUND(I117*H117,2)</f>
        <v>0</v>
      </c>
      <c r="K117" s="205" t="s">
        <v>5</v>
      </c>
      <c r="L117" s="47"/>
      <c r="M117" s="210" t="s">
        <v>5</v>
      </c>
      <c r="N117" s="211" t="s">
        <v>44</v>
      </c>
      <c r="O117" s="48"/>
      <c r="P117" s="212">
        <f>O117*H117</f>
        <v>0</v>
      </c>
      <c r="Q117" s="212">
        <v>0</v>
      </c>
      <c r="R117" s="212">
        <f>Q117*H117</f>
        <v>0</v>
      </c>
      <c r="S117" s="212">
        <v>0</v>
      </c>
      <c r="T117" s="213">
        <f>S117*H117</f>
        <v>0</v>
      </c>
      <c r="AR117" s="25" t="s">
        <v>88</v>
      </c>
      <c r="AT117" s="25" t="s">
        <v>160</v>
      </c>
      <c r="AU117" s="25" t="s">
        <v>82</v>
      </c>
      <c r="AY117" s="25" t="s">
        <v>158</v>
      </c>
      <c r="BE117" s="214">
        <f>IF(N117="základní",J117,0)</f>
        <v>0</v>
      </c>
      <c r="BF117" s="214">
        <f>IF(N117="snížená",J117,0)</f>
        <v>0</v>
      </c>
      <c r="BG117" s="214">
        <f>IF(N117="zákl. přenesená",J117,0)</f>
        <v>0</v>
      </c>
      <c r="BH117" s="214">
        <f>IF(N117="sníž. přenesená",J117,0)</f>
        <v>0</v>
      </c>
      <c r="BI117" s="214">
        <f>IF(N117="nulová",J117,0)</f>
        <v>0</v>
      </c>
      <c r="BJ117" s="25" t="s">
        <v>78</v>
      </c>
      <c r="BK117" s="214">
        <f>ROUND(I117*H117,2)</f>
        <v>0</v>
      </c>
      <c r="BL117" s="25" t="s">
        <v>88</v>
      </c>
      <c r="BM117" s="25" t="s">
        <v>3610</v>
      </c>
    </row>
    <row r="118" spans="2:65" s="1" customFormat="1" ht="25.5" customHeight="1">
      <c r="B118" s="202"/>
      <c r="C118" s="203" t="s">
        <v>445</v>
      </c>
      <c r="D118" s="203" t="s">
        <v>160</v>
      </c>
      <c r="E118" s="204" t="s">
        <v>3611</v>
      </c>
      <c r="F118" s="205" t="s">
        <v>3612</v>
      </c>
      <c r="G118" s="206" t="s">
        <v>825</v>
      </c>
      <c r="H118" s="207">
        <v>1</v>
      </c>
      <c r="I118" s="208"/>
      <c r="J118" s="209">
        <f>ROUND(I118*H118,2)</f>
        <v>0</v>
      </c>
      <c r="K118" s="205" t="s">
        <v>5</v>
      </c>
      <c r="L118" s="47"/>
      <c r="M118" s="210" t="s">
        <v>5</v>
      </c>
      <c r="N118" s="211" t="s">
        <v>44</v>
      </c>
      <c r="O118" s="48"/>
      <c r="P118" s="212">
        <f>O118*H118</f>
        <v>0</v>
      </c>
      <c r="Q118" s="212">
        <v>0</v>
      </c>
      <c r="R118" s="212">
        <f>Q118*H118</f>
        <v>0</v>
      </c>
      <c r="S118" s="212">
        <v>0</v>
      </c>
      <c r="T118" s="213">
        <f>S118*H118</f>
        <v>0</v>
      </c>
      <c r="AR118" s="25" t="s">
        <v>88</v>
      </c>
      <c r="AT118" s="25" t="s">
        <v>160</v>
      </c>
      <c r="AU118" s="25" t="s">
        <v>82</v>
      </c>
      <c r="AY118" s="25" t="s">
        <v>158</v>
      </c>
      <c r="BE118" s="214">
        <f>IF(N118="základní",J118,0)</f>
        <v>0</v>
      </c>
      <c r="BF118" s="214">
        <f>IF(N118="snížená",J118,0)</f>
        <v>0</v>
      </c>
      <c r="BG118" s="214">
        <f>IF(N118="zákl. přenesená",J118,0)</f>
        <v>0</v>
      </c>
      <c r="BH118" s="214">
        <f>IF(N118="sníž. přenesená",J118,0)</f>
        <v>0</v>
      </c>
      <c r="BI118" s="214">
        <f>IF(N118="nulová",J118,0)</f>
        <v>0</v>
      </c>
      <c r="BJ118" s="25" t="s">
        <v>78</v>
      </c>
      <c r="BK118" s="214">
        <f>ROUND(I118*H118,2)</f>
        <v>0</v>
      </c>
      <c r="BL118" s="25" t="s">
        <v>88</v>
      </c>
      <c r="BM118" s="25" t="s">
        <v>3613</v>
      </c>
    </row>
    <row r="119" spans="2:65" s="1" customFormat="1" ht="16.5" customHeight="1">
      <c r="B119" s="202"/>
      <c r="C119" s="203" t="s">
        <v>451</v>
      </c>
      <c r="D119" s="203" t="s">
        <v>160</v>
      </c>
      <c r="E119" s="204" t="s">
        <v>3614</v>
      </c>
      <c r="F119" s="205" t="s">
        <v>3615</v>
      </c>
      <c r="G119" s="206" t="s">
        <v>3501</v>
      </c>
      <c r="H119" s="207">
        <v>8</v>
      </c>
      <c r="I119" s="208"/>
      <c r="J119" s="209">
        <f>ROUND(I119*H119,2)</f>
        <v>0</v>
      </c>
      <c r="K119" s="205" t="s">
        <v>5</v>
      </c>
      <c r="L119" s="47"/>
      <c r="M119" s="210" t="s">
        <v>5</v>
      </c>
      <c r="N119" s="211" t="s">
        <v>44</v>
      </c>
      <c r="O119" s="48"/>
      <c r="P119" s="212">
        <f>O119*H119</f>
        <v>0</v>
      </c>
      <c r="Q119" s="212">
        <v>0</v>
      </c>
      <c r="R119" s="212">
        <f>Q119*H119</f>
        <v>0</v>
      </c>
      <c r="S119" s="212">
        <v>0</v>
      </c>
      <c r="T119" s="213">
        <f>S119*H119</f>
        <v>0</v>
      </c>
      <c r="AR119" s="25" t="s">
        <v>88</v>
      </c>
      <c r="AT119" s="25" t="s">
        <v>160</v>
      </c>
      <c r="AU119" s="25" t="s">
        <v>82</v>
      </c>
      <c r="AY119" s="25" t="s">
        <v>158</v>
      </c>
      <c r="BE119" s="214">
        <f>IF(N119="základní",J119,0)</f>
        <v>0</v>
      </c>
      <c r="BF119" s="214">
        <f>IF(N119="snížená",J119,0)</f>
        <v>0</v>
      </c>
      <c r="BG119" s="214">
        <f>IF(N119="zákl. přenesená",J119,0)</f>
        <v>0</v>
      </c>
      <c r="BH119" s="214">
        <f>IF(N119="sníž. přenesená",J119,0)</f>
        <v>0</v>
      </c>
      <c r="BI119" s="214">
        <f>IF(N119="nulová",J119,0)</f>
        <v>0</v>
      </c>
      <c r="BJ119" s="25" t="s">
        <v>78</v>
      </c>
      <c r="BK119" s="214">
        <f>ROUND(I119*H119,2)</f>
        <v>0</v>
      </c>
      <c r="BL119" s="25" t="s">
        <v>88</v>
      </c>
      <c r="BM119" s="25" t="s">
        <v>3616</v>
      </c>
    </row>
    <row r="120" spans="2:65" s="1" customFormat="1" ht="25.5" customHeight="1">
      <c r="B120" s="202"/>
      <c r="C120" s="203" t="s">
        <v>456</v>
      </c>
      <c r="D120" s="203" t="s">
        <v>160</v>
      </c>
      <c r="E120" s="204" t="s">
        <v>3617</v>
      </c>
      <c r="F120" s="205" t="s">
        <v>3618</v>
      </c>
      <c r="G120" s="206" t="s">
        <v>825</v>
      </c>
      <c r="H120" s="207">
        <v>1</v>
      </c>
      <c r="I120" s="208"/>
      <c r="J120" s="209">
        <f>ROUND(I120*H120,2)</f>
        <v>0</v>
      </c>
      <c r="K120" s="205" t="s">
        <v>5</v>
      </c>
      <c r="L120" s="47"/>
      <c r="M120" s="210" t="s">
        <v>5</v>
      </c>
      <c r="N120" s="211" t="s">
        <v>44</v>
      </c>
      <c r="O120" s="48"/>
      <c r="P120" s="212">
        <f>O120*H120</f>
        <v>0</v>
      </c>
      <c r="Q120" s="212">
        <v>0</v>
      </c>
      <c r="R120" s="212">
        <f>Q120*H120</f>
        <v>0</v>
      </c>
      <c r="S120" s="212">
        <v>0</v>
      </c>
      <c r="T120" s="213">
        <f>S120*H120</f>
        <v>0</v>
      </c>
      <c r="AR120" s="25" t="s">
        <v>88</v>
      </c>
      <c r="AT120" s="25" t="s">
        <v>160</v>
      </c>
      <c r="AU120" s="25" t="s">
        <v>82</v>
      </c>
      <c r="AY120" s="25" t="s">
        <v>158</v>
      </c>
      <c r="BE120" s="214">
        <f>IF(N120="základní",J120,0)</f>
        <v>0</v>
      </c>
      <c r="BF120" s="214">
        <f>IF(N120="snížená",J120,0)</f>
        <v>0</v>
      </c>
      <c r="BG120" s="214">
        <f>IF(N120="zákl. přenesená",J120,0)</f>
        <v>0</v>
      </c>
      <c r="BH120" s="214">
        <f>IF(N120="sníž. přenesená",J120,0)</f>
        <v>0</v>
      </c>
      <c r="BI120" s="214">
        <f>IF(N120="nulová",J120,0)</f>
        <v>0</v>
      </c>
      <c r="BJ120" s="25" t="s">
        <v>78</v>
      </c>
      <c r="BK120" s="214">
        <f>ROUND(I120*H120,2)</f>
        <v>0</v>
      </c>
      <c r="BL120" s="25" t="s">
        <v>88</v>
      </c>
      <c r="BM120" s="25" t="s">
        <v>3619</v>
      </c>
    </row>
    <row r="121" spans="2:65" s="1" customFormat="1" ht="25.5" customHeight="1">
      <c r="B121" s="202"/>
      <c r="C121" s="203" t="s">
        <v>462</v>
      </c>
      <c r="D121" s="203" t="s">
        <v>160</v>
      </c>
      <c r="E121" s="204" t="s">
        <v>3620</v>
      </c>
      <c r="F121" s="205" t="s">
        <v>3621</v>
      </c>
      <c r="G121" s="206" t="s">
        <v>825</v>
      </c>
      <c r="H121" s="207">
        <v>1</v>
      </c>
      <c r="I121" s="208"/>
      <c r="J121" s="209">
        <f>ROUND(I121*H121,2)</f>
        <v>0</v>
      </c>
      <c r="K121" s="205" t="s">
        <v>5</v>
      </c>
      <c r="L121" s="47"/>
      <c r="M121" s="210" t="s">
        <v>5</v>
      </c>
      <c r="N121" s="211" t="s">
        <v>44</v>
      </c>
      <c r="O121" s="48"/>
      <c r="P121" s="212">
        <f>O121*H121</f>
        <v>0</v>
      </c>
      <c r="Q121" s="212">
        <v>0</v>
      </c>
      <c r="R121" s="212">
        <f>Q121*H121</f>
        <v>0</v>
      </c>
      <c r="S121" s="212">
        <v>0</v>
      </c>
      <c r="T121" s="213">
        <f>S121*H121</f>
        <v>0</v>
      </c>
      <c r="AR121" s="25" t="s">
        <v>88</v>
      </c>
      <c r="AT121" s="25" t="s">
        <v>160</v>
      </c>
      <c r="AU121" s="25" t="s">
        <v>82</v>
      </c>
      <c r="AY121" s="25" t="s">
        <v>158</v>
      </c>
      <c r="BE121" s="214">
        <f>IF(N121="základní",J121,0)</f>
        <v>0</v>
      </c>
      <c r="BF121" s="214">
        <f>IF(N121="snížená",J121,0)</f>
        <v>0</v>
      </c>
      <c r="BG121" s="214">
        <f>IF(N121="zákl. přenesená",J121,0)</f>
        <v>0</v>
      </c>
      <c r="BH121" s="214">
        <f>IF(N121="sníž. přenesená",J121,0)</f>
        <v>0</v>
      </c>
      <c r="BI121" s="214">
        <f>IF(N121="nulová",J121,0)</f>
        <v>0</v>
      </c>
      <c r="BJ121" s="25" t="s">
        <v>78</v>
      </c>
      <c r="BK121" s="214">
        <f>ROUND(I121*H121,2)</f>
        <v>0</v>
      </c>
      <c r="BL121" s="25" t="s">
        <v>88</v>
      </c>
      <c r="BM121" s="25" t="s">
        <v>3622</v>
      </c>
    </row>
    <row r="122" spans="2:65" s="1" customFormat="1" ht="25.5" customHeight="1">
      <c r="B122" s="202"/>
      <c r="C122" s="203" t="s">
        <v>467</v>
      </c>
      <c r="D122" s="203" t="s">
        <v>160</v>
      </c>
      <c r="E122" s="204" t="s">
        <v>3623</v>
      </c>
      <c r="F122" s="205" t="s">
        <v>3624</v>
      </c>
      <c r="G122" s="206" t="s">
        <v>3501</v>
      </c>
      <c r="H122" s="207">
        <v>1</v>
      </c>
      <c r="I122" s="208"/>
      <c r="J122" s="209">
        <f>ROUND(I122*H122,2)</f>
        <v>0</v>
      </c>
      <c r="K122" s="205" t="s">
        <v>5</v>
      </c>
      <c r="L122" s="47"/>
      <c r="M122" s="210" t="s">
        <v>5</v>
      </c>
      <c r="N122" s="211" t="s">
        <v>44</v>
      </c>
      <c r="O122" s="48"/>
      <c r="P122" s="212">
        <f>O122*H122</f>
        <v>0</v>
      </c>
      <c r="Q122" s="212">
        <v>0</v>
      </c>
      <c r="R122" s="212">
        <f>Q122*H122</f>
        <v>0</v>
      </c>
      <c r="S122" s="212">
        <v>0</v>
      </c>
      <c r="T122" s="213">
        <f>S122*H122</f>
        <v>0</v>
      </c>
      <c r="AR122" s="25" t="s">
        <v>88</v>
      </c>
      <c r="AT122" s="25" t="s">
        <v>160</v>
      </c>
      <c r="AU122" s="25" t="s">
        <v>82</v>
      </c>
      <c r="AY122" s="25" t="s">
        <v>158</v>
      </c>
      <c r="BE122" s="214">
        <f>IF(N122="základní",J122,0)</f>
        <v>0</v>
      </c>
      <c r="BF122" s="214">
        <f>IF(N122="snížená",J122,0)</f>
        <v>0</v>
      </c>
      <c r="BG122" s="214">
        <f>IF(N122="zákl. přenesená",J122,0)</f>
        <v>0</v>
      </c>
      <c r="BH122" s="214">
        <f>IF(N122="sníž. přenesená",J122,0)</f>
        <v>0</v>
      </c>
      <c r="BI122" s="214">
        <f>IF(N122="nulová",J122,0)</f>
        <v>0</v>
      </c>
      <c r="BJ122" s="25" t="s">
        <v>78</v>
      </c>
      <c r="BK122" s="214">
        <f>ROUND(I122*H122,2)</f>
        <v>0</v>
      </c>
      <c r="BL122" s="25" t="s">
        <v>88</v>
      </c>
      <c r="BM122" s="25" t="s">
        <v>3625</v>
      </c>
    </row>
    <row r="123" spans="2:65" s="1" customFormat="1" ht="16.5" customHeight="1">
      <c r="B123" s="202"/>
      <c r="C123" s="203" t="s">
        <v>472</v>
      </c>
      <c r="D123" s="203" t="s">
        <v>160</v>
      </c>
      <c r="E123" s="204" t="s">
        <v>3626</v>
      </c>
      <c r="F123" s="205" t="s">
        <v>3627</v>
      </c>
      <c r="G123" s="206" t="s">
        <v>3501</v>
      </c>
      <c r="H123" s="207">
        <v>0</v>
      </c>
      <c r="I123" s="208"/>
      <c r="J123" s="209">
        <f>ROUND(I123*H123,2)</f>
        <v>0</v>
      </c>
      <c r="K123" s="205" t="s">
        <v>5</v>
      </c>
      <c r="L123" s="47"/>
      <c r="M123" s="210" t="s">
        <v>5</v>
      </c>
      <c r="N123" s="259" t="s">
        <v>44</v>
      </c>
      <c r="O123" s="260"/>
      <c r="P123" s="261">
        <f>O123*H123</f>
        <v>0</v>
      </c>
      <c r="Q123" s="261">
        <v>0</v>
      </c>
      <c r="R123" s="261">
        <f>Q123*H123</f>
        <v>0</v>
      </c>
      <c r="S123" s="261">
        <v>0</v>
      </c>
      <c r="T123" s="262">
        <f>S123*H123</f>
        <v>0</v>
      </c>
      <c r="AR123" s="25" t="s">
        <v>88</v>
      </c>
      <c r="AT123" s="25" t="s">
        <v>160</v>
      </c>
      <c r="AU123" s="25" t="s">
        <v>82</v>
      </c>
      <c r="AY123" s="25" t="s">
        <v>158</v>
      </c>
      <c r="BE123" s="214">
        <f>IF(N123="základní",J123,0)</f>
        <v>0</v>
      </c>
      <c r="BF123" s="214">
        <f>IF(N123="snížená",J123,0)</f>
        <v>0</v>
      </c>
      <c r="BG123" s="214">
        <f>IF(N123="zákl. přenesená",J123,0)</f>
        <v>0</v>
      </c>
      <c r="BH123" s="214">
        <f>IF(N123="sníž. přenesená",J123,0)</f>
        <v>0</v>
      </c>
      <c r="BI123" s="214">
        <f>IF(N123="nulová",J123,0)</f>
        <v>0</v>
      </c>
      <c r="BJ123" s="25" t="s">
        <v>78</v>
      </c>
      <c r="BK123" s="214">
        <f>ROUND(I123*H123,2)</f>
        <v>0</v>
      </c>
      <c r="BL123" s="25" t="s">
        <v>88</v>
      </c>
      <c r="BM123" s="25" t="s">
        <v>3628</v>
      </c>
    </row>
    <row r="124" spans="2:12" s="1" customFormat="1" ht="6.95" customHeight="1">
      <c r="B124" s="68"/>
      <c r="C124" s="69"/>
      <c r="D124" s="69"/>
      <c r="E124" s="69"/>
      <c r="F124" s="69"/>
      <c r="G124" s="69"/>
      <c r="H124" s="69"/>
      <c r="I124" s="153"/>
      <c r="J124" s="69"/>
      <c r="K124" s="69"/>
      <c r="L124" s="47"/>
    </row>
  </sheetData>
  <autoFilter ref="C77:K123"/>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24"/>
      <c r="C1" s="124"/>
      <c r="D1" s="125" t="s">
        <v>1</v>
      </c>
      <c r="E1" s="124"/>
      <c r="F1" s="126" t="s">
        <v>100</v>
      </c>
      <c r="G1" s="126" t="s">
        <v>101</v>
      </c>
      <c r="H1" s="126"/>
      <c r="I1" s="127"/>
      <c r="J1" s="126" t="s">
        <v>102</v>
      </c>
      <c r="K1" s="125" t="s">
        <v>103</v>
      </c>
      <c r="L1" s="126" t="s">
        <v>104</v>
      </c>
      <c r="M1" s="126"/>
      <c r="N1" s="126"/>
      <c r="O1" s="126"/>
      <c r="P1" s="126"/>
      <c r="Q1" s="126"/>
      <c r="R1" s="126"/>
      <c r="S1" s="126"/>
      <c r="T1" s="126"/>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24" t="s">
        <v>8</v>
      </c>
      <c r="AT2" s="25" t="s">
        <v>96</v>
      </c>
    </row>
    <row r="3" spans="2:46" ht="6.95" customHeight="1">
      <c r="B3" s="26"/>
      <c r="C3" s="27"/>
      <c r="D3" s="27"/>
      <c r="E3" s="27"/>
      <c r="F3" s="27"/>
      <c r="G3" s="27"/>
      <c r="H3" s="27"/>
      <c r="I3" s="128"/>
      <c r="J3" s="27"/>
      <c r="K3" s="28"/>
      <c r="AT3" s="25" t="s">
        <v>82</v>
      </c>
    </row>
    <row r="4" spans="2:46" ht="36.95" customHeight="1">
      <c r="B4" s="29"/>
      <c r="C4" s="30"/>
      <c r="D4" s="31" t="s">
        <v>105</v>
      </c>
      <c r="E4" s="30"/>
      <c r="F4" s="30"/>
      <c r="G4" s="30"/>
      <c r="H4" s="30"/>
      <c r="I4" s="129"/>
      <c r="J4" s="30"/>
      <c r="K4" s="32"/>
      <c r="M4" s="33" t="s">
        <v>13</v>
      </c>
      <c r="AT4" s="25" t="s">
        <v>6</v>
      </c>
    </row>
    <row r="5" spans="2:11" ht="6.95" customHeight="1">
      <c r="B5" s="29"/>
      <c r="C5" s="30"/>
      <c r="D5" s="30"/>
      <c r="E5" s="30"/>
      <c r="F5" s="30"/>
      <c r="G5" s="30"/>
      <c r="H5" s="30"/>
      <c r="I5" s="129"/>
      <c r="J5" s="30"/>
      <c r="K5" s="32"/>
    </row>
    <row r="6" spans="2:11" ht="13.5">
      <c r="B6" s="29"/>
      <c r="C6" s="30"/>
      <c r="D6" s="41" t="s">
        <v>19</v>
      </c>
      <c r="E6" s="30"/>
      <c r="F6" s="30"/>
      <c r="G6" s="30"/>
      <c r="H6" s="30"/>
      <c r="I6" s="129"/>
      <c r="J6" s="30"/>
      <c r="K6" s="32"/>
    </row>
    <row r="7" spans="2:11" ht="16.5" customHeight="1">
      <c r="B7" s="29"/>
      <c r="C7" s="30"/>
      <c r="D7" s="30"/>
      <c r="E7" s="130" t="str">
        <f>'Rekapitulace stavby'!K6</f>
        <v>Snižování spotřeby energie - Školský objekt Chabařovická</v>
      </c>
      <c r="F7" s="41"/>
      <c r="G7" s="41"/>
      <c r="H7" s="41"/>
      <c r="I7" s="129"/>
      <c r="J7" s="30"/>
      <c r="K7" s="32"/>
    </row>
    <row r="8" spans="2:11" s="1" customFormat="1" ht="13.5">
      <c r="B8" s="47"/>
      <c r="C8" s="48"/>
      <c r="D8" s="41" t="s">
        <v>106</v>
      </c>
      <c r="E8" s="48"/>
      <c r="F8" s="48"/>
      <c r="G8" s="48"/>
      <c r="H8" s="48"/>
      <c r="I8" s="131"/>
      <c r="J8" s="48"/>
      <c r="K8" s="52"/>
    </row>
    <row r="9" spans="2:11" s="1" customFormat="1" ht="36.95" customHeight="1">
      <c r="B9" s="47"/>
      <c r="C9" s="48"/>
      <c r="D9" s="48"/>
      <c r="E9" s="132" t="s">
        <v>3629</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1" t="s">
        <v>21</v>
      </c>
      <c r="E11" s="48"/>
      <c r="F11" s="36" t="s">
        <v>5</v>
      </c>
      <c r="G11" s="48"/>
      <c r="H11" s="48"/>
      <c r="I11" s="133" t="s">
        <v>23</v>
      </c>
      <c r="J11" s="36" t="s">
        <v>5</v>
      </c>
      <c r="K11" s="52"/>
    </row>
    <row r="12" spans="2:11" s="1" customFormat="1" ht="14.4" customHeight="1">
      <c r="B12" s="47"/>
      <c r="C12" s="48"/>
      <c r="D12" s="41" t="s">
        <v>24</v>
      </c>
      <c r="E12" s="48"/>
      <c r="F12" s="36" t="s">
        <v>25</v>
      </c>
      <c r="G12" s="48"/>
      <c r="H12" s="48"/>
      <c r="I12" s="133" t="s">
        <v>26</v>
      </c>
      <c r="J12" s="134" t="str">
        <f>'Rekapitulace stavby'!AN8</f>
        <v>13.3.2018</v>
      </c>
      <c r="K12" s="52"/>
    </row>
    <row r="13" spans="2:11" s="1" customFormat="1" ht="10.8" customHeight="1">
      <c r="B13" s="47"/>
      <c r="C13" s="48"/>
      <c r="D13" s="48"/>
      <c r="E13" s="48"/>
      <c r="F13" s="48"/>
      <c r="G13" s="48"/>
      <c r="H13" s="48"/>
      <c r="I13" s="131"/>
      <c r="J13" s="48"/>
      <c r="K13" s="52"/>
    </row>
    <row r="14" spans="2:11" s="1" customFormat="1" ht="14.4" customHeight="1">
      <c r="B14" s="47"/>
      <c r="C14" s="48"/>
      <c r="D14" s="41" t="s">
        <v>28</v>
      </c>
      <c r="E14" s="48"/>
      <c r="F14" s="48"/>
      <c r="G14" s="48"/>
      <c r="H14" s="48"/>
      <c r="I14" s="133" t="s">
        <v>29</v>
      </c>
      <c r="J14" s="36" t="s">
        <v>5</v>
      </c>
      <c r="K14" s="52"/>
    </row>
    <row r="15" spans="2:11" s="1" customFormat="1" ht="18" customHeight="1">
      <c r="B15" s="47"/>
      <c r="C15" s="48"/>
      <c r="D15" s="48"/>
      <c r="E15" s="36" t="s">
        <v>30</v>
      </c>
      <c r="F15" s="48"/>
      <c r="G15" s="48"/>
      <c r="H15" s="48"/>
      <c r="I15" s="133" t="s">
        <v>31</v>
      </c>
      <c r="J15" s="36" t="s">
        <v>5</v>
      </c>
      <c r="K15" s="52"/>
    </row>
    <row r="16" spans="2:11" s="1" customFormat="1" ht="6.95" customHeight="1">
      <c r="B16" s="47"/>
      <c r="C16" s="48"/>
      <c r="D16" s="48"/>
      <c r="E16" s="48"/>
      <c r="F16" s="48"/>
      <c r="G16" s="48"/>
      <c r="H16" s="48"/>
      <c r="I16" s="131"/>
      <c r="J16" s="48"/>
      <c r="K16" s="52"/>
    </row>
    <row r="17" spans="2:11" s="1" customFormat="1" ht="14.4" customHeight="1">
      <c r="B17" s="47"/>
      <c r="C17" s="48"/>
      <c r="D17" s="41" t="s">
        <v>32</v>
      </c>
      <c r="E17" s="48"/>
      <c r="F17" s="48"/>
      <c r="G17" s="48"/>
      <c r="H17" s="48"/>
      <c r="I17" s="133" t="s">
        <v>29</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33" t="s">
        <v>31</v>
      </c>
      <c r="J18" s="36"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1" t="s">
        <v>34</v>
      </c>
      <c r="E20" s="48"/>
      <c r="F20" s="48"/>
      <c r="G20" s="48"/>
      <c r="H20" s="48"/>
      <c r="I20" s="133" t="s">
        <v>29</v>
      </c>
      <c r="J20" s="36" t="s">
        <v>5</v>
      </c>
      <c r="K20" s="52"/>
    </row>
    <row r="21" spans="2:11" s="1" customFormat="1" ht="18" customHeight="1">
      <c r="B21" s="47"/>
      <c r="C21" s="48"/>
      <c r="D21" s="48"/>
      <c r="E21" s="36" t="s">
        <v>35</v>
      </c>
      <c r="F21" s="48"/>
      <c r="G21" s="48"/>
      <c r="H21" s="48"/>
      <c r="I21" s="133" t="s">
        <v>31</v>
      </c>
      <c r="J21" s="36" t="s">
        <v>5</v>
      </c>
      <c r="K21" s="52"/>
    </row>
    <row r="22" spans="2:11" s="1" customFormat="1" ht="6.95" customHeight="1">
      <c r="B22" s="47"/>
      <c r="C22" s="48"/>
      <c r="D22" s="48"/>
      <c r="E22" s="48"/>
      <c r="F22" s="48"/>
      <c r="G22" s="48"/>
      <c r="H22" s="48"/>
      <c r="I22" s="131"/>
      <c r="J22" s="48"/>
      <c r="K22" s="52"/>
    </row>
    <row r="23" spans="2:11" s="1" customFormat="1" ht="14.4" customHeight="1">
      <c r="B23" s="47"/>
      <c r="C23" s="48"/>
      <c r="D23" s="41" t="s">
        <v>37</v>
      </c>
      <c r="E23" s="48"/>
      <c r="F23" s="48"/>
      <c r="G23" s="48"/>
      <c r="H23" s="48"/>
      <c r="I23" s="131"/>
      <c r="J23" s="48"/>
      <c r="K23" s="52"/>
    </row>
    <row r="24" spans="2:11" s="6" customFormat="1" ht="57" customHeight="1">
      <c r="B24" s="135"/>
      <c r="C24" s="136"/>
      <c r="D24" s="136"/>
      <c r="E24" s="45" t="s">
        <v>108</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39</v>
      </c>
      <c r="E27" s="48"/>
      <c r="F27" s="48"/>
      <c r="G27" s="48"/>
      <c r="H27" s="48"/>
      <c r="I27" s="131"/>
      <c r="J27" s="142">
        <f>ROUND(J78,2)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41</v>
      </c>
      <c r="G29" s="48"/>
      <c r="H29" s="48"/>
      <c r="I29" s="143" t="s">
        <v>40</v>
      </c>
      <c r="J29" s="53" t="s">
        <v>42</v>
      </c>
      <c r="K29" s="52"/>
    </row>
    <row r="30" spans="2:11" s="1" customFormat="1" ht="14.4" customHeight="1">
      <c r="B30" s="47"/>
      <c r="C30" s="48"/>
      <c r="D30" s="56" t="s">
        <v>43</v>
      </c>
      <c r="E30" s="56" t="s">
        <v>44</v>
      </c>
      <c r="F30" s="144">
        <f>ROUND(SUM(BE78:BE81),2)</f>
        <v>0</v>
      </c>
      <c r="G30" s="48"/>
      <c r="H30" s="48"/>
      <c r="I30" s="145">
        <v>0.21</v>
      </c>
      <c r="J30" s="144">
        <f>ROUND(ROUND((SUM(BE78:BE81)),2)*I30,2)</f>
        <v>0</v>
      </c>
      <c r="K30" s="52"/>
    </row>
    <row r="31" spans="2:11" s="1" customFormat="1" ht="14.4" customHeight="1">
      <c r="B31" s="47"/>
      <c r="C31" s="48"/>
      <c r="D31" s="48"/>
      <c r="E31" s="56" t="s">
        <v>45</v>
      </c>
      <c r="F31" s="144">
        <f>ROUND(SUM(BF78:BF81),2)</f>
        <v>0</v>
      </c>
      <c r="G31" s="48"/>
      <c r="H31" s="48"/>
      <c r="I31" s="145">
        <v>0.15</v>
      </c>
      <c r="J31" s="144">
        <f>ROUND(ROUND((SUM(BF78:BF81)),2)*I31,2)</f>
        <v>0</v>
      </c>
      <c r="K31" s="52"/>
    </row>
    <row r="32" spans="2:11" s="1" customFormat="1" ht="14.4" customHeight="1" hidden="1">
      <c r="B32" s="47"/>
      <c r="C32" s="48"/>
      <c r="D32" s="48"/>
      <c r="E32" s="56" t="s">
        <v>46</v>
      </c>
      <c r="F32" s="144">
        <f>ROUND(SUM(BG78:BG81),2)</f>
        <v>0</v>
      </c>
      <c r="G32" s="48"/>
      <c r="H32" s="48"/>
      <c r="I32" s="145">
        <v>0.21</v>
      </c>
      <c r="J32" s="144">
        <v>0</v>
      </c>
      <c r="K32" s="52"/>
    </row>
    <row r="33" spans="2:11" s="1" customFormat="1" ht="14.4" customHeight="1" hidden="1">
      <c r="B33" s="47"/>
      <c r="C33" s="48"/>
      <c r="D33" s="48"/>
      <c r="E33" s="56" t="s">
        <v>47</v>
      </c>
      <c r="F33" s="144">
        <f>ROUND(SUM(BH78:BH81),2)</f>
        <v>0</v>
      </c>
      <c r="G33" s="48"/>
      <c r="H33" s="48"/>
      <c r="I33" s="145">
        <v>0.15</v>
      </c>
      <c r="J33" s="144">
        <v>0</v>
      </c>
      <c r="K33" s="52"/>
    </row>
    <row r="34" spans="2:11" s="1" customFormat="1" ht="14.4" customHeight="1" hidden="1">
      <c r="B34" s="47"/>
      <c r="C34" s="48"/>
      <c r="D34" s="48"/>
      <c r="E34" s="56" t="s">
        <v>48</v>
      </c>
      <c r="F34" s="144">
        <f>ROUND(SUM(BI78:BI81),2)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49</v>
      </c>
      <c r="E36" s="89"/>
      <c r="F36" s="89"/>
      <c r="G36" s="148" t="s">
        <v>50</v>
      </c>
      <c r="H36" s="149" t="s">
        <v>51</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1" t="s">
        <v>109</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1" t="s">
        <v>19</v>
      </c>
      <c r="D44" s="48"/>
      <c r="E44" s="48"/>
      <c r="F44" s="48"/>
      <c r="G44" s="48"/>
      <c r="H44" s="48"/>
      <c r="I44" s="131"/>
      <c r="J44" s="48"/>
      <c r="K44" s="52"/>
    </row>
    <row r="45" spans="2:11" s="1" customFormat="1" ht="16.5" customHeight="1">
      <c r="B45" s="47"/>
      <c r="C45" s="48"/>
      <c r="D45" s="48"/>
      <c r="E45" s="130" t="str">
        <f>E7</f>
        <v>Snižování spotřeby energie - Školský objekt Chabařovická</v>
      </c>
      <c r="F45" s="41"/>
      <c r="G45" s="41"/>
      <c r="H45" s="41"/>
      <c r="I45" s="131"/>
      <c r="J45" s="48"/>
      <c r="K45" s="52"/>
    </row>
    <row r="46" spans="2:11" s="1" customFormat="1" ht="14.4" customHeight="1">
      <c r="B46" s="47"/>
      <c r="C46" s="41" t="s">
        <v>106</v>
      </c>
      <c r="D46" s="48"/>
      <c r="E46" s="48"/>
      <c r="F46" s="48"/>
      <c r="G46" s="48"/>
      <c r="H46" s="48"/>
      <c r="I46" s="131"/>
      <c r="J46" s="48"/>
      <c r="K46" s="52"/>
    </row>
    <row r="47" spans="2:11" s="1" customFormat="1" ht="17.25" customHeight="1">
      <c r="B47" s="47"/>
      <c r="C47" s="48"/>
      <c r="D47" s="48"/>
      <c r="E47" s="132" t="str">
        <f>E9</f>
        <v>6 - Záchytný systém</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1" t="s">
        <v>24</v>
      </c>
      <c r="D49" s="48"/>
      <c r="E49" s="48"/>
      <c r="F49" s="36" t="str">
        <f>F12</f>
        <v>Chabařovická 1125/4, Praha 8</v>
      </c>
      <c r="G49" s="48"/>
      <c r="H49" s="48"/>
      <c r="I49" s="133" t="s">
        <v>26</v>
      </c>
      <c r="J49" s="134" t="str">
        <f>IF(J12="","",J12)</f>
        <v>13.3.2018</v>
      </c>
      <c r="K49" s="52"/>
    </row>
    <row r="50" spans="2:11" s="1" customFormat="1" ht="6.95" customHeight="1">
      <c r="B50" s="47"/>
      <c r="C50" s="48"/>
      <c r="D50" s="48"/>
      <c r="E50" s="48"/>
      <c r="F50" s="48"/>
      <c r="G50" s="48"/>
      <c r="H50" s="48"/>
      <c r="I50" s="131"/>
      <c r="J50" s="48"/>
      <c r="K50" s="52"/>
    </row>
    <row r="51" spans="2:11" s="1" customFormat="1" ht="13.5">
      <c r="B51" s="47"/>
      <c r="C51" s="41" t="s">
        <v>28</v>
      </c>
      <c r="D51" s="48"/>
      <c r="E51" s="48"/>
      <c r="F51" s="36" t="str">
        <f>E15</f>
        <v xml:space="preserve">Servisní středisko pro správu svěřeného majetku </v>
      </c>
      <c r="G51" s="48"/>
      <c r="H51" s="48"/>
      <c r="I51" s="133" t="s">
        <v>34</v>
      </c>
      <c r="J51" s="45" t="str">
        <f>E21</f>
        <v>Le Nut Group s.r.o.</v>
      </c>
      <c r="K51" s="52"/>
    </row>
    <row r="52" spans="2:11" s="1" customFormat="1" ht="14.4" customHeight="1">
      <c r="B52" s="47"/>
      <c r="C52" s="41" t="s">
        <v>32</v>
      </c>
      <c r="D52" s="48"/>
      <c r="E52" s="48"/>
      <c r="F52" s="36"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110</v>
      </c>
      <c r="D54" s="146"/>
      <c r="E54" s="146"/>
      <c r="F54" s="146"/>
      <c r="G54" s="146"/>
      <c r="H54" s="146"/>
      <c r="I54" s="158"/>
      <c r="J54" s="159" t="s">
        <v>111</v>
      </c>
      <c r="K54" s="160"/>
    </row>
    <row r="55" spans="2:11" s="1" customFormat="1" ht="10.3" customHeight="1">
      <c r="B55" s="47"/>
      <c r="C55" s="48"/>
      <c r="D55" s="48"/>
      <c r="E55" s="48"/>
      <c r="F55" s="48"/>
      <c r="G55" s="48"/>
      <c r="H55" s="48"/>
      <c r="I55" s="131"/>
      <c r="J55" s="48"/>
      <c r="K55" s="52"/>
    </row>
    <row r="56" spans="2:47" s="1" customFormat="1" ht="29.25" customHeight="1">
      <c r="B56" s="47"/>
      <c r="C56" s="161" t="s">
        <v>112</v>
      </c>
      <c r="D56" s="48"/>
      <c r="E56" s="48"/>
      <c r="F56" s="48"/>
      <c r="G56" s="48"/>
      <c r="H56" s="48"/>
      <c r="I56" s="131"/>
      <c r="J56" s="142">
        <f>J78</f>
        <v>0</v>
      </c>
      <c r="K56" s="52"/>
      <c r="AU56" s="25" t="s">
        <v>113</v>
      </c>
    </row>
    <row r="57" spans="2:11" s="7" customFormat="1" ht="24.95" customHeight="1">
      <c r="B57" s="162"/>
      <c r="C57" s="163"/>
      <c r="D57" s="164" t="s">
        <v>114</v>
      </c>
      <c r="E57" s="165"/>
      <c r="F57" s="165"/>
      <c r="G57" s="165"/>
      <c r="H57" s="165"/>
      <c r="I57" s="166"/>
      <c r="J57" s="167">
        <f>J79</f>
        <v>0</v>
      </c>
      <c r="K57" s="168"/>
    </row>
    <row r="58" spans="2:11" s="8" customFormat="1" ht="19.9" customHeight="1">
      <c r="B58" s="169"/>
      <c r="C58" s="170"/>
      <c r="D58" s="171" t="s">
        <v>1808</v>
      </c>
      <c r="E58" s="172"/>
      <c r="F58" s="172"/>
      <c r="G58" s="172"/>
      <c r="H58" s="172"/>
      <c r="I58" s="173"/>
      <c r="J58" s="174">
        <f>J80</f>
        <v>0</v>
      </c>
      <c r="K58" s="175"/>
    </row>
    <row r="59" spans="2:11" s="1" customFormat="1" ht="21.8" customHeight="1">
      <c r="B59" s="47"/>
      <c r="C59" s="48"/>
      <c r="D59" s="48"/>
      <c r="E59" s="48"/>
      <c r="F59" s="48"/>
      <c r="G59" s="48"/>
      <c r="H59" s="48"/>
      <c r="I59" s="131"/>
      <c r="J59" s="48"/>
      <c r="K59" s="52"/>
    </row>
    <row r="60" spans="2:11" s="1" customFormat="1" ht="6.95" customHeight="1">
      <c r="B60" s="68"/>
      <c r="C60" s="69"/>
      <c r="D60" s="69"/>
      <c r="E60" s="69"/>
      <c r="F60" s="69"/>
      <c r="G60" s="69"/>
      <c r="H60" s="69"/>
      <c r="I60" s="153"/>
      <c r="J60" s="69"/>
      <c r="K60" s="70"/>
    </row>
    <row r="64" spans="2:12" s="1" customFormat="1" ht="6.95" customHeight="1">
      <c r="B64" s="71"/>
      <c r="C64" s="72"/>
      <c r="D64" s="72"/>
      <c r="E64" s="72"/>
      <c r="F64" s="72"/>
      <c r="G64" s="72"/>
      <c r="H64" s="72"/>
      <c r="I64" s="154"/>
      <c r="J64" s="72"/>
      <c r="K64" s="72"/>
      <c r="L64" s="47"/>
    </row>
    <row r="65" spans="2:12" s="1" customFormat="1" ht="36.95" customHeight="1">
      <c r="B65" s="47"/>
      <c r="C65" s="73" t="s">
        <v>142</v>
      </c>
      <c r="I65" s="176"/>
      <c r="L65" s="47"/>
    </row>
    <row r="66" spans="2:12" s="1" customFormat="1" ht="6.95" customHeight="1">
      <c r="B66" s="47"/>
      <c r="I66" s="176"/>
      <c r="L66" s="47"/>
    </row>
    <row r="67" spans="2:12" s="1" customFormat="1" ht="14.4" customHeight="1">
      <c r="B67" s="47"/>
      <c r="C67" s="75" t="s">
        <v>19</v>
      </c>
      <c r="I67" s="176"/>
      <c r="L67" s="47"/>
    </row>
    <row r="68" spans="2:12" s="1" customFormat="1" ht="16.5" customHeight="1">
      <c r="B68" s="47"/>
      <c r="E68" s="177" t="str">
        <f>E7</f>
        <v>Snižování spotřeby energie - Školský objekt Chabařovická</v>
      </c>
      <c r="F68" s="75"/>
      <c r="G68" s="75"/>
      <c r="H68" s="75"/>
      <c r="I68" s="176"/>
      <c r="L68" s="47"/>
    </row>
    <row r="69" spans="2:12" s="1" customFormat="1" ht="14.4" customHeight="1">
      <c r="B69" s="47"/>
      <c r="C69" s="75" t="s">
        <v>106</v>
      </c>
      <c r="I69" s="176"/>
      <c r="L69" s="47"/>
    </row>
    <row r="70" spans="2:12" s="1" customFormat="1" ht="17.25" customHeight="1">
      <c r="B70" s="47"/>
      <c r="E70" s="78" t="str">
        <f>E9</f>
        <v>6 - Záchytný systém</v>
      </c>
      <c r="F70" s="1"/>
      <c r="G70" s="1"/>
      <c r="H70" s="1"/>
      <c r="I70" s="176"/>
      <c r="L70" s="47"/>
    </row>
    <row r="71" spans="2:12" s="1" customFormat="1" ht="6.95" customHeight="1">
      <c r="B71" s="47"/>
      <c r="I71" s="176"/>
      <c r="L71" s="47"/>
    </row>
    <row r="72" spans="2:12" s="1" customFormat="1" ht="18" customHeight="1">
      <c r="B72" s="47"/>
      <c r="C72" s="75" t="s">
        <v>24</v>
      </c>
      <c r="F72" s="178" t="str">
        <f>F12</f>
        <v>Chabařovická 1125/4, Praha 8</v>
      </c>
      <c r="I72" s="179" t="s">
        <v>26</v>
      </c>
      <c r="J72" s="80" t="str">
        <f>IF(J12="","",J12)</f>
        <v>13.3.2018</v>
      </c>
      <c r="L72" s="47"/>
    </row>
    <row r="73" spans="2:12" s="1" customFormat="1" ht="6.95" customHeight="1">
      <c r="B73" s="47"/>
      <c r="I73" s="176"/>
      <c r="L73" s="47"/>
    </row>
    <row r="74" spans="2:12" s="1" customFormat="1" ht="13.5">
      <c r="B74" s="47"/>
      <c r="C74" s="75" t="s">
        <v>28</v>
      </c>
      <c r="F74" s="178" t="str">
        <f>E15</f>
        <v xml:space="preserve">Servisní středisko pro správu svěřeného majetku </v>
      </c>
      <c r="I74" s="179" t="s">
        <v>34</v>
      </c>
      <c r="J74" s="178" t="str">
        <f>E21</f>
        <v>Le Nut Group s.r.o.</v>
      </c>
      <c r="L74" s="47"/>
    </row>
    <row r="75" spans="2:12" s="1" customFormat="1" ht="14.4" customHeight="1">
      <c r="B75" s="47"/>
      <c r="C75" s="75" t="s">
        <v>32</v>
      </c>
      <c r="F75" s="178" t="str">
        <f>IF(E18="","",E18)</f>
        <v/>
      </c>
      <c r="I75" s="176"/>
      <c r="L75" s="47"/>
    </row>
    <row r="76" spans="2:12" s="1" customFormat="1" ht="10.3" customHeight="1">
      <c r="B76" s="47"/>
      <c r="I76" s="176"/>
      <c r="L76" s="47"/>
    </row>
    <row r="77" spans="2:20" s="9" customFormat="1" ht="29.25" customHeight="1">
      <c r="B77" s="180"/>
      <c r="C77" s="181" t="s">
        <v>143</v>
      </c>
      <c r="D77" s="182" t="s">
        <v>58</v>
      </c>
      <c r="E77" s="182" t="s">
        <v>54</v>
      </c>
      <c r="F77" s="182" t="s">
        <v>144</v>
      </c>
      <c r="G77" s="182" t="s">
        <v>145</v>
      </c>
      <c r="H77" s="182" t="s">
        <v>146</v>
      </c>
      <c r="I77" s="183" t="s">
        <v>147</v>
      </c>
      <c r="J77" s="182" t="s">
        <v>111</v>
      </c>
      <c r="K77" s="184" t="s">
        <v>148</v>
      </c>
      <c r="L77" s="180"/>
      <c r="M77" s="93" t="s">
        <v>149</v>
      </c>
      <c r="N77" s="94" t="s">
        <v>43</v>
      </c>
      <c r="O77" s="94" t="s">
        <v>150</v>
      </c>
      <c r="P77" s="94" t="s">
        <v>151</v>
      </c>
      <c r="Q77" s="94" t="s">
        <v>152</v>
      </c>
      <c r="R77" s="94" t="s">
        <v>153</v>
      </c>
      <c r="S77" s="94" t="s">
        <v>154</v>
      </c>
      <c r="T77" s="95" t="s">
        <v>155</v>
      </c>
    </row>
    <row r="78" spans="2:63" s="1" customFormat="1" ht="29.25" customHeight="1">
      <c r="B78" s="47"/>
      <c r="C78" s="97" t="s">
        <v>112</v>
      </c>
      <c r="I78" s="176"/>
      <c r="J78" s="185">
        <f>BK78</f>
        <v>0</v>
      </c>
      <c r="L78" s="47"/>
      <c r="M78" s="96"/>
      <c r="N78" s="83"/>
      <c r="O78" s="83"/>
      <c r="P78" s="186">
        <f>P79</f>
        <v>0</v>
      </c>
      <c r="Q78" s="83"/>
      <c r="R78" s="186">
        <f>R79</f>
        <v>0</v>
      </c>
      <c r="S78" s="83"/>
      <c r="T78" s="187">
        <f>T79</f>
        <v>0</v>
      </c>
      <c r="AT78" s="25" t="s">
        <v>72</v>
      </c>
      <c r="AU78" s="25" t="s">
        <v>113</v>
      </c>
      <c r="BK78" s="188">
        <f>BK79</f>
        <v>0</v>
      </c>
    </row>
    <row r="79" spans="2:63" s="10" customFormat="1" ht="37.4" customHeight="1">
      <c r="B79" s="189"/>
      <c r="D79" s="190" t="s">
        <v>72</v>
      </c>
      <c r="E79" s="191" t="s">
        <v>156</v>
      </c>
      <c r="F79" s="191" t="s">
        <v>157</v>
      </c>
      <c r="I79" s="192"/>
      <c r="J79" s="193">
        <f>BK79</f>
        <v>0</v>
      </c>
      <c r="L79" s="189"/>
      <c r="M79" s="194"/>
      <c r="N79" s="195"/>
      <c r="O79" s="195"/>
      <c r="P79" s="196">
        <f>P80</f>
        <v>0</v>
      </c>
      <c r="Q79" s="195"/>
      <c r="R79" s="196">
        <f>R80</f>
        <v>0</v>
      </c>
      <c r="S79" s="195"/>
      <c r="T79" s="197">
        <f>T80</f>
        <v>0</v>
      </c>
      <c r="AR79" s="190" t="s">
        <v>78</v>
      </c>
      <c r="AT79" s="198" t="s">
        <v>72</v>
      </c>
      <c r="AU79" s="198" t="s">
        <v>73</v>
      </c>
      <c r="AY79" s="190" t="s">
        <v>158</v>
      </c>
      <c r="BK79" s="199">
        <f>BK80</f>
        <v>0</v>
      </c>
    </row>
    <row r="80" spans="2:63" s="10" customFormat="1" ht="19.9" customHeight="1">
      <c r="B80" s="189"/>
      <c r="D80" s="190" t="s">
        <v>72</v>
      </c>
      <c r="E80" s="200" t="s">
        <v>211</v>
      </c>
      <c r="F80" s="200" t="s">
        <v>2037</v>
      </c>
      <c r="I80" s="192"/>
      <c r="J80" s="201">
        <f>BK80</f>
        <v>0</v>
      </c>
      <c r="L80" s="189"/>
      <c r="M80" s="194"/>
      <c r="N80" s="195"/>
      <c r="O80" s="195"/>
      <c r="P80" s="196">
        <f>P81</f>
        <v>0</v>
      </c>
      <c r="Q80" s="195"/>
      <c r="R80" s="196">
        <f>R81</f>
        <v>0</v>
      </c>
      <c r="S80" s="195"/>
      <c r="T80" s="197">
        <f>T81</f>
        <v>0</v>
      </c>
      <c r="AR80" s="190" t="s">
        <v>78</v>
      </c>
      <c r="AT80" s="198" t="s">
        <v>72</v>
      </c>
      <c r="AU80" s="198" t="s">
        <v>78</v>
      </c>
      <c r="AY80" s="190" t="s">
        <v>158</v>
      </c>
      <c r="BK80" s="199">
        <f>BK81</f>
        <v>0</v>
      </c>
    </row>
    <row r="81" spans="2:65" s="1" customFormat="1" ht="408" customHeight="1">
      <c r="B81" s="202"/>
      <c r="C81" s="203" t="s">
        <v>78</v>
      </c>
      <c r="D81" s="203" t="s">
        <v>160</v>
      </c>
      <c r="E81" s="204" t="s">
        <v>3630</v>
      </c>
      <c r="F81" s="258" t="s">
        <v>3631</v>
      </c>
      <c r="G81" s="206" t="s">
        <v>253</v>
      </c>
      <c r="H81" s="207">
        <v>1</v>
      </c>
      <c r="I81" s="208"/>
      <c r="J81" s="209">
        <f>ROUND(I81*H81,2)</f>
        <v>0</v>
      </c>
      <c r="K81" s="205" t="s">
        <v>5</v>
      </c>
      <c r="L81" s="47"/>
      <c r="M81" s="210" t="s">
        <v>5</v>
      </c>
      <c r="N81" s="259" t="s">
        <v>44</v>
      </c>
      <c r="O81" s="260"/>
      <c r="P81" s="261">
        <f>O81*H81</f>
        <v>0</v>
      </c>
      <c r="Q81" s="261">
        <v>0</v>
      </c>
      <c r="R81" s="261">
        <f>Q81*H81</f>
        <v>0</v>
      </c>
      <c r="S81" s="261">
        <v>0</v>
      </c>
      <c r="T81" s="262">
        <f>S81*H81</f>
        <v>0</v>
      </c>
      <c r="AR81" s="25" t="s">
        <v>88</v>
      </c>
      <c r="AT81" s="25" t="s">
        <v>160</v>
      </c>
      <c r="AU81" s="25" t="s">
        <v>82</v>
      </c>
      <c r="AY81" s="25" t="s">
        <v>158</v>
      </c>
      <c r="BE81" s="214">
        <f>IF(N81="základní",J81,0)</f>
        <v>0</v>
      </c>
      <c r="BF81" s="214">
        <f>IF(N81="snížená",J81,0)</f>
        <v>0</v>
      </c>
      <c r="BG81" s="214">
        <f>IF(N81="zákl. přenesená",J81,0)</f>
        <v>0</v>
      </c>
      <c r="BH81" s="214">
        <f>IF(N81="sníž. přenesená",J81,0)</f>
        <v>0</v>
      </c>
      <c r="BI81" s="214">
        <f>IF(N81="nulová",J81,0)</f>
        <v>0</v>
      </c>
      <c r="BJ81" s="25" t="s">
        <v>78</v>
      </c>
      <c r="BK81" s="214">
        <f>ROUND(I81*H81,2)</f>
        <v>0</v>
      </c>
      <c r="BL81" s="25" t="s">
        <v>88</v>
      </c>
      <c r="BM81" s="25" t="s">
        <v>3632</v>
      </c>
    </row>
    <row r="82" spans="2:12" s="1" customFormat="1" ht="6.95" customHeight="1">
      <c r="B82" s="68"/>
      <c r="C82" s="69"/>
      <c r="D82" s="69"/>
      <c r="E82" s="69"/>
      <c r="F82" s="69"/>
      <c r="G82" s="69"/>
      <c r="H82" s="69"/>
      <c r="I82" s="153"/>
      <c r="J82" s="69"/>
      <c r="K82" s="69"/>
      <c r="L82" s="47"/>
    </row>
  </sheetData>
  <autoFilter ref="C77:K8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0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24"/>
      <c r="C1" s="124"/>
      <c r="D1" s="125" t="s">
        <v>1</v>
      </c>
      <c r="E1" s="124"/>
      <c r="F1" s="126" t="s">
        <v>100</v>
      </c>
      <c r="G1" s="126" t="s">
        <v>101</v>
      </c>
      <c r="H1" s="126"/>
      <c r="I1" s="127"/>
      <c r="J1" s="126" t="s">
        <v>102</v>
      </c>
      <c r="K1" s="125" t="s">
        <v>103</v>
      </c>
      <c r="L1" s="126" t="s">
        <v>104</v>
      </c>
      <c r="M1" s="126"/>
      <c r="N1" s="126"/>
      <c r="O1" s="126"/>
      <c r="P1" s="126"/>
      <c r="Q1" s="126"/>
      <c r="R1" s="126"/>
      <c r="S1" s="126"/>
      <c r="T1" s="126"/>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24" t="s">
        <v>8</v>
      </c>
      <c r="AT2" s="25" t="s">
        <v>99</v>
      </c>
    </row>
    <row r="3" spans="2:46" ht="6.95" customHeight="1">
      <c r="B3" s="26"/>
      <c r="C3" s="27"/>
      <c r="D3" s="27"/>
      <c r="E3" s="27"/>
      <c r="F3" s="27"/>
      <c r="G3" s="27"/>
      <c r="H3" s="27"/>
      <c r="I3" s="128"/>
      <c r="J3" s="27"/>
      <c r="K3" s="28"/>
      <c r="AT3" s="25" t="s">
        <v>82</v>
      </c>
    </row>
    <row r="4" spans="2:46" ht="36.95" customHeight="1">
      <c r="B4" s="29"/>
      <c r="C4" s="30"/>
      <c r="D4" s="31" t="s">
        <v>105</v>
      </c>
      <c r="E4" s="30"/>
      <c r="F4" s="30"/>
      <c r="G4" s="30"/>
      <c r="H4" s="30"/>
      <c r="I4" s="129"/>
      <c r="J4" s="30"/>
      <c r="K4" s="32"/>
      <c r="M4" s="33" t="s">
        <v>13</v>
      </c>
      <c r="AT4" s="25" t="s">
        <v>6</v>
      </c>
    </row>
    <row r="5" spans="2:11" ht="6.95" customHeight="1">
      <c r="B5" s="29"/>
      <c r="C5" s="30"/>
      <c r="D5" s="30"/>
      <c r="E5" s="30"/>
      <c r="F5" s="30"/>
      <c r="G5" s="30"/>
      <c r="H5" s="30"/>
      <c r="I5" s="129"/>
      <c r="J5" s="30"/>
      <c r="K5" s="32"/>
    </row>
    <row r="6" spans="2:11" ht="13.5">
      <c r="B6" s="29"/>
      <c r="C6" s="30"/>
      <c r="D6" s="41" t="s">
        <v>19</v>
      </c>
      <c r="E6" s="30"/>
      <c r="F6" s="30"/>
      <c r="G6" s="30"/>
      <c r="H6" s="30"/>
      <c r="I6" s="129"/>
      <c r="J6" s="30"/>
      <c r="K6" s="32"/>
    </row>
    <row r="7" spans="2:11" ht="16.5" customHeight="1">
      <c r="B7" s="29"/>
      <c r="C7" s="30"/>
      <c r="D7" s="30"/>
      <c r="E7" s="130" t="str">
        <f>'Rekapitulace stavby'!K6</f>
        <v>Snižování spotřeby energie - Školský objekt Chabařovická</v>
      </c>
      <c r="F7" s="41"/>
      <c r="G7" s="41"/>
      <c r="H7" s="41"/>
      <c r="I7" s="129"/>
      <c r="J7" s="30"/>
      <c r="K7" s="32"/>
    </row>
    <row r="8" spans="2:11" s="1" customFormat="1" ht="13.5">
      <c r="B8" s="47"/>
      <c r="C8" s="48"/>
      <c r="D8" s="41" t="s">
        <v>106</v>
      </c>
      <c r="E8" s="48"/>
      <c r="F8" s="48"/>
      <c r="G8" s="48"/>
      <c r="H8" s="48"/>
      <c r="I8" s="131"/>
      <c r="J8" s="48"/>
      <c r="K8" s="52"/>
    </row>
    <row r="9" spans="2:11" s="1" customFormat="1" ht="36.95" customHeight="1">
      <c r="B9" s="47"/>
      <c r="C9" s="48"/>
      <c r="D9" s="48"/>
      <c r="E9" s="132" t="s">
        <v>3633</v>
      </c>
      <c r="F9" s="48"/>
      <c r="G9" s="48"/>
      <c r="H9" s="48"/>
      <c r="I9" s="131"/>
      <c r="J9" s="48"/>
      <c r="K9" s="52"/>
    </row>
    <row r="10" spans="2:11" s="1" customFormat="1" ht="13.5">
      <c r="B10" s="47"/>
      <c r="C10" s="48"/>
      <c r="D10" s="48"/>
      <c r="E10" s="48"/>
      <c r="F10" s="48"/>
      <c r="G10" s="48"/>
      <c r="H10" s="48"/>
      <c r="I10" s="131"/>
      <c r="J10" s="48"/>
      <c r="K10" s="52"/>
    </row>
    <row r="11" spans="2:11" s="1" customFormat="1" ht="14.4" customHeight="1">
      <c r="B11" s="47"/>
      <c r="C11" s="48"/>
      <c r="D11" s="41" t="s">
        <v>21</v>
      </c>
      <c r="E11" s="48"/>
      <c r="F11" s="36" t="s">
        <v>5</v>
      </c>
      <c r="G11" s="48"/>
      <c r="H11" s="48"/>
      <c r="I11" s="133" t="s">
        <v>23</v>
      </c>
      <c r="J11" s="36" t="s">
        <v>5</v>
      </c>
      <c r="K11" s="52"/>
    </row>
    <row r="12" spans="2:11" s="1" customFormat="1" ht="14.4" customHeight="1">
      <c r="B12" s="47"/>
      <c r="C12" s="48"/>
      <c r="D12" s="41" t="s">
        <v>24</v>
      </c>
      <c r="E12" s="48"/>
      <c r="F12" s="36" t="s">
        <v>25</v>
      </c>
      <c r="G12" s="48"/>
      <c r="H12" s="48"/>
      <c r="I12" s="133" t="s">
        <v>26</v>
      </c>
      <c r="J12" s="134" t="str">
        <f>'Rekapitulace stavby'!AN8</f>
        <v>13.3.2018</v>
      </c>
      <c r="K12" s="52"/>
    </row>
    <row r="13" spans="2:11" s="1" customFormat="1" ht="10.8" customHeight="1">
      <c r="B13" s="47"/>
      <c r="C13" s="48"/>
      <c r="D13" s="48"/>
      <c r="E13" s="48"/>
      <c r="F13" s="48"/>
      <c r="G13" s="48"/>
      <c r="H13" s="48"/>
      <c r="I13" s="131"/>
      <c r="J13" s="48"/>
      <c r="K13" s="52"/>
    </row>
    <row r="14" spans="2:11" s="1" customFormat="1" ht="14.4" customHeight="1">
      <c r="B14" s="47"/>
      <c r="C14" s="48"/>
      <c r="D14" s="41" t="s">
        <v>28</v>
      </c>
      <c r="E14" s="48"/>
      <c r="F14" s="48"/>
      <c r="G14" s="48"/>
      <c r="H14" s="48"/>
      <c r="I14" s="133" t="s">
        <v>29</v>
      </c>
      <c r="J14" s="36" t="s">
        <v>5</v>
      </c>
      <c r="K14" s="52"/>
    </row>
    <row r="15" spans="2:11" s="1" customFormat="1" ht="18" customHeight="1">
      <c r="B15" s="47"/>
      <c r="C15" s="48"/>
      <c r="D15" s="48"/>
      <c r="E15" s="36" t="s">
        <v>30</v>
      </c>
      <c r="F15" s="48"/>
      <c r="G15" s="48"/>
      <c r="H15" s="48"/>
      <c r="I15" s="133" t="s">
        <v>31</v>
      </c>
      <c r="J15" s="36" t="s">
        <v>5</v>
      </c>
      <c r="K15" s="52"/>
    </row>
    <row r="16" spans="2:11" s="1" customFormat="1" ht="6.95" customHeight="1">
      <c r="B16" s="47"/>
      <c r="C16" s="48"/>
      <c r="D16" s="48"/>
      <c r="E16" s="48"/>
      <c r="F16" s="48"/>
      <c r="G16" s="48"/>
      <c r="H16" s="48"/>
      <c r="I16" s="131"/>
      <c r="J16" s="48"/>
      <c r="K16" s="52"/>
    </row>
    <row r="17" spans="2:11" s="1" customFormat="1" ht="14.4" customHeight="1">
      <c r="B17" s="47"/>
      <c r="C17" s="48"/>
      <c r="D17" s="41" t="s">
        <v>32</v>
      </c>
      <c r="E17" s="48"/>
      <c r="F17" s="48"/>
      <c r="G17" s="48"/>
      <c r="H17" s="48"/>
      <c r="I17" s="133" t="s">
        <v>29</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33" t="s">
        <v>31</v>
      </c>
      <c r="J18" s="36" t="str">
        <f>IF('Rekapitulace stavby'!AN14="Vyplň údaj","",IF('Rekapitulace stavby'!AN14="","",'Rekapitulace stavby'!AN14))</f>
        <v/>
      </c>
      <c r="K18" s="52"/>
    </row>
    <row r="19" spans="2:11" s="1" customFormat="1" ht="6.95" customHeight="1">
      <c r="B19" s="47"/>
      <c r="C19" s="48"/>
      <c r="D19" s="48"/>
      <c r="E19" s="48"/>
      <c r="F19" s="48"/>
      <c r="G19" s="48"/>
      <c r="H19" s="48"/>
      <c r="I19" s="131"/>
      <c r="J19" s="48"/>
      <c r="K19" s="52"/>
    </row>
    <row r="20" spans="2:11" s="1" customFormat="1" ht="14.4" customHeight="1">
      <c r="B20" s="47"/>
      <c r="C20" s="48"/>
      <c r="D20" s="41" t="s">
        <v>34</v>
      </c>
      <c r="E20" s="48"/>
      <c r="F20" s="48"/>
      <c r="G20" s="48"/>
      <c r="H20" s="48"/>
      <c r="I20" s="133" t="s">
        <v>29</v>
      </c>
      <c r="J20" s="36" t="s">
        <v>5</v>
      </c>
      <c r="K20" s="52"/>
    </row>
    <row r="21" spans="2:11" s="1" customFormat="1" ht="18" customHeight="1">
      <c r="B21" s="47"/>
      <c r="C21" s="48"/>
      <c r="D21" s="48"/>
      <c r="E21" s="36" t="s">
        <v>35</v>
      </c>
      <c r="F21" s="48"/>
      <c r="G21" s="48"/>
      <c r="H21" s="48"/>
      <c r="I21" s="133" t="s">
        <v>31</v>
      </c>
      <c r="J21" s="36" t="s">
        <v>5</v>
      </c>
      <c r="K21" s="52"/>
    </row>
    <row r="22" spans="2:11" s="1" customFormat="1" ht="6.95" customHeight="1">
      <c r="B22" s="47"/>
      <c r="C22" s="48"/>
      <c r="D22" s="48"/>
      <c r="E22" s="48"/>
      <c r="F22" s="48"/>
      <c r="G22" s="48"/>
      <c r="H22" s="48"/>
      <c r="I22" s="131"/>
      <c r="J22" s="48"/>
      <c r="K22" s="52"/>
    </row>
    <row r="23" spans="2:11" s="1" customFormat="1" ht="14.4" customHeight="1">
      <c r="B23" s="47"/>
      <c r="C23" s="48"/>
      <c r="D23" s="41" t="s">
        <v>37</v>
      </c>
      <c r="E23" s="48"/>
      <c r="F23" s="48"/>
      <c r="G23" s="48"/>
      <c r="H23" s="48"/>
      <c r="I23" s="131"/>
      <c r="J23" s="48"/>
      <c r="K23" s="52"/>
    </row>
    <row r="24" spans="2:11" s="6" customFormat="1" ht="57" customHeight="1">
      <c r="B24" s="135"/>
      <c r="C24" s="136"/>
      <c r="D24" s="136"/>
      <c r="E24" s="45" t="s">
        <v>108</v>
      </c>
      <c r="F24" s="45"/>
      <c r="G24" s="45"/>
      <c r="H24" s="45"/>
      <c r="I24" s="137"/>
      <c r="J24" s="136"/>
      <c r="K24" s="138"/>
    </row>
    <row r="25" spans="2:11" s="1" customFormat="1" ht="6.95" customHeight="1">
      <c r="B25" s="47"/>
      <c r="C25" s="48"/>
      <c r="D25" s="48"/>
      <c r="E25" s="48"/>
      <c r="F25" s="48"/>
      <c r="G25" s="48"/>
      <c r="H25" s="48"/>
      <c r="I25" s="131"/>
      <c r="J25" s="48"/>
      <c r="K25" s="52"/>
    </row>
    <row r="26" spans="2:11" s="1" customFormat="1" ht="6.95" customHeight="1">
      <c r="B26" s="47"/>
      <c r="C26" s="48"/>
      <c r="D26" s="83"/>
      <c r="E26" s="83"/>
      <c r="F26" s="83"/>
      <c r="G26" s="83"/>
      <c r="H26" s="83"/>
      <c r="I26" s="139"/>
      <c r="J26" s="83"/>
      <c r="K26" s="140"/>
    </row>
    <row r="27" spans="2:11" s="1" customFormat="1" ht="25.4" customHeight="1">
      <c r="B27" s="47"/>
      <c r="C27" s="48"/>
      <c r="D27" s="141" t="s">
        <v>39</v>
      </c>
      <c r="E27" s="48"/>
      <c r="F27" s="48"/>
      <c r="G27" s="48"/>
      <c r="H27" s="48"/>
      <c r="I27" s="131"/>
      <c r="J27" s="142">
        <f>ROUND(J81,2)</f>
        <v>0</v>
      </c>
      <c r="K27" s="52"/>
    </row>
    <row r="28" spans="2:11" s="1" customFormat="1" ht="6.95" customHeight="1">
      <c r="B28" s="47"/>
      <c r="C28" s="48"/>
      <c r="D28" s="83"/>
      <c r="E28" s="83"/>
      <c r="F28" s="83"/>
      <c r="G28" s="83"/>
      <c r="H28" s="83"/>
      <c r="I28" s="139"/>
      <c r="J28" s="83"/>
      <c r="K28" s="140"/>
    </row>
    <row r="29" spans="2:11" s="1" customFormat="1" ht="14.4" customHeight="1">
      <c r="B29" s="47"/>
      <c r="C29" s="48"/>
      <c r="D29" s="48"/>
      <c r="E29" s="48"/>
      <c r="F29" s="53" t="s">
        <v>41</v>
      </c>
      <c r="G29" s="48"/>
      <c r="H29" s="48"/>
      <c r="I29" s="143" t="s">
        <v>40</v>
      </c>
      <c r="J29" s="53" t="s">
        <v>42</v>
      </c>
      <c r="K29" s="52"/>
    </row>
    <row r="30" spans="2:11" s="1" customFormat="1" ht="14.4" customHeight="1">
      <c r="B30" s="47"/>
      <c r="C30" s="48"/>
      <c r="D30" s="56" t="s">
        <v>43</v>
      </c>
      <c r="E30" s="56" t="s">
        <v>44</v>
      </c>
      <c r="F30" s="144">
        <f>ROUND(SUM(BE81:BE100),2)</f>
        <v>0</v>
      </c>
      <c r="G30" s="48"/>
      <c r="H30" s="48"/>
      <c r="I30" s="145">
        <v>0.21</v>
      </c>
      <c r="J30" s="144">
        <f>ROUND(ROUND((SUM(BE81:BE100)),2)*I30,2)</f>
        <v>0</v>
      </c>
      <c r="K30" s="52"/>
    </row>
    <row r="31" spans="2:11" s="1" customFormat="1" ht="14.4" customHeight="1">
      <c r="B31" s="47"/>
      <c r="C31" s="48"/>
      <c r="D31" s="48"/>
      <c r="E31" s="56" t="s">
        <v>45</v>
      </c>
      <c r="F31" s="144">
        <f>ROUND(SUM(BF81:BF100),2)</f>
        <v>0</v>
      </c>
      <c r="G31" s="48"/>
      <c r="H31" s="48"/>
      <c r="I31" s="145">
        <v>0.15</v>
      </c>
      <c r="J31" s="144">
        <f>ROUND(ROUND((SUM(BF81:BF100)),2)*I31,2)</f>
        <v>0</v>
      </c>
      <c r="K31" s="52"/>
    </row>
    <row r="32" spans="2:11" s="1" customFormat="1" ht="14.4" customHeight="1" hidden="1">
      <c r="B32" s="47"/>
      <c r="C32" s="48"/>
      <c r="D32" s="48"/>
      <c r="E32" s="56" t="s">
        <v>46</v>
      </c>
      <c r="F32" s="144">
        <f>ROUND(SUM(BG81:BG100),2)</f>
        <v>0</v>
      </c>
      <c r="G32" s="48"/>
      <c r="H32" s="48"/>
      <c r="I32" s="145">
        <v>0.21</v>
      </c>
      <c r="J32" s="144">
        <v>0</v>
      </c>
      <c r="K32" s="52"/>
    </row>
    <row r="33" spans="2:11" s="1" customFormat="1" ht="14.4" customHeight="1" hidden="1">
      <c r="B33" s="47"/>
      <c r="C33" s="48"/>
      <c r="D33" s="48"/>
      <c r="E33" s="56" t="s">
        <v>47</v>
      </c>
      <c r="F33" s="144">
        <f>ROUND(SUM(BH81:BH100),2)</f>
        <v>0</v>
      </c>
      <c r="G33" s="48"/>
      <c r="H33" s="48"/>
      <c r="I33" s="145">
        <v>0.15</v>
      </c>
      <c r="J33" s="144">
        <v>0</v>
      </c>
      <c r="K33" s="52"/>
    </row>
    <row r="34" spans="2:11" s="1" customFormat="1" ht="14.4" customHeight="1" hidden="1">
      <c r="B34" s="47"/>
      <c r="C34" s="48"/>
      <c r="D34" s="48"/>
      <c r="E34" s="56" t="s">
        <v>48</v>
      </c>
      <c r="F34" s="144">
        <f>ROUND(SUM(BI81:BI100),2)</f>
        <v>0</v>
      </c>
      <c r="G34" s="48"/>
      <c r="H34" s="48"/>
      <c r="I34" s="145">
        <v>0</v>
      </c>
      <c r="J34" s="144">
        <v>0</v>
      </c>
      <c r="K34" s="52"/>
    </row>
    <row r="35" spans="2:11" s="1" customFormat="1" ht="6.95" customHeight="1">
      <c r="B35" s="47"/>
      <c r="C35" s="48"/>
      <c r="D35" s="48"/>
      <c r="E35" s="48"/>
      <c r="F35" s="48"/>
      <c r="G35" s="48"/>
      <c r="H35" s="48"/>
      <c r="I35" s="131"/>
      <c r="J35" s="48"/>
      <c r="K35" s="52"/>
    </row>
    <row r="36" spans="2:11" s="1" customFormat="1" ht="25.4" customHeight="1">
      <c r="B36" s="47"/>
      <c r="C36" s="146"/>
      <c r="D36" s="147" t="s">
        <v>49</v>
      </c>
      <c r="E36" s="89"/>
      <c r="F36" s="89"/>
      <c r="G36" s="148" t="s">
        <v>50</v>
      </c>
      <c r="H36" s="149" t="s">
        <v>51</v>
      </c>
      <c r="I36" s="150"/>
      <c r="J36" s="151">
        <f>SUM(J27:J34)</f>
        <v>0</v>
      </c>
      <c r="K36" s="152"/>
    </row>
    <row r="37" spans="2:11" s="1" customFormat="1" ht="14.4" customHeight="1">
      <c r="B37" s="68"/>
      <c r="C37" s="69"/>
      <c r="D37" s="69"/>
      <c r="E37" s="69"/>
      <c r="F37" s="69"/>
      <c r="G37" s="69"/>
      <c r="H37" s="69"/>
      <c r="I37" s="153"/>
      <c r="J37" s="69"/>
      <c r="K37" s="70"/>
    </row>
    <row r="41" spans="2:11" s="1" customFormat="1" ht="6.95" customHeight="1">
      <c r="B41" s="71"/>
      <c r="C41" s="72"/>
      <c r="D41" s="72"/>
      <c r="E41" s="72"/>
      <c r="F41" s="72"/>
      <c r="G41" s="72"/>
      <c r="H41" s="72"/>
      <c r="I41" s="154"/>
      <c r="J41" s="72"/>
      <c r="K41" s="155"/>
    </row>
    <row r="42" spans="2:11" s="1" customFormat="1" ht="36.95" customHeight="1">
      <c r="B42" s="47"/>
      <c r="C42" s="31" t="s">
        <v>109</v>
      </c>
      <c r="D42" s="48"/>
      <c r="E42" s="48"/>
      <c r="F42" s="48"/>
      <c r="G42" s="48"/>
      <c r="H42" s="48"/>
      <c r="I42" s="131"/>
      <c r="J42" s="48"/>
      <c r="K42" s="52"/>
    </row>
    <row r="43" spans="2:11" s="1" customFormat="1" ht="6.95" customHeight="1">
      <c r="B43" s="47"/>
      <c r="C43" s="48"/>
      <c r="D43" s="48"/>
      <c r="E43" s="48"/>
      <c r="F43" s="48"/>
      <c r="G43" s="48"/>
      <c r="H43" s="48"/>
      <c r="I43" s="131"/>
      <c r="J43" s="48"/>
      <c r="K43" s="52"/>
    </row>
    <row r="44" spans="2:11" s="1" customFormat="1" ht="14.4" customHeight="1">
      <c r="B44" s="47"/>
      <c r="C44" s="41" t="s">
        <v>19</v>
      </c>
      <c r="D44" s="48"/>
      <c r="E44" s="48"/>
      <c r="F44" s="48"/>
      <c r="G44" s="48"/>
      <c r="H44" s="48"/>
      <c r="I44" s="131"/>
      <c r="J44" s="48"/>
      <c r="K44" s="52"/>
    </row>
    <row r="45" spans="2:11" s="1" customFormat="1" ht="16.5" customHeight="1">
      <c r="B45" s="47"/>
      <c r="C45" s="48"/>
      <c r="D45" s="48"/>
      <c r="E45" s="130" t="str">
        <f>E7</f>
        <v>Snižování spotřeby energie - Školský objekt Chabařovická</v>
      </c>
      <c r="F45" s="41"/>
      <c r="G45" s="41"/>
      <c r="H45" s="41"/>
      <c r="I45" s="131"/>
      <c r="J45" s="48"/>
      <c r="K45" s="52"/>
    </row>
    <row r="46" spans="2:11" s="1" customFormat="1" ht="14.4" customHeight="1">
      <c r="B46" s="47"/>
      <c r="C46" s="41" t="s">
        <v>106</v>
      </c>
      <c r="D46" s="48"/>
      <c r="E46" s="48"/>
      <c r="F46" s="48"/>
      <c r="G46" s="48"/>
      <c r="H46" s="48"/>
      <c r="I46" s="131"/>
      <c r="J46" s="48"/>
      <c r="K46" s="52"/>
    </row>
    <row r="47" spans="2:11" s="1" customFormat="1" ht="17.25" customHeight="1">
      <c r="B47" s="47"/>
      <c r="C47" s="48"/>
      <c r="D47" s="48"/>
      <c r="E47" s="132" t="str">
        <f>E9</f>
        <v>VON - VRN+ON</v>
      </c>
      <c r="F47" s="48"/>
      <c r="G47" s="48"/>
      <c r="H47" s="48"/>
      <c r="I47" s="131"/>
      <c r="J47" s="48"/>
      <c r="K47" s="52"/>
    </row>
    <row r="48" spans="2:11" s="1" customFormat="1" ht="6.95" customHeight="1">
      <c r="B48" s="47"/>
      <c r="C48" s="48"/>
      <c r="D48" s="48"/>
      <c r="E48" s="48"/>
      <c r="F48" s="48"/>
      <c r="G48" s="48"/>
      <c r="H48" s="48"/>
      <c r="I48" s="131"/>
      <c r="J48" s="48"/>
      <c r="K48" s="52"/>
    </row>
    <row r="49" spans="2:11" s="1" customFormat="1" ht="18" customHeight="1">
      <c r="B49" s="47"/>
      <c r="C49" s="41" t="s">
        <v>24</v>
      </c>
      <c r="D49" s="48"/>
      <c r="E49" s="48"/>
      <c r="F49" s="36" t="str">
        <f>F12</f>
        <v>Chabařovická 1125/4, Praha 8</v>
      </c>
      <c r="G49" s="48"/>
      <c r="H49" s="48"/>
      <c r="I49" s="133" t="s">
        <v>26</v>
      </c>
      <c r="J49" s="134" t="str">
        <f>IF(J12="","",J12)</f>
        <v>13.3.2018</v>
      </c>
      <c r="K49" s="52"/>
    </row>
    <row r="50" spans="2:11" s="1" customFormat="1" ht="6.95" customHeight="1">
      <c r="B50" s="47"/>
      <c r="C50" s="48"/>
      <c r="D50" s="48"/>
      <c r="E50" s="48"/>
      <c r="F50" s="48"/>
      <c r="G50" s="48"/>
      <c r="H50" s="48"/>
      <c r="I50" s="131"/>
      <c r="J50" s="48"/>
      <c r="K50" s="52"/>
    </row>
    <row r="51" spans="2:11" s="1" customFormat="1" ht="13.5">
      <c r="B51" s="47"/>
      <c r="C51" s="41" t="s">
        <v>28</v>
      </c>
      <c r="D51" s="48"/>
      <c r="E51" s="48"/>
      <c r="F51" s="36" t="str">
        <f>E15</f>
        <v xml:space="preserve">Servisní středisko pro správu svěřeného majetku </v>
      </c>
      <c r="G51" s="48"/>
      <c r="H51" s="48"/>
      <c r="I51" s="133" t="s">
        <v>34</v>
      </c>
      <c r="J51" s="45" t="str">
        <f>E21</f>
        <v>Le Nut Group s.r.o.</v>
      </c>
      <c r="K51" s="52"/>
    </row>
    <row r="52" spans="2:11" s="1" customFormat="1" ht="14.4" customHeight="1">
      <c r="B52" s="47"/>
      <c r="C52" s="41" t="s">
        <v>32</v>
      </c>
      <c r="D52" s="48"/>
      <c r="E52" s="48"/>
      <c r="F52" s="36" t="str">
        <f>IF(E18="","",E18)</f>
        <v/>
      </c>
      <c r="G52" s="48"/>
      <c r="H52" s="48"/>
      <c r="I52" s="131"/>
      <c r="J52" s="156"/>
      <c r="K52" s="52"/>
    </row>
    <row r="53" spans="2:11" s="1" customFormat="1" ht="10.3" customHeight="1">
      <c r="B53" s="47"/>
      <c r="C53" s="48"/>
      <c r="D53" s="48"/>
      <c r="E53" s="48"/>
      <c r="F53" s="48"/>
      <c r="G53" s="48"/>
      <c r="H53" s="48"/>
      <c r="I53" s="131"/>
      <c r="J53" s="48"/>
      <c r="K53" s="52"/>
    </row>
    <row r="54" spans="2:11" s="1" customFormat="1" ht="29.25" customHeight="1">
      <c r="B54" s="47"/>
      <c r="C54" s="157" t="s">
        <v>110</v>
      </c>
      <c r="D54" s="146"/>
      <c r="E54" s="146"/>
      <c r="F54" s="146"/>
      <c r="G54" s="146"/>
      <c r="H54" s="146"/>
      <c r="I54" s="158"/>
      <c r="J54" s="159" t="s">
        <v>111</v>
      </c>
      <c r="K54" s="160"/>
    </row>
    <row r="55" spans="2:11" s="1" customFormat="1" ht="10.3" customHeight="1">
      <c r="B55" s="47"/>
      <c r="C55" s="48"/>
      <c r="D55" s="48"/>
      <c r="E55" s="48"/>
      <c r="F55" s="48"/>
      <c r="G55" s="48"/>
      <c r="H55" s="48"/>
      <c r="I55" s="131"/>
      <c r="J55" s="48"/>
      <c r="K55" s="52"/>
    </row>
    <row r="56" spans="2:47" s="1" customFormat="1" ht="29.25" customHeight="1">
      <c r="B56" s="47"/>
      <c r="C56" s="161" t="s">
        <v>112</v>
      </c>
      <c r="D56" s="48"/>
      <c r="E56" s="48"/>
      <c r="F56" s="48"/>
      <c r="G56" s="48"/>
      <c r="H56" s="48"/>
      <c r="I56" s="131"/>
      <c r="J56" s="142">
        <f>J81</f>
        <v>0</v>
      </c>
      <c r="K56" s="52"/>
      <c r="AU56" s="25" t="s">
        <v>113</v>
      </c>
    </row>
    <row r="57" spans="2:11" s="7" customFormat="1" ht="24.95" customHeight="1">
      <c r="B57" s="162"/>
      <c r="C57" s="163"/>
      <c r="D57" s="164" t="s">
        <v>3634</v>
      </c>
      <c r="E57" s="165"/>
      <c r="F57" s="165"/>
      <c r="G57" s="165"/>
      <c r="H57" s="165"/>
      <c r="I57" s="166"/>
      <c r="J57" s="167">
        <f>J82</f>
        <v>0</v>
      </c>
      <c r="K57" s="168"/>
    </row>
    <row r="58" spans="2:11" s="8" customFormat="1" ht="19.9" customHeight="1">
      <c r="B58" s="169"/>
      <c r="C58" s="170"/>
      <c r="D58" s="171" t="s">
        <v>3635</v>
      </c>
      <c r="E58" s="172"/>
      <c r="F58" s="172"/>
      <c r="G58" s="172"/>
      <c r="H58" s="172"/>
      <c r="I58" s="173"/>
      <c r="J58" s="174">
        <f>J83</f>
        <v>0</v>
      </c>
      <c r="K58" s="175"/>
    </row>
    <row r="59" spans="2:11" s="8" customFormat="1" ht="19.9" customHeight="1">
      <c r="B59" s="169"/>
      <c r="C59" s="170"/>
      <c r="D59" s="171" t="s">
        <v>3636</v>
      </c>
      <c r="E59" s="172"/>
      <c r="F59" s="172"/>
      <c r="G59" s="172"/>
      <c r="H59" s="172"/>
      <c r="I59" s="173"/>
      <c r="J59" s="174">
        <f>J91</f>
        <v>0</v>
      </c>
      <c r="K59" s="175"/>
    </row>
    <row r="60" spans="2:11" s="8" customFormat="1" ht="19.9" customHeight="1">
      <c r="B60" s="169"/>
      <c r="C60" s="170"/>
      <c r="D60" s="171" t="s">
        <v>3637</v>
      </c>
      <c r="E60" s="172"/>
      <c r="F60" s="172"/>
      <c r="G60" s="172"/>
      <c r="H60" s="172"/>
      <c r="I60" s="173"/>
      <c r="J60" s="174">
        <f>J96</f>
        <v>0</v>
      </c>
      <c r="K60" s="175"/>
    </row>
    <row r="61" spans="2:11" s="8" customFormat="1" ht="19.9" customHeight="1">
      <c r="B61" s="169"/>
      <c r="C61" s="170"/>
      <c r="D61" s="171" t="s">
        <v>3638</v>
      </c>
      <c r="E61" s="172"/>
      <c r="F61" s="172"/>
      <c r="G61" s="172"/>
      <c r="H61" s="172"/>
      <c r="I61" s="173"/>
      <c r="J61" s="174">
        <f>J99</f>
        <v>0</v>
      </c>
      <c r="K61" s="175"/>
    </row>
    <row r="62" spans="2:11" s="1" customFormat="1" ht="21.8" customHeight="1">
      <c r="B62" s="47"/>
      <c r="C62" s="48"/>
      <c r="D62" s="48"/>
      <c r="E62" s="48"/>
      <c r="F62" s="48"/>
      <c r="G62" s="48"/>
      <c r="H62" s="48"/>
      <c r="I62" s="131"/>
      <c r="J62" s="48"/>
      <c r="K62" s="52"/>
    </row>
    <row r="63" spans="2:11" s="1" customFormat="1" ht="6.95" customHeight="1">
      <c r="B63" s="68"/>
      <c r="C63" s="69"/>
      <c r="D63" s="69"/>
      <c r="E63" s="69"/>
      <c r="F63" s="69"/>
      <c r="G63" s="69"/>
      <c r="H63" s="69"/>
      <c r="I63" s="153"/>
      <c r="J63" s="69"/>
      <c r="K63" s="70"/>
    </row>
    <row r="67" spans="2:12" s="1" customFormat="1" ht="6.95" customHeight="1">
      <c r="B67" s="71"/>
      <c r="C67" s="72"/>
      <c r="D67" s="72"/>
      <c r="E67" s="72"/>
      <c r="F67" s="72"/>
      <c r="G67" s="72"/>
      <c r="H67" s="72"/>
      <c r="I67" s="154"/>
      <c r="J67" s="72"/>
      <c r="K67" s="72"/>
      <c r="L67" s="47"/>
    </row>
    <row r="68" spans="2:12" s="1" customFormat="1" ht="36.95" customHeight="1">
      <c r="B68" s="47"/>
      <c r="C68" s="73" t="s">
        <v>142</v>
      </c>
      <c r="I68" s="176"/>
      <c r="L68" s="47"/>
    </row>
    <row r="69" spans="2:12" s="1" customFormat="1" ht="6.95" customHeight="1">
      <c r="B69" s="47"/>
      <c r="I69" s="176"/>
      <c r="L69" s="47"/>
    </row>
    <row r="70" spans="2:12" s="1" customFormat="1" ht="14.4" customHeight="1">
      <c r="B70" s="47"/>
      <c r="C70" s="75" t="s">
        <v>19</v>
      </c>
      <c r="I70" s="176"/>
      <c r="L70" s="47"/>
    </row>
    <row r="71" spans="2:12" s="1" customFormat="1" ht="16.5" customHeight="1">
      <c r="B71" s="47"/>
      <c r="E71" s="177" t="str">
        <f>E7</f>
        <v>Snižování spotřeby energie - Školský objekt Chabařovická</v>
      </c>
      <c r="F71" s="75"/>
      <c r="G71" s="75"/>
      <c r="H71" s="75"/>
      <c r="I71" s="176"/>
      <c r="L71" s="47"/>
    </row>
    <row r="72" spans="2:12" s="1" customFormat="1" ht="14.4" customHeight="1">
      <c r="B72" s="47"/>
      <c r="C72" s="75" t="s">
        <v>106</v>
      </c>
      <c r="I72" s="176"/>
      <c r="L72" s="47"/>
    </row>
    <row r="73" spans="2:12" s="1" customFormat="1" ht="17.25" customHeight="1">
      <c r="B73" s="47"/>
      <c r="E73" s="78" t="str">
        <f>E9</f>
        <v>VON - VRN+ON</v>
      </c>
      <c r="F73" s="1"/>
      <c r="G73" s="1"/>
      <c r="H73" s="1"/>
      <c r="I73" s="176"/>
      <c r="L73" s="47"/>
    </row>
    <row r="74" spans="2:12" s="1" customFormat="1" ht="6.95" customHeight="1">
      <c r="B74" s="47"/>
      <c r="I74" s="176"/>
      <c r="L74" s="47"/>
    </row>
    <row r="75" spans="2:12" s="1" customFormat="1" ht="18" customHeight="1">
      <c r="B75" s="47"/>
      <c r="C75" s="75" t="s">
        <v>24</v>
      </c>
      <c r="F75" s="178" t="str">
        <f>F12</f>
        <v>Chabařovická 1125/4, Praha 8</v>
      </c>
      <c r="I75" s="179" t="s">
        <v>26</v>
      </c>
      <c r="J75" s="80" t="str">
        <f>IF(J12="","",J12)</f>
        <v>13.3.2018</v>
      </c>
      <c r="L75" s="47"/>
    </row>
    <row r="76" spans="2:12" s="1" customFormat="1" ht="6.95" customHeight="1">
      <c r="B76" s="47"/>
      <c r="I76" s="176"/>
      <c r="L76" s="47"/>
    </row>
    <row r="77" spans="2:12" s="1" customFormat="1" ht="13.5">
      <c r="B77" s="47"/>
      <c r="C77" s="75" t="s">
        <v>28</v>
      </c>
      <c r="F77" s="178" t="str">
        <f>E15</f>
        <v xml:space="preserve">Servisní středisko pro správu svěřeného majetku </v>
      </c>
      <c r="I77" s="179" t="s">
        <v>34</v>
      </c>
      <c r="J77" s="178" t="str">
        <f>E21</f>
        <v>Le Nut Group s.r.o.</v>
      </c>
      <c r="L77" s="47"/>
    </row>
    <row r="78" spans="2:12" s="1" customFormat="1" ht="14.4" customHeight="1">
      <c r="B78" s="47"/>
      <c r="C78" s="75" t="s">
        <v>32</v>
      </c>
      <c r="F78" s="178" t="str">
        <f>IF(E18="","",E18)</f>
        <v/>
      </c>
      <c r="I78" s="176"/>
      <c r="L78" s="47"/>
    </row>
    <row r="79" spans="2:12" s="1" customFormat="1" ht="10.3" customHeight="1">
      <c r="B79" s="47"/>
      <c r="I79" s="176"/>
      <c r="L79" s="47"/>
    </row>
    <row r="80" spans="2:20" s="9" customFormat="1" ht="29.25" customHeight="1">
      <c r="B80" s="180"/>
      <c r="C80" s="181" t="s">
        <v>143</v>
      </c>
      <c r="D80" s="182" t="s">
        <v>58</v>
      </c>
      <c r="E80" s="182" t="s">
        <v>54</v>
      </c>
      <c r="F80" s="182" t="s">
        <v>144</v>
      </c>
      <c r="G80" s="182" t="s">
        <v>145</v>
      </c>
      <c r="H80" s="182" t="s">
        <v>146</v>
      </c>
      <c r="I80" s="183" t="s">
        <v>147</v>
      </c>
      <c r="J80" s="182" t="s">
        <v>111</v>
      </c>
      <c r="K80" s="184" t="s">
        <v>148</v>
      </c>
      <c r="L80" s="180"/>
      <c r="M80" s="93" t="s">
        <v>149</v>
      </c>
      <c r="N80" s="94" t="s">
        <v>43</v>
      </c>
      <c r="O80" s="94" t="s">
        <v>150</v>
      </c>
      <c r="P80" s="94" t="s">
        <v>151</v>
      </c>
      <c r="Q80" s="94" t="s">
        <v>152</v>
      </c>
      <c r="R80" s="94" t="s">
        <v>153</v>
      </c>
      <c r="S80" s="94" t="s">
        <v>154</v>
      </c>
      <c r="T80" s="95" t="s">
        <v>155</v>
      </c>
    </row>
    <row r="81" spans="2:63" s="1" customFormat="1" ht="29.25" customHeight="1">
      <c r="B81" s="47"/>
      <c r="C81" s="97" t="s">
        <v>112</v>
      </c>
      <c r="I81" s="176"/>
      <c r="J81" s="185">
        <f>BK81</f>
        <v>0</v>
      </c>
      <c r="L81" s="47"/>
      <c r="M81" s="96"/>
      <c r="N81" s="83"/>
      <c r="O81" s="83"/>
      <c r="P81" s="186">
        <f>P82</f>
        <v>0</v>
      </c>
      <c r="Q81" s="83"/>
      <c r="R81" s="186">
        <f>R82</f>
        <v>0</v>
      </c>
      <c r="S81" s="83"/>
      <c r="T81" s="187">
        <f>T82</f>
        <v>0</v>
      </c>
      <c r="AT81" s="25" t="s">
        <v>72</v>
      </c>
      <c r="AU81" s="25" t="s">
        <v>113</v>
      </c>
      <c r="BK81" s="188">
        <f>BK82</f>
        <v>0</v>
      </c>
    </row>
    <row r="82" spans="2:63" s="10" customFormat="1" ht="37.4" customHeight="1">
      <c r="B82" s="189"/>
      <c r="D82" s="190" t="s">
        <v>72</v>
      </c>
      <c r="E82" s="191" t="s">
        <v>3639</v>
      </c>
      <c r="F82" s="191" t="s">
        <v>3640</v>
      </c>
      <c r="I82" s="192"/>
      <c r="J82" s="193">
        <f>BK82</f>
        <v>0</v>
      </c>
      <c r="L82" s="189"/>
      <c r="M82" s="194"/>
      <c r="N82" s="195"/>
      <c r="O82" s="195"/>
      <c r="P82" s="196">
        <f>P83+P91+P96+P99</f>
        <v>0</v>
      </c>
      <c r="Q82" s="195"/>
      <c r="R82" s="196">
        <f>R83+R91+R96+R99</f>
        <v>0</v>
      </c>
      <c r="S82" s="195"/>
      <c r="T82" s="197">
        <f>T83+T91+T96+T99</f>
        <v>0</v>
      </c>
      <c r="AR82" s="190" t="s">
        <v>91</v>
      </c>
      <c r="AT82" s="198" t="s">
        <v>72</v>
      </c>
      <c r="AU82" s="198" t="s">
        <v>73</v>
      </c>
      <c r="AY82" s="190" t="s">
        <v>158</v>
      </c>
      <c r="BK82" s="199">
        <f>BK83+BK91+BK96+BK99</f>
        <v>0</v>
      </c>
    </row>
    <row r="83" spans="2:63" s="10" customFormat="1" ht="19.9" customHeight="1">
      <c r="B83" s="189"/>
      <c r="D83" s="190" t="s">
        <v>72</v>
      </c>
      <c r="E83" s="200" t="s">
        <v>3641</v>
      </c>
      <c r="F83" s="200" t="s">
        <v>3642</v>
      </c>
      <c r="I83" s="192"/>
      <c r="J83" s="201">
        <f>BK83</f>
        <v>0</v>
      </c>
      <c r="L83" s="189"/>
      <c r="M83" s="194"/>
      <c r="N83" s="195"/>
      <c r="O83" s="195"/>
      <c r="P83" s="196">
        <f>SUM(P84:P90)</f>
        <v>0</v>
      </c>
      <c r="Q83" s="195"/>
      <c r="R83" s="196">
        <f>SUM(R84:R90)</f>
        <v>0</v>
      </c>
      <c r="S83" s="195"/>
      <c r="T83" s="197">
        <f>SUM(T84:T90)</f>
        <v>0</v>
      </c>
      <c r="AR83" s="190" t="s">
        <v>91</v>
      </c>
      <c r="AT83" s="198" t="s">
        <v>72</v>
      </c>
      <c r="AU83" s="198" t="s">
        <v>78</v>
      </c>
      <c r="AY83" s="190" t="s">
        <v>158</v>
      </c>
      <c r="BK83" s="199">
        <f>SUM(BK84:BK90)</f>
        <v>0</v>
      </c>
    </row>
    <row r="84" spans="2:65" s="1" customFormat="1" ht="114.75" customHeight="1">
      <c r="B84" s="202"/>
      <c r="C84" s="203" t="s">
        <v>78</v>
      </c>
      <c r="D84" s="203" t="s">
        <v>160</v>
      </c>
      <c r="E84" s="204" t="s">
        <v>3643</v>
      </c>
      <c r="F84" s="205" t="s">
        <v>3644</v>
      </c>
      <c r="G84" s="206" t="s">
        <v>253</v>
      </c>
      <c r="H84" s="207">
        <v>1</v>
      </c>
      <c r="I84" s="208"/>
      <c r="J84" s="209">
        <f>ROUND(I84*H84,2)</f>
        <v>0</v>
      </c>
      <c r="K84" s="205" t="s">
        <v>5</v>
      </c>
      <c r="L84" s="47"/>
      <c r="M84" s="210" t="s">
        <v>5</v>
      </c>
      <c r="N84" s="211" t="s">
        <v>44</v>
      </c>
      <c r="O84" s="48"/>
      <c r="P84" s="212">
        <f>O84*H84</f>
        <v>0</v>
      </c>
      <c r="Q84" s="212">
        <v>0</v>
      </c>
      <c r="R84" s="212">
        <f>Q84*H84</f>
        <v>0</v>
      </c>
      <c r="S84" s="212">
        <v>0</v>
      </c>
      <c r="T84" s="213">
        <f>S84*H84</f>
        <v>0</v>
      </c>
      <c r="AR84" s="25" t="s">
        <v>88</v>
      </c>
      <c r="AT84" s="25" t="s">
        <v>160</v>
      </c>
      <c r="AU84" s="25" t="s">
        <v>82</v>
      </c>
      <c r="AY84" s="25" t="s">
        <v>158</v>
      </c>
      <c r="BE84" s="214">
        <f>IF(N84="základní",J84,0)</f>
        <v>0</v>
      </c>
      <c r="BF84" s="214">
        <f>IF(N84="snížená",J84,0)</f>
        <v>0</v>
      </c>
      <c r="BG84" s="214">
        <f>IF(N84="zákl. přenesená",J84,0)</f>
        <v>0</v>
      </c>
      <c r="BH84" s="214">
        <f>IF(N84="sníž. přenesená",J84,0)</f>
        <v>0</v>
      </c>
      <c r="BI84" s="214">
        <f>IF(N84="nulová",J84,0)</f>
        <v>0</v>
      </c>
      <c r="BJ84" s="25" t="s">
        <v>78</v>
      </c>
      <c r="BK84" s="214">
        <f>ROUND(I84*H84,2)</f>
        <v>0</v>
      </c>
      <c r="BL84" s="25" t="s">
        <v>88</v>
      </c>
      <c r="BM84" s="25" t="s">
        <v>3645</v>
      </c>
    </row>
    <row r="85" spans="2:65" s="1" customFormat="1" ht="16.5" customHeight="1">
      <c r="B85" s="202"/>
      <c r="C85" s="203" t="s">
        <v>82</v>
      </c>
      <c r="D85" s="203" t="s">
        <v>160</v>
      </c>
      <c r="E85" s="204" t="s">
        <v>3646</v>
      </c>
      <c r="F85" s="205" t="s">
        <v>3647</v>
      </c>
      <c r="G85" s="206" t="s">
        <v>253</v>
      </c>
      <c r="H85" s="207">
        <v>1</v>
      </c>
      <c r="I85" s="208"/>
      <c r="J85" s="209">
        <f>ROUND(I85*H85,2)</f>
        <v>0</v>
      </c>
      <c r="K85" s="205" t="s">
        <v>5</v>
      </c>
      <c r="L85" s="47"/>
      <c r="M85" s="210" t="s">
        <v>5</v>
      </c>
      <c r="N85" s="211" t="s">
        <v>44</v>
      </c>
      <c r="O85" s="48"/>
      <c r="P85" s="212">
        <f>O85*H85</f>
        <v>0</v>
      </c>
      <c r="Q85" s="212">
        <v>0</v>
      </c>
      <c r="R85" s="212">
        <f>Q85*H85</f>
        <v>0</v>
      </c>
      <c r="S85" s="212">
        <v>0</v>
      </c>
      <c r="T85" s="213">
        <f>S85*H85</f>
        <v>0</v>
      </c>
      <c r="AR85" s="25" t="s">
        <v>88</v>
      </c>
      <c r="AT85" s="25" t="s">
        <v>160</v>
      </c>
      <c r="AU85" s="25" t="s">
        <v>82</v>
      </c>
      <c r="AY85" s="25" t="s">
        <v>158</v>
      </c>
      <c r="BE85" s="214">
        <f>IF(N85="základní",J85,0)</f>
        <v>0</v>
      </c>
      <c r="BF85" s="214">
        <f>IF(N85="snížená",J85,0)</f>
        <v>0</v>
      </c>
      <c r="BG85" s="214">
        <f>IF(N85="zákl. přenesená",J85,0)</f>
        <v>0</v>
      </c>
      <c r="BH85" s="214">
        <f>IF(N85="sníž. přenesená",J85,0)</f>
        <v>0</v>
      </c>
      <c r="BI85" s="214">
        <f>IF(N85="nulová",J85,0)</f>
        <v>0</v>
      </c>
      <c r="BJ85" s="25" t="s">
        <v>78</v>
      </c>
      <c r="BK85" s="214">
        <f>ROUND(I85*H85,2)</f>
        <v>0</v>
      </c>
      <c r="BL85" s="25" t="s">
        <v>88</v>
      </c>
      <c r="BM85" s="25" t="s">
        <v>3648</v>
      </c>
    </row>
    <row r="86" spans="2:65" s="1" customFormat="1" ht="16.5" customHeight="1">
      <c r="B86" s="202"/>
      <c r="C86" s="203" t="s">
        <v>85</v>
      </c>
      <c r="D86" s="203" t="s">
        <v>160</v>
      </c>
      <c r="E86" s="204" t="s">
        <v>3649</v>
      </c>
      <c r="F86" s="205" t="s">
        <v>3650</v>
      </c>
      <c r="G86" s="206" t="s">
        <v>253</v>
      </c>
      <c r="H86" s="207">
        <v>1</v>
      </c>
      <c r="I86" s="208"/>
      <c r="J86" s="209">
        <f>ROUND(I86*H86,2)</f>
        <v>0</v>
      </c>
      <c r="K86" s="205" t="s">
        <v>5</v>
      </c>
      <c r="L86" s="47"/>
      <c r="M86" s="210" t="s">
        <v>5</v>
      </c>
      <c r="N86" s="211" t="s">
        <v>44</v>
      </c>
      <c r="O86" s="48"/>
      <c r="P86" s="212">
        <f>O86*H86</f>
        <v>0</v>
      </c>
      <c r="Q86" s="212">
        <v>0</v>
      </c>
      <c r="R86" s="212">
        <f>Q86*H86</f>
        <v>0</v>
      </c>
      <c r="S86" s="212">
        <v>0</v>
      </c>
      <c r="T86" s="213">
        <f>S86*H86</f>
        <v>0</v>
      </c>
      <c r="AR86" s="25" t="s">
        <v>88</v>
      </c>
      <c r="AT86" s="25" t="s">
        <v>160</v>
      </c>
      <c r="AU86" s="25" t="s">
        <v>82</v>
      </c>
      <c r="AY86" s="25" t="s">
        <v>158</v>
      </c>
      <c r="BE86" s="214">
        <f>IF(N86="základní",J86,0)</f>
        <v>0</v>
      </c>
      <c r="BF86" s="214">
        <f>IF(N86="snížená",J86,0)</f>
        <v>0</v>
      </c>
      <c r="BG86" s="214">
        <f>IF(N86="zákl. přenesená",J86,0)</f>
        <v>0</v>
      </c>
      <c r="BH86" s="214">
        <f>IF(N86="sníž. přenesená",J86,0)</f>
        <v>0</v>
      </c>
      <c r="BI86" s="214">
        <f>IF(N86="nulová",J86,0)</f>
        <v>0</v>
      </c>
      <c r="BJ86" s="25" t="s">
        <v>78</v>
      </c>
      <c r="BK86" s="214">
        <f>ROUND(I86*H86,2)</f>
        <v>0</v>
      </c>
      <c r="BL86" s="25" t="s">
        <v>88</v>
      </c>
      <c r="BM86" s="25" t="s">
        <v>3651</v>
      </c>
    </row>
    <row r="87" spans="2:65" s="1" customFormat="1" ht="16.5" customHeight="1">
      <c r="B87" s="202"/>
      <c r="C87" s="203" t="s">
        <v>88</v>
      </c>
      <c r="D87" s="203" t="s">
        <v>160</v>
      </c>
      <c r="E87" s="204" t="s">
        <v>3652</v>
      </c>
      <c r="F87" s="205" t="s">
        <v>3653</v>
      </c>
      <c r="G87" s="206" t="s">
        <v>253</v>
      </c>
      <c r="H87" s="207">
        <v>1</v>
      </c>
      <c r="I87" s="208"/>
      <c r="J87" s="209">
        <f>ROUND(I87*H87,2)</f>
        <v>0</v>
      </c>
      <c r="K87" s="205" t="s">
        <v>5</v>
      </c>
      <c r="L87" s="47"/>
      <c r="M87" s="210" t="s">
        <v>5</v>
      </c>
      <c r="N87" s="211" t="s">
        <v>44</v>
      </c>
      <c r="O87" s="48"/>
      <c r="P87" s="212">
        <f>O87*H87</f>
        <v>0</v>
      </c>
      <c r="Q87" s="212">
        <v>0</v>
      </c>
      <c r="R87" s="212">
        <f>Q87*H87</f>
        <v>0</v>
      </c>
      <c r="S87" s="212">
        <v>0</v>
      </c>
      <c r="T87" s="213">
        <f>S87*H87</f>
        <v>0</v>
      </c>
      <c r="AR87" s="25" t="s">
        <v>88</v>
      </c>
      <c r="AT87" s="25" t="s">
        <v>160</v>
      </c>
      <c r="AU87" s="25" t="s">
        <v>82</v>
      </c>
      <c r="AY87" s="25" t="s">
        <v>158</v>
      </c>
      <c r="BE87" s="214">
        <f>IF(N87="základní",J87,0)</f>
        <v>0</v>
      </c>
      <c r="BF87" s="214">
        <f>IF(N87="snížená",J87,0)</f>
        <v>0</v>
      </c>
      <c r="BG87" s="214">
        <f>IF(N87="zákl. přenesená",J87,0)</f>
        <v>0</v>
      </c>
      <c r="BH87" s="214">
        <f>IF(N87="sníž. přenesená",J87,0)</f>
        <v>0</v>
      </c>
      <c r="BI87" s="214">
        <f>IF(N87="nulová",J87,0)</f>
        <v>0</v>
      </c>
      <c r="BJ87" s="25" t="s">
        <v>78</v>
      </c>
      <c r="BK87" s="214">
        <f>ROUND(I87*H87,2)</f>
        <v>0</v>
      </c>
      <c r="BL87" s="25" t="s">
        <v>88</v>
      </c>
      <c r="BM87" s="25" t="s">
        <v>3654</v>
      </c>
    </row>
    <row r="88" spans="2:65" s="1" customFormat="1" ht="16.5" customHeight="1">
      <c r="B88" s="202"/>
      <c r="C88" s="203" t="s">
        <v>91</v>
      </c>
      <c r="D88" s="203" t="s">
        <v>160</v>
      </c>
      <c r="E88" s="204" t="s">
        <v>3655</v>
      </c>
      <c r="F88" s="205" t="s">
        <v>3656</v>
      </c>
      <c r="G88" s="206" t="s">
        <v>253</v>
      </c>
      <c r="H88" s="207">
        <v>1</v>
      </c>
      <c r="I88" s="208"/>
      <c r="J88" s="209">
        <f>ROUND(I88*H88,2)</f>
        <v>0</v>
      </c>
      <c r="K88" s="205" t="s">
        <v>5</v>
      </c>
      <c r="L88" s="47"/>
      <c r="M88" s="210" t="s">
        <v>5</v>
      </c>
      <c r="N88" s="211" t="s">
        <v>44</v>
      </c>
      <c r="O88" s="48"/>
      <c r="P88" s="212">
        <f>O88*H88</f>
        <v>0</v>
      </c>
      <c r="Q88" s="212">
        <v>0</v>
      </c>
      <c r="R88" s="212">
        <f>Q88*H88</f>
        <v>0</v>
      </c>
      <c r="S88" s="212">
        <v>0</v>
      </c>
      <c r="T88" s="213">
        <f>S88*H88</f>
        <v>0</v>
      </c>
      <c r="AR88" s="25" t="s">
        <v>88</v>
      </c>
      <c r="AT88" s="25" t="s">
        <v>160</v>
      </c>
      <c r="AU88" s="25" t="s">
        <v>82</v>
      </c>
      <c r="AY88" s="25" t="s">
        <v>158</v>
      </c>
      <c r="BE88" s="214">
        <f>IF(N88="základní",J88,0)</f>
        <v>0</v>
      </c>
      <c r="BF88" s="214">
        <f>IF(N88="snížená",J88,0)</f>
        <v>0</v>
      </c>
      <c r="BG88" s="214">
        <f>IF(N88="zákl. přenesená",J88,0)</f>
        <v>0</v>
      </c>
      <c r="BH88" s="214">
        <f>IF(N88="sníž. přenesená",J88,0)</f>
        <v>0</v>
      </c>
      <c r="BI88" s="214">
        <f>IF(N88="nulová",J88,0)</f>
        <v>0</v>
      </c>
      <c r="BJ88" s="25" t="s">
        <v>78</v>
      </c>
      <c r="BK88" s="214">
        <f>ROUND(I88*H88,2)</f>
        <v>0</v>
      </c>
      <c r="BL88" s="25" t="s">
        <v>88</v>
      </c>
      <c r="BM88" s="25" t="s">
        <v>3657</v>
      </c>
    </row>
    <row r="89" spans="2:65" s="1" customFormat="1" ht="16.5" customHeight="1">
      <c r="B89" s="202"/>
      <c r="C89" s="203" t="s">
        <v>94</v>
      </c>
      <c r="D89" s="203" t="s">
        <v>160</v>
      </c>
      <c r="E89" s="204" t="s">
        <v>3658</v>
      </c>
      <c r="F89" s="205" t="s">
        <v>3659</v>
      </c>
      <c r="G89" s="206" t="s">
        <v>253</v>
      </c>
      <c r="H89" s="207">
        <v>1</v>
      </c>
      <c r="I89" s="208"/>
      <c r="J89" s="209">
        <f>ROUND(I89*H89,2)</f>
        <v>0</v>
      </c>
      <c r="K89" s="205" t="s">
        <v>5</v>
      </c>
      <c r="L89" s="47"/>
      <c r="M89" s="210" t="s">
        <v>5</v>
      </c>
      <c r="N89" s="211" t="s">
        <v>44</v>
      </c>
      <c r="O89" s="48"/>
      <c r="P89" s="212">
        <f>O89*H89</f>
        <v>0</v>
      </c>
      <c r="Q89" s="212">
        <v>0</v>
      </c>
      <c r="R89" s="212">
        <f>Q89*H89</f>
        <v>0</v>
      </c>
      <c r="S89" s="212">
        <v>0</v>
      </c>
      <c r="T89" s="213">
        <f>S89*H89</f>
        <v>0</v>
      </c>
      <c r="AR89" s="25" t="s">
        <v>88</v>
      </c>
      <c r="AT89" s="25" t="s">
        <v>160</v>
      </c>
      <c r="AU89" s="25" t="s">
        <v>82</v>
      </c>
      <c r="AY89" s="25" t="s">
        <v>158</v>
      </c>
      <c r="BE89" s="214">
        <f>IF(N89="základní",J89,0)</f>
        <v>0</v>
      </c>
      <c r="BF89" s="214">
        <f>IF(N89="snížená",J89,0)</f>
        <v>0</v>
      </c>
      <c r="BG89" s="214">
        <f>IF(N89="zákl. přenesená",J89,0)</f>
        <v>0</v>
      </c>
      <c r="BH89" s="214">
        <f>IF(N89="sníž. přenesená",J89,0)</f>
        <v>0</v>
      </c>
      <c r="BI89" s="214">
        <f>IF(N89="nulová",J89,0)</f>
        <v>0</v>
      </c>
      <c r="BJ89" s="25" t="s">
        <v>78</v>
      </c>
      <c r="BK89" s="214">
        <f>ROUND(I89*H89,2)</f>
        <v>0</v>
      </c>
      <c r="BL89" s="25" t="s">
        <v>88</v>
      </c>
      <c r="BM89" s="25" t="s">
        <v>3660</v>
      </c>
    </row>
    <row r="90" spans="2:65" s="1" customFormat="1" ht="25.5" customHeight="1">
      <c r="B90" s="202"/>
      <c r="C90" s="203" t="s">
        <v>200</v>
      </c>
      <c r="D90" s="203" t="s">
        <v>160</v>
      </c>
      <c r="E90" s="204" t="s">
        <v>3661</v>
      </c>
      <c r="F90" s="205" t="s">
        <v>3662</v>
      </c>
      <c r="G90" s="206" t="s">
        <v>253</v>
      </c>
      <c r="H90" s="207">
        <v>1</v>
      </c>
      <c r="I90" s="208"/>
      <c r="J90" s="209">
        <f>ROUND(I90*H90,2)</f>
        <v>0</v>
      </c>
      <c r="K90" s="205" t="s">
        <v>5</v>
      </c>
      <c r="L90" s="47"/>
      <c r="M90" s="210" t="s">
        <v>5</v>
      </c>
      <c r="N90" s="211" t="s">
        <v>44</v>
      </c>
      <c r="O90" s="48"/>
      <c r="P90" s="212">
        <f>O90*H90</f>
        <v>0</v>
      </c>
      <c r="Q90" s="212">
        <v>0</v>
      </c>
      <c r="R90" s="212">
        <f>Q90*H90</f>
        <v>0</v>
      </c>
      <c r="S90" s="212">
        <v>0</v>
      </c>
      <c r="T90" s="213">
        <f>S90*H90</f>
        <v>0</v>
      </c>
      <c r="AR90" s="25" t="s">
        <v>88</v>
      </c>
      <c r="AT90" s="25" t="s">
        <v>160</v>
      </c>
      <c r="AU90" s="25" t="s">
        <v>82</v>
      </c>
      <c r="AY90" s="25" t="s">
        <v>158</v>
      </c>
      <c r="BE90" s="214">
        <f>IF(N90="základní",J90,0)</f>
        <v>0</v>
      </c>
      <c r="BF90" s="214">
        <f>IF(N90="snížená",J90,0)</f>
        <v>0</v>
      </c>
      <c r="BG90" s="214">
        <f>IF(N90="zákl. přenesená",J90,0)</f>
        <v>0</v>
      </c>
      <c r="BH90" s="214">
        <f>IF(N90="sníž. přenesená",J90,0)</f>
        <v>0</v>
      </c>
      <c r="BI90" s="214">
        <f>IF(N90="nulová",J90,0)</f>
        <v>0</v>
      </c>
      <c r="BJ90" s="25" t="s">
        <v>78</v>
      </c>
      <c r="BK90" s="214">
        <f>ROUND(I90*H90,2)</f>
        <v>0</v>
      </c>
      <c r="BL90" s="25" t="s">
        <v>88</v>
      </c>
      <c r="BM90" s="25" t="s">
        <v>3663</v>
      </c>
    </row>
    <row r="91" spans="2:63" s="10" customFormat="1" ht="29.85" customHeight="1">
      <c r="B91" s="189"/>
      <c r="D91" s="190" t="s">
        <v>72</v>
      </c>
      <c r="E91" s="200" t="s">
        <v>3664</v>
      </c>
      <c r="F91" s="200" t="s">
        <v>3665</v>
      </c>
      <c r="I91" s="192"/>
      <c r="J91" s="201">
        <f>BK91</f>
        <v>0</v>
      </c>
      <c r="L91" s="189"/>
      <c r="M91" s="194"/>
      <c r="N91" s="195"/>
      <c r="O91" s="195"/>
      <c r="P91" s="196">
        <f>SUM(P92:P95)</f>
        <v>0</v>
      </c>
      <c r="Q91" s="195"/>
      <c r="R91" s="196">
        <f>SUM(R92:R95)</f>
        <v>0</v>
      </c>
      <c r="S91" s="195"/>
      <c r="T91" s="197">
        <f>SUM(T92:T95)</f>
        <v>0</v>
      </c>
      <c r="AR91" s="190" t="s">
        <v>91</v>
      </c>
      <c r="AT91" s="198" t="s">
        <v>72</v>
      </c>
      <c r="AU91" s="198" t="s">
        <v>78</v>
      </c>
      <c r="AY91" s="190" t="s">
        <v>158</v>
      </c>
      <c r="BK91" s="199">
        <f>SUM(BK92:BK95)</f>
        <v>0</v>
      </c>
    </row>
    <row r="92" spans="2:65" s="1" customFormat="1" ht="165.75" customHeight="1">
      <c r="B92" s="202"/>
      <c r="C92" s="203" t="s">
        <v>204</v>
      </c>
      <c r="D92" s="203" t="s">
        <v>160</v>
      </c>
      <c r="E92" s="204" t="s">
        <v>3666</v>
      </c>
      <c r="F92" s="205" t="s">
        <v>3667</v>
      </c>
      <c r="G92" s="206" t="s">
        <v>253</v>
      </c>
      <c r="H92" s="207">
        <v>1</v>
      </c>
      <c r="I92" s="208"/>
      <c r="J92" s="209">
        <f>ROUND(I92*H92,2)</f>
        <v>0</v>
      </c>
      <c r="K92" s="205" t="s">
        <v>5</v>
      </c>
      <c r="L92" s="47"/>
      <c r="M92" s="210" t="s">
        <v>5</v>
      </c>
      <c r="N92" s="211" t="s">
        <v>44</v>
      </c>
      <c r="O92" s="48"/>
      <c r="P92" s="212">
        <f>O92*H92</f>
        <v>0</v>
      </c>
      <c r="Q92" s="212">
        <v>0</v>
      </c>
      <c r="R92" s="212">
        <f>Q92*H92</f>
        <v>0</v>
      </c>
      <c r="S92" s="212">
        <v>0</v>
      </c>
      <c r="T92" s="213">
        <f>S92*H92</f>
        <v>0</v>
      </c>
      <c r="AR92" s="25" t="s">
        <v>88</v>
      </c>
      <c r="AT92" s="25" t="s">
        <v>160</v>
      </c>
      <c r="AU92" s="25" t="s">
        <v>82</v>
      </c>
      <c r="AY92" s="25" t="s">
        <v>158</v>
      </c>
      <c r="BE92" s="214">
        <f>IF(N92="základní",J92,0)</f>
        <v>0</v>
      </c>
      <c r="BF92" s="214">
        <f>IF(N92="snížená",J92,0)</f>
        <v>0</v>
      </c>
      <c r="BG92" s="214">
        <f>IF(N92="zákl. přenesená",J92,0)</f>
        <v>0</v>
      </c>
      <c r="BH92" s="214">
        <f>IF(N92="sníž. přenesená",J92,0)</f>
        <v>0</v>
      </c>
      <c r="BI92" s="214">
        <f>IF(N92="nulová",J92,0)</f>
        <v>0</v>
      </c>
      <c r="BJ92" s="25" t="s">
        <v>78</v>
      </c>
      <c r="BK92" s="214">
        <f>ROUND(I92*H92,2)</f>
        <v>0</v>
      </c>
      <c r="BL92" s="25" t="s">
        <v>88</v>
      </c>
      <c r="BM92" s="25" t="s">
        <v>3668</v>
      </c>
    </row>
    <row r="93" spans="2:65" s="1" customFormat="1" ht="140.25" customHeight="1">
      <c r="B93" s="202"/>
      <c r="C93" s="203" t="s">
        <v>211</v>
      </c>
      <c r="D93" s="203" t="s">
        <v>160</v>
      </c>
      <c r="E93" s="204" t="s">
        <v>3669</v>
      </c>
      <c r="F93" s="205" t="s">
        <v>3670</v>
      </c>
      <c r="G93" s="206" t="s">
        <v>253</v>
      </c>
      <c r="H93" s="207">
        <v>1</v>
      </c>
      <c r="I93" s="208"/>
      <c r="J93" s="209">
        <f>ROUND(I93*H93,2)</f>
        <v>0</v>
      </c>
      <c r="K93" s="205" t="s">
        <v>5</v>
      </c>
      <c r="L93" s="47"/>
      <c r="M93" s="210" t="s">
        <v>5</v>
      </c>
      <c r="N93" s="211" t="s">
        <v>44</v>
      </c>
      <c r="O93" s="48"/>
      <c r="P93" s="212">
        <f>O93*H93</f>
        <v>0</v>
      </c>
      <c r="Q93" s="212">
        <v>0</v>
      </c>
      <c r="R93" s="212">
        <f>Q93*H93</f>
        <v>0</v>
      </c>
      <c r="S93" s="212">
        <v>0</v>
      </c>
      <c r="T93" s="213">
        <f>S93*H93</f>
        <v>0</v>
      </c>
      <c r="AR93" s="25" t="s">
        <v>88</v>
      </c>
      <c r="AT93" s="25" t="s">
        <v>160</v>
      </c>
      <c r="AU93" s="25" t="s">
        <v>82</v>
      </c>
      <c r="AY93" s="25" t="s">
        <v>158</v>
      </c>
      <c r="BE93" s="214">
        <f>IF(N93="základní",J93,0)</f>
        <v>0</v>
      </c>
      <c r="BF93" s="214">
        <f>IF(N93="snížená",J93,0)</f>
        <v>0</v>
      </c>
      <c r="BG93" s="214">
        <f>IF(N93="zákl. přenesená",J93,0)</f>
        <v>0</v>
      </c>
      <c r="BH93" s="214">
        <f>IF(N93="sníž. přenesená",J93,0)</f>
        <v>0</v>
      </c>
      <c r="BI93" s="214">
        <f>IF(N93="nulová",J93,0)</f>
        <v>0</v>
      </c>
      <c r="BJ93" s="25" t="s">
        <v>78</v>
      </c>
      <c r="BK93" s="214">
        <f>ROUND(I93*H93,2)</f>
        <v>0</v>
      </c>
      <c r="BL93" s="25" t="s">
        <v>88</v>
      </c>
      <c r="BM93" s="25" t="s">
        <v>3671</v>
      </c>
    </row>
    <row r="94" spans="2:65" s="1" customFormat="1" ht="16.5" customHeight="1">
      <c r="B94" s="202"/>
      <c r="C94" s="203" t="s">
        <v>216</v>
      </c>
      <c r="D94" s="203" t="s">
        <v>160</v>
      </c>
      <c r="E94" s="204" t="s">
        <v>3672</v>
      </c>
      <c r="F94" s="205" t="s">
        <v>3673</v>
      </c>
      <c r="G94" s="206" t="s">
        <v>253</v>
      </c>
      <c r="H94" s="207">
        <v>1</v>
      </c>
      <c r="I94" s="208"/>
      <c r="J94" s="209">
        <f>ROUND(I94*H94,2)</f>
        <v>0</v>
      </c>
      <c r="K94" s="205" t="s">
        <v>5</v>
      </c>
      <c r="L94" s="47"/>
      <c r="M94" s="210" t="s">
        <v>5</v>
      </c>
      <c r="N94" s="211" t="s">
        <v>44</v>
      </c>
      <c r="O94" s="48"/>
      <c r="P94" s="212">
        <f>O94*H94</f>
        <v>0</v>
      </c>
      <c r="Q94" s="212">
        <v>0</v>
      </c>
      <c r="R94" s="212">
        <f>Q94*H94</f>
        <v>0</v>
      </c>
      <c r="S94" s="212">
        <v>0</v>
      </c>
      <c r="T94" s="213">
        <f>S94*H94</f>
        <v>0</v>
      </c>
      <c r="AR94" s="25" t="s">
        <v>88</v>
      </c>
      <c r="AT94" s="25" t="s">
        <v>160</v>
      </c>
      <c r="AU94" s="25" t="s">
        <v>82</v>
      </c>
      <c r="AY94" s="25" t="s">
        <v>158</v>
      </c>
      <c r="BE94" s="214">
        <f>IF(N94="základní",J94,0)</f>
        <v>0</v>
      </c>
      <c r="BF94" s="214">
        <f>IF(N94="snížená",J94,0)</f>
        <v>0</v>
      </c>
      <c r="BG94" s="214">
        <f>IF(N94="zákl. přenesená",J94,0)</f>
        <v>0</v>
      </c>
      <c r="BH94" s="214">
        <f>IF(N94="sníž. přenesená",J94,0)</f>
        <v>0</v>
      </c>
      <c r="BI94" s="214">
        <f>IF(N94="nulová",J94,0)</f>
        <v>0</v>
      </c>
      <c r="BJ94" s="25" t="s">
        <v>78</v>
      </c>
      <c r="BK94" s="214">
        <f>ROUND(I94*H94,2)</f>
        <v>0</v>
      </c>
      <c r="BL94" s="25" t="s">
        <v>88</v>
      </c>
      <c r="BM94" s="25" t="s">
        <v>3674</v>
      </c>
    </row>
    <row r="95" spans="2:65" s="1" customFormat="1" ht="178.5" customHeight="1">
      <c r="B95" s="202"/>
      <c r="C95" s="203" t="s">
        <v>223</v>
      </c>
      <c r="D95" s="203" t="s">
        <v>160</v>
      </c>
      <c r="E95" s="204" t="s">
        <v>3675</v>
      </c>
      <c r="F95" s="205" t="s">
        <v>3676</v>
      </c>
      <c r="G95" s="206" t="s">
        <v>253</v>
      </c>
      <c r="H95" s="207">
        <v>1</v>
      </c>
      <c r="I95" s="208"/>
      <c r="J95" s="209">
        <f>ROUND(I95*H95,2)</f>
        <v>0</v>
      </c>
      <c r="K95" s="205" t="s">
        <v>5</v>
      </c>
      <c r="L95" s="47"/>
      <c r="M95" s="210" t="s">
        <v>5</v>
      </c>
      <c r="N95" s="211" t="s">
        <v>44</v>
      </c>
      <c r="O95" s="48"/>
      <c r="P95" s="212">
        <f>O95*H95</f>
        <v>0</v>
      </c>
      <c r="Q95" s="212">
        <v>0</v>
      </c>
      <c r="R95" s="212">
        <f>Q95*H95</f>
        <v>0</v>
      </c>
      <c r="S95" s="212">
        <v>0</v>
      </c>
      <c r="T95" s="213">
        <f>S95*H95</f>
        <v>0</v>
      </c>
      <c r="AR95" s="25" t="s">
        <v>88</v>
      </c>
      <c r="AT95" s="25" t="s">
        <v>160</v>
      </c>
      <c r="AU95" s="25" t="s">
        <v>82</v>
      </c>
      <c r="AY95" s="25" t="s">
        <v>158</v>
      </c>
      <c r="BE95" s="214">
        <f>IF(N95="základní",J95,0)</f>
        <v>0</v>
      </c>
      <c r="BF95" s="214">
        <f>IF(N95="snížená",J95,0)</f>
        <v>0</v>
      </c>
      <c r="BG95" s="214">
        <f>IF(N95="zákl. přenesená",J95,0)</f>
        <v>0</v>
      </c>
      <c r="BH95" s="214">
        <f>IF(N95="sníž. přenesená",J95,0)</f>
        <v>0</v>
      </c>
      <c r="BI95" s="214">
        <f>IF(N95="nulová",J95,0)</f>
        <v>0</v>
      </c>
      <c r="BJ95" s="25" t="s">
        <v>78</v>
      </c>
      <c r="BK95" s="214">
        <f>ROUND(I95*H95,2)</f>
        <v>0</v>
      </c>
      <c r="BL95" s="25" t="s">
        <v>88</v>
      </c>
      <c r="BM95" s="25" t="s">
        <v>3677</v>
      </c>
    </row>
    <row r="96" spans="2:63" s="10" customFormat="1" ht="29.85" customHeight="1">
      <c r="B96" s="189"/>
      <c r="D96" s="190" t="s">
        <v>72</v>
      </c>
      <c r="E96" s="200" t="s">
        <v>3678</v>
      </c>
      <c r="F96" s="200" t="s">
        <v>3679</v>
      </c>
      <c r="I96" s="192"/>
      <c r="J96" s="201">
        <f>BK96</f>
        <v>0</v>
      </c>
      <c r="L96" s="189"/>
      <c r="M96" s="194"/>
      <c r="N96" s="195"/>
      <c r="O96" s="195"/>
      <c r="P96" s="196">
        <f>SUM(P97:P98)</f>
        <v>0</v>
      </c>
      <c r="Q96" s="195"/>
      <c r="R96" s="196">
        <f>SUM(R97:R98)</f>
        <v>0</v>
      </c>
      <c r="S96" s="195"/>
      <c r="T96" s="197">
        <f>SUM(T97:T98)</f>
        <v>0</v>
      </c>
      <c r="AR96" s="190" t="s">
        <v>91</v>
      </c>
      <c r="AT96" s="198" t="s">
        <v>72</v>
      </c>
      <c r="AU96" s="198" t="s">
        <v>78</v>
      </c>
      <c r="AY96" s="190" t="s">
        <v>158</v>
      </c>
      <c r="BK96" s="199">
        <f>SUM(BK97:BK98)</f>
        <v>0</v>
      </c>
    </row>
    <row r="97" spans="2:65" s="1" customFormat="1" ht="16.5" customHeight="1">
      <c r="B97" s="202"/>
      <c r="C97" s="203" t="s">
        <v>229</v>
      </c>
      <c r="D97" s="203" t="s">
        <v>160</v>
      </c>
      <c r="E97" s="204" t="s">
        <v>3680</v>
      </c>
      <c r="F97" s="205" t="s">
        <v>3681</v>
      </c>
      <c r="G97" s="206" t="s">
        <v>253</v>
      </c>
      <c r="H97" s="207">
        <v>1</v>
      </c>
      <c r="I97" s="208"/>
      <c r="J97" s="209">
        <f>ROUND(I97*H97,2)</f>
        <v>0</v>
      </c>
      <c r="K97" s="205" t="s">
        <v>5</v>
      </c>
      <c r="L97" s="47"/>
      <c r="M97" s="210" t="s">
        <v>5</v>
      </c>
      <c r="N97" s="211" t="s">
        <v>44</v>
      </c>
      <c r="O97" s="48"/>
      <c r="P97" s="212">
        <f>O97*H97</f>
        <v>0</v>
      </c>
      <c r="Q97" s="212">
        <v>0</v>
      </c>
      <c r="R97" s="212">
        <f>Q97*H97</f>
        <v>0</v>
      </c>
      <c r="S97" s="212">
        <v>0</v>
      </c>
      <c r="T97" s="213">
        <f>S97*H97</f>
        <v>0</v>
      </c>
      <c r="AR97" s="25" t="s">
        <v>88</v>
      </c>
      <c r="AT97" s="25" t="s">
        <v>160</v>
      </c>
      <c r="AU97" s="25" t="s">
        <v>82</v>
      </c>
      <c r="AY97" s="25" t="s">
        <v>158</v>
      </c>
      <c r="BE97" s="214">
        <f>IF(N97="základní",J97,0)</f>
        <v>0</v>
      </c>
      <c r="BF97" s="214">
        <f>IF(N97="snížená",J97,0)</f>
        <v>0</v>
      </c>
      <c r="BG97" s="214">
        <f>IF(N97="zákl. přenesená",J97,0)</f>
        <v>0</v>
      </c>
      <c r="BH97" s="214">
        <f>IF(N97="sníž. přenesená",J97,0)</f>
        <v>0</v>
      </c>
      <c r="BI97" s="214">
        <f>IF(N97="nulová",J97,0)</f>
        <v>0</v>
      </c>
      <c r="BJ97" s="25" t="s">
        <v>78</v>
      </c>
      <c r="BK97" s="214">
        <f>ROUND(I97*H97,2)</f>
        <v>0</v>
      </c>
      <c r="BL97" s="25" t="s">
        <v>88</v>
      </c>
      <c r="BM97" s="25" t="s">
        <v>3682</v>
      </c>
    </row>
    <row r="98" spans="2:65" s="1" customFormat="1" ht="16.5" customHeight="1">
      <c r="B98" s="202"/>
      <c r="C98" s="203" t="s">
        <v>237</v>
      </c>
      <c r="D98" s="203" t="s">
        <v>160</v>
      </c>
      <c r="E98" s="204" t="s">
        <v>3683</v>
      </c>
      <c r="F98" s="205" t="s">
        <v>3684</v>
      </c>
      <c r="G98" s="206" t="s">
        <v>253</v>
      </c>
      <c r="H98" s="207">
        <v>1</v>
      </c>
      <c r="I98" s="208"/>
      <c r="J98" s="209">
        <f>ROUND(I98*H98,2)</f>
        <v>0</v>
      </c>
      <c r="K98" s="205" t="s">
        <v>164</v>
      </c>
      <c r="L98" s="47"/>
      <c r="M98" s="210" t="s">
        <v>5</v>
      </c>
      <c r="N98" s="211" t="s">
        <v>44</v>
      </c>
      <c r="O98" s="48"/>
      <c r="P98" s="212">
        <f>O98*H98</f>
        <v>0</v>
      </c>
      <c r="Q98" s="212">
        <v>0</v>
      </c>
      <c r="R98" s="212">
        <f>Q98*H98</f>
        <v>0</v>
      </c>
      <c r="S98" s="212">
        <v>0</v>
      </c>
      <c r="T98" s="213">
        <f>S98*H98</f>
        <v>0</v>
      </c>
      <c r="AR98" s="25" t="s">
        <v>3685</v>
      </c>
      <c r="AT98" s="25" t="s">
        <v>160</v>
      </c>
      <c r="AU98" s="25" t="s">
        <v>82</v>
      </c>
      <c r="AY98" s="25" t="s">
        <v>158</v>
      </c>
      <c r="BE98" s="214">
        <f>IF(N98="základní",J98,0)</f>
        <v>0</v>
      </c>
      <c r="BF98" s="214">
        <f>IF(N98="snížená",J98,0)</f>
        <v>0</v>
      </c>
      <c r="BG98" s="214">
        <f>IF(N98="zákl. přenesená",J98,0)</f>
        <v>0</v>
      </c>
      <c r="BH98" s="214">
        <f>IF(N98="sníž. přenesená",J98,0)</f>
        <v>0</v>
      </c>
      <c r="BI98" s="214">
        <f>IF(N98="nulová",J98,0)</f>
        <v>0</v>
      </c>
      <c r="BJ98" s="25" t="s">
        <v>78</v>
      </c>
      <c r="BK98" s="214">
        <f>ROUND(I98*H98,2)</f>
        <v>0</v>
      </c>
      <c r="BL98" s="25" t="s">
        <v>3685</v>
      </c>
      <c r="BM98" s="25" t="s">
        <v>3686</v>
      </c>
    </row>
    <row r="99" spans="2:63" s="10" customFormat="1" ht="29.85" customHeight="1">
      <c r="B99" s="189"/>
      <c r="D99" s="190" t="s">
        <v>72</v>
      </c>
      <c r="E99" s="200" t="s">
        <v>3687</v>
      </c>
      <c r="F99" s="200" t="s">
        <v>3688</v>
      </c>
      <c r="I99" s="192"/>
      <c r="J99" s="201">
        <f>BK99</f>
        <v>0</v>
      </c>
      <c r="L99" s="189"/>
      <c r="M99" s="194"/>
      <c r="N99" s="195"/>
      <c r="O99" s="195"/>
      <c r="P99" s="196">
        <f>P100</f>
        <v>0</v>
      </c>
      <c r="Q99" s="195"/>
      <c r="R99" s="196">
        <f>R100</f>
        <v>0</v>
      </c>
      <c r="S99" s="195"/>
      <c r="T99" s="197">
        <f>T100</f>
        <v>0</v>
      </c>
      <c r="AR99" s="190" t="s">
        <v>91</v>
      </c>
      <c r="AT99" s="198" t="s">
        <v>72</v>
      </c>
      <c r="AU99" s="198" t="s">
        <v>78</v>
      </c>
      <c r="AY99" s="190" t="s">
        <v>158</v>
      </c>
      <c r="BK99" s="199">
        <f>BK100</f>
        <v>0</v>
      </c>
    </row>
    <row r="100" spans="2:65" s="1" customFormat="1" ht="16.5" customHeight="1">
      <c r="B100" s="202"/>
      <c r="C100" s="203" t="s">
        <v>244</v>
      </c>
      <c r="D100" s="203" t="s">
        <v>160</v>
      </c>
      <c r="E100" s="204" t="s">
        <v>3689</v>
      </c>
      <c r="F100" s="205" t="s">
        <v>3690</v>
      </c>
      <c r="G100" s="206" t="s">
        <v>253</v>
      </c>
      <c r="H100" s="207">
        <v>1</v>
      </c>
      <c r="I100" s="208"/>
      <c r="J100" s="209">
        <f>ROUND(I100*H100,2)</f>
        <v>0</v>
      </c>
      <c r="K100" s="205" t="s">
        <v>5</v>
      </c>
      <c r="L100" s="47"/>
      <c r="M100" s="210" t="s">
        <v>5</v>
      </c>
      <c r="N100" s="259" t="s">
        <v>44</v>
      </c>
      <c r="O100" s="260"/>
      <c r="P100" s="261">
        <f>O100*H100</f>
        <v>0</v>
      </c>
      <c r="Q100" s="261">
        <v>0</v>
      </c>
      <c r="R100" s="261">
        <f>Q100*H100</f>
        <v>0</v>
      </c>
      <c r="S100" s="261">
        <v>0</v>
      </c>
      <c r="T100" s="262">
        <f>S100*H100</f>
        <v>0</v>
      </c>
      <c r="AR100" s="25" t="s">
        <v>88</v>
      </c>
      <c r="AT100" s="25" t="s">
        <v>160</v>
      </c>
      <c r="AU100" s="25" t="s">
        <v>82</v>
      </c>
      <c r="AY100" s="25" t="s">
        <v>158</v>
      </c>
      <c r="BE100" s="214">
        <f>IF(N100="základní",J100,0)</f>
        <v>0</v>
      </c>
      <c r="BF100" s="214">
        <f>IF(N100="snížená",J100,0)</f>
        <v>0</v>
      </c>
      <c r="BG100" s="214">
        <f>IF(N100="zákl. přenesená",J100,0)</f>
        <v>0</v>
      </c>
      <c r="BH100" s="214">
        <f>IF(N100="sníž. přenesená",J100,0)</f>
        <v>0</v>
      </c>
      <c r="BI100" s="214">
        <f>IF(N100="nulová",J100,0)</f>
        <v>0</v>
      </c>
      <c r="BJ100" s="25" t="s">
        <v>78</v>
      </c>
      <c r="BK100" s="214">
        <f>ROUND(I100*H100,2)</f>
        <v>0</v>
      </c>
      <c r="BL100" s="25" t="s">
        <v>88</v>
      </c>
      <c r="BM100" s="25" t="s">
        <v>3691</v>
      </c>
    </row>
    <row r="101" spans="2:12" s="1" customFormat="1" ht="6.95" customHeight="1">
      <c r="B101" s="68"/>
      <c r="C101" s="69"/>
      <c r="D101" s="69"/>
      <c r="E101" s="69"/>
      <c r="F101" s="69"/>
      <c r="G101" s="69"/>
      <c r="H101" s="69"/>
      <c r="I101" s="153"/>
      <c r="J101" s="69"/>
      <c r="K101" s="69"/>
      <c r="L101" s="47"/>
    </row>
  </sheetData>
  <autoFilter ref="C80:K100"/>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3" customWidth="1"/>
    <col min="2" max="2" width="1.66796875" style="263" customWidth="1"/>
    <col min="3" max="4" width="5" style="263" customWidth="1"/>
    <col min="5" max="5" width="11.66015625" style="263" customWidth="1"/>
    <col min="6" max="6" width="9.16015625" style="263" customWidth="1"/>
    <col min="7" max="7" width="5" style="263" customWidth="1"/>
    <col min="8" max="8" width="77.83203125" style="263" customWidth="1"/>
    <col min="9" max="10" width="20" style="263" customWidth="1"/>
    <col min="11" max="11" width="1.66796875" style="263" customWidth="1"/>
  </cols>
  <sheetData>
    <row r="1" ht="37.5" customHeight="1"/>
    <row r="2" spans="2:11" ht="7.5" customHeight="1">
      <c r="B2" s="264"/>
      <c r="C2" s="265"/>
      <c r="D2" s="265"/>
      <c r="E2" s="265"/>
      <c r="F2" s="265"/>
      <c r="G2" s="265"/>
      <c r="H2" s="265"/>
      <c r="I2" s="265"/>
      <c r="J2" s="265"/>
      <c r="K2" s="266"/>
    </row>
    <row r="3" spans="2:11" s="15" customFormat="1" ht="45" customHeight="1">
      <c r="B3" s="267"/>
      <c r="C3" s="268" t="s">
        <v>3692</v>
      </c>
      <c r="D3" s="268"/>
      <c r="E3" s="268"/>
      <c r="F3" s="268"/>
      <c r="G3" s="268"/>
      <c r="H3" s="268"/>
      <c r="I3" s="268"/>
      <c r="J3" s="268"/>
      <c r="K3" s="269"/>
    </row>
    <row r="4" spans="2:11" ht="25.5" customHeight="1">
      <c r="B4" s="270"/>
      <c r="C4" s="271" t="s">
        <v>3693</v>
      </c>
      <c r="D4" s="271"/>
      <c r="E4" s="271"/>
      <c r="F4" s="271"/>
      <c r="G4" s="271"/>
      <c r="H4" s="271"/>
      <c r="I4" s="271"/>
      <c r="J4" s="271"/>
      <c r="K4" s="272"/>
    </row>
    <row r="5" spans="2:11" ht="5.25" customHeight="1">
      <c r="B5" s="270"/>
      <c r="C5" s="273"/>
      <c r="D5" s="273"/>
      <c r="E5" s="273"/>
      <c r="F5" s="273"/>
      <c r="G5" s="273"/>
      <c r="H5" s="273"/>
      <c r="I5" s="273"/>
      <c r="J5" s="273"/>
      <c r="K5" s="272"/>
    </row>
    <row r="6" spans="2:11" ht="15" customHeight="1">
      <c r="B6" s="270"/>
      <c r="C6" s="274" t="s">
        <v>3694</v>
      </c>
      <c r="D6" s="274"/>
      <c r="E6" s="274"/>
      <c r="F6" s="274"/>
      <c r="G6" s="274"/>
      <c r="H6" s="274"/>
      <c r="I6" s="274"/>
      <c r="J6" s="274"/>
      <c r="K6" s="272"/>
    </row>
    <row r="7" spans="2:11" ht="15" customHeight="1">
      <c r="B7" s="275"/>
      <c r="C7" s="274" t="s">
        <v>3695</v>
      </c>
      <c r="D7" s="274"/>
      <c r="E7" s="274"/>
      <c r="F7" s="274"/>
      <c r="G7" s="274"/>
      <c r="H7" s="274"/>
      <c r="I7" s="274"/>
      <c r="J7" s="274"/>
      <c r="K7" s="272"/>
    </row>
    <row r="8" spans="2:11" ht="12.75" customHeight="1">
      <c r="B8" s="275"/>
      <c r="C8" s="274"/>
      <c r="D8" s="274"/>
      <c r="E8" s="274"/>
      <c r="F8" s="274"/>
      <c r="G8" s="274"/>
      <c r="H8" s="274"/>
      <c r="I8" s="274"/>
      <c r="J8" s="274"/>
      <c r="K8" s="272"/>
    </row>
    <row r="9" spans="2:11" ht="15" customHeight="1">
      <c r="B9" s="275"/>
      <c r="C9" s="274" t="s">
        <v>3696</v>
      </c>
      <c r="D9" s="274"/>
      <c r="E9" s="274"/>
      <c r="F9" s="274"/>
      <c r="G9" s="274"/>
      <c r="H9" s="274"/>
      <c r="I9" s="274"/>
      <c r="J9" s="274"/>
      <c r="K9" s="272"/>
    </row>
    <row r="10" spans="2:11" ht="15" customHeight="1">
      <c r="B10" s="275"/>
      <c r="C10" s="274"/>
      <c r="D10" s="274" t="s">
        <v>3697</v>
      </c>
      <c r="E10" s="274"/>
      <c r="F10" s="274"/>
      <c r="G10" s="274"/>
      <c r="H10" s="274"/>
      <c r="I10" s="274"/>
      <c r="J10" s="274"/>
      <c r="K10" s="272"/>
    </row>
    <row r="11" spans="2:11" ht="15" customHeight="1">
      <c r="B11" s="275"/>
      <c r="C11" s="276"/>
      <c r="D11" s="274" t="s">
        <v>3698</v>
      </c>
      <c r="E11" s="274"/>
      <c r="F11" s="274"/>
      <c r="G11" s="274"/>
      <c r="H11" s="274"/>
      <c r="I11" s="274"/>
      <c r="J11" s="274"/>
      <c r="K11" s="272"/>
    </row>
    <row r="12" spans="2:11" ht="12.75" customHeight="1">
      <c r="B12" s="275"/>
      <c r="C12" s="276"/>
      <c r="D12" s="276"/>
      <c r="E12" s="276"/>
      <c r="F12" s="276"/>
      <c r="G12" s="276"/>
      <c r="H12" s="276"/>
      <c r="I12" s="276"/>
      <c r="J12" s="276"/>
      <c r="K12" s="272"/>
    </row>
    <row r="13" spans="2:11" ht="15" customHeight="1">
      <c r="B13" s="275"/>
      <c r="C13" s="276"/>
      <c r="D13" s="274" t="s">
        <v>3699</v>
      </c>
      <c r="E13" s="274"/>
      <c r="F13" s="274"/>
      <c r="G13" s="274"/>
      <c r="H13" s="274"/>
      <c r="I13" s="274"/>
      <c r="J13" s="274"/>
      <c r="K13" s="272"/>
    </row>
    <row r="14" spans="2:11" ht="15" customHeight="1">
      <c r="B14" s="275"/>
      <c r="C14" s="276"/>
      <c r="D14" s="274" t="s">
        <v>3700</v>
      </c>
      <c r="E14" s="274"/>
      <c r="F14" s="274"/>
      <c r="G14" s="274"/>
      <c r="H14" s="274"/>
      <c r="I14" s="274"/>
      <c r="J14" s="274"/>
      <c r="K14" s="272"/>
    </row>
    <row r="15" spans="2:11" ht="15" customHeight="1">
      <c r="B15" s="275"/>
      <c r="C15" s="276"/>
      <c r="D15" s="274" t="s">
        <v>3701</v>
      </c>
      <c r="E15" s="274"/>
      <c r="F15" s="274"/>
      <c r="G15" s="274"/>
      <c r="H15" s="274"/>
      <c r="I15" s="274"/>
      <c r="J15" s="274"/>
      <c r="K15" s="272"/>
    </row>
    <row r="16" spans="2:11" ht="15" customHeight="1">
      <c r="B16" s="275"/>
      <c r="C16" s="276"/>
      <c r="D16" s="276"/>
      <c r="E16" s="277" t="s">
        <v>80</v>
      </c>
      <c r="F16" s="274" t="s">
        <v>3702</v>
      </c>
      <c r="G16" s="274"/>
      <c r="H16" s="274"/>
      <c r="I16" s="274"/>
      <c r="J16" s="274"/>
      <c r="K16" s="272"/>
    </row>
    <row r="17" spans="2:11" ht="15" customHeight="1">
      <c r="B17" s="275"/>
      <c r="C17" s="276"/>
      <c r="D17" s="276"/>
      <c r="E17" s="277" t="s">
        <v>3703</v>
      </c>
      <c r="F17" s="274" t="s">
        <v>3704</v>
      </c>
      <c r="G17" s="274"/>
      <c r="H17" s="274"/>
      <c r="I17" s="274"/>
      <c r="J17" s="274"/>
      <c r="K17" s="272"/>
    </row>
    <row r="18" spans="2:11" ht="15" customHeight="1">
      <c r="B18" s="275"/>
      <c r="C18" s="276"/>
      <c r="D18" s="276"/>
      <c r="E18" s="277" t="s">
        <v>3705</v>
      </c>
      <c r="F18" s="274" t="s">
        <v>3706</v>
      </c>
      <c r="G18" s="274"/>
      <c r="H18" s="274"/>
      <c r="I18" s="274"/>
      <c r="J18" s="274"/>
      <c r="K18" s="272"/>
    </row>
    <row r="19" spans="2:11" ht="15" customHeight="1">
      <c r="B19" s="275"/>
      <c r="C19" s="276"/>
      <c r="D19" s="276"/>
      <c r="E19" s="277" t="s">
        <v>97</v>
      </c>
      <c r="F19" s="274" t="s">
        <v>3707</v>
      </c>
      <c r="G19" s="274"/>
      <c r="H19" s="274"/>
      <c r="I19" s="274"/>
      <c r="J19" s="274"/>
      <c r="K19" s="272"/>
    </row>
    <row r="20" spans="2:11" ht="15" customHeight="1">
      <c r="B20" s="275"/>
      <c r="C20" s="276"/>
      <c r="D20" s="276"/>
      <c r="E20" s="277" t="s">
        <v>3708</v>
      </c>
      <c r="F20" s="274" t="s">
        <v>821</v>
      </c>
      <c r="G20" s="274"/>
      <c r="H20" s="274"/>
      <c r="I20" s="274"/>
      <c r="J20" s="274"/>
      <c r="K20" s="272"/>
    </row>
    <row r="21" spans="2:11" ht="15" customHeight="1">
      <c r="B21" s="275"/>
      <c r="C21" s="276"/>
      <c r="D21" s="276"/>
      <c r="E21" s="277" t="s">
        <v>3709</v>
      </c>
      <c r="F21" s="274" t="s">
        <v>3710</v>
      </c>
      <c r="G21" s="274"/>
      <c r="H21" s="274"/>
      <c r="I21" s="274"/>
      <c r="J21" s="274"/>
      <c r="K21" s="272"/>
    </row>
    <row r="22" spans="2:11" ht="12.75" customHeight="1">
      <c r="B22" s="275"/>
      <c r="C22" s="276"/>
      <c r="D22" s="276"/>
      <c r="E22" s="276"/>
      <c r="F22" s="276"/>
      <c r="G22" s="276"/>
      <c r="H22" s="276"/>
      <c r="I22" s="276"/>
      <c r="J22" s="276"/>
      <c r="K22" s="272"/>
    </row>
    <row r="23" spans="2:11" ht="15" customHeight="1">
      <c r="B23" s="275"/>
      <c r="C23" s="274" t="s">
        <v>3711</v>
      </c>
      <c r="D23" s="274"/>
      <c r="E23" s="274"/>
      <c r="F23" s="274"/>
      <c r="G23" s="274"/>
      <c r="H23" s="274"/>
      <c r="I23" s="274"/>
      <c r="J23" s="274"/>
      <c r="K23" s="272"/>
    </row>
    <row r="24" spans="2:11" ht="15" customHeight="1">
      <c r="B24" s="275"/>
      <c r="C24" s="274" t="s">
        <v>3712</v>
      </c>
      <c r="D24" s="274"/>
      <c r="E24" s="274"/>
      <c r="F24" s="274"/>
      <c r="G24" s="274"/>
      <c r="H24" s="274"/>
      <c r="I24" s="274"/>
      <c r="J24" s="274"/>
      <c r="K24" s="272"/>
    </row>
    <row r="25" spans="2:11" ht="15" customHeight="1">
      <c r="B25" s="275"/>
      <c r="C25" s="274"/>
      <c r="D25" s="274" t="s">
        <v>3713</v>
      </c>
      <c r="E25" s="274"/>
      <c r="F25" s="274"/>
      <c r="G25" s="274"/>
      <c r="H25" s="274"/>
      <c r="I25" s="274"/>
      <c r="J25" s="274"/>
      <c r="K25" s="272"/>
    </row>
    <row r="26" spans="2:11" ht="15" customHeight="1">
      <c r="B26" s="275"/>
      <c r="C26" s="276"/>
      <c r="D26" s="274" t="s">
        <v>3714</v>
      </c>
      <c r="E26" s="274"/>
      <c r="F26" s="274"/>
      <c r="G26" s="274"/>
      <c r="H26" s="274"/>
      <c r="I26" s="274"/>
      <c r="J26" s="274"/>
      <c r="K26" s="272"/>
    </row>
    <row r="27" spans="2:11" ht="12.75" customHeight="1">
      <c r="B27" s="275"/>
      <c r="C27" s="276"/>
      <c r="D27" s="276"/>
      <c r="E27" s="276"/>
      <c r="F27" s="276"/>
      <c r="G27" s="276"/>
      <c r="H27" s="276"/>
      <c r="I27" s="276"/>
      <c r="J27" s="276"/>
      <c r="K27" s="272"/>
    </row>
    <row r="28" spans="2:11" ht="15" customHeight="1">
      <c r="B28" s="275"/>
      <c r="C28" s="276"/>
      <c r="D28" s="274" t="s">
        <v>3715</v>
      </c>
      <c r="E28" s="274"/>
      <c r="F28" s="274"/>
      <c r="G28" s="274"/>
      <c r="H28" s="274"/>
      <c r="I28" s="274"/>
      <c r="J28" s="274"/>
      <c r="K28" s="272"/>
    </row>
    <row r="29" spans="2:11" ht="15" customHeight="1">
      <c r="B29" s="275"/>
      <c r="C29" s="276"/>
      <c r="D29" s="274" t="s">
        <v>3716</v>
      </c>
      <c r="E29" s="274"/>
      <c r="F29" s="274"/>
      <c r="G29" s="274"/>
      <c r="H29" s="274"/>
      <c r="I29" s="274"/>
      <c r="J29" s="274"/>
      <c r="K29" s="272"/>
    </row>
    <row r="30" spans="2:11" ht="12.75" customHeight="1">
      <c r="B30" s="275"/>
      <c r="C30" s="276"/>
      <c r="D30" s="276"/>
      <c r="E30" s="276"/>
      <c r="F30" s="276"/>
      <c r="G30" s="276"/>
      <c r="H30" s="276"/>
      <c r="I30" s="276"/>
      <c r="J30" s="276"/>
      <c r="K30" s="272"/>
    </row>
    <row r="31" spans="2:11" ht="15" customHeight="1">
      <c r="B31" s="275"/>
      <c r="C31" s="276"/>
      <c r="D31" s="274" t="s">
        <v>3717</v>
      </c>
      <c r="E31" s="274"/>
      <c r="F31" s="274"/>
      <c r="G31" s="274"/>
      <c r="H31" s="274"/>
      <c r="I31" s="274"/>
      <c r="J31" s="274"/>
      <c r="K31" s="272"/>
    </row>
    <row r="32" spans="2:11" ht="15" customHeight="1">
      <c r="B32" s="275"/>
      <c r="C32" s="276"/>
      <c r="D32" s="274" t="s">
        <v>3718</v>
      </c>
      <c r="E32" s="274"/>
      <c r="F32" s="274"/>
      <c r="G32" s="274"/>
      <c r="H32" s="274"/>
      <c r="I32" s="274"/>
      <c r="J32" s="274"/>
      <c r="K32" s="272"/>
    </row>
    <row r="33" spans="2:11" ht="15" customHeight="1">
      <c r="B33" s="275"/>
      <c r="C33" s="276"/>
      <c r="D33" s="274" t="s">
        <v>3719</v>
      </c>
      <c r="E33" s="274"/>
      <c r="F33" s="274"/>
      <c r="G33" s="274"/>
      <c r="H33" s="274"/>
      <c r="I33" s="274"/>
      <c r="J33" s="274"/>
      <c r="K33" s="272"/>
    </row>
    <row r="34" spans="2:11" ht="15" customHeight="1">
      <c r="B34" s="275"/>
      <c r="C34" s="276"/>
      <c r="D34" s="274"/>
      <c r="E34" s="278" t="s">
        <v>143</v>
      </c>
      <c r="F34" s="274"/>
      <c r="G34" s="274" t="s">
        <v>3720</v>
      </c>
      <c r="H34" s="274"/>
      <c r="I34" s="274"/>
      <c r="J34" s="274"/>
      <c r="K34" s="272"/>
    </row>
    <row r="35" spans="2:11" ht="30.75" customHeight="1">
      <c r="B35" s="275"/>
      <c r="C35" s="276"/>
      <c r="D35" s="274"/>
      <c r="E35" s="278" t="s">
        <v>3721</v>
      </c>
      <c r="F35" s="274"/>
      <c r="G35" s="274" t="s">
        <v>3722</v>
      </c>
      <c r="H35" s="274"/>
      <c r="I35" s="274"/>
      <c r="J35" s="274"/>
      <c r="K35" s="272"/>
    </row>
    <row r="36" spans="2:11" ht="15" customHeight="1">
      <c r="B36" s="275"/>
      <c r="C36" s="276"/>
      <c r="D36" s="274"/>
      <c r="E36" s="278" t="s">
        <v>54</v>
      </c>
      <c r="F36" s="274"/>
      <c r="G36" s="274" t="s">
        <v>3723</v>
      </c>
      <c r="H36" s="274"/>
      <c r="I36" s="274"/>
      <c r="J36" s="274"/>
      <c r="K36" s="272"/>
    </row>
    <row r="37" spans="2:11" ht="15" customHeight="1">
      <c r="B37" s="275"/>
      <c r="C37" s="276"/>
      <c r="D37" s="274"/>
      <c r="E37" s="278" t="s">
        <v>144</v>
      </c>
      <c r="F37" s="274"/>
      <c r="G37" s="274" t="s">
        <v>3724</v>
      </c>
      <c r="H37" s="274"/>
      <c r="I37" s="274"/>
      <c r="J37" s="274"/>
      <c r="K37" s="272"/>
    </row>
    <row r="38" spans="2:11" ht="15" customHeight="1">
      <c r="B38" s="275"/>
      <c r="C38" s="276"/>
      <c r="D38" s="274"/>
      <c r="E38" s="278" t="s">
        <v>145</v>
      </c>
      <c r="F38" s="274"/>
      <c r="G38" s="274" t="s">
        <v>3725</v>
      </c>
      <c r="H38" s="274"/>
      <c r="I38" s="274"/>
      <c r="J38" s="274"/>
      <c r="K38" s="272"/>
    </row>
    <row r="39" spans="2:11" ht="15" customHeight="1">
      <c r="B39" s="275"/>
      <c r="C39" s="276"/>
      <c r="D39" s="274"/>
      <c r="E39" s="278" t="s">
        <v>146</v>
      </c>
      <c r="F39" s="274"/>
      <c r="G39" s="274" t="s">
        <v>3726</v>
      </c>
      <c r="H39" s="274"/>
      <c r="I39" s="274"/>
      <c r="J39" s="274"/>
      <c r="K39" s="272"/>
    </row>
    <row r="40" spans="2:11" ht="15" customHeight="1">
      <c r="B40" s="275"/>
      <c r="C40" s="276"/>
      <c r="D40" s="274"/>
      <c r="E40" s="278" t="s">
        <v>3727</v>
      </c>
      <c r="F40" s="274"/>
      <c r="G40" s="274" t="s">
        <v>3728</v>
      </c>
      <c r="H40" s="274"/>
      <c r="I40" s="274"/>
      <c r="J40" s="274"/>
      <c r="K40" s="272"/>
    </row>
    <row r="41" spans="2:11" ht="15" customHeight="1">
      <c r="B41" s="275"/>
      <c r="C41" s="276"/>
      <c r="D41" s="274"/>
      <c r="E41" s="278"/>
      <c r="F41" s="274"/>
      <c r="G41" s="274" t="s">
        <v>3729</v>
      </c>
      <c r="H41" s="274"/>
      <c r="I41" s="274"/>
      <c r="J41" s="274"/>
      <c r="K41" s="272"/>
    </row>
    <row r="42" spans="2:11" ht="15" customHeight="1">
      <c r="B42" s="275"/>
      <c r="C42" s="276"/>
      <c r="D42" s="274"/>
      <c r="E42" s="278" t="s">
        <v>3730</v>
      </c>
      <c r="F42" s="274"/>
      <c r="G42" s="274" t="s">
        <v>3731</v>
      </c>
      <c r="H42" s="274"/>
      <c r="I42" s="274"/>
      <c r="J42" s="274"/>
      <c r="K42" s="272"/>
    </row>
    <row r="43" spans="2:11" ht="15" customHeight="1">
      <c r="B43" s="275"/>
      <c r="C43" s="276"/>
      <c r="D43" s="274"/>
      <c r="E43" s="278" t="s">
        <v>148</v>
      </c>
      <c r="F43" s="274"/>
      <c r="G43" s="274" t="s">
        <v>3732</v>
      </c>
      <c r="H43" s="274"/>
      <c r="I43" s="274"/>
      <c r="J43" s="274"/>
      <c r="K43" s="272"/>
    </row>
    <row r="44" spans="2:11" ht="12.75" customHeight="1">
      <c r="B44" s="275"/>
      <c r="C44" s="276"/>
      <c r="D44" s="274"/>
      <c r="E44" s="274"/>
      <c r="F44" s="274"/>
      <c r="G44" s="274"/>
      <c r="H44" s="274"/>
      <c r="I44" s="274"/>
      <c r="J44" s="274"/>
      <c r="K44" s="272"/>
    </row>
    <row r="45" spans="2:11" ht="15" customHeight="1">
      <c r="B45" s="275"/>
      <c r="C45" s="276"/>
      <c r="D45" s="274" t="s">
        <v>3733</v>
      </c>
      <c r="E45" s="274"/>
      <c r="F45" s="274"/>
      <c r="G45" s="274"/>
      <c r="H45" s="274"/>
      <c r="I45" s="274"/>
      <c r="J45" s="274"/>
      <c r="K45" s="272"/>
    </row>
    <row r="46" spans="2:11" ht="15" customHeight="1">
      <c r="B46" s="275"/>
      <c r="C46" s="276"/>
      <c r="D46" s="276"/>
      <c r="E46" s="274" t="s">
        <v>3734</v>
      </c>
      <c r="F46" s="274"/>
      <c r="G46" s="274"/>
      <c r="H46" s="274"/>
      <c r="I46" s="274"/>
      <c r="J46" s="274"/>
      <c r="K46" s="272"/>
    </row>
    <row r="47" spans="2:11" ht="15" customHeight="1">
      <c r="B47" s="275"/>
      <c r="C47" s="276"/>
      <c r="D47" s="276"/>
      <c r="E47" s="274" t="s">
        <v>3735</v>
      </c>
      <c r="F47" s="274"/>
      <c r="G47" s="274"/>
      <c r="H47" s="274"/>
      <c r="I47" s="274"/>
      <c r="J47" s="274"/>
      <c r="K47" s="272"/>
    </row>
    <row r="48" spans="2:11" ht="15" customHeight="1">
      <c r="B48" s="275"/>
      <c r="C48" s="276"/>
      <c r="D48" s="276"/>
      <c r="E48" s="274" t="s">
        <v>3736</v>
      </c>
      <c r="F48" s="274"/>
      <c r="G48" s="274"/>
      <c r="H48" s="274"/>
      <c r="I48" s="274"/>
      <c r="J48" s="274"/>
      <c r="K48" s="272"/>
    </row>
    <row r="49" spans="2:11" ht="15" customHeight="1">
      <c r="B49" s="275"/>
      <c r="C49" s="276"/>
      <c r="D49" s="274" t="s">
        <v>3737</v>
      </c>
      <c r="E49" s="274"/>
      <c r="F49" s="274"/>
      <c r="G49" s="274"/>
      <c r="H49" s="274"/>
      <c r="I49" s="274"/>
      <c r="J49" s="274"/>
      <c r="K49" s="272"/>
    </row>
    <row r="50" spans="2:11" ht="25.5" customHeight="1">
      <c r="B50" s="270"/>
      <c r="C50" s="271" t="s">
        <v>3738</v>
      </c>
      <c r="D50" s="271"/>
      <c r="E50" s="271"/>
      <c r="F50" s="271"/>
      <c r="G50" s="271"/>
      <c r="H50" s="271"/>
      <c r="I50" s="271"/>
      <c r="J50" s="271"/>
      <c r="K50" s="272"/>
    </row>
    <row r="51" spans="2:11" ht="5.25" customHeight="1">
      <c r="B51" s="270"/>
      <c r="C51" s="273"/>
      <c r="D51" s="273"/>
      <c r="E51" s="273"/>
      <c r="F51" s="273"/>
      <c r="G51" s="273"/>
      <c r="H51" s="273"/>
      <c r="I51" s="273"/>
      <c r="J51" s="273"/>
      <c r="K51" s="272"/>
    </row>
    <row r="52" spans="2:11" ht="15" customHeight="1">
      <c r="B52" s="270"/>
      <c r="C52" s="274" t="s">
        <v>3739</v>
      </c>
      <c r="D52" s="274"/>
      <c r="E52" s="274"/>
      <c r="F52" s="274"/>
      <c r="G52" s="274"/>
      <c r="H52" s="274"/>
      <c r="I52" s="274"/>
      <c r="J52" s="274"/>
      <c r="K52" s="272"/>
    </row>
    <row r="53" spans="2:11" ht="15" customHeight="1">
      <c r="B53" s="270"/>
      <c r="C53" s="274" t="s">
        <v>3740</v>
      </c>
      <c r="D53" s="274"/>
      <c r="E53" s="274"/>
      <c r="F53" s="274"/>
      <c r="G53" s="274"/>
      <c r="H53" s="274"/>
      <c r="I53" s="274"/>
      <c r="J53" s="274"/>
      <c r="K53" s="272"/>
    </row>
    <row r="54" spans="2:11" ht="12.75" customHeight="1">
      <c r="B54" s="270"/>
      <c r="C54" s="274"/>
      <c r="D54" s="274"/>
      <c r="E54" s="274"/>
      <c r="F54" s="274"/>
      <c r="G54" s="274"/>
      <c r="H54" s="274"/>
      <c r="I54" s="274"/>
      <c r="J54" s="274"/>
      <c r="K54" s="272"/>
    </row>
    <row r="55" spans="2:11" ht="15" customHeight="1">
      <c r="B55" s="270"/>
      <c r="C55" s="274" t="s">
        <v>3741</v>
      </c>
      <c r="D55" s="274"/>
      <c r="E55" s="274"/>
      <c r="F55" s="274"/>
      <c r="G55" s="274"/>
      <c r="H55" s="274"/>
      <c r="I55" s="274"/>
      <c r="J55" s="274"/>
      <c r="K55" s="272"/>
    </row>
    <row r="56" spans="2:11" ht="15" customHeight="1">
      <c r="B56" s="270"/>
      <c r="C56" s="276"/>
      <c r="D56" s="274" t="s">
        <v>3742</v>
      </c>
      <c r="E56" s="274"/>
      <c r="F56" s="274"/>
      <c r="G56" s="274"/>
      <c r="H56" s="274"/>
      <c r="I56" s="274"/>
      <c r="J56" s="274"/>
      <c r="K56" s="272"/>
    </row>
    <row r="57" spans="2:11" ht="15" customHeight="1">
      <c r="B57" s="270"/>
      <c r="C57" s="276"/>
      <c r="D57" s="274" t="s">
        <v>3743</v>
      </c>
      <c r="E57" s="274"/>
      <c r="F57" s="274"/>
      <c r="G57" s="274"/>
      <c r="H57" s="274"/>
      <c r="I57" s="274"/>
      <c r="J57" s="274"/>
      <c r="K57" s="272"/>
    </row>
    <row r="58" spans="2:11" ht="15" customHeight="1">
      <c r="B58" s="270"/>
      <c r="C58" s="276"/>
      <c r="D58" s="274" t="s">
        <v>3744</v>
      </c>
      <c r="E58" s="274"/>
      <c r="F58" s="274"/>
      <c r="G58" s="274"/>
      <c r="H58" s="274"/>
      <c r="I58" s="274"/>
      <c r="J58" s="274"/>
      <c r="K58" s="272"/>
    </row>
    <row r="59" spans="2:11" ht="15" customHeight="1">
      <c r="B59" s="270"/>
      <c r="C59" s="276"/>
      <c r="D59" s="274" t="s">
        <v>3745</v>
      </c>
      <c r="E59" s="274"/>
      <c r="F59" s="274"/>
      <c r="G59" s="274"/>
      <c r="H59" s="274"/>
      <c r="I59" s="274"/>
      <c r="J59" s="274"/>
      <c r="K59" s="272"/>
    </row>
    <row r="60" spans="2:11" ht="15" customHeight="1">
      <c r="B60" s="270"/>
      <c r="C60" s="276"/>
      <c r="D60" s="279" t="s">
        <v>3746</v>
      </c>
      <c r="E60" s="279"/>
      <c r="F60" s="279"/>
      <c r="G60" s="279"/>
      <c r="H60" s="279"/>
      <c r="I60" s="279"/>
      <c r="J60" s="279"/>
      <c r="K60" s="272"/>
    </row>
    <row r="61" spans="2:11" ht="15" customHeight="1">
      <c r="B61" s="270"/>
      <c r="C61" s="276"/>
      <c r="D61" s="274" t="s">
        <v>3747</v>
      </c>
      <c r="E61" s="274"/>
      <c r="F61" s="274"/>
      <c r="G61" s="274"/>
      <c r="H61" s="274"/>
      <c r="I61" s="274"/>
      <c r="J61" s="274"/>
      <c r="K61" s="272"/>
    </row>
    <row r="62" spans="2:11" ht="12.75" customHeight="1">
      <c r="B62" s="270"/>
      <c r="C62" s="276"/>
      <c r="D62" s="276"/>
      <c r="E62" s="280"/>
      <c r="F62" s="276"/>
      <c r="G62" s="276"/>
      <c r="H62" s="276"/>
      <c r="I62" s="276"/>
      <c r="J62" s="276"/>
      <c r="K62" s="272"/>
    </row>
    <row r="63" spans="2:11" ht="15" customHeight="1">
      <c r="B63" s="270"/>
      <c r="C63" s="276"/>
      <c r="D63" s="274" t="s">
        <v>3748</v>
      </c>
      <c r="E63" s="274"/>
      <c r="F63" s="274"/>
      <c r="G63" s="274"/>
      <c r="H63" s="274"/>
      <c r="I63" s="274"/>
      <c r="J63" s="274"/>
      <c r="K63" s="272"/>
    </row>
    <row r="64" spans="2:11" ht="15" customHeight="1">
      <c r="B64" s="270"/>
      <c r="C64" s="276"/>
      <c r="D64" s="279" t="s">
        <v>3749</v>
      </c>
      <c r="E64" s="279"/>
      <c r="F64" s="279"/>
      <c r="G64" s="279"/>
      <c r="H64" s="279"/>
      <c r="I64" s="279"/>
      <c r="J64" s="279"/>
      <c r="K64" s="272"/>
    </row>
    <row r="65" spans="2:11" ht="15" customHeight="1">
      <c r="B65" s="270"/>
      <c r="C65" s="276"/>
      <c r="D65" s="274" t="s">
        <v>3750</v>
      </c>
      <c r="E65" s="274"/>
      <c r="F65" s="274"/>
      <c r="G65" s="274"/>
      <c r="H65" s="274"/>
      <c r="I65" s="274"/>
      <c r="J65" s="274"/>
      <c r="K65" s="272"/>
    </row>
    <row r="66" spans="2:11" ht="15" customHeight="1">
      <c r="B66" s="270"/>
      <c r="C66" s="276"/>
      <c r="D66" s="274" t="s">
        <v>3751</v>
      </c>
      <c r="E66" s="274"/>
      <c r="F66" s="274"/>
      <c r="G66" s="274"/>
      <c r="H66" s="274"/>
      <c r="I66" s="274"/>
      <c r="J66" s="274"/>
      <c r="K66" s="272"/>
    </row>
    <row r="67" spans="2:11" ht="15" customHeight="1">
      <c r="B67" s="270"/>
      <c r="C67" s="276"/>
      <c r="D67" s="274" t="s">
        <v>3752</v>
      </c>
      <c r="E67" s="274"/>
      <c r="F67" s="274"/>
      <c r="G67" s="274"/>
      <c r="H67" s="274"/>
      <c r="I67" s="274"/>
      <c r="J67" s="274"/>
      <c r="K67" s="272"/>
    </row>
    <row r="68" spans="2:11" ht="15" customHeight="1">
      <c r="B68" s="270"/>
      <c r="C68" s="276"/>
      <c r="D68" s="274" t="s">
        <v>3753</v>
      </c>
      <c r="E68" s="274"/>
      <c r="F68" s="274"/>
      <c r="G68" s="274"/>
      <c r="H68" s="274"/>
      <c r="I68" s="274"/>
      <c r="J68" s="274"/>
      <c r="K68" s="272"/>
    </row>
    <row r="69" spans="2:11" ht="12.75" customHeight="1">
      <c r="B69" s="281"/>
      <c r="C69" s="282"/>
      <c r="D69" s="282"/>
      <c r="E69" s="282"/>
      <c r="F69" s="282"/>
      <c r="G69" s="282"/>
      <c r="H69" s="282"/>
      <c r="I69" s="282"/>
      <c r="J69" s="282"/>
      <c r="K69" s="283"/>
    </row>
    <row r="70" spans="2:11" ht="18.75" customHeight="1">
      <c r="B70" s="284"/>
      <c r="C70" s="284"/>
      <c r="D70" s="284"/>
      <c r="E70" s="284"/>
      <c r="F70" s="284"/>
      <c r="G70" s="284"/>
      <c r="H70" s="284"/>
      <c r="I70" s="284"/>
      <c r="J70" s="284"/>
      <c r="K70" s="285"/>
    </row>
    <row r="71" spans="2:11" ht="18.75" customHeight="1">
      <c r="B71" s="285"/>
      <c r="C71" s="285"/>
      <c r="D71" s="285"/>
      <c r="E71" s="285"/>
      <c r="F71" s="285"/>
      <c r="G71" s="285"/>
      <c r="H71" s="285"/>
      <c r="I71" s="285"/>
      <c r="J71" s="285"/>
      <c r="K71" s="285"/>
    </row>
    <row r="72" spans="2:11" ht="7.5" customHeight="1">
      <c r="B72" s="286"/>
      <c r="C72" s="287"/>
      <c r="D72" s="287"/>
      <c r="E72" s="287"/>
      <c r="F72" s="287"/>
      <c r="G72" s="287"/>
      <c r="H72" s="287"/>
      <c r="I72" s="287"/>
      <c r="J72" s="287"/>
      <c r="K72" s="288"/>
    </row>
    <row r="73" spans="2:11" ht="45" customHeight="1">
      <c r="B73" s="289"/>
      <c r="C73" s="290" t="s">
        <v>104</v>
      </c>
      <c r="D73" s="290"/>
      <c r="E73" s="290"/>
      <c r="F73" s="290"/>
      <c r="G73" s="290"/>
      <c r="H73" s="290"/>
      <c r="I73" s="290"/>
      <c r="J73" s="290"/>
      <c r="K73" s="291"/>
    </row>
    <row r="74" spans="2:11" ht="17.25" customHeight="1">
      <c r="B74" s="289"/>
      <c r="C74" s="292" t="s">
        <v>3754</v>
      </c>
      <c r="D74" s="292"/>
      <c r="E74" s="292"/>
      <c r="F74" s="292" t="s">
        <v>3755</v>
      </c>
      <c r="G74" s="293"/>
      <c r="H74" s="292" t="s">
        <v>144</v>
      </c>
      <c r="I74" s="292" t="s">
        <v>58</v>
      </c>
      <c r="J74" s="292" t="s">
        <v>3756</v>
      </c>
      <c r="K74" s="291"/>
    </row>
    <row r="75" spans="2:11" ht="17.25" customHeight="1">
      <c r="B75" s="289"/>
      <c r="C75" s="294" t="s">
        <v>3757</v>
      </c>
      <c r="D75" s="294"/>
      <c r="E75" s="294"/>
      <c r="F75" s="295" t="s">
        <v>3758</v>
      </c>
      <c r="G75" s="296"/>
      <c r="H75" s="294"/>
      <c r="I75" s="294"/>
      <c r="J75" s="294" t="s">
        <v>3759</v>
      </c>
      <c r="K75" s="291"/>
    </row>
    <row r="76" spans="2:11" ht="5.25" customHeight="1">
      <c r="B76" s="289"/>
      <c r="C76" s="297"/>
      <c r="D76" s="297"/>
      <c r="E76" s="297"/>
      <c r="F76" s="297"/>
      <c r="G76" s="298"/>
      <c r="H76" s="297"/>
      <c r="I76" s="297"/>
      <c r="J76" s="297"/>
      <c r="K76" s="291"/>
    </row>
    <row r="77" spans="2:11" ht="15" customHeight="1">
      <c r="B77" s="289"/>
      <c r="C77" s="278" t="s">
        <v>54</v>
      </c>
      <c r="D77" s="297"/>
      <c r="E77" s="297"/>
      <c r="F77" s="299" t="s">
        <v>3760</v>
      </c>
      <c r="G77" s="298"/>
      <c r="H77" s="278" t="s">
        <v>3761</v>
      </c>
      <c r="I77" s="278" t="s">
        <v>3762</v>
      </c>
      <c r="J77" s="278">
        <v>20</v>
      </c>
      <c r="K77" s="291"/>
    </row>
    <row r="78" spans="2:11" ht="15" customHeight="1">
      <c r="B78" s="289"/>
      <c r="C78" s="278" t="s">
        <v>3763</v>
      </c>
      <c r="D78" s="278"/>
      <c r="E78" s="278"/>
      <c r="F78" s="299" t="s">
        <v>3760</v>
      </c>
      <c r="G78" s="298"/>
      <c r="H78" s="278" t="s">
        <v>3764</v>
      </c>
      <c r="I78" s="278" t="s">
        <v>3762</v>
      </c>
      <c r="J78" s="278">
        <v>120</v>
      </c>
      <c r="K78" s="291"/>
    </row>
    <row r="79" spans="2:11" ht="15" customHeight="1">
      <c r="B79" s="300"/>
      <c r="C79" s="278" t="s">
        <v>3765</v>
      </c>
      <c r="D79" s="278"/>
      <c r="E79" s="278"/>
      <c r="F79" s="299" t="s">
        <v>3766</v>
      </c>
      <c r="G79" s="298"/>
      <c r="H79" s="278" t="s">
        <v>3767</v>
      </c>
      <c r="I79" s="278" t="s">
        <v>3762</v>
      </c>
      <c r="J79" s="278">
        <v>50</v>
      </c>
      <c r="K79" s="291"/>
    </row>
    <row r="80" spans="2:11" ht="15" customHeight="1">
      <c r="B80" s="300"/>
      <c r="C80" s="278" t="s">
        <v>3768</v>
      </c>
      <c r="D80" s="278"/>
      <c r="E80" s="278"/>
      <c r="F80" s="299" t="s">
        <v>3760</v>
      </c>
      <c r="G80" s="298"/>
      <c r="H80" s="278" t="s">
        <v>3769</v>
      </c>
      <c r="I80" s="278" t="s">
        <v>3770</v>
      </c>
      <c r="J80" s="278"/>
      <c r="K80" s="291"/>
    </row>
    <row r="81" spans="2:11" ht="15" customHeight="1">
      <c r="B81" s="300"/>
      <c r="C81" s="301" t="s">
        <v>3771</v>
      </c>
      <c r="D81" s="301"/>
      <c r="E81" s="301"/>
      <c r="F81" s="302" t="s">
        <v>3766</v>
      </c>
      <c r="G81" s="301"/>
      <c r="H81" s="301" t="s">
        <v>3772</v>
      </c>
      <c r="I81" s="301" t="s">
        <v>3762</v>
      </c>
      <c r="J81" s="301">
        <v>15</v>
      </c>
      <c r="K81" s="291"/>
    </row>
    <row r="82" spans="2:11" ht="15" customHeight="1">
      <c r="B82" s="300"/>
      <c r="C82" s="301" t="s">
        <v>3773</v>
      </c>
      <c r="D82" s="301"/>
      <c r="E82" s="301"/>
      <c r="F82" s="302" t="s">
        <v>3766</v>
      </c>
      <c r="G82" s="301"/>
      <c r="H82" s="301" t="s">
        <v>3774</v>
      </c>
      <c r="I82" s="301" t="s">
        <v>3762</v>
      </c>
      <c r="J82" s="301">
        <v>15</v>
      </c>
      <c r="K82" s="291"/>
    </row>
    <row r="83" spans="2:11" ht="15" customHeight="1">
      <c r="B83" s="300"/>
      <c r="C83" s="301" t="s">
        <v>3775</v>
      </c>
      <c r="D83" s="301"/>
      <c r="E83" s="301"/>
      <c r="F83" s="302" t="s">
        <v>3766</v>
      </c>
      <c r="G83" s="301"/>
      <c r="H83" s="301" t="s">
        <v>3776</v>
      </c>
      <c r="I83" s="301" t="s">
        <v>3762</v>
      </c>
      <c r="J83" s="301">
        <v>20</v>
      </c>
      <c r="K83" s="291"/>
    </row>
    <row r="84" spans="2:11" ht="15" customHeight="1">
      <c r="B84" s="300"/>
      <c r="C84" s="301" t="s">
        <v>3777</v>
      </c>
      <c r="D84" s="301"/>
      <c r="E84" s="301"/>
      <c r="F84" s="302" t="s">
        <v>3766</v>
      </c>
      <c r="G84" s="301"/>
      <c r="H84" s="301" t="s">
        <v>3778</v>
      </c>
      <c r="I84" s="301" t="s">
        <v>3762</v>
      </c>
      <c r="J84" s="301">
        <v>20</v>
      </c>
      <c r="K84" s="291"/>
    </row>
    <row r="85" spans="2:11" ht="15" customHeight="1">
      <c r="B85" s="300"/>
      <c r="C85" s="278" t="s">
        <v>3779</v>
      </c>
      <c r="D85" s="278"/>
      <c r="E85" s="278"/>
      <c r="F85" s="299" t="s">
        <v>3766</v>
      </c>
      <c r="G85" s="298"/>
      <c r="H85" s="278" t="s">
        <v>3780</v>
      </c>
      <c r="I85" s="278" t="s">
        <v>3762</v>
      </c>
      <c r="J85" s="278">
        <v>50</v>
      </c>
      <c r="K85" s="291"/>
    </row>
    <row r="86" spans="2:11" ht="15" customHeight="1">
      <c r="B86" s="300"/>
      <c r="C86" s="278" t="s">
        <v>3781</v>
      </c>
      <c r="D86" s="278"/>
      <c r="E86" s="278"/>
      <c r="F86" s="299" t="s">
        <v>3766</v>
      </c>
      <c r="G86" s="298"/>
      <c r="H86" s="278" t="s">
        <v>3782</v>
      </c>
      <c r="I86" s="278" t="s">
        <v>3762</v>
      </c>
      <c r="J86" s="278">
        <v>20</v>
      </c>
      <c r="K86" s="291"/>
    </row>
    <row r="87" spans="2:11" ht="15" customHeight="1">
      <c r="B87" s="300"/>
      <c r="C87" s="278" t="s">
        <v>3783</v>
      </c>
      <c r="D87" s="278"/>
      <c r="E87" s="278"/>
      <c r="F87" s="299" t="s">
        <v>3766</v>
      </c>
      <c r="G87" s="298"/>
      <c r="H87" s="278" t="s">
        <v>3784</v>
      </c>
      <c r="I87" s="278" t="s">
        <v>3762</v>
      </c>
      <c r="J87" s="278">
        <v>20</v>
      </c>
      <c r="K87" s="291"/>
    </row>
    <row r="88" spans="2:11" ht="15" customHeight="1">
      <c r="B88" s="300"/>
      <c r="C88" s="278" t="s">
        <v>3785</v>
      </c>
      <c r="D88" s="278"/>
      <c r="E88" s="278"/>
      <c r="F88" s="299" t="s">
        <v>3766</v>
      </c>
      <c r="G88" s="298"/>
      <c r="H88" s="278" t="s">
        <v>3786</v>
      </c>
      <c r="I88" s="278" t="s">
        <v>3762</v>
      </c>
      <c r="J88" s="278">
        <v>50</v>
      </c>
      <c r="K88" s="291"/>
    </row>
    <row r="89" spans="2:11" ht="15" customHeight="1">
      <c r="B89" s="300"/>
      <c r="C89" s="278" t="s">
        <v>3787</v>
      </c>
      <c r="D89" s="278"/>
      <c r="E89" s="278"/>
      <c r="F89" s="299" t="s">
        <v>3766</v>
      </c>
      <c r="G89" s="298"/>
      <c r="H89" s="278" t="s">
        <v>3787</v>
      </c>
      <c r="I89" s="278" t="s">
        <v>3762</v>
      </c>
      <c r="J89" s="278">
        <v>50</v>
      </c>
      <c r="K89" s="291"/>
    </row>
    <row r="90" spans="2:11" ht="15" customHeight="1">
      <c r="B90" s="300"/>
      <c r="C90" s="278" t="s">
        <v>149</v>
      </c>
      <c r="D90" s="278"/>
      <c r="E90" s="278"/>
      <c r="F90" s="299" t="s">
        <v>3766</v>
      </c>
      <c r="G90" s="298"/>
      <c r="H90" s="278" t="s">
        <v>3788</v>
      </c>
      <c r="I90" s="278" t="s">
        <v>3762</v>
      </c>
      <c r="J90" s="278">
        <v>255</v>
      </c>
      <c r="K90" s="291"/>
    </row>
    <row r="91" spans="2:11" ht="15" customHeight="1">
      <c r="B91" s="300"/>
      <c r="C91" s="278" t="s">
        <v>3789</v>
      </c>
      <c r="D91" s="278"/>
      <c r="E91" s="278"/>
      <c r="F91" s="299" t="s">
        <v>3760</v>
      </c>
      <c r="G91" s="298"/>
      <c r="H91" s="278" t="s">
        <v>3790</v>
      </c>
      <c r="I91" s="278" t="s">
        <v>3791</v>
      </c>
      <c r="J91" s="278"/>
      <c r="K91" s="291"/>
    </row>
    <row r="92" spans="2:11" ht="15" customHeight="1">
      <c r="B92" s="300"/>
      <c r="C92" s="278" t="s">
        <v>3792</v>
      </c>
      <c r="D92" s="278"/>
      <c r="E92" s="278"/>
      <c r="F92" s="299" t="s">
        <v>3760</v>
      </c>
      <c r="G92" s="298"/>
      <c r="H92" s="278" t="s">
        <v>3793</v>
      </c>
      <c r="I92" s="278" t="s">
        <v>3794</v>
      </c>
      <c r="J92" s="278"/>
      <c r="K92" s="291"/>
    </row>
    <row r="93" spans="2:11" ht="15" customHeight="1">
      <c r="B93" s="300"/>
      <c r="C93" s="278" t="s">
        <v>3795</v>
      </c>
      <c r="D93" s="278"/>
      <c r="E93" s="278"/>
      <c r="F93" s="299" t="s">
        <v>3760</v>
      </c>
      <c r="G93" s="298"/>
      <c r="H93" s="278" t="s">
        <v>3795</v>
      </c>
      <c r="I93" s="278" t="s">
        <v>3794</v>
      </c>
      <c r="J93" s="278"/>
      <c r="K93" s="291"/>
    </row>
    <row r="94" spans="2:11" ht="15" customHeight="1">
      <c r="B94" s="300"/>
      <c r="C94" s="278" t="s">
        <v>39</v>
      </c>
      <c r="D94" s="278"/>
      <c r="E94" s="278"/>
      <c r="F94" s="299" t="s">
        <v>3760</v>
      </c>
      <c r="G94" s="298"/>
      <c r="H94" s="278" t="s">
        <v>3796</v>
      </c>
      <c r="I94" s="278" t="s">
        <v>3794</v>
      </c>
      <c r="J94" s="278"/>
      <c r="K94" s="291"/>
    </row>
    <row r="95" spans="2:11" ht="15" customHeight="1">
      <c r="B95" s="300"/>
      <c r="C95" s="278" t="s">
        <v>49</v>
      </c>
      <c r="D95" s="278"/>
      <c r="E95" s="278"/>
      <c r="F95" s="299" t="s">
        <v>3760</v>
      </c>
      <c r="G95" s="298"/>
      <c r="H95" s="278" t="s">
        <v>3797</v>
      </c>
      <c r="I95" s="278" t="s">
        <v>3794</v>
      </c>
      <c r="J95" s="278"/>
      <c r="K95" s="291"/>
    </row>
    <row r="96" spans="2:11" ht="15" customHeight="1">
      <c r="B96" s="303"/>
      <c r="C96" s="304"/>
      <c r="D96" s="304"/>
      <c r="E96" s="304"/>
      <c r="F96" s="304"/>
      <c r="G96" s="304"/>
      <c r="H96" s="304"/>
      <c r="I96" s="304"/>
      <c r="J96" s="304"/>
      <c r="K96" s="305"/>
    </row>
    <row r="97" spans="2:11" ht="18.75" customHeight="1">
      <c r="B97" s="306"/>
      <c r="C97" s="307"/>
      <c r="D97" s="307"/>
      <c r="E97" s="307"/>
      <c r="F97" s="307"/>
      <c r="G97" s="307"/>
      <c r="H97" s="307"/>
      <c r="I97" s="307"/>
      <c r="J97" s="307"/>
      <c r="K97" s="306"/>
    </row>
    <row r="98" spans="2:11" ht="18.75" customHeight="1">
      <c r="B98" s="285"/>
      <c r="C98" s="285"/>
      <c r="D98" s="285"/>
      <c r="E98" s="285"/>
      <c r="F98" s="285"/>
      <c r="G98" s="285"/>
      <c r="H98" s="285"/>
      <c r="I98" s="285"/>
      <c r="J98" s="285"/>
      <c r="K98" s="285"/>
    </row>
    <row r="99" spans="2:11" ht="7.5" customHeight="1">
      <c r="B99" s="286"/>
      <c r="C99" s="287"/>
      <c r="D99" s="287"/>
      <c r="E99" s="287"/>
      <c r="F99" s="287"/>
      <c r="G99" s="287"/>
      <c r="H99" s="287"/>
      <c r="I99" s="287"/>
      <c r="J99" s="287"/>
      <c r="K99" s="288"/>
    </row>
    <row r="100" spans="2:11" ht="45" customHeight="1">
      <c r="B100" s="289"/>
      <c r="C100" s="290" t="s">
        <v>3798</v>
      </c>
      <c r="D100" s="290"/>
      <c r="E100" s="290"/>
      <c r="F100" s="290"/>
      <c r="G100" s="290"/>
      <c r="H100" s="290"/>
      <c r="I100" s="290"/>
      <c r="J100" s="290"/>
      <c r="K100" s="291"/>
    </row>
    <row r="101" spans="2:11" ht="17.25" customHeight="1">
      <c r="B101" s="289"/>
      <c r="C101" s="292" t="s">
        <v>3754</v>
      </c>
      <c r="D101" s="292"/>
      <c r="E101" s="292"/>
      <c r="F101" s="292" t="s">
        <v>3755</v>
      </c>
      <c r="G101" s="293"/>
      <c r="H101" s="292" t="s">
        <v>144</v>
      </c>
      <c r="I101" s="292" t="s">
        <v>58</v>
      </c>
      <c r="J101" s="292" t="s">
        <v>3756</v>
      </c>
      <c r="K101" s="291"/>
    </row>
    <row r="102" spans="2:11" ht="17.25" customHeight="1">
      <c r="B102" s="289"/>
      <c r="C102" s="294" t="s">
        <v>3757</v>
      </c>
      <c r="D102" s="294"/>
      <c r="E102" s="294"/>
      <c r="F102" s="295" t="s">
        <v>3758</v>
      </c>
      <c r="G102" s="296"/>
      <c r="H102" s="294"/>
      <c r="I102" s="294"/>
      <c r="J102" s="294" t="s">
        <v>3759</v>
      </c>
      <c r="K102" s="291"/>
    </row>
    <row r="103" spans="2:11" ht="5.25" customHeight="1">
      <c r="B103" s="289"/>
      <c r="C103" s="292"/>
      <c r="D103" s="292"/>
      <c r="E103" s="292"/>
      <c r="F103" s="292"/>
      <c r="G103" s="308"/>
      <c r="H103" s="292"/>
      <c r="I103" s="292"/>
      <c r="J103" s="292"/>
      <c r="K103" s="291"/>
    </row>
    <row r="104" spans="2:11" ht="15" customHeight="1">
      <c r="B104" s="289"/>
      <c r="C104" s="278" t="s">
        <v>54</v>
      </c>
      <c r="D104" s="297"/>
      <c r="E104" s="297"/>
      <c r="F104" s="299" t="s">
        <v>3760</v>
      </c>
      <c r="G104" s="308"/>
      <c r="H104" s="278" t="s">
        <v>3799</v>
      </c>
      <c r="I104" s="278" t="s">
        <v>3762</v>
      </c>
      <c r="J104" s="278">
        <v>20</v>
      </c>
      <c r="K104" s="291"/>
    </row>
    <row r="105" spans="2:11" ht="15" customHeight="1">
      <c r="B105" s="289"/>
      <c r="C105" s="278" t="s">
        <v>3763</v>
      </c>
      <c r="D105" s="278"/>
      <c r="E105" s="278"/>
      <c r="F105" s="299" t="s">
        <v>3760</v>
      </c>
      <c r="G105" s="278"/>
      <c r="H105" s="278" t="s">
        <v>3799</v>
      </c>
      <c r="I105" s="278" t="s">
        <v>3762</v>
      </c>
      <c r="J105" s="278">
        <v>120</v>
      </c>
      <c r="K105" s="291"/>
    </row>
    <row r="106" spans="2:11" ht="15" customHeight="1">
      <c r="B106" s="300"/>
      <c r="C106" s="278" t="s">
        <v>3765</v>
      </c>
      <c r="D106" s="278"/>
      <c r="E106" s="278"/>
      <c r="F106" s="299" t="s">
        <v>3766</v>
      </c>
      <c r="G106" s="278"/>
      <c r="H106" s="278" t="s">
        <v>3799</v>
      </c>
      <c r="I106" s="278" t="s">
        <v>3762</v>
      </c>
      <c r="J106" s="278">
        <v>50</v>
      </c>
      <c r="K106" s="291"/>
    </row>
    <row r="107" spans="2:11" ht="15" customHeight="1">
      <c r="B107" s="300"/>
      <c r="C107" s="278" t="s">
        <v>3768</v>
      </c>
      <c r="D107" s="278"/>
      <c r="E107" s="278"/>
      <c r="F107" s="299" t="s">
        <v>3760</v>
      </c>
      <c r="G107" s="278"/>
      <c r="H107" s="278" t="s">
        <v>3799</v>
      </c>
      <c r="I107" s="278" t="s">
        <v>3770</v>
      </c>
      <c r="J107" s="278"/>
      <c r="K107" s="291"/>
    </row>
    <row r="108" spans="2:11" ht="15" customHeight="1">
      <c r="B108" s="300"/>
      <c r="C108" s="278" t="s">
        <v>3779</v>
      </c>
      <c r="D108" s="278"/>
      <c r="E108" s="278"/>
      <c r="F108" s="299" t="s">
        <v>3766</v>
      </c>
      <c r="G108" s="278"/>
      <c r="H108" s="278" t="s">
        <v>3799</v>
      </c>
      <c r="I108" s="278" t="s">
        <v>3762</v>
      </c>
      <c r="J108" s="278">
        <v>50</v>
      </c>
      <c r="K108" s="291"/>
    </row>
    <row r="109" spans="2:11" ht="15" customHeight="1">
      <c r="B109" s="300"/>
      <c r="C109" s="278" t="s">
        <v>3787</v>
      </c>
      <c r="D109" s="278"/>
      <c r="E109" s="278"/>
      <c r="F109" s="299" t="s">
        <v>3766</v>
      </c>
      <c r="G109" s="278"/>
      <c r="H109" s="278" t="s">
        <v>3799</v>
      </c>
      <c r="I109" s="278" t="s">
        <v>3762</v>
      </c>
      <c r="J109" s="278">
        <v>50</v>
      </c>
      <c r="K109" s="291"/>
    </row>
    <row r="110" spans="2:11" ht="15" customHeight="1">
      <c r="B110" s="300"/>
      <c r="C110" s="278" t="s">
        <v>3785</v>
      </c>
      <c r="D110" s="278"/>
      <c r="E110" s="278"/>
      <c r="F110" s="299" t="s">
        <v>3766</v>
      </c>
      <c r="G110" s="278"/>
      <c r="H110" s="278" t="s">
        <v>3799</v>
      </c>
      <c r="I110" s="278" t="s">
        <v>3762</v>
      </c>
      <c r="J110" s="278">
        <v>50</v>
      </c>
      <c r="K110" s="291"/>
    </row>
    <row r="111" spans="2:11" ht="15" customHeight="1">
      <c r="B111" s="300"/>
      <c r="C111" s="278" t="s">
        <v>54</v>
      </c>
      <c r="D111" s="278"/>
      <c r="E111" s="278"/>
      <c r="F111" s="299" t="s">
        <v>3760</v>
      </c>
      <c r="G111" s="278"/>
      <c r="H111" s="278" t="s">
        <v>3800</v>
      </c>
      <c r="I111" s="278" t="s">
        <v>3762</v>
      </c>
      <c r="J111" s="278">
        <v>20</v>
      </c>
      <c r="K111" s="291"/>
    </row>
    <row r="112" spans="2:11" ht="15" customHeight="1">
      <c r="B112" s="300"/>
      <c r="C112" s="278" t="s">
        <v>3801</v>
      </c>
      <c r="D112" s="278"/>
      <c r="E112" s="278"/>
      <c r="F112" s="299" t="s">
        <v>3760</v>
      </c>
      <c r="G112" s="278"/>
      <c r="H112" s="278" t="s">
        <v>3802</v>
      </c>
      <c r="I112" s="278" t="s">
        <v>3762</v>
      </c>
      <c r="J112" s="278">
        <v>120</v>
      </c>
      <c r="K112" s="291"/>
    </row>
    <row r="113" spans="2:11" ht="15" customHeight="1">
      <c r="B113" s="300"/>
      <c r="C113" s="278" t="s">
        <v>39</v>
      </c>
      <c r="D113" s="278"/>
      <c r="E113" s="278"/>
      <c r="F113" s="299" t="s">
        <v>3760</v>
      </c>
      <c r="G113" s="278"/>
      <c r="H113" s="278" t="s">
        <v>3803</v>
      </c>
      <c r="I113" s="278" t="s">
        <v>3794</v>
      </c>
      <c r="J113" s="278"/>
      <c r="K113" s="291"/>
    </row>
    <row r="114" spans="2:11" ht="15" customHeight="1">
      <c r="B114" s="300"/>
      <c r="C114" s="278" t="s">
        <v>49</v>
      </c>
      <c r="D114" s="278"/>
      <c r="E114" s="278"/>
      <c r="F114" s="299" t="s">
        <v>3760</v>
      </c>
      <c r="G114" s="278"/>
      <c r="H114" s="278" t="s">
        <v>3804</v>
      </c>
      <c r="I114" s="278" t="s">
        <v>3794</v>
      </c>
      <c r="J114" s="278"/>
      <c r="K114" s="291"/>
    </row>
    <row r="115" spans="2:11" ht="15" customHeight="1">
      <c r="B115" s="300"/>
      <c r="C115" s="278" t="s">
        <v>58</v>
      </c>
      <c r="D115" s="278"/>
      <c r="E115" s="278"/>
      <c r="F115" s="299" t="s">
        <v>3760</v>
      </c>
      <c r="G115" s="278"/>
      <c r="H115" s="278" t="s">
        <v>3805</v>
      </c>
      <c r="I115" s="278" t="s">
        <v>3806</v>
      </c>
      <c r="J115" s="278"/>
      <c r="K115" s="291"/>
    </row>
    <row r="116" spans="2:11" ht="15" customHeight="1">
      <c r="B116" s="303"/>
      <c r="C116" s="309"/>
      <c r="D116" s="309"/>
      <c r="E116" s="309"/>
      <c r="F116" s="309"/>
      <c r="G116" s="309"/>
      <c r="H116" s="309"/>
      <c r="I116" s="309"/>
      <c r="J116" s="309"/>
      <c r="K116" s="305"/>
    </row>
    <row r="117" spans="2:11" ht="18.75" customHeight="1">
      <c r="B117" s="310"/>
      <c r="C117" s="274"/>
      <c r="D117" s="274"/>
      <c r="E117" s="274"/>
      <c r="F117" s="311"/>
      <c r="G117" s="274"/>
      <c r="H117" s="274"/>
      <c r="I117" s="274"/>
      <c r="J117" s="274"/>
      <c r="K117" s="310"/>
    </row>
    <row r="118" spans="2:11" ht="18.75" customHeight="1">
      <c r="B118" s="285"/>
      <c r="C118" s="285"/>
      <c r="D118" s="285"/>
      <c r="E118" s="285"/>
      <c r="F118" s="285"/>
      <c r="G118" s="285"/>
      <c r="H118" s="285"/>
      <c r="I118" s="285"/>
      <c r="J118" s="285"/>
      <c r="K118" s="285"/>
    </row>
    <row r="119" spans="2:11" ht="7.5" customHeight="1">
      <c r="B119" s="312"/>
      <c r="C119" s="313"/>
      <c r="D119" s="313"/>
      <c r="E119" s="313"/>
      <c r="F119" s="313"/>
      <c r="G119" s="313"/>
      <c r="H119" s="313"/>
      <c r="I119" s="313"/>
      <c r="J119" s="313"/>
      <c r="K119" s="314"/>
    </row>
    <row r="120" spans="2:11" ht="45" customHeight="1">
      <c r="B120" s="315"/>
      <c r="C120" s="268" t="s">
        <v>3807</v>
      </c>
      <c r="D120" s="268"/>
      <c r="E120" s="268"/>
      <c r="F120" s="268"/>
      <c r="G120" s="268"/>
      <c r="H120" s="268"/>
      <c r="I120" s="268"/>
      <c r="J120" s="268"/>
      <c r="K120" s="316"/>
    </row>
    <row r="121" spans="2:11" ht="17.25" customHeight="1">
      <c r="B121" s="317"/>
      <c r="C121" s="292" t="s">
        <v>3754</v>
      </c>
      <c r="D121" s="292"/>
      <c r="E121" s="292"/>
      <c r="F121" s="292" t="s">
        <v>3755</v>
      </c>
      <c r="G121" s="293"/>
      <c r="H121" s="292" t="s">
        <v>144</v>
      </c>
      <c r="I121" s="292" t="s">
        <v>58</v>
      </c>
      <c r="J121" s="292" t="s">
        <v>3756</v>
      </c>
      <c r="K121" s="318"/>
    </row>
    <row r="122" spans="2:11" ht="17.25" customHeight="1">
      <c r="B122" s="317"/>
      <c r="C122" s="294" t="s">
        <v>3757</v>
      </c>
      <c r="D122" s="294"/>
      <c r="E122" s="294"/>
      <c r="F122" s="295" t="s">
        <v>3758</v>
      </c>
      <c r="G122" s="296"/>
      <c r="H122" s="294"/>
      <c r="I122" s="294"/>
      <c r="J122" s="294" t="s">
        <v>3759</v>
      </c>
      <c r="K122" s="318"/>
    </row>
    <row r="123" spans="2:11" ht="5.25" customHeight="1">
      <c r="B123" s="319"/>
      <c r="C123" s="297"/>
      <c r="D123" s="297"/>
      <c r="E123" s="297"/>
      <c r="F123" s="297"/>
      <c r="G123" s="278"/>
      <c r="H123" s="297"/>
      <c r="I123" s="297"/>
      <c r="J123" s="297"/>
      <c r="K123" s="320"/>
    </row>
    <row r="124" spans="2:11" ht="15" customHeight="1">
      <c r="B124" s="319"/>
      <c r="C124" s="278" t="s">
        <v>3763</v>
      </c>
      <c r="D124" s="297"/>
      <c r="E124" s="297"/>
      <c r="F124" s="299" t="s">
        <v>3760</v>
      </c>
      <c r="G124" s="278"/>
      <c r="H124" s="278" t="s">
        <v>3799</v>
      </c>
      <c r="I124" s="278" t="s">
        <v>3762</v>
      </c>
      <c r="J124" s="278">
        <v>120</v>
      </c>
      <c r="K124" s="321"/>
    </row>
    <row r="125" spans="2:11" ht="15" customHeight="1">
      <c r="B125" s="319"/>
      <c r="C125" s="278" t="s">
        <v>3808</v>
      </c>
      <c r="D125" s="278"/>
      <c r="E125" s="278"/>
      <c r="F125" s="299" t="s">
        <v>3760</v>
      </c>
      <c r="G125" s="278"/>
      <c r="H125" s="278" t="s">
        <v>3809</v>
      </c>
      <c r="I125" s="278" t="s">
        <v>3762</v>
      </c>
      <c r="J125" s="278" t="s">
        <v>3810</v>
      </c>
      <c r="K125" s="321"/>
    </row>
    <row r="126" spans="2:11" ht="15" customHeight="1">
      <c r="B126" s="319"/>
      <c r="C126" s="278" t="s">
        <v>3709</v>
      </c>
      <c r="D126" s="278"/>
      <c r="E126" s="278"/>
      <c r="F126" s="299" t="s">
        <v>3760</v>
      </c>
      <c r="G126" s="278"/>
      <c r="H126" s="278" t="s">
        <v>3811</v>
      </c>
      <c r="I126" s="278" t="s">
        <v>3762</v>
      </c>
      <c r="J126" s="278" t="s">
        <v>3810</v>
      </c>
      <c r="K126" s="321"/>
    </row>
    <row r="127" spans="2:11" ht="15" customHeight="1">
      <c r="B127" s="319"/>
      <c r="C127" s="278" t="s">
        <v>3771</v>
      </c>
      <c r="D127" s="278"/>
      <c r="E127" s="278"/>
      <c r="F127" s="299" t="s">
        <v>3766</v>
      </c>
      <c r="G127" s="278"/>
      <c r="H127" s="278" t="s">
        <v>3772</v>
      </c>
      <c r="I127" s="278" t="s">
        <v>3762</v>
      </c>
      <c r="J127" s="278">
        <v>15</v>
      </c>
      <c r="K127" s="321"/>
    </row>
    <row r="128" spans="2:11" ht="15" customHeight="1">
      <c r="B128" s="319"/>
      <c r="C128" s="301" t="s">
        <v>3773</v>
      </c>
      <c r="D128" s="301"/>
      <c r="E128" s="301"/>
      <c r="F128" s="302" t="s">
        <v>3766</v>
      </c>
      <c r="G128" s="301"/>
      <c r="H128" s="301" t="s">
        <v>3774</v>
      </c>
      <c r="I128" s="301" t="s">
        <v>3762</v>
      </c>
      <c r="J128" s="301">
        <v>15</v>
      </c>
      <c r="K128" s="321"/>
    </row>
    <row r="129" spans="2:11" ht="15" customHeight="1">
      <c r="B129" s="319"/>
      <c r="C129" s="301" t="s">
        <v>3775</v>
      </c>
      <c r="D129" s="301"/>
      <c r="E129" s="301"/>
      <c r="F129" s="302" t="s">
        <v>3766</v>
      </c>
      <c r="G129" s="301"/>
      <c r="H129" s="301" t="s">
        <v>3776</v>
      </c>
      <c r="I129" s="301" t="s">
        <v>3762</v>
      </c>
      <c r="J129" s="301">
        <v>20</v>
      </c>
      <c r="K129" s="321"/>
    </row>
    <row r="130" spans="2:11" ht="15" customHeight="1">
      <c r="B130" s="319"/>
      <c r="C130" s="301" t="s">
        <v>3777</v>
      </c>
      <c r="D130" s="301"/>
      <c r="E130" s="301"/>
      <c r="F130" s="302" t="s">
        <v>3766</v>
      </c>
      <c r="G130" s="301"/>
      <c r="H130" s="301" t="s">
        <v>3778</v>
      </c>
      <c r="I130" s="301" t="s">
        <v>3762</v>
      </c>
      <c r="J130" s="301">
        <v>20</v>
      </c>
      <c r="K130" s="321"/>
    </row>
    <row r="131" spans="2:11" ht="15" customHeight="1">
      <c r="B131" s="319"/>
      <c r="C131" s="278" t="s">
        <v>3765</v>
      </c>
      <c r="D131" s="278"/>
      <c r="E131" s="278"/>
      <c r="F131" s="299" t="s">
        <v>3766</v>
      </c>
      <c r="G131" s="278"/>
      <c r="H131" s="278" t="s">
        <v>3799</v>
      </c>
      <c r="I131" s="278" t="s">
        <v>3762</v>
      </c>
      <c r="J131" s="278">
        <v>50</v>
      </c>
      <c r="K131" s="321"/>
    </row>
    <row r="132" spans="2:11" ht="15" customHeight="1">
      <c r="B132" s="319"/>
      <c r="C132" s="278" t="s">
        <v>3779</v>
      </c>
      <c r="D132" s="278"/>
      <c r="E132" s="278"/>
      <c r="F132" s="299" t="s">
        <v>3766</v>
      </c>
      <c r="G132" s="278"/>
      <c r="H132" s="278" t="s">
        <v>3799</v>
      </c>
      <c r="I132" s="278" t="s">
        <v>3762</v>
      </c>
      <c r="J132" s="278">
        <v>50</v>
      </c>
      <c r="K132" s="321"/>
    </row>
    <row r="133" spans="2:11" ht="15" customHeight="1">
      <c r="B133" s="319"/>
      <c r="C133" s="278" t="s">
        <v>3785</v>
      </c>
      <c r="D133" s="278"/>
      <c r="E133" s="278"/>
      <c r="F133" s="299" t="s">
        <v>3766</v>
      </c>
      <c r="G133" s="278"/>
      <c r="H133" s="278" t="s">
        <v>3799</v>
      </c>
      <c r="I133" s="278" t="s">
        <v>3762</v>
      </c>
      <c r="J133" s="278">
        <v>50</v>
      </c>
      <c r="K133" s="321"/>
    </row>
    <row r="134" spans="2:11" ht="15" customHeight="1">
      <c r="B134" s="319"/>
      <c r="C134" s="278" t="s">
        <v>3787</v>
      </c>
      <c r="D134" s="278"/>
      <c r="E134" s="278"/>
      <c r="F134" s="299" t="s">
        <v>3766</v>
      </c>
      <c r="G134" s="278"/>
      <c r="H134" s="278" t="s">
        <v>3799</v>
      </c>
      <c r="I134" s="278" t="s">
        <v>3762</v>
      </c>
      <c r="J134" s="278">
        <v>50</v>
      </c>
      <c r="K134" s="321"/>
    </row>
    <row r="135" spans="2:11" ht="15" customHeight="1">
      <c r="B135" s="319"/>
      <c r="C135" s="278" t="s">
        <v>149</v>
      </c>
      <c r="D135" s="278"/>
      <c r="E135" s="278"/>
      <c r="F135" s="299" t="s">
        <v>3766</v>
      </c>
      <c r="G135" s="278"/>
      <c r="H135" s="278" t="s">
        <v>3812</v>
      </c>
      <c r="I135" s="278" t="s">
        <v>3762</v>
      </c>
      <c r="J135" s="278">
        <v>255</v>
      </c>
      <c r="K135" s="321"/>
    </row>
    <row r="136" spans="2:11" ht="15" customHeight="1">
      <c r="B136" s="319"/>
      <c r="C136" s="278" t="s">
        <v>3789</v>
      </c>
      <c r="D136" s="278"/>
      <c r="E136" s="278"/>
      <c r="F136" s="299" t="s">
        <v>3760</v>
      </c>
      <c r="G136" s="278"/>
      <c r="H136" s="278" t="s">
        <v>3813</v>
      </c>
      <c r="I136" s="278" t="s">
        <v>3791</v>
      </c>
      <c r="J136" s="278"/>
      <c r="K136" s="321"/>
    </row>
    <row r="137" spans="2:11" ht="15" customHeight="1">
      <c r="B137" s="319"/>
      <c r="C137" s="278" t="s">
        <v>3792</v>
      </c>
      <c r="D137" s="278"/>
      <c r="E137" s="278"/>
      <c r="F137" s="299" t="s">
        <v>3760</v>
      </c>
      <c r="G137" s="278"/>
      <c r="H137" s="278" t="s">
        <v>3814</v>
      </c>
      <c r="I137" s="278" t="s">
        <v>3794</v>
      </c>
      <c r="J137" s="278"/>
      <c r="K137" s="321"/>
    </row>
    <row r="138" spans="2:11" ht="15" customHeight="1">
      <c r="B138" s="319"/>
      <c r="C138" s="278" t="s">
        <v>3795</v>
      </c>
      <c r="D138" s="278"/>
      <c r="E138" s="278"/>
      <c r="F138" s="299" t="s">
        <v>3760</v>
      </c>
      <c r="G138" s="278"/>
      <c r="H138" s="278" t="s">
        <v>3795</v>
      </c>
      <c r="I138" s="278" t="s">
        <v>3794</v>
      </c>
      <c r="J138" s="278"/>
      <c r="K138" s="321"/>
    </row>
    <row r="139" spans="2:11" ht="15" customHeight="1">
      <c r="B139" s="319"/>
      <c r="C139" s="278" t="s">
        <v>39</v>
      </c>
      <c r="D139" s="278"/>
      <c r="E139" s="278"/>
      <c r="F139" s="299" t="s">
        <v>3760</v>
      </c>
      <c r="G139" s="278"/>
      <c r="H139" s="278" t="s">
        <v>3815</v>
      </c>
      <c r="I139" s="278" t="s">
        <v>3794</v>
      </c>
      <c r="J139" s="278"/>
      <c r="K139" s="321"/>
    </row>
    <row r="140" spans="2:11" ht="15" customHeight="1">
      <c r="B140" s="319"/>
      <c r="C140" s="278" t="s">
        <v>3816</v>
      </c>
      <c r="D140" s="278"/>
      <c r="E140" s="278"/>
      <c r="F140" s="299" t="s">
        <v>3760</v>
      </c>
      <c r="G140" s="278"/>
      <c r="H140" s="278" t="s">
        <v>3817</v>
      </c>
      <c r="I140" s="278" t="s">
        <v>3794</v>
      </c>
      <c r="J140" s="278"/>
      <c r="K140" s="321"/>
    </row>
    <row r="141" spans="2:11" ht="15" customHeight="1">
      <c r="B141" s="322"/>
      <c r="C141" s="323"/>
      <c r="D141" s="323"/>
      <c r="E141" s="323"/>
      <c r="F141" s="323"/>
      <c r="G141" s="323"/>
      <c r="H141" s="323"/>
      <c r="I141" s="323"/>
      <c r="J141" s="323"/>
      <c r="K141" s="324"/>
    </row>
    <row r="142" spans="2:11" ht="18.75" customHeight="1">
      <c r="B142" s="274"/>
      <c r="C142" s="274"/>
      <c r="D142" s="274"/>
      <c r="E142" s="274"/>
      <c r="F142" s="311"/>
      <c r="G142" s="274"/>
      <c r="H142" s="274"/>
      <c r="I142" s="274"/>
      <c r="J142" s="274"/>
      <c r="K142" s="274"/>
    </row>
    <row r="143" spans="2:11" ht="18.75" customHeight="1">
      <c r="B143" s="285"/>
      <c r="C143" s="285"/>
      <c r="D143" s="285"/>
      <c r="E143" s="285"/>
      <c r="F143" s="285"/>
      <c r="G143" s="285"/>
      <c r="H143" s="285"/>
      <c r="I143" s="285"/>
      <c r="J143" s="285"/>
      <c r="K143" s="285"/>
    </row>
    <row r="144" spans="2:11" ht="7.5" customHeight="1">
      <c r="B144" s="286"/>
      <c r="C144" s="287"/>
      <c r="D144" s="287"/>
      <c r="E144" s="287"/>
      <c r="F144" s="287"/>
      <c r="G144" s="287"/>
      <c r="H144" s="287"/>
      <c r="I144" s="287"/>
      <c r="J144" s="287"/>
      <c r="K144" s="288"/>
    </row>
    <row r="145" spans="2:11" ht="45" customHeight="1">
      <c r="B145" s="289"/>
      <c r="C145" s="290" t="s">
        <v>3818</v>
      </c>
      <c r="D145" s="290"/>
      <c r="E145" s="290"/>
      <c r="F145" s="290"/>
      <c r="G145" s="290"/>
      <c r="H145" s="290"/>
      <c r="I145" s="290"/>
      <c r="J145" s="290"/>
      <c r="K145" s="291"/>
    </row>
    <row r="146" spans="2:11" ht="17.25" customHeight="1">
      <c r="B146" s="289"/>
      <c r="C146" s="292" t="s">
        <v>3754</v>
      </c>
      <c r="D146" s="292"/>
      <c r="E146" s="292"/>
      <c r="F146" s="292" t="s">
        <v>3755</v>
      </c>
      <c r="G146" s="293"/>
      <c r="H146" s="292" t="s">
        <v>144</v>
      </c>
      <c r="I146" s="292" t="s">
        <v>58</v>
      </c>
      <c r="J146" s="292" t="s">
        <v>3756</v>
      </c>
      <c r="K146" s="291"/>
    </row>
    <row r="147" spans="2:11" ht="17.25" customHeight="1">
      <c r="B147" s="289"/>
      <c r="C147" s="294" t="s">
        <v>3757</v>
      </c>
      <c r="D147" s="294"/>
      <c r="E147" s="294"/>
      <c r="F147" s="295" t="s">
        <v>3758</v>
      </c>
      <c r="G147" s="296"/>
      <c r="H147" s="294"/>
      <c r="I147" s="294"/>
      <c r="J147" s="294" t="s">
        <v>3759</v>
      </c>
      <c r="K147" s="291"/>
    </row>
    <row r="148" spans="2:11" ht="5.25" customHeight="1">
      <c r="B148" s="300"/>
      <c r="C148" s="297"/>
      <c r="D148" s="297"/>
      <c r="E148" s="297"/>
      <c r="F148" s="297"/>
      <c r="G148" s="298"/>
      <c r="H148" s="297"/>
      <c r="I148" s="297"/>
      <c r="J148" s="297"/>
      <c r="K148" s="321"/>
    </row>
    <row r="149" spans="2:11" ht="15" customHeight="1">
      <c r="B149" s="300"/>
      <c r="C149" s="325" t="s">
        <v>3763</v>
      </c>
      <c r="D149" s="278"/>
      <c r="E149" s="278"/>
      <c r="F149" s="326" t="s">
        <v>3760</v>
      </c>
      <c r="G149" s="278"/>
      <c r="H149" s="325" t="s">
        <v>3799</v>
      </c>
      <c r="I149" s="325" t="s">
        <v>3762</v>
      </c>
      <c r="J149" s="325">
        <v>120</v>
      </c>
      <c r="K149" s="321"/>
    </row>
    <row r="150" spans="2:11" ht="15" customHeight="1">
      <c r="B150" s="300"/>
      <c r="C150" s="325" t="s">
        <v>3808</v>
      </c>
      <c r="D150" s="278"/>
      <c r="E150" s="278"/>
      <c r="F150" s="326" t="s">
        <v>3760</v>
      </c>
      <c r="G150" s="278"/>
      <c r="H150" s="325" t="s">
        <v>3819</v>
      </c>
      <c r="I150" s="325" t="s">
        <v>3762</v>
      </c>
      <c r="J150" s="325" t="s">
        <v>3810</v>
      </c>
      <c r="K150" s="321"/>
    </row>
    <row r="151" spans="2:11" ht="15" customHeight="1">
      <c r="B151" s="300"/>
      <c r="C151" s="325" t="s">
        <v>3709</v>
      </c>
      <c r="D151" s="278"/>
      <c r="E151" s="278"/>
      <c r="F151" s="326" t="s">
        <v>3760</v>
      </c>
      <c r="G151" s="278"/>
      <c r="H151" s="325" t="s">
        <v>3820</v>
      </c>
      <c r="I151" s="325" t="s">
        <v>3762</v>
      </c>
      <c r="J151" s="325" t="s">
        <v>3810</v>
      </c>
      <c r="K151" s="321"/>
    </row>
    <row r="152" spans="2:11" ht="15" customHeight="1">
      <c r="B152" s="300"/>
      <c r="C152" s="325" t="s">
        <v>3765</v>
      </c>
      <c r="D152" s="278"/>
      <c r="E152" s="278"/>
      <c r="F152" s="326" t="s">
        <v>3766</v>
      </c>
      <c r="G152" s="278"/>
      <c r="H152" s="325" t="s">
        <v>3799</v>
      </c>
      <c r="I152" s="325" t="s">
        <v>3762</v>
      </c>
      <c r="J152" s="325">
        <v>50</v>
      </c>
      <c r="K152" s="321"/>
    </row>
    <row r="153" spans="2:11" ht="15" customHeight="1">
      <c r="B153" s="300"/>
      <c r="C153" s="325" t="s">
        <v>3768</v>
      </c>
      <c r="D153" s="278"/>
      <c r="E153" s="278"/>
      <c r="F153" s="326" t="s">
        <v>3760</v>
      </c>
      <c r="G153" s="278"/>
      <c r="H153" s="325" t="s">
        <v>3799</v>
      </c>
      <c r="I153" s="325" t="s">
        <v>3770</v>
      </c>
      <c r="J153" s="325"/>
      <c r="K153" s="321"/>
    </row>
    <row r="154" spans="2:11" ht="15" customHeight="1">
      <c r="B154" s="300"/>
      <c r="C154" s="325" t="s">
        <v>3779</v>
      </c>
      <c r="D154" s="278"/>
      <c r="E154" s="278"/>
      <c r="F154" s="326" t="s">
        <v>3766</v>
      </c>
      <c r="G154" s="278"/>
      <c r="H154" s="325" t="s">
        <v>3799</v>
      </c>
      <c r="I154" s="325" t="s">
        <v>3762</v>
      </c>
      <c r="J154" s="325">
        <v>50</v>
      </c>
      <c r="K154" s="321"/>
    </row>
    <row r="155" spans="2:11" ht="15" customHeight="1">
      <c r="B155" s="300"/>
      <c r="C155" s="325" t="s">
        <v>3787</v>
      </c>
      <c r="D155" s="278"/>
      <c r="E155" s="278"/>
      <c r="F155" s="326" t="s">
        <v>3766</v>
      </c>
      <c r="G155" s="278"/>
      <c r="H155" s="325" t="s">
        <v>3799</v>
      </c>
      <c r="I155" s="325" t="s">
        <v>3762</v>
      </c>
      <c r="J155" s="325">
        <v>50</v>
      </c>
      <c r="K155" s="321"/>
    </row>
    <row r="156" spans="2:11" ht="15" customHeight="1">
      <c r="B156" s="300"/>
      <c r="C156" s="325" t="s">
        <v>3785</v>
      </c>
      <c r="D156" s="278"/>
      <c r="E156" s="278"/>
      <c r="F156" s="326" t="s">
        <v>3766</v>
      </c>
      <c r="G156" s="278"/>
      <c r="H156" s="325" t="s">
        <v>3799</v>
      </c>
      <c r="I156" s="325" t="s">
        <v>3762</v>
      </c>
      <c r="J156" s="325">
        <v>50</v>
      </c>
      <c r="K156" s="321"/>
    </row>
    <row r="157" spans="2:11" ht="15" customHeight="1">
      <c r="B157" s="300"/>
      <c r="C157" s="325" t="s">
        <v>110</v>
      </c>
      <c r="D157" s="278"/>
      <c r="E157" s="278"/>
      <c r="F157" s="326" t="s">
        <v>3760</v>
      </c>
      <c r="G157" s="278"/>
      <c r="H157" s="325" t="s">
        <v>3821</v>
      </c>
      <c r="I157" s="325" t="s">
        <v>3762</v>
      </c>
      <c r="J157" s="325" t="s">
        <v>3822</v>
      </c>
      <c r="K157" s="321"/>
    </row>
    <row r="158" spans="2:11" ht="15" customHeight="1">
      <c r="B158" s="300"/>
      <c r="C158" s="325" t="s">
        <v>3823</v>
      </c>
      <c r="D158" s="278"/>
      <c r="E158" s="278"/>
      <c r="F158" s="326" t="s">
        <v>3760</v>
      </c>
      <c r="G158" s="278"/>
      <c r="H158" s="325" t="s">
        <v>3824</v>
      </c>
      <c r="I158" s="325" t="s">
        <v>3794</v>
      </c>
      <c r="J158" s="325"/>
      <c r="K158" s="321"/>
    </row>
    <row r="159" spans="2:11" ht="15" customHeight="1">
      <c r="B159" s="327"/>
      <c r="C159" s="309"/>
      <c r="D159" s="309"/>
      <c r="E159" s="309"/>
      <c r="F159" s="309"/>
      <c r="G159" s="309"/>
      <c r="H159" s="309"/>
      <c r="I159" s="309"/>
      <c r="J159" s="309"/>
      <c r="K159" s="328"/>
    </row>
    <row r="160" spans="2:11" ht="18.75" customHeight="1">
      <c r="B160" s="274"/>
      <c r="C160" s="278"/>
      <c r="D160" s="278"/>
      <c r="E160" s="278"/>
      <c r="F160" s="299"/>
      <c r="G160" s="278"/>
      <c r="H160" s="278"/>
      <c r="I160" s="278"/>
      <c r="J160" s="278"/>
      <c r="K160" s="274"/>
    </row>
    <row r="161" spans="2:11" ht="18.75" customHeight="1">
      <c r="B161" s="285"/>
      <c r="C161" s="285"/>
      <c r="D161" s="285"/>
      <c r="E161" s="285"/>
      <c r="F161" s="285"/>
      <c r="G161" s="285"/>
      <c r="H161" s="285"/>
      <c r="I161" s="285"/>
      <c r="J161" s="285"/>
      <c r="K161" s="285"/>
    </row>
    <row r="162" spans="2:11" ht="7.5" customHeight="1">
      <c r="B162" s="264"/>
      <c r="C162" s="265"/>
      <c r="D162" s="265"/>
      <c r="E162" s="265"/>
      <c r="F162" s="265"/>
      <c r="G162" s="265"/>
      <c r="H162" s="265"/>
      <c r="I162" s="265"/>
      <c r="J162" s="265"/>
      <c r="K162" s="266"/>
    </row>
    <row r="163" spans="2:11" ht="45" customHeight="1">
      <c r="B163" s="267"/>
      <c r="C163" s="268" t="s">
        <v>3825</v>
      </c>
      <c r="D163" s="268"/>
      <c r="E163" s="268"/>
      <c r="F163" s="268"/>
      <c r="G163" s="268"/>
      <c r="H163" s="268"/>
      <c r="I163" s="268"/>
      <c r="J163" s="268"/>
      <c r="K163" s="269"/>
    </row>
    <row r="164" spans="2:11" ht="17.25" customHeight="1">
      <c r="B164" s="267"/>
      <c r="C164" s="292" t="s">
        <v>3754</v>
      </c>
      <c r="D164" s="292"/>
      <c r="E164" s="292"/>
      <c r="F164" s="292" t="s">
        <v>3755</v>
      </c>
      <c r="G164" s="329"/>
      <c r="H164" s="330" t="s">
        <v>144</v>
      </c>
      <c r="I164" s="330" t="s">
        <v>58</v>
      </c>
      <c r="J164" s="292" t="s">
        <v>3756</v>
      </c>
      <c r="K164" s="269"/>
    </row>
    <row r="165" spans="2:11" ht="17.25" customHeight="1">
      <c r="B165" s="270"/>
      <c r="C165" s="294" t="s">
        <v>3757</v>
      </c>
      <c r="D165" s="294"/>
      <c r="E165" s="294"/>
      <c r="F165" s="295" t="s">
        <v>3758</v>
      </c>
      <c r="G165" s="331"/>
      <c r="H165" s="332"/>
      <c r="I165" s="332"/>
      <c r="J165" s="294" t="s">
        <v>3759</v>
      </c>
      <c r="K165" s="272"/>
    </row>
    <row r="166" spans="2:11" ht="5.25" customHeight="1">
      <c r="B166" s="300"/>
      <c r="C166" s="297"/>
      <c r="D166" s="297"/>
      <c r="E166" s="297"/>
      <c r="F166" s="297"/>
      <c r="G166" s="298"/>
      <c r="H166" s="297"/>
      <c r="I166" s="297"/>
      <c r="J166" s="297"/>
      <c r="K166" s="321"/>
    </row>
    <row r="167" spans="2:11" ht="15" customHeight="1">
      <c r="B167" s="300"/>
      <c r="C167" s="278" t="s">
        <v>3763</v>
      </c>
      <c r="D167" s="278"/>
      <c r="E167" s="278"/>
      <c r="F167" s="299" t="s">
        <v>3760</v>
      </c>
      <c r="G167" s="278"/>
      <c r="H167" s="278" t="s">
        <v>3799</v>
      </c>
      <c r="I167" s="278" t="s">
        <v>3762</v>
      </c>
      <c r="J167" s="278">
        <v>120</v>
      </c>
      <c r="K167" s="321"/>
    </row>
    <row r="168" spans="2:11" ht="15" customHeight="1">
      <c r="B168" s="300"/>
      <c r="C168" s="278" t="s">
        <v>3808</v>
      </c>
      <c r="D168" s="278"/>
      <c r="E168" s="278"/>
      <c r="F168" s="299" t="s">
        <v>3760</v>
      </c>
      <c r="G168" s="278"/>
      <c r="H168" s="278" t="s">
        <v>3809</v>
      </c>
      <c r="I168" s="278" t="s">
        <v>3762</v>
      </c>
      <c r="J168" s="278" t="s">
        <v>3810</v>
      </c>
      <c r="K168" s="321"/>
    </row>
    <row r="169" spans="2:11" ht="15" customHeight="1">
      <c r="B169" s="300"/>
      <c r="C169" s="278" t="s">
        <v>3709</v>
      </c>
      <c r="D169" s="278"/>
      <c r="E169" s="278"/>
      <c r="F169" s="299" t="s">
        <v>3760</v>
      </c>
      <c r="G169" s="278"/>
      <c r="H169" s="278" t="s">
        <v>3826</v>
      </c>
      <c r="I169" s="278" t="s">
        <v>3762</v>
      </c>
      <c r="J169" s="278" t="s">
        <v>3810</v>
      </c>
      <c r="K169" s="321"/>
    </row>
    <row r="170" spans="2:11" ht="15" customHeight="1">
      <c r="B170" s="300"/>
      <c r="C170" s="278" t="s">
        <v>3765</v>
      </c>
      <c r="D170" s="278"/>
      <c r="E170" s="278"/>
      <c r="F170" s="299" t="s">
        <v>3766</v>
      </c>
      <c r="G170" s="278"/>
      <c r="H170" s="278" t="s">
        <v>3826</v>
      </c>
      <c r="I170" s="278" t="s">
        <v>3762</v>
      </c>
      <c r="J170" s="278">
        <v>50</v>
      </c>
      <c r="K170" s="321"/>
    </row>
    <row r="171" spans="2:11" ht="15" customHeight="1">
      <c r="B171" s="300"/>
      <c r="C171" s="278" t="s">
        <v>3768</v>
      </c>
      <c r="D171" s="278"/>
      <c r="E171" s="278"/>
      <c r="F171" s="299" t="s">
        <v>3760</v>
      </c>
      <c r="G171" s="278"/>
      <c r="H171" s="278" t="s">
        <v>3826</v>
      </c>
      <c r="I171" s="278" t="s">
        <v>3770</v>
      </c>
      <c r="J171" s="278"/>
      <c r="K171" s="321"/>
    </row>
    <row r="172" spans="2:11" ht="15" customHeight="1">
      <c r="B172" s="300"/>
      <c r="C172" s="278" t="s">
        <v>3779</v>
      </c>
      <c r="D172" s="278"/>
      <c r="E172" s="278"/>
      <c r="F172" s="299" t="s">
        <v>3766</v>
      </c>
      <c r="G172" s="278"/>
      <c r="H172" s="278" t="s">
        <v>3826</v>
      </c>
      <c r="I172" s="278" t="s">
        <v>3762</v>
      </c>
      <c r="J172" s="278">
        <v>50</v>
      </c>
      <c r="K172" s="321"/>
    </row>
    <row r="173" spans="2:11" ht="15" customHeight="1">
      <c r="B173" s="300"/>
      <c r="C173" s="278" t="s">
        <v>3787</v>
      </c>
      <c r="D173" s="278"/>
      <c r="E173" s="278"/>
      <c r="F173" s="299" t="s">
        <v>3766</v>
      </c>
      <c r="G173" s="278"/>
      <c r="H173" s="278" t="s">
        <v>3826</v>
      </c>
      <c r="I173" s="278" t="s">
        <v>3762</v>
      </c>
      <c r="J173" s="278">
        <v>50</v>
      </c>
      <c r="K173" s="321"/>
    </row>
    <row r="174" spans="2:11" ht="15" customHeight="1">
      <c r="B174" s="300"/>
      <c r="C174" s="278" t="s">
        <v>3785</v>
      </c>
      <c r="D174" s="278"/>
      <c r="E174" s="278"/>
      <c r="F174" s="299" t="s">
        <v>3766</v>
      </c>
      <c r="G174" s="278"/>
      <c r="H174" s="278" t="s">
        <v>3826</v>
      </c>
      <c r="I174" s="278" t="s">
        <v>3762</v>
      </c>
      <c r="J174" s="278">
        <v>50</v>
      </c>
      <c r="K174" s="321"/>
    </row>
    <row r="175" spans="2:11" ht="15" customHeight="1">
      <c r="B175" s="300"/>
      <c r="C175" s="278" t="s">
        <v>143</v>
      </c>
      <c r="D175" s="278"/>
      <c r="E175" s="278"/>
      <c r="F175" s="299" t="s">
        <v>3760</v>
      </c>
      <c r="G175" s="278"/>
      <c r="H175" s="278" t="s">
        <v>3827</v>
      </c>
      <c r="I175" s="278" t="s">
        <v>3828</v>
      </c>
      <c r="J175" s="278"/>
      <c r="K175" s="321"/>
    </row>
    <row r="176" spans="2:11" ht="15" customHeight="1">
      <c r="B176" s="300"/>
      <c r="C176" s="278" t="s">
        <v>58</v>
      </c>
      <c r="D176" s="278"/>
      <c r="E176" s="278"/>
      <c r="F176" s="299" t="s">
        <v>3760</v>
      </c>
      <c r="G176" s="278"/>
      <c r="H176" s="278" t="s">
        <v>3829</v>
      </c>
      <c r="I176" s="278" t="s">
        <v>3830</v>
      </c>
      <c r="J176" s="278">
        <v>1</v>
      </c>
      <c r="K176" s="321"/>
    </row>
    <row r="177" spans="2:11" ht="15" customHeight="1">
      <c r="B177" s="300"/>
      <c r="C177" s="278" t="s">
        <v>54</v>
      </c>
      <c r="D177" s="278"/>
      <c r="E177" s="278"/>
      <c r="F177" s="299" t="s">
        <v>3760</v>
      </c>
      <c r="G177" s="278"/>
      <c r="H177" s="278" t="s">
        <v>3831</v>
      </c>
      <c r="I177" s="278" t="s">
        <v>3762</v>
      </c>
      <c r="J177" s="278">
        <v>20</v>
      </c>
      <c r="K177" s="321"/>
    </row>
    <row r="178" spans="2:11" ht="15" customHeight="1">
      <c r="B178" s="300"/>
      <c r="C178" s="278" t="s">
        <v>144</v>
      </c>
      <c r="D178" s="278"/>
      <c r="E178" s="278"/>
      <c r="F178" s="299" t="s">
        <v>3760</v>
      </c>
      <c r="G178" s="278"/>
      <c r="H178" s="278" t="s">
        <v>3832</v>
      </c>
      <c r="I178" s="278" t="s">
        <v>3762</v>
      </c>
      <c r="J178" s="278">
        <v>255</v>
      </c>
      <c r="K178" s="321"/>
    </row>
    <row r="179" spans="2:11" ht="15" customHeight="1">
      <c r="B179" s="300"/>
      <c r="C179" s="278" t="s">
        <v>145</v>
      </c>
      <c r="D179" s="278"/>
      <c r="E179" s="278"/>
      <c r="F179" s="299" t="s">
        <v>3760</v>
      </c>
      <c r="G179" s="278"/>
      <c r="H179" s="278" t="s">
        <v>3725</v>
      </c>
      <c r="I179" s="278" t="s">
        <v>3762</v>
      </c>
      <c r="J179" s="278">
        <v>10</v>
      </c>
      <c r="K179" s="321"/>
    </row>
    <row r="180" spans="2:11" ht="15" customHeight="1">
      <c r="B180" s="300"/>
      <c r="C180" s="278" t="s">
        <v>146</v>
      </c>
      <c r="D180" s="278"/>
      <c r="E180" s="278"/>
      <c r="F180" s="299" t="s">
        <v>3760</v>
      </c>
      <c r="G180" s="278"/>
      <c r="H180" s="278" t="s">
        <v>3833</v>
      </c>
      <c r="I180" s="278" t="s">
        <v>3794</v>
      </c>
      <c r="J180" s="278"/>
      <c r="K180" s="321"/>
    </row>
    <row r="181" spans="2:11" ht="15" customHeight="1">
      <c r="B181" s="300"/>
      <c r="C181" s="278" t="s">
        <v>3834</v>
      </c>
      <c r="D181" s="278"/>
      <c r="E181" s="278"/>
      <c r="F181" s="299" t="s">
        <v>3760</v>
      </c>
      <c r="G181" s="278"/>
      <c r="H181" s="278" t="s">
        <v>3835</v>
      </c>
      <c r="I181" s="278" t="s">
        <v>3794</v>
      </c>
      <c r="J181" s="278"/>
      <c r="K181" s="321"/>
    </row>
    <row r="182" spans="2:11" ht="15" customHeight="1">
      <c r="B182" s="300"/>
      <c r="C182" s="278" t="s">
        <v>3823</v>
      </c>
      <c r="D182" s="278"/>
      <c r="E182" s="278"/>
      <c r="F182" s="299" t="s">
        <v>3760</v>
      </c>
      <c r="G182" s="278"/>
      <c r="H182" s="278" t="s">
        <v>3836</v>
      </c>
      <c r="I182" s="278" t="s">
        <v>3794</v>
      </c>
      <c r="J182" s="278"/>
      <c r="K182" s="321"/>
    </row>
    <row r="183" spans="2:11" ht="15" customHeight="1">
      <c r="B183" s="300"/>
      <c r="C183" s="278" t="s">
        <v>148</v>
      </c>
      <c r="D183" s="278"/>
      <c r="E183" s="278"/>
      <c r="F183" s="299" t="s">
        <v>3766</v>
      </c>
      <c r="G183" s="278"/>
      <c r="H183" s="278" t="s">
        <v>3837</v>
      </c>
      <c r="I183" s="278" t="s">
        <v>3762</v>
      </c>
      <c r="J183" s="278">
        <v>50</v>
      </c>
      <c r="K183" s="321"/>
    </row>
    <row r="184" spans="2:11" ht="15" customHeight="1">
      <c r="B184" s="300"/>
      <c r="C184" s="278" t="s">
        <v>3838</v>
      </c>
      <c r="D184" s="278"/>
      <c r="E184" s="278"/>
      <c r="F184" s="299" t="s">
        <v>3766</v>
      </c>
      <c r="G184" s="278"/>
      <c r="H184" s="278" t="s">
        <v>3839</v>
      </c>
      <c r="I184" s="278" t="s">
        <v>3840</v>
      </c>
      <c r="J184" s="278"/>
      <c r="K184" s="321"/>
    </row>
    <row r="185" spans="2:11" ht="15" customHeight="1">
      <c r="B185" s="300"/>
      <c r="C185" s="278" t="s">
        <v>3841</v>
      </c>
      <c r="D185" s="278"/>
      <c r="E185" s="278"/>
      <c r="F185" s="299" t="s">
        <v>3766</v>
      </c>
      <c r="G185" s="278"/>
      <c r="H185" s="278" t="s">
        <v>3842</v>
      </c>
      <c r="I185" s="278" t="s">
        <v>3840</v>
      </c>
      <c r="J185" s="278"/>
      <c r="K185" s="321"/>
    </row>
    <row r="186" spans="2:11" ht="15" customHeight="1">
      <c r="B186" s="300"/>
      <c r="C186" s="278" t="s">
        <v>3843</v>
      </c>
      <c r="D186" s="278"/>
      <c r="E186" s="278"/>
      <c r="F186" s="299" t="s">
        <v>3766</v>
      </c>
      <c r="G186" s="278"/>
      <c r="H186" s="278" t="s">
        <v>3844</v>
      </c>
      <c r="I186" s="278" t="s">
        <v>3840</v>
      </c>
      <c r="J186" s="278"/>
      <c r="K186" s="321"/>
    </row>
    <row r="187" spans="2:11" ht="15" customHeight="1">
      <c r="B187" s="300"/>
      <c r="C187" s="333" t="s">
        <v>3845</v>
      </c>
      <c r="D187" s="278"/>
      <c r="E187" s="278"/>
      <c r="F187" s="299" t="s">
        <v>3766</v>
      </c>
      <c r="G187" s="278"/>
      <c r="H187" s="278" t="s">
        <v>3846</v>
      </c>
      <c r="I187" s="278" t="s">
        <v>3847</v>
      </c>
      <c r="J187" s="334" t="s">
        <v>3848</v>
      </c>
      <c r="K187" s="321"/>
    </row>
    <row r="188" spans="2:11" ht="15" customHeight="1">
      <c r="B188" s="300"/>
      <c r="C188" s="284" t="s">
        <v>43</v>
      </c>
      <c r="D188" s="278"/>
      <c r="E188" s="278"/>
      <c r="F188" s="299" t="s">
        <v>3760</v>
      </c>
      <c r="G188" s="278"/>
      <c r="H188" s="274" t="s">
        <v>3849</v>
      </c>
      <c r="I188" s="278" t="s">
        <v>3850</v>
      </c>
      <c r="J188" s="278"/>
      <c r="K188" s="321"/>
    </row>
    <row r="189" spans="2:11" ht="15" customHeight="1">
      <c r="B189" s="300"/>
      <c r="C189" s="284" t="s">
        <v>3851</v>
      </c>
      <c r="D189" s="278"/>
      <c r="E189" s="278"/>
      <c r="F189" s="299" t="s">
        <v>3760</v>
      </c>
      <c r="G189" s="278"/>
      <c r="H189" s="278" t="s">
        <v>3852</v>
      </c>
      <c r="I189" s="278" t="s">
        <v>3794</v>
      </c>
      <c r="J189" s="278"/>
      <c r="K189" s="321"/>
    </row>
    <row r="190" spans="2:11" ht="15" customHeight="1">
      <c r="B190" s="300"/>
      <c r="C190" s="284" t="s">
        <v>3853</v>
      </c>
      <c r="D190" s="278"/>
      <c r="E190" s="278"/>
      <c r="F190" s="299" t="s">
        <v>3760</v>
      </c>
      <c r="G190" s="278"/>
      <c r="H190" s="278" t="s">
        <v>3854</v>
      </c>
      <c r="I190" s="278" t="s">
        <v>3794</v>
      </c>
      <c r="J190" s="278"/>
      <c r="K190" s="321"/>
    </row>
    <row r="191" spans="2:11" ht="15" customHeight="1">
      <c r="B191" s="300"/>
      <c r="C191" s="284" t="s">
        <v>3855</v>
      </c>
      <c r="D191" s="278"/>
      <c r="E191" s="278"/>
      <c r="F191" s="299" t="s">
        <v>3766</v>
      </c>
      <c r="G191" s="278"/>
      <c r="H191" s="278" t="s">
        <v>3856</v>
      </c>
      <c r="I191" s="278" t="s">
        <v>3794</v>
      </c>
      <c r="J191" s="278"/>
      <c r="K191" s="321"/>
    </row>
    <row r="192" spans="2:11" ht="15" customHeight="1">
      <c r="B192" s="327"/>
      <c r="C192" s="335"/>
      <c r="D192" s="309"/>
      <c r="E192" s="309"/>
      <c r="F192" s="309"/>
      <c r="G192" s="309"/>
      <c r="H192" s="309"/>
      <c r="I192" s="309"/>
      <c r="J192" s="309"/>
      <c r="K192" s="328"/>
    </row>
    <row r="193" spans="2:11" ht="18.75" customHeight="1">
      <c r="B193" s="274"/>
      <c r="C193" s="278"/>
      <c r="D193" s="278"/>
      <c r="E193" s="278"/>
      <c r="F193" s="299"/>
      <c r="G193" s="278"/>
      <c r="H193" s="278"/>
      <c r="I193" s="278"/>
      <c r="J193" s="278"/>
      <c r="K193" s="274"/>
    </row>
    <row r="194" spans="2:11" ht="18.75" customHeight="1">
      <c r="B194" s="274"/>
      <c r="C194" s="278"/>
      <c r="D194" s="278"/>
      <c r="E194" s="278"/>
      <c r="F194" s="299"/>
      <c r="G194" s="278"/>
      <c r="H194" s="278"/>
      <c r="I194" s="278"/>
      <c r="J194" s="278"/>
      <c r="K194" s="274"/>
    </row>
    <row r="195" spans="2:11" ht="18.75" customHeight="1">
      <c r="B195" s="285"/>
      <c r="C195" s="285"/>
      <c r="D195" s="285"/>
      <c r="E195" s="285"/>
      <c r="F195" s="285"/>
      <c r="G195" s="285"/>
      <c r="H195" s="285"/>
      <c r="I195" s="285"/>
      <c r="J195" s="285"/>
      <c r="K195" s="285"/>
    </row>
    <row r="196" spans="2:11" ht="13.5">
      <c r="B196" s="264"/>
      <c r="C196" s="265"/>
      <c r="D196" s="265"/>
      <c r="E196" s="265"/>
      <c r="F196" s="265"/>
      <c r="G196" s="265"/>
      <c r="H196" s="265"/>
      <c r="I196" s="265"/>
      <c r="J196" s="265"/>
      <c r="K196" s="266"/>
    </row>
    <row r="197" spans="2:11" ht="21">
      <c r="B197" s="267"/>
      <c r="C197" s="268" t="s">
        <v>3857</v>
      </c>
      <c r="D197" s="268"/>
      <c r="E197" s="268"/>
      <c r="F197" s="268"/>
      <c r="G197" s="268"/>
      <c r="H197" s="268"/>
      <c r="I197" s="268"/>
      <c r="J197" s="268"/>
      <c r="K197" s="269"/>
    </row>
    <row r="198" spans="2:11" ht="25.5" customHeight="1">
      <c r="B198" s="267"/>
      <c r="C198" s="336" t="s">
        <v>3858</v>
      </c>
      <c r="D198" s="336"/>
      <c r="E198" s="336"/>
      <c r="F198" s="336" t="s">
        <v>3859</v>
      </c>
      <c r="G198" s="337"/>
      <c r="H198" s="336" t="s">
        <v>3860</v>
      </c>
      <c r="I198" s="336"/>
      <c r="J198" s="336"/>
      <c r="K198" s="269"/>
    </row>
    <row r="199" spans="2:11" ht="5.25" customHeight="1">
      <c r="B199" s="300"/>
      <c r="C199" s="297"/>
      <c r="D199" s="297"/>
      <c r="E199" s="297"/>
      <c r="F199" s="297"/>
      <c r="G199" s="278"/>
      <c r="H199" s="297"/>
      <c r="I199" s="297"/>
      <c r="J199" s="297"/>
      <c r="K199" s="321"/>
    </row>
    <row r="200" spans="2:11" ht="15" customHeight="1">
      <c r="B200" s="300"/>
      <c r="C200" s="278" t="s">
        <v>3850</v>
      </c>
      <c r="D200" s="278"/>
      <c r="E200" s="278"/>
      <c r="F200" s="299" t="s">
        <v>44</v>
      </c>
      <c r="G200" s="278"/>
      <c r="H200" s="278" t="s">
        <v>3861</v>
      </c>
      <c r="I200" s="278"/>
      <c r="J200" s="278"/>
      <c r="K200" s="321"/>
    </row>
    <row r="201" spans="2:11" ht="15" customHeight="1">
      <c r="B201" s="300"/>
      <c r="C201" s="306"/>
      <c r="D201" s="278"/>
      <c r="E201" s="278"/>
      <c r="F201" s="299" t="s">
        <v>45</v>
      </c>
      <c r="G201" s="278"/>
      <c r="H201" s="278" t="s">
        <v>3862</v>
      </c>
      <c r="I201" s="278"/>
      <c r="J201" s="278"/>
      <c r="K201" s="321"/>
    </row>
    <row r="202" spans="2:11" ht="15" customHeight="1">
      <c r="B202" s="300"/>
      <c r="C202" s="306"/>
      <c r="D202" s="278"/>
      <c r="E202" s="278"/>
      <c r="F202" s="299" t="s">
        <v>48</v>
      </c>
      <c r="G202" s="278"/>
      <c r="H202" s="278" t="s">
        <v>3863</v>
      </c>
      <c r="I202" s="278"/>
      <c r="J202" s="278"/>
      <c r="K202" s="321"/>
    </row>
    <row r="203" spans="2:11" ht="15" customHeight="1">
      <c r="B203" s="300"/>
      <c r="C203" s="278"/>
      <c r="D203" s="278"/>
      <c r="E203" s="278"/>
      <c r="F203" s="299" t="s">
        <v>46</v>
      </c>
      <c r="G203" s="278"/>
      <c r="H203" s="278" t="s">
        <v>3864</v>
      </c>
      <c r="I203" s="278"/>
      <c r="J203" s="278"/>
      <c r="K203" s="321"/>
    </row>
    <row r="204" spans="2:11" ht="15" customHeight="1">
      <c r="B204" s="300"/>
      <c r="C204" s="278"/>
      <c r="D204" s="278"/>
      <c r="E204" s="278"/>
      <c r="F204" s="299" t="s">
        <v>47</v>
      </c>
      <c r="G204" s="278"/>
      <c r="H204" s="278" t="s">
        <v>3865</v>
      </c>
      <c r="I204" s="278"/>
      <c r="J204" s="278"/>
      <c r="K204" s="321"/>
    </row>
    <row r="205" spans="2:11" ht="15" customHeight="1">
      <c r="B205" s="300"/>
      <c r="C205" s="278"/>
      <c r="D205" s="278"/>
      <c r="E205" s="278"/>
      <c r="F205" s="299"/>
      <c r="G205" s="278"/>
      <c r="H205" s="278"/>
      <c r="I205" s="278"/>
      <c r="J205" s="278"/>
      <c r="K205" s="321"/>
    </row>
    <row r="206" spans="2:11" ht="15" customHeight="1">
      <c r="B206" s="300"/>
      <c r="C206" s="278" t="s">
        <v>3806</v>
      </c>
      <c r="D206" s="278"/>
      <c r="E206" s="278"/>
      <c r="F206" s="299" t="s">
        <v>80</v>
      </c>
      <c r="G206" s="278"/>
      <c r="H206" s="278" t="s">
        <v>3866</v>
      </c>
      <c r="I206" s="278"/>
      <c r="J206" s="278"/>
      <c r="K206" s="321"/>
    </row>
    <row r="207" spans="2:11" ht="15" customHeight="1">
      <c r="B207" s="300"/>
      <c r="C207" s="306"/>
      <c r="D207" s="278"/>
      <c r="E207" s="278"/>
      <c r="F207" s="299" t="s">
        <v>3705</v>
      </c>
      <c r="G207" s="278"/>
      <c r="H207" s="278" t="s">
        <v>3706</v>
      </c>
      <c r="I207" s="278"/>
      <c r="J207" s="278"/>
      <c r="K207" s="321"/>
    </row>
    <row r="208" spans="2:11" ht="15" customHeight="1">
      <c r="B208" s="300"/>
      <c r="C208" s="278"/>
      <c r="D208" s="278"/>
      <c r="E208" s="278"/>
      <c r="F208" s="299" t="s">
        <v>3703</v>
      </c>
      <c r="G208" s="278"/>
      <c r="H208" s="278" t="s">
        <v>3867</v>
      </c>
      <c r="I208" s="278"/>
      <c r="J208" s="278"/>
      <c r="K208" s="321"/>
    </row>
    <row r="209" spans="2:11" ht="15" customHeight="1">
      <c r="B209" s="338"/>
      <c r="C209" s="306"/>
      <c r="D209" s="306"/>
      <c r="E209" s="306"/>
      <c r="F209" s="299" t="s">
        <v>97</v>
      </c>
      <c r="G209" s="284"/>
      <c r="H209" s="325" t="s">
        <v>3707</v>
      </c>
      <c r="I209" s="325"/>
      <c r="J209" s="325"/>
      <c r="K209" s="339"/>
    </row>
    <row r="210" spans="2:11" ht="15" customHeight="1">
      <c r="B210" s="338"/>
      <c r="C210" s="306"/>
      <c r="D210" s="306"/>
      <c r="E210" s="306"/>
      <c r="F210" s="299" t="s">
        <v>3708</v>
      </c>
      <c r="G210" s="284"/>
      <c r="H210" s="325" t="s">
        <v>3688</v>
      </c>
      <c r="I210" s="325"/>
      <c r="J210" s="325"/>
      <c r="K210" s="339"/>
    </row>
    <row r="211" spans="2:11" ht="15" customHeight="1">
      <c r="B211" s="338"/>
      <c r="C211" s="306"/>
      <c r="D211" s="306"/>
      <c r="E211" s="306"/>
      <c r="F211" s="340"/>
      <c r="G211" s="284"/>
      <c r="H211" s="341"/>
      <c r="I211" s="341"/>
      <c r="J211" s="341"/>
      <c r="K211" s="339"/>
    </row>
    <row r="212" spans="2:11" ht="15" customHeight="1">
      <c r="B212" s="338"/>
      <c r="C212" s="278" t="s">
        <v>3830</v>
      </c>
      <c r="D212" s="306"/>
      <c r="E212" s="306"/>
      <c r="F212" s="299">
        <v>1</v>
      </c>
      <c r="G212" s="284"/>
      <c r="H212" s="325" t="s">
        <v>3868</v>
      </c>
      <c r="I212" s="325"/>
      <c r="J212" s="325"/>
      <c r="K212" s="339"/>
    </row>
    <row r="213" spans="2:11" ht="15" customHeight="1">
      <c r="B213" s="338"/>
      <c r="C213" s="306"/>
      <c r="D213" s="306"/>
      <c r="E213" s="306"/>
      <c r="F213" s="299">
        <v>2</v>
      </c>
      <c r="G213" s="284"/>
      <c r="H213" s="325" t="s">
        <v>3869</v>
      </c>
      <c r="I213" s="325"/>
      <c r="J213" s="325"/>
      <c r="K213" s="339"/>
    </row>
    <row r="214" spans="2:11" ht="15" customHeight="1">
      <c r="B214" s="338"/>
      <c r="C214" s="306"/>
      <c r="D214" s="306"/>
      <c r="E214" s="306"/>
      <c r="F214" s="299">
        <v>3</v>
      </c>
      <c r="G214" s="284"/>
      <c r="H214" s="325" t="s">
        <v>3870</v>
      </c>
      <c r="I214" s="325"/>
      <c r="J214" s="325"/>
      <c r="K214" s="339"/>
    </row>
    <row r="215" spans="2:11" ht="15" customHeight="1">
      <c r="B215" s="338"/>
      <c r="C215" s="306"/>
      <c r="D215" s="306"/>
      <c r="E215" s="306"/>
      <c r="F215" s="299">
        <v>4</v>
      </c>
      <c r="G215" s="284"/>
      <c r="H215" s="325" t="s">
        <v>3871</v>
      </c>
      <c r="I215" s="325"/>
      <c r="J215" s="325"/>
      <c r="K215" s="339"/>
    </row>
    <row r="216" spans="2:11" ht="12.75" customHeight="1">
      <c r="B216" s="342"/>
      <c r="C216" s="343"/>
      <c r="D216" s="343"/>
      <c r="E216" s="343"/>
      <c r="F216" s="343"/>
      <c r="G216" s="343"/>
      <c r="H216" s="343"/>
      <c r="I216" s="343"/>
      <c r="J216" s="343"/>
      <c r="K216" s="344"/>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Pc-Petra\Petra</dc:creator>
  <cp:keywords/>
  <dc:description/>
  <cp:lastModifiedBy>Pc-Petra\Petra</cp:lastModifiedBy>
  <dcterms:created xsi:type="dcterms:W3CDTF">2018-09-14T18:59:20Z</dcterms:created>
  <dcterms:modified xsi:type="dcterms:W3CDTF">2018-09-14T18:59:43Z</dcterms:modified>
  <cp:category/>
  <cp:version/>
  <cp:contentType/>
  <cp:contentStatus/>
</cp:coreProperties>
</file>