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navalentova/Documents/06_nadlimit_ZŠ Lyčkovo nám./ZŠ LN - přístavba tělocvičny a ŠK, ŠJ/Výkaz výměr - gastro/"/>
    </mc:Choice>
  </mc:AlternateContent>
  <xr:revisionPtr revIDLastSave="0" documentId="13_ncr:1_{7C39E658-80F9-6940-A6A2-6AC5F1E3D73D}" xr6:coauthVersionLast="34" xr6:coauthVersionMax="34" xr10:uidLastSave="{00000000-0000-0000-0000-000000000000}"/>
  <bookViews>
    <workbookView xWindow="480" yWindow="460" windowWidth="25620" windowHeight="13960" activeTab="1" xr2:uid="{00000000-000D-0000-FFFF-FFFF00000000}"/>
  </bookViews>
  <sheets>
    <sheet name="REKAPITULACE" sheetId="2" r:id="rId1"/>
    <sheet name="GASTRO" sheetId="1" r:id="rId2"/>
    <sheet name="HACCP" sheetId="3" r:id="rId3"/>
    <sheet name="MaR" sheetId="4" r:id="rId4"/>
    <sheet name=" RPD" sheetId="5" r:id="rId5"/>
  </sheets>
  <definedNames>
    <definedName name="_00013_00015_1PP" localSheetId="1">GASTRO!#REF!</definedName>
    <definedName name="_00013_00015_1PP_1" localSheetId="1">GASTRO!$A$2:$M$4</definedName>
    <definedName name="_FilterDatabase" localSheetId="1" hidden="1">GASTRO!$A$2:$N$190</definedName>
    <definedName name="Print_Area" localSheetId="1">GASTRO!$A$1:$P$195</definedName>
    <definedName name="Print_Titles" localSheetId="1">GASTRO!$2:$2</definedName>
  </definedNames>
  <calcPr calcId="179021"/>
</workbook>
</file>

<file path=xl/calcChain.xml><?xml version="1.0" encoding="utf-8"?>
<calcChain xmlns="http://schemas.openxmlformats.org/spreadsheetml/2006/main">
  <c r="D12" i="2" l="1"/>
  <c r="D11" i="2"/>
  <c r="F11" i="4" l="1"/>
  <c r="G11" i="4" l="1"/>
  <c r="F10" i="4"/>
  <c r="G10" i="4" s="1"/>
  <c r="F9" i="4"/>
  <c r="G9" i="4" s="1"/>
  <c r="F6" i="4"/>
  <c r="G6" i="4" s="1"/>
  <c r="F5" i="4"/>
  <c r="G5" i="4" s="1"/>
  <c r="F4" i="4"/>
  <c r="G4" i="4" s="1"/>
  <c r="F2" i="4"/>
  <c r="F3" i="4"/>
  <c r="G3" i="4" s="1"/>
  <c r="F12" i="4" l="1"/>
  <c r="D10" i="2" s="1"/>
  <c r="G2" i="4"/>
  <c r="G12" i="4" s="1"/>
  <c r="G42" i="3"/>
  <c r="I42" i="3" s="1"/>
  <c r="G41" i="3"/>
  <c r="I39" i="3"/>
  <c r="G39" i="3"/>
  <c r="H39" i="3" s="1"/>
  <c r="G38" i="3"/>
  <c r="G40" i="3" s="1"/>
  <c r="G36" i="3"/>
  <c r="G37" i="3" s="1"/>
  <c r="G34" i="3"/>
  <c r="I34" i="3" s="1"/>
  <c r="G33" i="3"/>
  <c r="I33" i="3" s="1"/>
  <c r="G32" i="3"/>
  <c r="H32" i="3" s="1"/>
  <c r="G31" i="3"/>
  <c r="G35" i="3" s="1"/>
  <c r="G29" i="3"/>
  <c r="I29" i="3" s="1"/>
  <c r="G28" i="3"/>
  <c r="H28" i="3" s="1"/>
  <c r="G27" i="3"/>
  <c r="H27" i="3" s="1"/>
  <c r="G26" i="3"/>
  <c r="I26" i="3" s="1"/>
  <c r="G25" i="3"/>
  <c r="I25" i="3" s="1"/>
  <c r="G24" i="3"/>
  <c r="G22" i="3"/>
  <c r="I22" i="3" s="1"/>
  <c r="G21" i="3"/>
  <c r="I21" i="3" s="1"/>
  <c r="G20" i="3"/>
  <c r="H20" i="3" s="1"/>
  <c r="I19" i="3"/>
  <c r="G19" i="3"/>
  <c r="H19" i="3" s="1"/>
  <c r="G18" i="3"/>
  <c r="I18" i="3" s="1"/>
  <c r="G17" i="3"/>
  <c r="I17" i="3" s="1"/>
  <c r="G16" i="3"/>
  <c r="H16" i="3" s="1"/>
  <c r="I15" i="3"/>
  <c r="G15" i="3"/>
  <c r="H15" i="3" s="1"/>
  <c r="G14" i="3"/>
  <c r="I14" i="3" s="1"/>
  <c r="G13" i="3"/>
  <c r="I13" i="3" s="1"/>
  <c r="G12" i="3"/>
  <c r="H10" i="3"/>
  <c r="G10" i="3"/>
  <c r="I10" i="3" s="1"/>
  <c r="G9" i="3"/>
  <c r="I9" i="3" s="1"/>
  <c r="G8" i="3"/>
  <c r="H8" i="3" s="1"/>
  <c r="G7" i="3"/>
  <c r="I7" i="3" s="1"/>
  <c r="H6" i="3"/>
  <c r="G6" i="3"/>
  <c r="I6" i="3" s="1"/>
  <c r="G5" i="3"/>
  <c r="I5" i="3" s="1"/>
  <c r="G4" i="3"/>
  <c r="G11" i="3" s="1"/>
  <c r="I32" i="3" l="1"/>
  <c r="I27" i="3"/>
  <c r="G23" i="3"/>
  <c r="H14" i="3"/>
  <c r="H18" i="3"/>
  <c r="H22" i="3"/>
  <c r="H31" i="3"/>
  <c r="H36" i="3"/>
  <c r="H37" i="3" s="1"/>
  <c r="H38" i="3"/>
  <c r="H40" i="3" s="1"/>
  <c r="H7" i="3"/>
  <c r="I12" i="3"/>
  <c r="I16" i="3"/>
  <c r="I20" i="3"/>
  <c r="I23" i="3" s="1"/>
  <c r="G30" i="3"/>
  <c r="H26" i="3"/>
  <c r="I31" i="3"/>
  <c r="I35" i="3" s="1"/>
  <c r="I36" i="3"/>
  <c r="I37" i="3" s="1"/>
  <c r="I4" i="3"/>
  <c r="I8" i="3"/>
  <c r="I24" i="3"/>
  <c r="H34" i="3"/>
  <c r="H42" i="3"/>
  <c r="G43" i="3"/>
  <c r="I28" i="3"/>
  <c r="I11" i="3"/>
  <c r="H5" i="3"/>
  <c r="H9" i="3"/>
  <c r="H13" i="3"/>
  <c r="H17" i="3"/>
  <c r="H21" i="3"/>
  <c r="H25" i="3"/>
  <c r="H29" i="3"/>
  <c r="H33" i="3"/>
  <c r="H35" i="3" s="1"/>
  <c r="I38" i="3"/>
  <c r="I40" i="3" s="1"/>
  <c r="H41" i="3"/>
  <c r="H43" i="3" s="1"/>
  <c r="H4" i="3"/>
  <c r="H12" i="3"/>
  <c r="H24" i="3"/>
  <c r="I41" i="3"/>
  <c r="I43" i="3" s="1"/>
  <c r="H23" i="3" l="1"/>
  <c r="I30" i="3"/>
  <c r="I44" i="3" s="1"/>
  <c r="H11" i="3"/>
  <c r="H44" i="3" s="1"/>
  <c r="G44" i="3"/>
  <c r="D9" i="2" s="1"/>
  <c r="H30" i="3"/>
  <c r="E25" i="2" l="1"/>
  <c r="E26" i="2" s="1"/>
  <c r="D21" i="2"/>
  <c r="P191" i="1" l="1"/>
  <c r="P192" i="1"/>
  <c r="H97" i="1" l="1"/>
  <c r="P105" i="1" l="1"/>
  <c r="P106" i="1"/>
  <c r="G99" i="1"/>
  <c r="P186" i="1" l="1"/>
  <c r="P187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26" i="1"/>
  <c r="P127" i="1"/>
  <c r="P128" i="1"/>
  <c r="P129" i="1"/>
  <c r="P130" i="1"/>
  <c r="P131" i="1"/>
  <c r="P132" i="1"/>
  <c r="P120" i="1"/>
  <c r="P121" i="1"/>
  <c r="P122" i="1"/>
  <c r="P123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101" i="1"/>
  <c r="P102" i="1"/>
  <c r="P103" i="1"/>
  <c r="P104" i="1"/>
  <c r="P107" i="1"/>
  <c r="P108" i="1"/>
  <c r="P109" i="1"/>
  <c r="P110" i="1"/>
  <c r="P111" i="1"/>
  <c r="P112" i="1"/>
  <c r="P113" i="1"/>
  <c r="P114" i="1"/>
  <c r="P115" i="1"/>
  <c r="P44" i="1"/>
  <c r="P45" i="1"/>
  <c r="P46" i="1"/>
  <c r="P47" i="1"/>
  <c r="P48" i="1"/>
  <c r="P49" i="1"/>
  <c r="P50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24" i="1"/>
  <c r="P18" i="1"/>
  <c r="P19" i="1"/>
  <c r="P20" i="1"/>
  <c r="P21" i="1"/>
  <c r="P14" i="1"/>
  <c r="P15" i="1"/>
  <c r="P190" i="1"/>
  <c r="P189" i="1"/>
  <c r="P185" i="1"/>
  <c r="P183" i="1"/>
  <c r="P181" i="1"/>
  <c r="P159" i="1"/>
  <c r="P134" i="1"/>
  <c r="P125" i="1"/>
  <c r="P119" i="1"/>
  <c r="P117" i="1"/>
  <c r="P52" i="1"/>
  <c r="P43" i="1"/>
  <c r="P26" i="1"/>
  <c r="P23" i="1"/>
  <c r="P17" i="1"/>
  <c r="P13" i="1"/>
  <c r="P11" i="1"/>
  <c r="P6" i="1"/>
  <c r="P7" i="1"/>
  <c r="P8" i="1"/>
  <c r="P9" i="1"/>
  <c r="P5" i="1"/>
  <c r="P195" i="1" l="1"/>
  <c r="D8" i="2" s="1"/>
  <c r="D24" i="2" s="1"/>
  <c r="D25" i="2" s="1"/>
  <c r="D26" i="2" s="1"/>
  <c r="G132" i="1"/>
  <c r="G127" i="1"/>
  <c r="G115" i="1" l="1"/>
  <c r="G114" i="1"/>
  <c r="G113" i="1"/>
  <c r="G112" i="1"/>
  <c r="G107" i="1"/>
  <c r="G111" i="1"/>
  <c r="G110" i="1"/>
  <c r="G109" i="1"/>
  <c r="G108" i="1"/>
  <c r="G91" i="1"/>
  <c r="G190" i="1" l="1"/>
  <c r="G189" i="1"/>
  <c r="G186" i="1"/>
  <c r="G187" i="1"/>
  <c r="G185" i="1"/>
  <c r="G183" i="1"/>
  <c r="G181" i="1"/>
  <c r="G173" i="1"/>
  <c r="G174" i="1"/>
  <c r="G175" i="1"/>
  <c r="G176" i="1"/>
  <c r="G177" i="1"/>
  <c r="G178" i="1"/>
  <c r="G17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59" i="1"/>
  <c r="G153" i="1"/>
  <c r="G154" i="1"/>
  <c r="G155" i="1"/>
  <c r="G156" i="1"/>
  <c r="G142" i="1"/>
  <c r="G143" i="1"/>
  <c r="G144" i="1"/>
  <c r="G145" i="1"/>
  <c r="G146" i="1"/>
  <c r="G147" i="1"/>
  <c r="G148" i="1"/>
  <c r="G149" i="1"/>
  <c r="G150" i="1"/>
  <c r="G151" i="1"/>
  <c r="G152" i="1"/>
  <c r="G135" i="1"/>
  <c r="G136" i="1"/>
  <c r="G137" i="1"/>
  <c r="G138" i="1"/>
  <c r="G139" i="1"/>
  <c r="G140" i="1"/>
  <c r="G141" i="1"/>
  <c r="G134" i="1"/>
  <c r="G126" i="1"/>
  <c r="G128" i="1"/>
  <c r="G130" i="1"/>
  <c r="G129" i="1"/>
  <c r="G131" i="1"/>
  <c r="G125" i="1"/>
  <c r="G120" i="1"/>
  <c r="G121" i="1"/>
  <c r="G122" i="1"/>
  <c r="G123" i="1"/>
  <c r="G119" i="1"/>
  <c r="G117" i="1"/>
  <c r="G90" i="1"/>
  <c r="G92" i="1"/>
  <c r="G93" i="1"/>
  <c r="G94" i="1"/>
  <c r="G96" i="1"/>
  <c r="G95" i="1"/>
  <c r="G97" i="1"/>
  <c r="G101" i="1"/>
  <c r="G98" i="1"/>
  <c r="G102" i="1"/>
  <c r="G103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3" i="1"/>
  <c r="G54" i="1"/>
  <c r="G55" i="1"/>
  <c r="G56" i="1"/>
  <c r="G57" i="1"/>
  <c r="G58" i="1"/>
  <c r="G59" i="1"/>
  <c r="G60" i="1"/>
  <c r="G61" i="1"/>
  <c r="G62" i="1"/>
  <c r="G52" i="1"/>
  <c r="G44" i="1"/>
  <c r="G45" i="1"/>
  <c r="G46" i="1"/>
  <c r="G47" i="1"/>
  <c r="G48" i="1"/>
  <c r="G49" i="1"/>
  <c r="G50" i="1"/>
  <c r="G43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6" i="1"/>
  <c r="G24" i="1"/>
  <c r="G23" i="1"/>
  <c r="G14" i="1"/>
  <c r="G15" i="1"/>
  <c r="G13" i="1"/>
  <c r="G11" i="1"/>
  <c r="G8" i="1"/>
  <c r="G6" i="1"/>
  <c r="G7" i="1"/>
  <c r="G9" i="1"/>
  <c r="G5" i="1"/>
  <c r="G18" i="1"/>
  <c r="G19" i="1"/>
  <c r="G20" i="1"/>
  <c r="G21" i="1"/>
  <c r="G1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D:\DWG\2013\ZS Čimice Nehonský\00013-00011 - Libčická gastro.xls" odcFile="C:\Users\Tomas\Documents\Zdroje dat\00013-00011 - Libčická gastro '00013-00011$'.odc" keepAlive="1" name="00013-00011 - Libčická gastro '00013-00011$'" type="5" refreshedVersion="0" new="1" background="1">
    <dbPr connection="Provider=Microsoft.ACE.OLEDB.12.0;Password=&quot;&quot;;User ID=Admin;Data Source=D:\DWG\2013\ZS Čimice Nehonský\00013-00011 - Libčická gastro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00013-00011$'" commandType="3"/>
  </connection>
  <connection id="2" xr16:uid="{00000000-0015-0000-FFFF-FFFF01000000}" name="00013-00015-1PP" type="6" refreshedVersion="0" background="1">
    <textPr codePage="65001" sourceFile="D:\DWG\2013\ZS Čimice Nehonský\00013-00015-1PP.csv" decimal="," thousands="." tab="0">
      <textFields>
        <textField/>
      </textFields>
    </textPr>
  </connection>
  <connection id="3" xr16:uid="{00000000-0015-0000-FFFF-FFFF02000000}" name="00013-00015-1PP1" type="6" refreshedVersion="4" background="1">
    <textPr codePage="65001" sourceFile="D:\DWG\2013\ZS Čimice Nehonský\00013-00015-1PP.csv" decimal="," thousands=".">
      <textFields>
        <textField/>
      </textFields>
    </textPr>
  </connection>
  <connection id="4" xr16:uid="{00000000-0015-0000-FFFF-FFFF03000000}" name="00013-00015-1PP2" type="6" refreshedVersion="4" background="1" saveData="1">
    <textPr codePage="65001" sourceFile="D:\DWG\2013\ZS Čimice Nehonský\00013-00015-1PP.csv" decimal="," thousands="." tab="0" semicolon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<sst xmlns="http://schemas.openxmlformats.org/spreadsheetml/2006/main" count="786" uniqueCount="443">
  <si>
    <t>Popis</t>
  </si>
  <si>
    <t>Příkon celkový (kW)</t>
  </si>
  <si>
    <t>Poznámka</t>
  </si>
  <si>
    <t>Odpad</t>
  </si>
  <si>
    <t>Ks / Kpl</t>
  </si>
  <si>
    <t>Č. poz.</t>
  </si>
  <si>
    <t>10</t>
  </si>
  <si>
    <t>1.PP</t>
  </si>
  <si>
    <t>01</t>
  </si>
  <si>
    <t>02</t>
  </si>
  <si>
    <t>03</t>
  </si>
  <si>
    <t>04</t>
  </si>
  <si>
    <t>05</t>
  </si>
  <si>
    <t>06</t>
  </si>
  <si>
    <t>Sprcha předoplachová nástěnná</t>
  </si>
  <si>
    <t>DN50</t>
  </si>
  <si>
    <t>DN15</t>
  </si>
  <si>
    <t>DN100</t>
  </si>
  <si>
    <t>Regál nerezový čtyřroštový</t>
  </si>
  <si>
    <t>Pracovní stůl policový</t>
  </si>
  <si>
    <t>Vybavení místnosti</t>
  </si>
  <si>
    <t>zajistí stavba</t>
  </si>
  <si>
    <t>Pojízdný pracovní stolek policový</t>
  </si>
  <si>
    <t>Regál nerezový do chladicích boxů</t>
  </si>
  <si>
    <t>Regál skladový, pozink</t>
  </si>
  <si>
    <t>Paleta plastová</t>
  </si>
  <si>
    <t>07</t>
  </si>
  <si>
    <t>08</t>
  </si>
  <si>
    <t>Vozík na zeleninu vanový GN 2/1</t>
  </si>
  <si>
    <t>09</t>
  </si>
  <si>
    <t>11</t>
  </si>
  <si>
    <t>12</t>
  </si>
  <si>
    <t>13</t>
  </si>
  <si>
    <t>14</t>
  </si>
  <si>
    <t>15</t>
  </si>
  <si>
    <t>16</t>
  </si>
  <si>
    <t>Police dvoupatrová</t>
  </si>
  <si>
    <t>Odpadní nádoba pojízdná 50 l, CNS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</si>
  <si>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</si>
  <si>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</si>
  <si>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</si>
  <si>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</si>
  <si>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</si>
  <si>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</si>
  <si>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</si>
  <si>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</si>
  <si>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</si>
  <si>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</si>
  <si>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</si>
  <si>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</si>
  <si>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</si>
  <si>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</si>
  <si>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</si>
  <si>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</si>
  <si>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</si>
  <si>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</si>
  <si>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</si>
  <si>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</si>
  <si>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</si>
  <si>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Pracovní stůl dvoupolicový</t>
  </si>
  <si>
    <t>Umyvadlo nerez se stojánkovou směšovací baterií a sifonem</t>
  </si>
  <si>
    <t>Škrabka brambor, nerezové provedení, náplň min. 40 kg, vč. lapače slupek a škrobu</t>
  </si>
  <si>
    <t>Pracovní stůl dvoupolicový s nierolenovou deskou</t>
  </si>
  <si>
    <t>Pojízdný pracovní stolek s vodítky na GN 1/1</t>
  </si>
  <si>
    <t>Podlahový nerezový žlab s roštem vč. sifonu</t>
  </si>
  <si>
    <t>Sanitační hadice 20 m, samonavíjecí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</si>
  <si>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</si>
  <si>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</si>
  <si>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</si>
  <si>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</si>
  <si>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</si>
  <si>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</si>
  <si>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</si>
  <si>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</si>
  <si>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</si>
  <si>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</si>
  <si>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</si>
  <si>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</si>
  <si>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Sprcha tlaková předoplachová stolní s ramínkem, délka hadice 1100 mm</t>
  </si>
  <si>
    <t>1.NP</t>
  </si>
  <si>
    <t>Třídicí stůl</t>
  </si>
  <si>
    <t>Nástavba na výdejní linku jednoduchá, bez čelního skla</t>
  </si>
  <si>
    <t>Regál nerezový čtyřpolicový</t>
  </si>
  <si>
    <t>Police na koše do myčky</t>
  </si>
  <si>
    <t>Mrazicí truhla 280 l</t>
  </si>
  <si>
    <t>Mixer-kutr stolní, objem 17,5 l, vč. mobilního nerezového podstavce</t>
  </si>
  <si>
    <t>Kombinovaný mlýnek/naklepávač masa, výkon mlýnku 150 kg/h</t>
  </si>
  <si>
    <t>Blixer vč. 5,5 l nerez nádoby, 2 rychlosti 1500/3000 ot./min + pulzní chod</t>
  </si>
  <si>
    <t>Kombinovaná výlevka s umyvadlem nerezová s vyklápěcím roštem a baterií, nerez</t>
  </si>
  <si>
    <t>Nářezový stroj vertikální (vodorovný řezný stůl), prům. nože 300 mm, integrované brusné zařízení</t>
  </si>
  <si>
    <t>Míchačka salátů (masa), celonerezové provedení, kapacita 80 l, max. 55 kg zpracovávané suroviny, výklopná mísa</t>
  </si>
  <si>
    <t>Kráječ zeleniny stolní, nerezová kulatá násypka, hloubka GN až 200 mm, 340 ot./min + pulzní chod</t>
  </si>
  <si>
    <t>Kráječ chleba a knedlíků + kompletní příslušenství</t>
  </si>
  <si>
    <t>Univerzální šlehací a míchací stroj 60 l, vč. 30 a 60 l kotlíku, vozíku pod kotlík, hnětacího háku, míchače a šlehací metly</t>
  </si>
  <si>
    <t>Změkčovač vody automatický (pro všechna gastronomická zařízení, která vyžadují změkčenou vodu)</t>
  </si>
  <si>
    <t>Vozík na talíře dvoutubusový, kapacita: 120 talířů, regulace teploty ohřevu v rozmezí od +30 °C do +110 °C</t>
  </si>
  <si>
    <t>Banketový vozík vyhřívaný se vsuny pro GN 2/1, 1/1; teplotní rozsah: +30 °C až +90 °C</t>
  </si>
  <si>
    <t>Baterie stolní s pákovým ovládáním, nerezové provedení, otočné ramínko</t>
  </si>
  <si>
    <t>230 V (kW)</t>
  </si>
  <si>
    <t>400 V (kW)</t>
  </si>
  <si>
    <t>Baterie stolní s pákovým ovládáním, nerezové provedení, otočné ramínko</t>
  </si>
  <si>
    <t>Pojízdný stojan na příbory a podnosy, s krytem z plexiskla na příbory a policí pro ukládání podnosů</t>
  </si>
  <si>
    <t>Třípatrová chlazená vitrína samoobslužná, otevřená, s přefukováním</t>
  </si>
  <si>
    <t>Termos k čajovaru 20 l, vyhřívaný</t>
  </si>
  <si>
    <t>Myčka na nádobí podstolová s oplachovým čerpadlem, odpadní čerpadlo, zabudovaný kontinuální změkčovač vody, vč. dávkovače oplach. prostředku</t>
  </si>
  <si>
    <t>Pojízdný stojan na tácy, prostor pro uložení 24 ks táců</t>
  </si>
  <si>
    <t>Neobsazeno</t>
  </si>
  <si>
    <t>DN20</t>
  </si>
  <si>
    <t>32A</t>
  </si>
  <si>
    <t>33A</t>
  </si>
  <si>
    <t>Výdejní stůl skříňkový se zabudovanou odkapničkou pod výrobník čaje. V desce prohlubeň o velikosti výrobníku čaje poz. č. 17. Prohlubeň bude hluboká dle výšky podstavce výrobníku. CNS sokl</t>
  </si>
  <si>
    <t>Výdejní stůl se zabudovaným zásobníkem na koše a misky se zabudovanou odkapničkou pod termos, CNS sokl</t>
  </si>
  <si>
    <t>Výdejní stůl skříňkový, CNS sokl</t>
  </si>
  <si>
    <t>Výdejní stůl pod vitrínu skříňkový, CNS sokl</t>
  </si>
  <si>
    <t>Výdejní stůl s vestavným vyhřívaným zásobníkem na talíře Ø 320 mm, CNS sokl</t>
  </si>
  <si>
    <t>Výdejní stůl se zabudovaným zásobníkem na koše a misky, CNS sokl</t>
  </si>
  <si>
    <t>01A</t>
  </si>
  <si>
    <t>Skříňka nástěnná uzavřená</t>
  </si>
  <si>
    <t>Odkládací plocha kotvená do stěn</t>
  </si>
  <si>
    <t>Výdejní plocha kotvená do stěn</t>
  </si>
  <si>
    <t>50</t>
  </si>
  <si>
    <t>Kompenzační zákryt varných zařízení č. 47 a 48</t>
  </si>
  <si>
    <t>51</t>
  </si>
  <si>
    <t>52</t>
  </si>
  <si>
    <t>53</t>
  </si>
  <si>
    <t>54</t>
  </si>
  <si>
    <t>Pracovní stůl ve varném bloku</t>
  </si>
  <si>
    <t>Středový kryt mezi varnými aparáty rozdělený na 2 kusy</t>
  </si>
  <si>
    <t>Plyn (kW)</t>
  </si>
  <si>
    <t>Plyn dim.</t>
  </si>
  <si>
    <t>Voda st.</t>
  </si>
  <si>
    <t>Voda tep.</t>
  </si>
  <si>
    <t>Voda st. změkčená</t>
  </si>
  <si>
    <t>Sklopná pánev plynová, 89 l; vč. noh 150 mm</t>
  </si>
  <si>
    <t>Pracovní stůl ve varném bloku, celonerezová konstrukce; vč. noh 150 mm</t>
  </si>
  <si>
    <t>Neutrální modul ve varném bloku s úložným prostorem, nerez; vč. noh 150 mm</t>
  </si>
  <si>
    <t>55</t>
  </si>
  <si>
    <t>56</t>
  </si>
  <si>
    <t>57</t>
  </si>
  <si>
    <t>58</t>
  </si>
  <si>
    <t>dle výkresu</t>
  </si>
  <si>
    <t>Sporák indukční čtyřzónový; vč. noh 150 mm</t>
  </si>
  <si>
    <t>El. sklopná tlaková multifunkční pánev s elektronickou regulací „Touch Screen“, 130 l; vč. noh 150 mm; kapacita 3× GN 1/1</t>
  </si>
  <si>
    <t>Varný výklopný kotel elektrický s nepřímým ohřevem, 165 l; vč. noh 150 mm</t>
  </si>
  <si>
    <t>Myčka provozního nádobí s rekuperací; s bočním plněním; s čerpadlem na odpadní vodu; vč. dávkovače čis. prostředku; koš vysouvací do obou boků stroje; výkon: až 30 košů/h</t>
  </si>
  <si>
    <t xml:space="preserve">Pásový mycí automat P&gt;L s rekuperací, kapacita: 2800 talířů/h, </t>
  </si>
  <si>
    <t>DN70</t>
  </si>
  <si>
    <t>Varný kotel plynový, objem 150 l; vč. noh 150 mm</t>
  </si>
  <si>
    <t>Varný kotel plynový, objem 300 l; vč. noh 150 mm</t>
  </si>
  <si>
    <t>Rozměry (Š × H × V) (mm)</t>
  </si>
  <si>
    <t>1500 × 700 × 900</t>
  </si>
  <si>
    <t>200 × 340 × 1080</t>
  </si>
  <si>
    <t>1000 × 300 × 200</t>
  </si>
  <si>
    <t>1400 × 500 × 1800</t>
  </si>
  <si>
    <t>2000 × 700 × 900</t>
  </si>
  <si>
    <t>656 × 747 × 900</t>
  </si>
  <si>
    <t>1890 × 3200 × 2150</t>
  </si>
  <si>
    <t>1500 × 400 × 1800</t>
  </si>
  <si>
    <t>1300 × 400 × 1800</t>
  </si>
  <si>
    <t>1810 × 3200 × 2150</t>
  </si>
  <si>
    <t>300 × 300 × 200</t>
  </si>
  <si>
    <t>1200 × 800</t>
  </si>
  <si>
    <t>416 × 680 × 1293</t>
  </si>
  <si>
    <t>1600 × 700 × 900</t>
  </si>
  <si>
    <t>500 × 700 × 900</t>
  </si>
  <si>
    <t>700 × 350</t>
  </si>
  <si>
    <t>1700 × 350</t>
  </si>
  <si>
    <t>255 × 675 × 520</t>
  </si>
  <si>
    <t>1500 × 350</t>
  </si>
  <si>
    <t>470 × 370 × 225</t>
  </si>
  <si>
    <t>1800 × 700 × 900</t>
  </si>
  <si>
    <t>800 × 880 × 1000</t>
  </si>
  <si>
    <t>735 × 610 × 600</t>
  </si>
  <si>
    <t>1400 × 300 × 200</t>
  </si>
  <si>
    <t>280 × 350 × 500</t>
  </si>
  <si>
    <t>1000 × 700 × 900</t>
  </si>
  <si>
    <t>1200 × 700 × 900</t>
  </si>
  <si>
    <t>600 × 600 × 630</t>
  </si>
  <si>
    <t>570 × 1070 × 1140</t>
  </si>
  <si>
    <t>900 × 900 × 1800</t>
  </si>
  <si>
    <t>810 × 617 × 900</t>
  </si>
  <si>
    <t>1300 × 700 × 900</t>
  </si>
  <si>
    <t>1300 × 350</t>
  </si>
  <si>
    <t>1000 × 820 × 1945</t>
  </si>
  <si>
    <t>800 × 400 × 200</t>
  </si>
  <si>
    <t>1940 × 450 × 900</t>
  </si>
  <si>
    <t>450 × 920 × 900</t>
  </si>
  <si>
    <t>900 × 920 × 900</t>
  </si>
  <si>
    <t>1200 × 900 × 900</t>
  </si>
  <si>
    <t>1200 × 500 × 200</t>
  </si>
  <si>
    <t>1650 × 920 × 900</t>
  </si>
  <si>
    <t>4235 × 100 × 900</t>
  </si>
  <si>
    <t>2300 × 400 × 200</t>
  </si>
  <si>
    <t>1350 × 1050 × 900</t>
  </si>
  <si>
    <t>3150 × 150 × 900</t>
  </si>
  <si>
    <t>1800 × 400 × 200</t>
  </si>
  <si>
    <t>1500 × 875 × 900</t>
  </si>
  <si>
    <t>1800 × 500 × 900</t>
  </si>
  <si>
    <t>1350 × 500 × 900</t>
  </si>
  <si>
    <t>1900 × 300 × 200</t>
  </si>
  <si>
    <t>1447 × 936 × 1984</t>
  </si>
  <si>
    <t>700 × 580 × 1640</t>
  </si>
  <si>
    <t>4850 × 990 × 2150</t>
  </si>
  <si>
    <t>1600 × 300 × 200</t>
  </si>
  <si>
    <t>985 × 480 × 900</t>
  </si>
  <si>
    <t>752 × 630 × 1277</t>
  </si>
  <si>
    <t>700 × 700 × 900</t>
  </si>
  <si>
    <t>800 × 700 × 900</t>
  </si>
  <si>
    <t>7000 × 300</t>
  </si>
  <si>
    <t>14000 × 350</t>
  </si>
  <si>
    <t>450 × 300 × 600</t>
  </si>
  <si>
    <t>747 × 656 × 900</t>
  </si>
  <si>
    <t>600 × 700 × 900</t>
  </si>
  <si>
    <t>600 × 300 × 200</t>
  </si>
  <si>
    <t>1000 × 350 × 600</t>
  </si>
  <si>
    <t>1200 × 350</t>
  </si>
  <si>
    <t>1100 × 670 × 900</t>
  </si>
  <si>
    <t>1050 × 670 × 900</t>
  </si>
  <si>
    <t>1000 × 500 × 200</t>
  </si>
  <si>
    <t>2000 × 1600 × 2150</t>
  </si>
  <si>
    <t>1000 × 800 × 80</t>
  </si>
  <si>
    <t>Výdejní stůl s vestavným vyhřívaným zásobníkem na talíře Ø 320 mm, CNS sokl</t>
  </si>
  <si>
    <t>Mycí stůl s dřezem 1000 × 500 mm, policový</t>
  </si>
  <si>
    <t>Mycí stůl s dvoudřezem 500 × 500 mm vlevo, se zásuvkovým blokem vpravo</t>
  </si>
  <si>
    <t>Řeznický špalek dřevěný s podstavcem, rozměr vrchní dřevěné desky 500 × 700 × 200 mm</t>
  </si>
  <si>
    <t>Váha stolní 15 kg, rozměr vážicí plochy 280 × 293 mm</t>
  </si>
  <si>
    <t>Mycí stůl s dřezem 400 × 400 mm vpravo s umývátkem na ruce, policový, s prostorem pro podstolovou lednici vlevo</t>
  </si>
  <si>
    <t>Mycí stůl s dvoudřezem 600 × 500 mm vlevo, s prolisovanou deskou</t>
  </si>
  <si>
    <t>Mycí stůl s dřezem 500 × 500 mm vpravo, se zásuvkovým blokem vlevo</t>
  </si>
  <si>
    <t>Mycí stůl s dřezem 500 × 500 mm vlevo, se zásuvkovým blokem vpravo</t>
  </si>
  <si>
    <t>Konvektomat elektrický 20× GN 1/1 vč. zavážecího vozíku a pokrmové sondy</t>
  </si>
  <si>
    <t>Fritéza elektrická 1× 15 l; vč. noh 150 mm a podestavby s dvířky</t>
  </si>
  <si>
    <t>Ohřívací stůl s vyhřívanou vodní lázní 2× GN 1/1 a otevřeným spodním prostorem, pevný přívod vody a odpadu s ovládací šachtou vpravo, CNS sokl</t>
  </si>
  <si>
    <t>Ohřívací stůl s vyhřívanou vodní lázní 4× GN 1/1 a otevřeným spodním prostorem, pevný přívod vody a odpadu s ovládací šachtou vpravo,
CNS sokl</t>
  </si>
  <si>
    <t>Ohřívací stůl s vyhřívanou vodní lázní 4× GN 1/1 a otevřeným spodním prostorem, pevný přívod vody a odpadu s ovládací šachtou vpravo, CNS sokl</t>
  </si>
  <si>
    <t>Ohřívací stůl s vyhřívanou vodní lázní 4× GN 1/1 a otevřeným spodním prostorem, pevný přívod vody a odpadu s ovládací šachtou vpravo, CNS sokl</t>
  </si>
  <si>
    <t>Vířič na nápoje, 3× 6 l</t>
  </si>
  <si>
    <t>Výrobník čaje a nápojů 2× 20 l, vč. 2 ks termosů 20 l a filtrů na čaj</t>
  </si>
  <si>
    <t>Mycí stůl s dřezem 400 × 400 mm</t>
  </si>
  <si>
    <t>Blixer 5,5l vč. integrované stěrky, zoubkovaného nože a 5,5l nerezové nádoby</t>
  </si>
  <si>
    <t>Ohřívací stůl s vyhřívanou vodní lázní 3× GN 1/1 a otevřeným spodním prostorem, pevný přívod vody a odpadu s ovládací šachtou vpravo</t>
  </si>
  <si>
    <t>Mycí stůl s dřezem 400 × 400 mm vlevo</t>
  </si>
  <si>
    <t>Váha příjmová 300 kg, rozměr můstku 1000 × 800 mm, konstrukce ocel, včetně ověření</t>
  </si>
  <si>
    <t>835 × 500 × 900</t>
  </si>
  <si>
    <t>1950 × 700 × 900</t>
  </si>
  <si>
    <t>1300 × 400 × 200</t>
  </si>
  <si>
    <t>Regál nerezový tříroštový s prostorem vespod pro jednotku rozdělovače podlahového topení</t>
  </si>
  <si>
    <t>Třídicí stůl s dřezem vpravo a 2 otvory pro shoz odpadků vlevo</t>
  </si>
  <si>
    <t>El. třítroubová pec, rozpětí teplot: 50–280 °C</t>
  </si>
  <si>
    <t>Chladicí skříň −2 °C / +10 °C – 630 l</t>
  </si>
  <si>
    <t>Chladicí skříň −2 °C / +10 °C – 630 l</t>
  </si>
  <si>
    <t>Chladicí skříň +2 °C / +10 °C – 160 l podstolová, nerez dveře plné</t>
  </si>
  <si>
    <t>Univerzální velkokapacitní kráječ zeleniny, kapacita 100–1000 kg/h, 2 rychlosti + pulzní chod</t>
  </si>
  <si>
    <t>073 – DENNÍ MÍSTNOST</t>
  </si>
  <si>
    <t>074 – MYTÍ PROVOZNÍHO NÁDOBÍ</t>
  </si>
  <si>
    <t>075 – MYTÍ STOLNÍHO NÁDOBÍ</t>
  </si>
  <si>
    <t>076 – VÝDEJ JÍDEL</t>
  </si>
  <si>
    <t>151 – PŘÍPRAVNA/VÝDEJ</t>
  </si>
  <si>
    <t>169 – ŠATNA ŽENY</t>
  </si>
  <si>
    <t>171 – ŠATNA MUŽI</t>
  </si>
  <si>
    <t>179 – SKLAD ODPADU</t>
  </si>
  <si>
    <t>180 – PŘÍJEM ZBOŽÍ</t>
  </si>
  <si>
    <t>Indikátor – vyhodnocovacího zařízení k váze k montáži na stěnu</t>
  </si>
  <si>
    <t>061 – PLNĚNÍ TRANSPORTNÍCH NÁDOB</t>
  </si>
  <si>
    <t>062 – KANCELÁŘ</t>
  </si>
  <si>
    <t>065 – LEDNICOVÝ SKLAD</t>
  </si>
  <si>
    <t>067 – CHLADICÍ BOXY</t>
  </si>
  <si>
    <t>068 – SUCHÝ SKLAD</t>
  </si>
  <si>
    <t>069 – PŘÍPRAVNA MASA A VAJEC</t>
  </si>
  <si>
    <t>070 – HRUBÁ PŘÍPRAVNA ZELENINY</t>
  </si>
  <si>
    <t>072 – VARNA</t>
  </si>
  <si>
    <t>Odpadní nádoba pojízdná 50l, CNS</t>
  </si>
  <si>
    <t>Cena celkem (Kč)</t>
  </si>
  <si>
    <t>Cena/ks (Kč)</t>
  </si>
  <si>
    <t>908 × 999 × 725</t>
  </si>
  <si>
    <t>710 × 830 × 2080</t>
  </si>
  <si>
    <t>1000 × 450 × 2000</t>
  </si>
  <si>
    <t>Regál skladový, čtyřpolicový</t>
  </si>
  <si>
    <t>600 × 630 × 830</t>
  </si>
  <si>
    <t>1745 × 700 × 900</t>
  </si>
  <si>
    <t>600 × 570 × 420</t>
  </si>
  <si>
    <t>462 × 770 × 1353</t>
  </si>
  <si>
    <t>Chlazený stůl −2 °C / +10 °C pro GN 1/1 – 420 l, trojkřídlová nerez dvířka plná, pracovní deska se zadním lemem 100 mm</t>
  </si>
  <si>
    <t>Chlazený stůl −2 °C / +10 °C pro GN 1/1 – 290 l, dvoukřídlová nerez dvířka plná, pracovní deska se zadním lemem 100 mm</t>
  </si>
  <si>
    <t>360 × 340 × 690</t>
  </si>
  <si>
    <t>1200 × 920 × 900</t>
  </si>
  <si>
    <t>45.a</t>
  </si>
  <si>
    <t>45.b</t>
  </si>
  <si>
    <t>1940 × 750</t>
  </si>
  <si>
    <t>19000 × 10 × 150</t>
  </si>
  <si>
    <t>Boční celoplošný zákryt varného bloku, nerez</t>
  </si>
  <si>
    <t>Sokl varného bloku, nerez</t>
  </si>
  <si>
    <t>1800 × 920 × 900</t>
  </si>
  <si>
    <t>49.a</t>
  </si>
  <si>
    <t>49.b</t>
  </si>
  <si>
    <t>1070 × 750</t>
  </si>
  <si>
    <t>10000 × 10 × 150</t>
  </si>
  <si>
    <t>Mycí stůl otevřený s roštem 1 ×  dřez 1000 × 500 × 300 mm</t>
  </si>
  <si>
    <t>Pojezd na plata trubkový, 1× lomený</t>
  </si>
  <si>
    <t>1130 × 622 × 720</t>
  </si>
  <si>
    <t>1015 × 500 × 890</t>
  </si>
  <si>
    <t>850 × 795 × 1655</t>
  </si>
  <si>
    <t>1000 × 400 × 2000</t>
  </si>
  <si>
    <t>1330 × 700 × 900</t>
  </si>
  <si>
    <t>600 × 600 × 820</t>
  </si>
  <si>
    <t xml:space="preserve">Doprava </t>
  </si>
  <si>
    <t>Montáž</t>
  </si>
  <si>
    <t>CENA CELKEM BEZ DPH</t>
  </si>
  <si>
    <t>Podrobnosti zařízení uvedených v následující specifikaci jsou popsány v projektové dokumentaci gastro.</t>
  </si>
  <si>
    <t>Chladicí místnost bez podlahy 0 °C / +10 °C, vč. chladicího agregátu – 1740 × 3050 mm</t>
  </si>
  <si>
    <t>Chladicí místnost bez podlahy 0 °C / +10 °C, vč. chladicího agregátu – 1735 × 3050 mm</t>
  </si>
  <si>
    <t>Chladicí místnost bez podlahy 0 °C / +10 °C, vč. chladicího agregátu – 1850 × 1450 mm</t>
  </si>
  <si>
    <t xml:space="preserve">  Městská nemocnice Duchcov</t>
  </si>
  <si>
    <t>REKAPITULACE</t>
  </si>
  <si>
    <t>CENA</t>
  </si>
  <si>
    <t>cena za soubor</t>
  </si>
  <si>
    <t>GASTRO</t>
  </si>
  <si>
    <t>CELKEM</t>
  </si>
  <si>
    <t>SO 02</t>
  </si>
  <si>
    <t xml:space="preserve">    ÚPRAVY STÁVAJÍCÍHO VODOVODU</t>
  </si>
  <si>
    <t>SO 03</t>
  </si>
  <si>
    <t>PŘÍPOJKA SPLAŠKOVÉ KANALIZACE</t>
  </si>
  <si>
    <t>SO 04</t>
  </si>
  <si>
    <t>VODOVODNÍ PŘÍPOJKA</t>
  </si>
  <si>
    <t>SO 07</t>
  </si>
  <si>
    <t>ZPEVNĚNÉ PLOCHY, VJEZD, DZ</t>
  </si>
  <si>
    <t>SO 08</t>
  </si>
  <si>
    <t>ZAHRADNÍ ÚPRAVY</t>
  </si>
  <si>
    <t>SO 09</t>
  </si>
  <si>
    <t>OPLOCENÍ</t>
  </si>
  <si>
    <t>Venkovní objekty - celkem</t>
  </si>
  <si>
    <t>NABÍDKOVÁ CENA bez DPH</t>
  </si>
  <si>
    <t>DPH 21%</t>
  </si>
  <si>
    <t>NABÍDKOVÁ CENA vč. 21% DPH</t>
  </si>
  <si>
    <t>ZŠ Lyčkovo náměstí, Praha 8</t>
  </si>
  <si>
    <t>HACCP</t>
  </si>
  <si>
    <t>MaR</t>
  </si>
  <si>
    <t xml:space="preserve">Rekapitulace nabídky celková </t>
  </si>
  <si>
    <t>Pol.</t>
  </si>
  <si>
    <t>Kód</t>
  </si>
  <si>
    <t>Název</t>
  </si>
  <si>
    <t>Počet</t>
  </si>
  <si>
    <t>Cena/jedn. (v Kč)</t>
  </si>
  <si>
    <t>DPH</t>
  </si>
  <si>
    <t>Celková cena bez DPH (v Kč)</t>
  </si>
  <si>
    <t>DPH (v Kč)</t>
  </si>
  <si>
    <t>Celková cena s DPH (v Kč)</t>
  </si>
  <si>
    <t>POŘ</t>
  </si>
  <si>
    <t>Provozně organizační řád</t>
  </si>
  <si>
    <t>HGS</t>
  </si>
  <si>
    <t>Počítačový program HASAP Gastro Software</t>
  </si>
  <si>
    <t xml:space="preserve"> - instalace</t>
  </si>
  <si>
    <t xml:space="preserve"> - licence</t>
  </si>
  <si>
    <t xml:space="preserve"> - doprovodné programové úpravy</t>
  </si>
  <si>
    <t>Zavedení systému HACCP - instalace programu HGS, SW úpravy, definice SW a trénink zaměstnanců v rozsahu</t>
  </si>
  <si>
    <t>AUD</t>
  </si>
  <si>
    <t>Audit do 3 měsíců od zavedení systémů</t>
  </si>
  <si>
    <t xml:space="preserve">Zavedení systému HACCP celkem </t>
  </si>
  <si>
    <t>TB</t>
  </si>
  <si>
    <t>QiTB:Prostorové čidlo teploty. -55…125°C do chladicích boxů</t>
  </si>
  <si>
    <t>TV</t>
  </si>
  <si>
    <t>QiTV: prostorové čidlo teploty a vlhkosti</t>
  </si>
  <si>
    <t>TC</t>
  </si>
  <si>
    <t xml:space="preserve">QiTC: Čidlo teploty pro montáž do zařízení </t>
  </si>
  <si>
    <t>S3</t>
  </si>
  <si>
    <t>Vpichová teplotní sonda jednoduchá -55…260°C</t>
  </si>
  <si>
    <t>R1</t>
  </si>
  <si>
    <t>Převodník pT100/RS485</t>
  </si>
  <si>
    <t>R3</t>
  </si>
  <si>
    <t>Převodník RS485/RS232</t>
  </si>
  <si>
    <t>M2</t>
  </si>
  <si>
    <t>Montážní skříň na stěnu s watchdogem</t>
  </si>
  <si>
    <t>TG8</t>
  </si>
  <si>
    <t>Teplotní čidlo pT100 -55….200°C</t>
  </si>
  <si>
    <t>TR5</t>
  </si>
  <si>
    <t>Teplotní čidlo pT100 -55….400°C</t>
  </si>
  <si>
    <t>Z1000</t>
  </si>
  <si>
    <t>Napájecí zdroj 12V/1A</t>
  </si>
  <si>
    <t>Z200</t>
  </si>
  <si>
    <t>Napájecí zdroj 12VDC</t>
  </si>
  <si>
    <t>Celkem materiál</t>
  </si>
  <si>
    <t>TBI</t>
  </si>
  <si>
    <t>montáž čidla QiTB</t>
  </si>
  <si>
    <t>TVI</t>
  </si>
  <si>
    <t>Montáž čidla QiTV</t>
  </si>
  <si>
    <t>TCI</t>
  </si>
  <si>
    <t>Montáž čidla QiTC (do chl. skříně, do vozíku, výdejního pultu)</t>
  </si>
  <si>
    <t>SI</t>
  </si>
  <si>
    <t>Montáž  PT sondy do zařízení</t>
  </si>
  <si>
    <t>R1I</t>
  </si>
  <si>
    <t>Montáž  převodníku R1 do zařízení</t>
  </si>
  <si>
    <t>M2I</t>
  </si>
  <si>
    <t>Montáž skříně M2</t>
  </si>
  <si>
    <t>Celkem montáž</t>
  </si>
  <si>
    <t>QMW</t>
  </si>
  <si>
    <t>QiMonWeb (webové rozhraní pro QiMonitor)</t>
  </si>
  <si>
    <t>QIM</t>
  </si>
  <si>
    <t>QiMonitor</t>
  </si>
  <si>
    <t>LQI</t>
  </si>
  <si>
    <t>Licence pro připojení QiTx, R1, RTR (Kč/ks)</t>
  </si>
  <si>
    <t>SWI</t>
  </si>
  <si>
    <t>Instalace software, nastavení , oživení</t>
  </si>
  <si>
    <t>Celkem software</t>
  </si>
  <si>
    <t>PRO</t>
  </si>
  <si>
    <t>Projekt skutečného provedení</t>
  </si>
  <si>
    <t>Celkem projekt skutečného provedení</t>
  </si>
  <si>
    <t>DFP</t>
  </si>
  <si>
    <t>Vpichový teploměr DFP450W</t>
  </si>
  <si>
    <t>HACCP manager 37100, kit</t>
  </si>
  <si>
    <t>Celkem ruční a přenosná měřidla</t>
  </si>
  <si>
    <t xml:space="preserve">PC </t>
  </si>
  <si>
    <t>Pracovní stanice PC, 19"LCD, Inkoustová tiskárna</t>
  </si>
  <si>
    <t>GSM</t>
  </si>
  <si>
    <t>GSM/GPRS adaptér, USB</t>
  </si>
  <si>
    <t>Celkem PC</t>
  </si>
  <si>
    <t>KABELOVÉ ROZVODY NEJSOU SOUČÁSTÍ VÝKAZU VÝMĚR, JSOU SOUČÁSTÍ STAVBY.</t>
  </si>
  <si>
    <t>Cena/jedn.</t>
  </si>
  <si>
    <t>Celková cena bez DPH</t>
  </si>
  <si>
    <t>Celková cena s DPH</t>
  </si>
  <si>
    <t>ZE5000</t>
  </si>
  <si>
    <t>Sicotronic - inteligentní systém řízení energie - centrální jednotka 5000</t>
  </si>
  <si>
    <t>EAM-N</t>
  </si>
  <si>
    <t>BUS modul pro dva elektrotermické obvody (sleduje stav spotřebiče + spínání pomocí kontaktu relé)</t>
  </si>
  <si>
    <t>SVEBUS</t>
  </si>
  <si>
    <t>Napájecí zdroj SVEBUS 60-12</t>
  </si>
  <si>
    <t>GW-ASL</t>
  </si>
  <si>
    <t>LON Modul pro omezení výkonu, alarm/chyba, větrání</t>
  </si>
  <si>
    <t>SCH</t>
  </si>
  <si>
    <t>Rozvaděč VxŠxH, cca</t>
  </si>
  <si>
    <t>1200x600x300 mm, plně osazen moduly vč. poz. 2 až 5, kabely napojeny do modulů, přívod vedení se shora, vč.</t>
  </si>
  <si>
    <t>dokumentace a přepravy do ČR</t>
  </si>
  <si>
    <t>SWA</t>
  </si>
  <si>
    <t>Proudový transformátor IPA40 250A/5A</t>
  </si>
  <si>
    <t>MU400LON</t>
  </si>
  <si>
    <t>Aktivní měřicí převodník výkonu pro třífázové napájení</t>
  </si>
  <si>
    <t>PROV</t>
  </si>
  <si>
    <t>Uvedení do provozu CZ, 2 dny, vč. Práce, příjezd, odjezd, hotel</t>
  </si>
  <si>
    <t>CENA CELKEM</t>
  </si>
  <si>
    <r>
      <t xml:space="preserve">VZT strop 104 m² - </t>
    </r>
    <r>
      <rPr>
        <b/>
        <sz val="10"/>
        <color rgb="FFFF0000"/>
        <rFont val="Arial Unicode MS"/>
        <family val="2"/>
      </rPr>
      <t>ZADAVATEL NEPOŽADUJE</t>
    </r>
  </si>
  <si>
    <t>Realizační projektová dokumentace</t>
  </si>
  <si>
    <t>Cena bez DPH</t>
  </si>
  <si>
    <t>zadavatel nepožaduje</t>
  </si>
  <si>
    <t>zadavatel nepožaduje myčku s rekuperací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</si>
</sst>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-* #,##0.00\ [$Kč-405]_-;\-* #,##0.00\ [$Kč-405]_-;_-* &quot;-&quot;??\ [$Kč-405]_-;_-@_-"/>
  </numFmts>
  <fonts count="29">
    <font>
      <sz val="10"/>
      <color theme="1"/>
      <name val="Arial Unicode MS"/>
      <family val="2"/>
      <charset val="238"/>
    </font>
    <font>
      <b/>
      <sz val="10"/>
      <color theme="1"/>
      <name val="Arial Unicode MS"/>
      <family val="2"/>
      <charset val="238"/>
    </font>
    <font>
      <sz val="10"/>
      <name val="Arial"/>
      <family val="2"/>
      <charset val="238"/>
    </font>
    <font>
      <b/>
      <sz val="12"/>
      <color theme="1"/>
      <name val="Arial Unicode MS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 CE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9"/>
      <name val="Arial CE"/>
      <family val="2"/>
      <charset val="238"/>
    </font>
    <font>
      <sz val="9"/>
      <name val="Arial"/>
      <family val="2"/>
    </font>
    <font>
      <b/>
      <sz val="14"/>
      <name val="Arial CE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 CE"/>
    </font>
    <font>
      <b/>
      <sz val="10"/>
      <color rgb="FFFFFFFF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FF0000"/>
      <name val="Arial Unicode MS"/>
      <family val="2"/>
    </font>
    <font>
      <b/>
      <sz val="12"/>
      <color theme="1"/>
      <name val="Arial Unicode MS"/>
      <family val="2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 style="medium">
        <color rgb="FF000000"/>
      </right>
      <top style="double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2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64" fontId="0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wrapText="1"/>
    </xf>
    <xf numFmtId="2" fontId="0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164" fontId="0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9" xfId="0" applyFont="1" applyBorder="1" applyAlignment="1">
      <alignment wrapText="1"/>
    </xf>
    <xf numFmtId="44" fontId="1" fillId="0" borderId="9" xfId="0" applyNumberFormat="1" applyFont="1" applyBorder="1"/>
    <xf numFmtId="0" fontId="0" fillId="0" borderId="0" xfId="0" applyFont="1" applyFill="1" applyAlignment="1">
      <alignment horizontal="right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 vertical="center" wrapText="1"/>
    </xf>
    <xf numFmtId="165" fontId="0" fillId="0" borderId="0" xfId="0" applyNumberFormat="1" applyAlignment="1">
      <alignment vertical="center"/>
    </xf>
    <xf numFmtId="165" fontId="0" fillId="0" borderId="0" xfId="0" applyNumberFormat="1" applyFont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0" borderId="0" xfId="0" applyFill="1" applyBorder="1" applyProtection="1"/>
    <xf numFmtId="41" fontId="4" fillId="0" borderId="0" xfId="0" applyNumberFormat="1" applyFont="1" applyFill="1" applyBorder="1" applyProtection="1"/>
    <xf numFmtId="4" fontId="0" fillId="0" borderId="0" xfId="0" applyNumberFormat="1" applyFill="1" applyBorder="1" applyProtection="1"/>
    <xf numFmtId="49" fontId="5" fillId="5" borderId="4" xfId="0" applyNumberFormat="1" applyFont="1" applyFill="1" applyBorder="1" applyAlignment="1" applyProtection="1">
      <alignment vertical="center"/>
    </xf>
    <xf numFmtId="0" fontId="5" fillId="5" borderId="5" xfId="0" applyFont="1" applyFill="1" applyBorder="1" applyAlignment="1" applyProtection="1">
      <alignment horizontal="left" vertical="center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49" fontId="5" fillId="0" borderId="0" xfId="0" applyNumberFormat="1" applyFont="1" applyProtection="1"/>
    <xf numFmtId="0" fontId="5" fillId="0" borderId="0" xfId="0" applyFont="1" applyProtection="1"/>
    <xf numFmtId="4" fontId="6" fillId="0" borderId="0" xfId="0" applyNumberFormat="1" applyFont="1" applyFill="1" applyBorder="1" applyProtection="1"/>
    <xf numFmtId="0" fontId="6" fillId="0" borderId="0" xfId="0" applyFont="1" applyFill="1" applyBorder="1" applyProtection="1"/>
    <xf numFmtId="3" fontId="7" fillId="0" borderId="0" xfId="0" applyNumberFormat="1" applyFont="1" applyFill="1" applyBorder="1" applyAlignment="1" applyProtection="1">
      <alignment horizontal="left" vertical="center"/>
    </xf>
    <xf numFmtId="3" fontId="7" fillId="0" borderId="10" xfId="0" applyNumberFormat="1" applyFont="1" applyFill="1" applyBorder="1" applyAlignment="1" applyProtection="1">
      <alignment horizontal="left" vertical="center"/>
    </xf>
    <xf numFmtId="41" fontId="7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3" fontId="8" fillId="5" borderId="11" xfId="0" applyNumberFormat="1" applyFont="1" applyFill="1" applyBorder="1" applyAlignment="1" applyProtection="1">
      <alignment horizontal="left" vertical="center"/>
    </xf>
    <xf numFmtId="3" fontId="8" fillId="5" borderId="12" xfId="0" applyNumberFormat="1" applyFont="1" applyFill="1" applyBorder="1" applyAlignment="1" applyProtection="1">
      <alignment horizontal="left" vertical="center"/>
    </xf>
    <xf numFmtId="41" fontId="8" fillId="5" borderId="9" xfId="0" applyNumberFormat="1" applyFont="1" applyFill="1" applyBorder="1" applyAlignment="1" applyProtection="1">
      <alignment horizontal="center" vertical="center"/>
    </xf>
    <xf numFmtId="4" fontId="8" fillId="5" borderId="13" xfId="0" applyNumberFormat="1" applyFont="1" applyFill="1" applyBorder="1" applyAlignment="1" applyProtection="1">
      <alignment horizontal="right" vertical="center"/>
    </xf>
    <xf numFmtId="3" fontId="7" fillId="0" borderId="14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3" fontId="10" fillId="0" borderId="0" xfId="0" applyNumberFormat="1" applyFont="1" applyFill="1" applyBorder="1" applyAlignment="1" applyProtection="1">
      <alignment horizontal="left" vertical="center" indent="1"/>
    </xf>
    <xf numFmtId="41" fontId="11" fillId="6" borderId="15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0" fontId="9" fillId="0" borderId="16" xfId="0" applyFont="1" applyFill="1" applyBorder="1" applyAlignment="1" applyProtection="1">
      <alignment horizontal="center" vertical="center"/>
    </xf>
    <xf numFmtId="3" fontId="10" fillId="0" borderId="11" xfId="0" applyNumberFormat="1" applyFont="1" applyFill="1" applyBorder="1" applyAlignment="1" applyProtection="1">
      <alignment horizontal="left" vertical="center" indent="1"/>
    </xf>
    <xf numFmtId="3" fontId="10" fillId="0" borderId="10" xfId="0" applyNumberFormat="1" applyFont="1" applyFill="1" applyBorder="1" applyAlignment="1" applyProtection="1">
      <alignment horizontal="left" vertical="center" indent="1"/>
    </xf>
    <xf numFmtId="0" fontId="9" fillId="0" borderId="0" xfId="0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 applyProtection="1">
      <alignment horizontal="left" vertical="center"/>
    </xf>
    <xf numFmtId="41" fontId="14" fillId="0" borderId="0" xfId="0" applyNumberFormat="1" applyFont="1" applyFill="1" applyBorder="1" applyAlignment="1" applyProtection="1">
      <alignment horizontal="right" vertical="center"/>
    </xf>
    <xf numFmtId="41" fontId="14" fillId="6" borderId="15" xfId="0" applyNumberFormat="1" applyFont="1" applyFill="1" applyBorder="1" applyAlignment="1" applyProtection="1">
      <alignment horizontal="right" vertical="center"/>
    </xf>
    <xf numFmtId="41" fontId="14" fillId="6" borderId="17" xfId="0" applyNumberFormat="1" applyFont="1" applyFill="1" applyBorder="1" applyAlignment="1" applyProtection="1">
      <alignment horizontal="right" vertical="center"/>
    </xf>
    <xf numFmtId="41" fontId="14" fillId="6" borderId="18" xfId="0" applyNumberFormat="1" applyFont="1" applyFill="1" applyBorder="1" applyAlignment="1" applyProtection="1">
      <alignment horizontal="right" vertical="center"/>
    </xf>
    <xf numFmtId="41" fontId="14" fillId="6" borderId="9" xfId="0" applyNumberFormat="1" applyFont="1" applyFill="1" applyBorder="1" applyAlignment="1" applyProtection="1">
      <alignment horizontal="right" vertical="center"/>
    </xf>
    <xf numFmtId="3" fontId="8" fillId="8" borderId="0" xfId="0" applyNumberFormat="1" applyFont="1" applyFill="1" applyBorder="1" applyAlignment="1" applyProtection="1">
      <alignment horizontal="right" vertical="center"/>
    </xf>
    <xf numFmtId="41" fontId="14" fillId="8" borderId="0" xfId="0" applyNumberFormat="1" applyFont="1" applyFill="1" applyBorder="1" applyAlignment="1" applyProtection="1">
      <alignment horizontal="right" vertical="center"/>
    </xf>
    <xf numFmtId="0" fontId="0" fillId="5" borderId="16" xfId="0" applyFill="1" applyBorder="1" applyProtection="1"/>
    <xf numFmtId="3" fontId="8" fillId="5" borderId="16" xfId="0" applyNumberFormat="1" applyFont="1" applyFill="1" applyBorder="1" applyAlignment="1" applyProtection="1">
      <alignment horizontal="left" vertical="center"/>
    </xf>
    <xf numFmtId="41" fontId="15" fillId="5" borderId="16" xfId="0" applyNumberFormat="1" applyFont="1" applyFill="1" applyBorder="1" applyAlignment="1" applyProtection="1">
      <alignment horizontal="right" vertical="center"/>
    </xf>
    <xf numFmtId="4" fontId="8" fillId="5" borderId="16" xfId="0" applyNumberFormat="1" applyFont="1" applyFill="1" applyBorder="1" applyAlignment="1" applyProtection="1">
      <alignment horizontal="right" vertical="center"/>
    </xf>
    <xf numFmtId="43" fontId="0" fillId="0" borderId="0" xfId="0" applyNumberFormat="1" applyFill="1" applyBorder="1" applyProtection="1"/>
    <xf numFmtId="0" fontId="19" fillId="9" borderId="18" xfId="0" applyFont="1" applyFill="1" applyBorder="1" applyAlignment="1">
      <alignment horizontal="center"/>
    </xf>
    <xf numFmtId="0" fontId="19" fillId="9" borderId="21" xfId="0" applyFont="1" applyFill="1" applyBorder="1"/>
    <xf numFmtId="0" fontId="19" fillId="8" borderId="21" xfId="0" applyFont="1" applyFill="1" applyBorder="1" applyAlignment="1">
      <alignment horizontal="center"/>
    </xf>
    <xf numFmtId="4" fontId="19" fillId="9" borderId="21" xfId="0" applyNumberFormat="1" applyFont="1" applyFill="1" applyBorder="1" applyAlignment="1">
      <alignment horizontal="right"/>
    </xf>
    <xf numFmtId="9" fontId="19" fillId="9" borderId="21" xfId="0" applyNumberFormat="1" applyFont="1" applyFill="1" applyBorder="1" applyAlignment="1">
      <alignment horizontal="center"/>
    </xf>
    <xf numFmtId="0" fontId="19" fillId="9" borderId="21" xfId="0" applyFont="1" applyFill="1" applyBorder="1" applyAlignment="1">
      <alignment wrapText="1"/>
    </xf>
    <xf numFmtId="0" fontId="19" fillId="8" borderId="18" xfId="0" applyFont="1" applyFill="1" applyBorder="1" applyAlignment="1">
      <alignment horizontal="center"/>
    </xf>
    <xf numFmtId="0" fontId="19" fillId="8" borderId="21" xfId="0" applyFont="1" applyFill="1" applyBorder="1" applyAlignment="1"/>
    <xf numFmtId="4" fontId="19" fillId="8" borderId="21" xfId="0" applyNumberFormat="1" applyFont="1" applyFill="1" applyBorder="1" applyAlignment="1">
      <alignment horizontal="right"/>
    </xf>
    <xf numFmtId="0" fontId="18" fillId="10" borderId="18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vertical="center"/>
    </xf>
    <xf numFmtId="0" fontId="18" fillId="7" borderId="21" xfId="0" applyFont="1" applyFill="1" applyBorder="1" applyAlignment="1">
      <alignment horizontal="center" vertical="center"/>
    </xf>
    <xf numFmtId="4" fontId="18" fillId="10" borderId="21" xfId="0" applyNumberFormat="1" applyFont="1" applyFill="1" applyBorder="1" applyAlignment="1">
      <alignment horizontal="right" vertical="center"/>
    </xf>
    <xf numFmtId="9" fontId="18" fillId="10" borderId="21" xfId="0" applyNumberFormat="1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vertical="center"/>
    </xf>
    <xf numFmtId="0" fontId="18" fillId="7" borderId="20" xfId="0" applyFont="1" applyFill="1" applyBorder="1" applyAlignment="1">
      <alignment vertical="center"/>
    </xf>
    <xf numFmtId="4" fontId="18" fillId="7" borderId="18" xfId="0" applyNumberFormat="1" applyFont="1" applyFill="1" applyBorder="1" applyAlignment="1">
      <alignment vertical="center"/>
    </xf>
    <xf numFmtId="9" fontId="18" fillId="7" borderId="21" xfId="0" applyNumberFormat="1" applyFont="1" applyFill="1" applyBorder="1" applyAlignment="1">
      <alignment horizontal="center" vertical="center"/>
    </xf>
    <xf numFmtId="4" fontId="18" fillId="7" borderId="21" xfId="0" applyNumberFormat="1" applyFont="1" applyFill="1" applyBorder="1" applyAlignment="1">
      <alignment horizontal="right" vertical="center"/>
    </xf>
    <xf numFmtId="0" fontId="18" fillId="7" borderId="23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9" fillId="9" borderId="9" xfId="0" applyFont="1" applyFill="1" applyBorder="1"/>
    <xf numFmtId="3" fontId="18" fillId="7" borderId="23" xfId="0" applyNumberFormat="1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left" vertical="center"/>
    </xf>
    <xf numFmtId="0" fontId="18" fillId="7" borderId="24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vertical="center"/>
    </xf>
    <xf numFmtId="0" fontId="18" fillId="7" borderId="6" xfId="0" applyFont="1" applyFill="1" applyBorder="1" applyAlignment="1">
      <alignment horizontal="center" vertical="center"/>
    </xf>
    <xf numFmtId="4" fontId="18" fillId="7" borderId="21" xfId="0" applyNumberFormat="1" applyFont="1" applyFill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20" fillId="11" borderId="20" xfId="0" applyFont="1" applyFill="1" applyBorder="1" applyAlignment="1">
      <alignment vertical="center"/>
    </xf>
    <xf numFmtId="0" fontId="21" fillId="0" borderId="0" xfId="0" applyFont="1"/>
    <xf numFmtId="0" fontId="0" fillId="0" borderId="0" xfId="0" applyAlignment="1">
      <alignment horizontal="center"/>
    </xf>
    <xf numFmtId="0" fontId="0" fillId="0" borderId="19" xfId="0" applyBorder="1"/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vertical="center" wrapText="1"/>
    </xf>
    <xf numFmtId="4" fontId="24" fillId="0" borderId="26" xfId="0" applyNumberFormat="1" applyFont="1" applyBorder="1" applyAlignment="1">
      <alignment horizontal="center" vertical="center" wrapText="1"/>
    </xf>
    <xf numFmtId="4" fontId="24" fillId="0" borderId="26" xfId="0" applyNumberFormat="1" applyFont="1" applyBorder="1" applyAlignment="1">
      <alignment horizontal="right" vertical="center" wrapText="1"/>
    </xf>
    <xf numFmtId="4" fontId="24" fillId="0" borderId="27" xfId="0" applyNumberFormat="1" applyFont="1" applyBorder="1" applyAlignment="1">
      <alignment horizontal="right" vertical="center" wrapText="1"/>
    </xf>
    <xf numFmtId="0" fontId="0" fillId="0" borderId="0" xfId="0" applyBorder="1"/>
    <xf numFmtId="0" fontId="24" fillId="0" borderId="30" xfId="0" applyFont="1" applyBorder="1" applyAlignment="1">
      <alignment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vertical="center" wrapText="1"/>
    </xf>
    <xf numFmtId="4" fontId="24" fillId="0" borderId="38" xfId="0" applyNumberFormat="1" applyFont="1" applyBorder="1" applyAlignment="1">
      <alignment horizontal="center" vertical="center" wrapText="1"/>
    </xf>
    <xf numFmtId="4" fontId="24" fillId="0" borderId="38" xfId="0" applyNumberFormat="1" applyFont="1" applyBorder="1" applyAlignment="1">
      <alignment horizontal="right" vertical="center" wrapText="1"/>
    </xf>
    <xf numFmtId="4" fontId="24" fillId="0" borderId="39" xfId="0" applyNumberFormat="1" applyFont="1" applyBorder="1" applyAlignment="1">
      <alignment horizontal="right" vertical="center" wrapText="1"/>
    </xf>
    <xf numFmtId="4" fontId="24" fillId="12" borderId="43" xfId="0" applyNumberFormat="1" applyFont="1" applyFill="1" applyBorder="1" applyAlignment="1">
      <alignment vertical="center" wrapText="1"/>
    </xf>
    <xf numFmtId="0" fontId="0" fillId="0" borderId="44" xfId="0" applyBorder="1"/>
    <xf numFmtId="4" fontId="0" fillId="0" borderId="0" xfId="0" applyNumberFormat="1" applyBorder="1"/>
    <xf numFmtId="0" fontId="22" fillId="12" borderId="45" xfId="0" applyFont="1" applyFill="1" applyBorder="1" applyAlignment="1">
      <alignment horizontal="center" vertical="center" wrapText="1"/>
    </xf>
    <xf numFmtId="0" fontId="23" fillId="12" borderId="46" xfId="0" applyFont="1" applyFill="1" applyBorder="1" applyAlignment="1">
      <alignment horizontal="center" vertical="center" wrapText="1"/>
    </xf>
    <xf numFmtId="4" fontId="22" fillId="12" borderId="46" xfId="0" applyNumberFormat="1" applyFont="1" applyFill="1" applyBorder="1" applyAlignment="1">
      <alignment horizontal="center" vertical="center" wrapText="1"/>
    </xf>
    <xf numFmtId="4" fontId="23" fillId="12" borderId="46" xfId="0" applyNumberFormat="1" applyFont="1" applyFill="1" applyBorder="1" applyAlignment="1">
      <alignment horizontal="center" vertical="center" wrapText="1"/>
    </xf>
    <xf numFmtId="4" fontId="23" fillId="12" borderId="47" xfId="0" applyNumberFormat="1" applyFont="1" applyFill="1" applyBorder="1" applyAlignment="1">
      <alignment horizontal="justify" vertical="center" wrapText="1"/>
    </xf>
    <xf numFmtId="4" fontId="23" fillId="12" borderId="48" xfId="0" applyNumberFormat="1" applyFont="1" applyFill="1" applyBorder="1" applyAlignment="1">
      <alignment vertical="center" wrapText="1"/>
    </xf>
    <xf numFmtId="44" fontId="25" fillId="12" borderId="43" xfId="0" applyNumberFormat="1" applyFont="1" applyFill="1" applyBorder="1" applyAlignment="1">
      <alignment vertical="center" wrapText="1"/>
    </xf>
    <xf numFmtId="44" fontId="25" fillId="12" borderId="21" xfId="0" applyNumberFormat="1" applyFont="1" applyFill="1" applyBorder="1" applyAlignment="1">
      <alignment vertical="center" wrapText="1"/>
    </xf>
    <xf numFmtId="44" fontId="12" fillId="7" borderId="9" xfId="0" applyNumberFormat="1" applyFont="1" applyFill="1" applyBorder="1" applyAlignment="1" applyProtection="1">
      <alignment horizontal="center" vertical="center"/>
    </xf>
    <xf numFmtId="44" fontId="5" fillId="7" borderId="9" xfId="0" applyNumberFormat="1" applyFont="1" applyFill="1" applyBorder="1" applyAlignment="1" applyProtection="1">
      <alignment horizontal="left" vertical="center"/>
    </xf>
    <xf numFmtId="44" fontId="15" fillId="5" borderId="16" xfId="0" applyNumberFormat="1" applyFont="1" applyFill="1" applyBorder="1" applyAlignment="1" applyProtection="1">
      <alignment horizontal="right" vertical="center"/>
    </xf>
    <xf numFmtId="44" fontId="20" fillId="11" borderId="20" xfId="0" applyNumberFormat="1" applyFont="1" applyFill="1" applyBorder="1" applyAlignment="1">
      <alignment horizontal="right" vertical="center"/>
    </xf>
    <xf numFmtId="44" fontId="20" fillId="11" borderId="18" xfId="0" applyNumberFormat="1" applyFont="1" applyFill="1" applyBorder="1" applyAlignment="1">
      <alignment horizontal="right" vertical="center"/>
    </xf>
    <xf numFmtId="0" fontId="24" fillId="0" borderId="25" xfId="0" applyFont="1" applyBorder="1" applyAlignment="1">
      <alignment horizontal="center" vertical="center" wrapText="1"/>
    </xf>
    <xf numFmtId="49" fontId="0" fillId="13" borderId="0" xfId="0" applyNumberFormat="1" applyFill="1" applyAlignment="1">
      <alignment horizontal="center" vertical="center"/>
    </xf>
    <xf numFmtId="0" fontId="0" fillId="13" borderId="0" xfId="0" applyFill="1" applyAlignment="1">
      <alignment vertical="center" wrapText="1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right" vertical="center" wrapText="1"/>
    </xf>
    <xf numFmtId="0" fontId="0" fillId="13" borderId="0" xfId="0" applyFont="1" applyFill="1" applyAlignment="1">
      <alignment horizontal="center" vertical="center"/>
    </xf>
    <xf numFmtId="164" fontId="0" fillId="13" borderId="0" xfId="0" applyNumberFormat="1" applyFont="1" applyFill="1" applyAlignment="1">
      <alignment horizontal="center" vertical="center" wrapText="1"/>
    </xf>
    <xf numFmtId="0" fontId="0" fillId="13" borderId="0" xfId="0" applyFont="1" applyFill="1" applyAlignment="1">
      <alignment horizontal="right" vertical="center"/>
    </xf>
    <xf numFmtId="0" fontId="0" fillId="13" borderId="0" xfId="0" applyFill="1" applyAlignment="1">
      <alignment vertical="center"/>
    </xf>
    <xf numFmtId="165" fontId="0" fillId="13" borderId="0" xfId="0" applyNumberFormat="1" applyFill="1" applyAlignment="1">
      <alignment vertical="center"/>
    </xf>
    <xf numFmtId="44" fontId="0" fillId="13" borderId="0" xfId="0" applyNumberFormat="1" applyFill="1" applyAlignment="1">
      <alignment vertical="center"/>
    </xf>
    <xf numFmtId="41" fontId="13" fillId="8" borderId="22" xfId="0" applyNumberFormat="1" applyFont="1" applyFill="1" applyBorder="1" applyAlignment="1" applyProtection="1">
      <alignment horizontal="left" vertical="center"/>
    </xf>
    <xf numFmtId="41" fontId="13" fillId="8" borderId="20" xfId="0" applyNumberFormat="1" applyFont="1" applyFill="1" applyBorder="1" applyAlignment="1" applyProtection="1">
      <alignment horizontal="left" vertical="center"/>
    </xf>
    <xf numFmtId="3" fontId="10" fillId="0" borderId="14" xfId="0" applyNumberFormat="1" applyFont="1" applyFill="1" applyBorder="1" applyAlignment="1" applyProtection="1">
      <alignment horizontal="left" vertical="center" indent="1"/>
    </xf>
    <xf numFmtId="0" fontId="27" fillId="0" borderId="0" xfId="0" applyFont="1"/>
    <xf numFmtId="4" fontId="23" fillId="12" borderId="5" xfId="0" applyNumberFormat="1" applyFont="1" applyFill="1" applyBorder="1" applyAlignment="1">
      <alignment horizontal="justify" vertical="center" wrapText="1"/>
    </xf>
    <xf numFmtId="4" fontId="24" fillId="0" borderId="49" xfId="0" applyNumberFormat="1" applyFont="1" applyBorder="1" applyAlignment="1">
      <alignment horizontal="right" vertical="center" wrapText="1"/>
    </xf>
    <xf numFmtId="4" fontId="24" fillId="0" borderId="9" xfId="0" applyNumberFormat="1" applyFont="1" applyBorder="1" applyAlignment="1">
      <alignment horizontal="right" vertical="center" wrapText="1"/>
    </xf>
    <xf numFmtId="4" fontId="28" fillId="12" borderId="48" xfId="0" applyNumberFormat="1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20" fillId="11" borderId="4" xfId="0" applyFont="1" applyFill="1" applyBorder="1" applyAlignment="1">
      <alignment vertical="center"/>
    </xf>
    <xf numFmtId="0" fontId="20" fillId="11" borderId="5" xfId="0" applyFont="1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4" fontId="24" fillId="0" borderId="29" xfId="0" applyNumberFormat="1" applyFont="1" applyBorder="1" applyAlignment="1">
      <alignment horizontal="right" vertical="center" wrapText="1"/>
    </xf>
    <xf numFmtId="4" fontId="24" fillId="0" borderId="33" xfId="0" applyNumberFormat="1" applyFont="1" applyBorder="1" applyAlignment="1">
      <alignment horizontal="right" vertical="center" wrapText="1"/>
    </xf>
    <xf numFmtId="4" fontId="24" fillId="0" borderId="35" xfId="0" applyNumberFormat="1" applyFont="1" applyBorder="1" applyAlignment="1">
      <alignment horizontal="right" vertical="center" wrapText="1"/>
    </xf>
    <xf numFmtId="4" fontId="24" fillId="0" borderId="31" xfId="0" applyNumberFormat="1" applyFont="1" applyBorder="1" applyAlignment="1">
      <alignment horizontal="right" vertical="center" wrapText="1"/>
    </xf>
    <xf numFmtId="4" fontId="24" fillId="0" borderId="34" xfId="0" applyNumberFormat="1" applyFont="1" applyBorder="1" applyAlignment="1">
      <alignment horizontal="right" vertical="center" wrapText="1"/>
    </xf>
    <xf numFmtId="4" fontId="24" fillId="0" borderId="36" xfId="0" applyNumberFormat="1" applyFont="1" applyBorder="1" applyAlignment="1">
      <alignment horizontal="right" vertical="center" wrapText="1"/>
    </xf>
    <xf numFmtId="0" fontId="25" fillId="12" borderId="40" xfId="0" applyFont="1" applyFill="1" applyBorder="1" applyAlignment="1">
      <alignment vertical="center" wrapText="1"/>
    </xf>
    <xf numFmtId="0" fontId="25" fillId="12" borderId="41" xfId="0" applyFont="1" applyFill="1" applyBorder="1" applyAlignment="1">
      <alignment vertical="center" wrapText="1"/>
    </xf>
    <xf numFmtId="0" fontId="25" fillId="12" borderId="42" xfId="0" applyFont="1" applyFill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9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4" fontId="24" fillId="0" borderId="29" xfId="0" applyNumberFormat="1" applyFont="1" applyBorder="1" applyAlignment="1">
      <alignment horizontal="center" vertical="center" wrapText="1"/>
    </xf>
    <xf numFmtId="4" fontId="24" fillId="0" borderId="33" xfId="0" applyNumberFormat="1" applyFont="1" applyBorder="1" applyAlignment="1">
      <alignment horizontal="center" vertical="center" wrapText="1"/>
    </xf>
    <xf numFmtId="4" fontId="24" fillId="0" borderId="35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0013-00015-1PP_1" connectionId="4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workbookViewId="0">
      <selection activeCell="F27" sqref="F27"/>
    </sheetView>
  </sheetViews>
  <sheetFormatPr baseColWidth="10" defaultColWidth="9.33203125" defaultRowHeight="16"/>
  <cols>
    <col min="1" max="1" width="8.5" style="96" customWidth="1"/>
    <col min="2" max="2" width="64" style="96" customWidth="1"/>
    <col min="3" max="3" width="7.5" style="96" customWidth="1"/>
    <col min="4" max="4" width="24.33203125" style="97" customWidth="1"/>
    <col min="5" max="5" width="22.5" style="98" hidden="1" customWidth="1"/>
    <col min="6" max="6" width="19.33203125" style="98" customWidth="1"/>
    <col min="7" max="7" width="10.33203125" style="96" bestFit="1" customWidth="1"/>
    <col min="8" max="16384" width="9.33203125" style="96"/>
  </cols>
  <sheetData>
    <row r="1" spans="1:6" ht="17" thickBot="1"/>
    <row r="2" spans="1:6" s="104" customFormat="1" ht="35.5" customHeight="1" thickBot="1">
      <c r="A2" s="99"/>
      <c r="B2" s="100" t="s">
        <v>334</v>
      </c>
      <c r="C2" s="100"/>
      <c r="D2" s="101"/>
      <c r="E2" s="102"/>
      <c r="F2" s="103"/>
    </row>
    <row r="3" spans="1:6" s="108" customFormat="1">
      <c r="A3" s="105"/>
      <c r="B3" s="106"/>
      <c r="C3" s="106"/>
      <c r="D3" s="105"/>
      <c r="E3" s="106" t="s">
        <v>312</v>
      </c>
      <c r="F3" s="107"/>
    </row>
    <row r="4" spans="1:6" ht="17" thickBot="1">
      <c r="B4" s="109"/>
      <c r="C4" s="110"/>
      <c r="D4" s="111"/>
      <c r="E4" s="112"/>
    </row>
    <row r="5" spans="1:6" ht="17" thickBot="1">
      <c r="B5" s="113" t="s">
        <v>313</v>
      </c>
      <c r="C5" s="114"/>
      <c r="D5" s="115" t="s">
        <v>314</v>
      </c>
      <c r="E5" s="116" t="s">
        <v>315</v>
      </c>
    </row>
    <row r="6" spans="1:6" ht="17" thickBot="1">
      <c r="B6" s="109"/>
      <c r="C6" s="117"/>
      <c r="D6" s="111"/>
      <c r="E6" s="112"/>
    </row>
    <row r="7" spans="1:6" s="123" customFormat="1" ht="19" hidden="1" thickBot="1">
      <c r="A7" s="118"/>
      <c r="B7" s="119"/>
      <c r="C7" s="119"/>
      <c r="D7" s="120"/>
      <c r="E7" s="121"/>
      <c r="F7" s="122"/>
    </row>
    <row r="8" spans="1:6" s="123" customFormat="1" ht="17" thickBot="1">
      <c r="A8" s="124"/>
      <c r="B8" s="125" t="s">
        <v>316</v>
      </c>
      <c r="C8" s="126"/>
      <c r="D8" s="200">
        <f>GASTRO!P195</f>
        <v>0</v>
      </c>
      <c r="E8" s="121"/>
      <c r="F8" s="122"/>
    </row>
    <row r="9" spans="1:6" s="123" customFormat="1" ht="17" thickBot="1">
      <c r="A9" s="124"/>
      <c r="B9" s="125" t="s">
        <v>335</v>
      </c>
      <c r="C9" s="126"/>
      <c r="D9" s="200">
        <f>HACCP!G44</f>
        <v>0</v>
      </c>
      <c r="E9" s="121"/>
      <c r="F9" s="122"/>
    </row>
    <row r="10" spans="1:6" s="123" customFormat="1" ht="17" thickBot="1">
      <c r="A10" s="124"/>
      <c r="B10" s="125" t="s">
        <v>336</v>
      </c>
      <c r="C10" s="126"/>
      <c r="D10" s="200">
        <f>MaR!F12</f>
        <v>0</v>
      </c>
      <c r="E10" s="121"/>
      <c r="F10" s="122"/>
    </row>
    <row r="11" spans="1:6" s="123" customFormat="1" ht="17" thickBot="1">
      <c r="A11" s="124"/>
      <c r="B11" s="125" t="s">
        <v>439</v>
      </c>
      <c r="C11" s="218"/>
      <c r="D11" s="200">
        <f>' RPD'!C5</f>
        <v>0</v>
      </c>
      <c r="E11" s="121"/>
      <c r="F11" s="122"/>
    </row>
    <row r="12" spans="1:6" s="123" customFormat="1" ht="19" thickBot="1">
      <c r="A12" s="96"/>
      <c r="B12" s="216" t="s">
        <v>317</v>
      </c>
      <c r="C12" s="217"/>
      <c r="D12" s="201">
        <f>SUM(D8:D11)</f>
        <v>0</v>
      </c>
      <c r="E12" s="121"/>
      <c r="F12" s="122"/>
    </row>
    <row r="13" spans="1:6" s="123" customFormat="1">
      <c r="A13" s="127"/>
      <c r="B13" s="128"/>
      <c r="C13" s="128"/>
      <c r="D13" s="129"/>
      <c r="E13" s="121"/>
      <c r="F13" s="122"/>
    </row>
    <row r="14" spans="1:6" s="123" customFormat="1" hidden="1">
      <c r="A14" s="127" t="s">
        <v>318</v>
      </c>
      <c r="B14" s="128" t="s">
        <v>319</v>
      </c>
      <c r="C14" s="128"/>
      <c r="D14" s="130"/>
      <c r="E14" s="121"/>
      <c r="F14" s="122"/>
    </row>
    <row r="15" spans="1:6" s="123" customFormat="1" hidden="1">
      <c r="A15" s="118" t="s">
        <v>320</v>
      </c>
      <c r="B15" s="119" t="s">
        <v>321</v>
      </c>
      <c r="C15" s="119"/>
      <c r="D15" s="131"/>
      <c r="E15" s="121"/>
      <c r="F15" s="122"/>
    </row>
    <row r="16" spans="1:6" s="123" customFormat="1" ht="17" hidden="1" thickBot="1">
      <c r="A16" s="118" t="s">
        <v>322</v>
      </c>
      <c r="B16" s="119" t="s">
        <v>323</v>
      </c>
      <c r="C16" s="119"/>
      <c r="D16" s="132"/>
      <c r="E16" s="121"/>
      <c r="F16" s="122"/>
    </row>
    <row r="17" spans="1:7" s="123" customFormat="1" ht="17" hidden="1" thickBot="1">
      <c r="A17" s="118" t="s">
        <v>324</v>
      </c>
      <c r="B17" s="119" t="s">
        <v>325</v>
      </c>
      <c r="C17" s="119"/>
      <c r="D17" s="133"/>
      <c r="E17" s="121"/>
      <c r="F17" s="122"/>
    </row>
    <row r="18" spans="1:7" s="123" customFormat="1" ht="17" hidden="1" thickBot="1">
      <c r="A18" s="118" t="s">
        <v>326</v>
      </c>
      <c r="B18" s="119" t="s">
        <v>327</v>
      </c>
      <c r="C18" s="119"/>
      <c r="D18" s="133"/>
      <c r="E18" s="121"/>
      <c r="F18" s="122"/>
    </row>
    <row r="19" spans="1:7" s="123" customFormat="1" ht="17" hidden="1" thickBot="1">
      <c r="A19" s="118" t="s">
        <v>328</v>
      </c>
      <c r="B19" s="119" t="s">
        <v>329</v>
      </c>
      <c r="C19" s="119"/>
      <c r="D19" s="133"/>
      <c r="E19" s="121"/>
      <c r="F19" s="122"/>
    </row>
    <row r="20" spans="1:7" s="123" customFormat="1">
      <c r="A20" s="118"/>
      <c r="B20" s="128"/>
      <c r="C20" s="128"/>
      <c r="D20" s="129"/>
      <c r="E20" s="121"/>
      <c r="F20" s="122"/>
    </row>
    <row r="21" spans="1:7" s="123" customFormat="1" hidden="1">
      <c r="A21" s="96"/>
      <c r="B21" s="134" t="s">
        <v>330</v>
      </c>
      <c r="C21" s="134"/>
      <c r="D21" s="135">
        <f>SUM(D14:D19)</f>
        <v>0</v>
      </c>
      <c r="E21" s="112"/>
      <c r="F21" s="122"/>
    </row>
    <row r="22" spans="1:7" s="123" customFormat="1">
      <c r="A22" s="96"/>
      <c r="B22" s="109"/>
      <c r="C22" s="109"/>
      <c r="D22" s="111"/>
      <c r="E22" s="121"/>
      <c r="F22" s="122"/>
    </row>
    <row r="23" spans="1:7" s="123" customFormat="1">
      <c r="A23" s="96"/>
      <c r="B23" s="109"/>
      <c r="C23" s="109"/>
      <c r="D23" s="111"/>
      <c r="E23" s="121"/>
      <c r="F23" s="122"/>
    </row>
    <row r="24" spans="1:7" ht="18">
      <c r="A24" s="136"/>
      <c r="B24" s="137" t="s">
        <v>331</v>
      </c>
      <c r="C24" s="137"/>
      <c r="D24" s="202">
        <f>D12</f>
        <v>0</v>
      </c>
      <c r="E24" s="139"/>
      <c r="G24" s="140"/>
    </row>
    <row r="25" spans="1:7" ht="18">
      <c r="A25" s="136"/>
      <c r="B25" s="137" t="s">
        <v>332</v>
      </c>
      <c r="C25" s="137"/>
      <c r="D25" s="202">
        <f>D24*0.21</f>
        <v>0</v>
      </c>
      <c r="E25" s="138">
        <f>E24*0.21</f>
        <v>0</v>
      </c>
    </row>
    <row r="26" spans="1:7" ht="18">
      <c r="A26" s="136"/>
      <c r="B26" s="137" t="s">
        <v>333</v>
      </c>
      <c r="C26" s="137"/>
      <c r="D26" s="202">
        <f>D25+D24</f>
        <v>0</v>
      </c>
      <c r="E26" s="138">
        <f>E25+E24</f>
        <v>0</v>
      </c>
    </row>
    <row r="27" spans="1:7" s="123" customFormat="1">
      <c r="A27" s="96"/>
      <c r="B27" s="96"/>
      <c r="C27" s="96"/>
      <c r="D27" s="97"/>
      <c r="E27" s="121"/>
      <c r="F27" s="122"/>
    </row>
    <row r="28" spans="1:7" s="123" customFormat="1">
      <c r="A28" s="96"/>
      <c r="B28" s="96"/>
      <c r="C28" s="96"/>
      <c r="D28" s="97"/>
      <c r="F28" s="122"/>
    </row>
    <row r="29" spans="1:7" s="123" customFormat="1">
      <c r="A29" s="96"/>
      <c r="B29" s="96"/>
      <c r="C29" s="96"/>
      <c r="D29" s="97"/>
      <c r="E29" s="121"/>
      <c r="F29" s="122"/>
    </row>
    <row r="30" spans="1:7" s="123" customFormat="1">
      <c r="A30" s="96"/>
      <c r="B30" s="96"/>
      <c r="C30" s="96"/>
      <c r="D30" s="97"/>
      <c r="E30" s="121"/>
      <c r="F30" s="122"/>
    </row>
    <row r="31" spans="1:7" s="123" customFormat="1">
      <c r="A31" s="96"/>
      <c r="B31" s="96"/>
      <c r="C31" s="96"/>
      <c r="D31" s="97"/>
      <c r="F31" s="122"/>
    </row>
    <row r="32" spans="1:7" s="123" customFormat="1">
      <c r="A32" s="96"/>
      <c r="B32" s="96"/>
      <c r="C32" s="96"/>
      <c r="D32" s="97"/>
      <c r="F32" s="122"/>
    </row>
    <row r="33" spans="1:6" s="123" customFormat="1">
      <c r="A33" s="96"/>
      <c r="B33" s="96"/>
      <c r="C33" s="96"/>
      <c r="D33" s="97"/>
      <c r="E33" s="96"/>
      <c r="F33" s="122"/>
    </row>
    <row r="34" spans="1:6" s="123" customFormat="1">
      <c r="A34" s="96"/>
      <c r="B34" s="96"/>
      <c r="C34" s="96"/>
      <c r="D34" s="97"/>
      <c r="E34" s="96"/>
      <c r="F34" s="122"/>
    </row>
    <row r="35" spans="1:6" s="123" customFormat="1">
      <c r="A35" s="96"/>
      <c r="B35" s="96"/>
      <c r="C35" s="96"/>
      <c r="D35" s="97"/>
      <c r="E35" s="96"/>
      <c r="F35" s="98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95"/>
  <sheetViews>
    <sheetView tabSelected="1" zoomScaleNormal="100" workbookViewId="0">
      <pane ySplit="2" topLeftCell="A3" activePane="bottomLeft" state="frozen"/>
      <selection pane="bottomLeft" activeCell="J125" sqref="J125"/>
    </sheetView>
  </sheetViews>
  <sheetFormatPr baseColWidth="10" defaultColWidth="8.83203125" defaultRowHeight="16"/>
  <cols>
    <col min="1" max="1" width="5.1640625" style="10" bestFit="1" customWidth="1"/>
    <col min="2" max="2" width="43.83203125" style="3" bestFit="1" customWidth="1"/>
    <col min="3" max="3" width="5" style="1" customWidth="1"/>
    <col min="4" max="4" width="17.83203125" style="5" customWidth="1"/>
    <col min="5" max="6" width="6.5" style="4" customWidth="1"/>
    <col min="7" max="7" width="8.5" style="4" customWidth="1"/>
    <col min="8" max="9" width="5.6640625" style="4" customWidth="1"/>
    <col min="10" max="11" width="5.6640625" style="11" customWidth="1"/>
    <col min="12" max="12" width="10.6640625" style="11" bestFit="1" customWidth="1"/>
    <col min="13" max="13" width="7.1640625" style="11" customWidth="1"/>
    <col min="14" max="14" width="21.5" style="1" customWidth="1"/>
    <col min="15" max="15" width="21.5" style="24" customWidth="1"/>
    <col min="16" max="17" width="21.5" customWidth="1"/>
  </cols>
  <sheetData>
    <row r="1" spans="1:16" ht="26.25" customHeight="1" thickBot="1">
      <c r="A1" s="224" t="s">
        <v>308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6"/>
    </row>
    <row r="2" spans="1:16" s="2" customFormat="1" ht="48.75" customHeight="1" thickBot="1">
      <c r="A2" s="9" t="s">
        <v>5</v>
      </c>
      <c r="B2" s="7" t="s">
        <v>0</v>
      </c>
      <c r="C2" s="7" t="s">
        <v>4</v>
      </c>
      <c r="D2" s="7" t="s">
        <v>149</v>
      </c>
      <c r="E2" s="7" t="s">
        <v>98</v>
      </c>
      <c r="F2" s="7" t="s">
        <v>99</v>
      </c>
      <c r="G2" s="7" t="s">
        <v>1</v>
      </c>
      <c r="H2" s="7" t="s">
        <v>128</v>
      </c>
      <c r="I2" s="7" t="s">
        <v>129</v>
      </c>
      <c r="J2" s="7" t="s">
        <v>130</v>
      </c>
      <c r="K2" s="7" t="s">
        <v>131</v>
      </c>
      <c r="L2" s="7" t="s">
        <v>132</v>
      </c>
      <c r="M2" s="8" t="s">
        <v>3</v>
      </c>
      <c r="N2" s="8" t="s">
        <v>2</v>
      </c>
      <c r="O2" s="33" t="s">
        <v>273</v>
      </c>
      <c r="P2" s="34" t="s">
        <v>272</v>
      </c>
    </row>
    <row r="3" spans="1:16" s="2" customFormat="1" ht="15.75" customHeight="1" thickBot="1">
      <c r="A3" s="230" t="s">
        <v>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2"/>
    </row>
    <row r="4" spans="1:16" s="6" customFormat="1" ht="15.75" customHeight="1" thickBot="1">
      <c r="A4" s="227" t="s">
        <v>263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9"/>
    </row>
    <row r="5" spans="1:16" s="18" customFormat="1">
      <c r="A5" s="10" t="s">
        <v>8</v>
      </c>
      <c r="B5" s="2" t="s">
        <v>222</v>
      </c>
      <c r="C5" s="1">
        <v>1</v>
      </c>
      <c r="D5" s="17" t="s">
        <v>150</v>
      </c>
      <c r="E5" s="13"/>
      <c r="F5" s="13"/>
      <c r="G5" s="12" t="str">
        <f>IF((E5+F5)&gt;0, C5*(E5+F5), "")</f>
        <v/>
      </c>
      <c r="H5" s="4"/>
      <c r="I5" s="4"/>
      <c r="J5" s="11"/>
      <c r="K5" s="11"/>
      <c r="L5" s="11"/>
      <c r="M5" s="11" t="s">
        <v>15</v>
      </c>
      <c r="N5" s="1"/>
      <c r="O5" s="37">
        <v>0</v>
      </c>
      <c r="P5" s="36">
        <f>C5*O5</f>
        <v>0</v>
      </c>
    </row>
    <row r="6" spans="1:16" s="18" customFormat="1">
      <c r="A6" s="10" t="s">
        <v>9</v>
      </c>
      <c r="B6" s="2" t="s">
        <v>14</v>
      </c>
      <c r="C6" s="1">
        <v>1</v>
      </c>
      <c r="D6" s="5" t="s">
        <v>151</v>
      </c>
      <c r="E6" s="13"/>
      <c r="F6" s="13"/>
      <c r="G6" s="12" t="str">
        <f>IF((E6+F6)&gt;0, C6*(E6+F6), "")</f>
        <v/>
      </c>
      <c r="H6" s="4"/>
      <c r="I6" s="4"/>
      <c r="J6" s="11" t="s">
        <v>16</v>
      </c>
      <c r="K6" s="11" t="s">
        <v>16</v>
      </c>
      <c r="L6" s="11"/>
      <c r="N6" s="1"/>
      <c r="O6" s="37">
        <v>0</v>
      </c>
      <c r="P6" s="36">
        <f>C6*O6</f>
        <v>0</v>
      </c>
    </row>
    <row r="7" spans="1:16" s="18" customFormat="1">
      <c r="A7" s="10" t="s">
        <v>10</v>
      </c>
      <c r="B7" s="2" t="s">
        <v>64</v>
      </c>
      <c r="C7" s="1">
        <v>1</v>
      </c>
      <c r="D7" s="19" t="s">
        <v>152</v>
      </c>
      <c r="E7" s="20"/>
      <c r="F7" s="20"/>
      <c r="G7" s="12" t="str">
        <f>IF((E7+F7)&gt;0, C7*(E7+F7), "")</f>
        <v/>
      </c>
      <c r="J7" s="19"/>
      <c r="K7" s="19"/>
      <c r="L7" s="19"/>
      <c r="M7" s="19" t="s">
        <v>17</v>
      </c>
      <c r="N7" s="21"/>
      <c r="O7" s="91">
        <v>0</v>
      </c>
      <c r="P7" s="36">
        <f>C7*O7</f>
        <v>0</v>
      </c>
    </row>
    <row r="8" spans="1:16" s="18" customFormat="1">
      <c r="A8" s="10" t="s">
        <v>11</v>
      </c>
      <c r="B8" s="2" t="s">
        <v>18</v>
      </c>
      <c r="C8" s="1">
        <v>1</v>
      </c>
      <c r="D8" s="5" t="s">
        <v>153</v>
      </c>
      <c r="E8" s="13"/>
      <c r="F8" s="13"/>
      <c r="G8" s="12" t="str">
        <f>IF((E8+F8)&gt;0, C8*(E8+F8), "")</f>
        <v/>
      </c>
      <c r="H8" s="4"/>
      <c r="I8" s="4"/>
      <c r="J8" s="11"/>
      <c r="K8" s="11"/>
      <c r="L8" s="11"/>
      <c r="M8" s="11"/>
      <c r="N8" s="1"/>
      <c r="O8" s="91">
        <v>0</v>
      </c>
      <c r="P8" s="36">
        <f>C8*O8</f>
        <v>0</v>
      </c>
    </row>
    <row r="9" spans="1:16" s="18" customFormat="1" ht="17" thickBot="1">
      <c r="A9" s="10" t="s">
        <v>12</v>
      </c>
      <c r="B9" s="2" t="s">
        <v>19</v>
      </c>
      <c r="C9" s="1">
        <v>1</v>
      </c>
      <c r="D9" s="5" t="s">
        <v>154</v>
      </c>
      <c r="E9" s="13"/>
      <c r="F9" s="13"/>
      <c r="G9" s="12" t="str">
        <f>IF((E9+F9)&gt;0, C9*(E9+F9), "")</f>
        <v/>
      </c>
      <c r="H9" s="4"/>
      <c r="I9" s="4"/>
      <c r="J9" s="11"/>
      <c r="K9" s="11"/>
      <c r="L9" s="11"/>
      <c r="M9" s="11"/>
      <c r="N9" s="1"/>
      <c r="O9" s="91">
        <v>0</v>
      </c>
      <c r="P9" s="36">
        <f>C9*O9</f>
        <v>0</v>
      </c>
    </row>
    <row r="10" spans="1:16" s="18" customFormat="1" ht="15.75" customHeight="1" thickBot="1">
      <c r="A10" s="227" t="s">
        <v>264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9"/>
    </row>
    <row r="11" spans="1:16" s="18" customFormat="1" ht="17" thickBot="1">
      <c r="A11" s="10" t="s">
        <v>8</v>
      </c>
      <c r="B11" s="2" t="s">
        <v>20</v>
      </c>
      <c r="C11" s="1">
        <v>1</v>
      </c>
      <c r="D11" s="5"/>
      <c r="E11" s="13"/>
      <c r="F11" s="13"/>
      <c r="G11" s="12" t="str">
        <f>IF((E11+F11)&gt;0, C11*(E11+F11), "")</f>
        <v/>
      </c>
      <c r="H11" s="4"/>
      <c r="I11" s="4"/>
      <c r="J11" s="11"/>
      <c r="K11" s="11"/>
      <c r="L11" s="11"/>
      <c r="M11" s="11"/>
      <c r="N11" s="15" t="s">
        <v>21</v>
      </c>
      <c r="O11" s="35">
        <v>0</v>
      </c>
      <c r="P11" s="36">
        <f>C11*O11</f>
        <v>0</v>
      </c>
    </row>
    <row r="12" spans="1:16" s="18" customFormat="1" ht="15.75" customHeight="1" thickBot="1">
      <c r="A12" s="227" t="s">
        <v>265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9"/>
    </row>
    <row r="13" spans="1:16" s="18" customFormat="1">
      <c r="A13" s="10" t="s">
        <v>8</v>
      </c>
      <c r="B13" s="22" t="s">
        <v>250</v>
      </c>
      <c r="C13" s="1">
        <v>4</v>
      </c>
      <c r="D13" s="5" t="s">
        <v>275</v>
      </c>
      <c r="E13" s="13">
        <v>0.5</v>
      </c>
      <c r="F13" s="14">
        <v>0</v>
      </c>
      <c r="G13" s="12">
        <f>IF((E13+F13)&gt;0, C13*(E13+F13), "")</f>
        <v>2</v>
      </c>
      <c r="H13" s="4"/>
      <c r="I13" s="4"/>
      <c r="J13" s="11"/>
      <c r="K13" s="11"/>
      <c r="L13" s="11"/>
      <c r="M13" s="11"/>
      <c r="N13" s="1"/>
      <c r="O13" s="38">
        <v>0</v>
      </c>
      <c r="P13" s="36">
        <f>C13*O13</f>
        <v>0</v>
      </c>
    </row>
    <row r="14" spans="1:16" s="18" customFormat="1">
      <c r="A14" s="10" t="s">
        <v>9</v>
      </c>
      <c r="B14" s="22" t="s">
        <v>84</v>
      </c>
      <c r="C14" s="1">
        <v>1</v>
      </c>
      <c r="D14" s="5" t="s">
        <v>274</v>
      </c>
      <c r="E14" s="4">
        <v>0.5</v>
      </c>
      <c r="F14" s="4">
        <v>0</v>
      </c>
      <c r="G14" s="12">
        <f>IF((E14+F14)&gt;0, C14*(E14+F14), "")</f>
        <v>0.5</v>
      </c>
      <c r="H14" s="4"/>
      <c r="I14" s="4"/>
      <c r="J14" s="11"/>
      <c r="K14" s="11"/>
      <c r="L14" s="11"/>
      <c r="M14" s="11"/>
      <c r="N14" s="1"/>
      <c r="O14" s="38">
        <v>0</v>
      </c>
      <c r="P14" s="36">
        <f>C14*O14</f>
        <v>0</v>
      </c>
    </row>
    <row r="15" spans="1:16" s="18" customFormat="1" ht="17" thickBot="1">
      <c r="A15" s="10" t="s">
        <v>10</v>
      </c>
      <c r="B15" s="2" t="s">
        <v>22</v>
      </c>
      <c r="C15" s="1">
        <v>1</v>
      </c>
      <c r="D15" s="17" t="s">
        <v>155</v>
      </c>
      <c r="E15" s="4"/>
      <c r="F15" s="4"/>
      <c r="G15" s="12" t="str">
        <f>IF((E15+F15)&gt;0, C15*(E15+F15), "")</f>
        <v/>
      </c>
      <c r="H15" s="4"/>
      <c r="I15" s="4"/>
      <c r="J15" s="11"/>
      <c r="K15" s="11"/>
      <c r="L15" s="11"/>
      <c r="M15" s="11"/>
      <c r="O15" s="91">
        <v>0</v>
      </c>
      <c r="P15" s="36">
        <f>C15*O15</f>
        <v>0</v>
      </c>
    </row>
    <row r="16" spans="1:16" s="18" customFormat="1" ht="15.75" customHeight="1" thickBot="1">
      <c r="A16" s="227" t="s">
        <v>266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9"/>
    </row>
    <row r="17" spans="1:17" s="18" customFormat="1" ht="32">
      <c r="A17" s="10" t="s">
        <v>8</v>
      </c>
      <c r="B17" s="2" t="s">
        <v>309</v>
      </c>
      <c r="C17" s="1">
        <v>1</v>
      </c>
      <c r="D17" s="5" t="s">
        <v>156</v>
      </c>
      <c r="E17" s="4">
        <v>0</v>
      </c>
      <c r="F17" s="13">
        <v>2</v>
      </c>
      <c r="G17" s="12">
        <f>IF((E17+F17)&gt;0, C17*(E17+F17), "")</f>
        <v>2</v>
      </c>
      <c r="H17" s="4"/>
      <c r="I17" s="4"/>
      <c r="J17" s="11"/>
      <c r="K17" s="11"/>
      <c r="L17" s="11"/>
      <c r="M17" s="11" t="s">
        <v>15</v>
      </c>
      <c r="N17" s="1"/>
      <c r="O17" s="92">
        <v>0</v>
      </c>
      <c r="P17" s="36">
        <f>C17*O17</f>
        <v>0</v>
      </c>
      <c r="Q17" s="72"/>
    </row>
    <row r="18" spans="1:17" s="18" customFormat="1">
      <c r="A18" s="10" t="s">
        <v>9</v>
      </c>
      <c r="B18" s="2" t="s">
        <v>23</v>
      </c>
      <c r="C18" s="1">
        <v>4</v>
      </c>
      <c r="D18" s="5" t="s">
        <v>157</v>
      </c>
      <c r="E18" s="4"/>
      <c r="F18" s="13"/>
      <c r="G18" s="12" t="str">
        <f t="shared" ref="G18:G81" si="0">IF((E18+F18)&gt;0, C18*(E18+F18), "")</f>
        <v/>
      </c>
      <c r="H18" s="4"/>
      <c r="I18" s="4"/>
      <c r="J18" s="11"/>
      <c r="K18" s="11"/>
      <c r="L18" s="11"/>
      <c r="M18" s="11"/>
      <c r="N18" s="1"/>
      <c r="O18" s="39">
        <v>0</v>
      </c>
      <c r="P18" s="36">
        <f>C18*O18</f>
        <v>0</v>
      </c>
      <c r="Q18" s="21"/>
    </row>
    <row r="19" spans="1:17" s="18" customFormat="1">
      <c r="A19" s="10" t="s">
        <v>10</v>
      </c>
      <c r="B19" s="2" t="s">
        <v>23</v>
      </c>
      <c r="C19" s="1">
        <v>3</v>
      </c>
      <c r="D19" s="5" t="s">
        <v>158</v>
      </c>
      <c r="E19" s="4"/>
      <c r="F19" s="13"/>
      <c r="G19" s="12" t="str">
        <f t="shared" si="0"/>
        <v/>
      </c>
      <c r="H19" s="4"/>
      <c r="I19" s="4"/>
      <c r="J19" s="11"/>
      <c r="K19" s="11"/>
      <c r="L19" s="11"/>
      <c r="M19" s="11"/>
      <c r="N19" s="1"/>
      <c r="O19" s="92">
        <v>0</v>
      </c>
      <c r="P19" s="36">
        <f>C19*O19</f>
        <v>0</v>
      </c>
      <c r="Q19" s="21"/>
    </row>
    <row r="20" spans="1:17" s="18" customFormat="1" ht="32">
      <c r="A20" s="10" t="s">
        <v>11</v>
      </c>
      <c r="B20" s="2" t="s">
        <v>310</v>
      </c>
      <c r="C20" s="1">
        <v>1</v>
      </c>
      <c r="D20" s="5" t="s">
        <v>159</v>
      </c>
      <c r="E20" s="4">
        <v>0</v>
      </c>
      <c r="F20" s="13">
        <v>2</v>
      </c>
      <c r="G20" s="12">
        <f t="shared" si="0"/>
        <v>2</v>
      </c>
      <c r="H20" s="4"/>
      <c r="I20" s="4"/>
      <c r="J20" s="11"/>
      <c r="K20" s="11"/>
      <c r="L20" s="11"/>
      <c r="M20" s="11" t="s">
        <v>15</v>
      </c>
      <c r="N20" s="1"/>
      <c r="O20" s="91">
        <v>0</v>
      </c>
      <c r="P20" s="36">
        <f>C20*O20</f>
        <v>0</v>
      </c>
      <c r="Q20" s="72"/>
    </row>
    <row r="21" spans="1:17" s="18" customFormat="1" ht="17" thickBot="1">
      <c r="A21" s="10" t="s">
        <v>12</v>
      </c>
      <c r="B21" s="2" t="s">
        <v>64</v>
      </c>
      <c r="C21" s="1">
        <v>1</v>
      </c>
      <c r="D21" s="5" t="s">
        <v>160</v>
      </c>
      <c r="E21" s="4"/>
      <c r="F21" s="4"/>
      <c r="G21" s="12" t="str">
        <f t="shared" si="0"/>
        <v/>
      </c>
      <c r="H21" s="4"/>
      <c r="I21" s="4"/>
      <c r="J21" s="11"/>
      <c r="K21" s="11"/>
      <c r="L21" s="11"/>
      <c r="M21" s="11" t="s">
        <v>17</v>
      </c>
      <c r="N21" s="21"/>
      <c r="O21" s="92">
        <v>0</v>
      </c>
      <c r="P21" s="36">
        <f>C21*O21</f>
        <v>0</v>
      </c>
    </row>
    <row r="22" spans="1:17" s="18" customFormat="1" ht="15.75" customHeight="1" thickBot="1">
      <c r="A22" s="227" t="s">
        <v>267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9"/>
    </row>
    <row r="23" spans="1:17" s="18" customFormat="1">
      <c r="A23" s="10" t="s">
        <v>8</v>
      </c>
      <c r="B23" s="2" t="s">
        <v>277</v>
      </c>
      <c r="C23" s="1">
        <v>10</v>
      </c>
      <c r="D23" s="17" t="s">
        <v>276</v>
      </c>
      <c r="E23" s="4"/>
      <c r="F23" s="4"/>
      <c r="G23" s="12" t="str">
        <f t="shared" si="0"/>
        <v/>
      </c>
      <c r="H23" s="4"/>
      <c r="I23" s="4"/>
      <c r="J23" s="11"/>
      <c r="K23" s="11"/>
      <c r="L23" s="11"/>
      <c r="M23" s="11"/>
      <c r="N23" s="1"/>
      <c r="O23" s="40">
        <v>0</v>
      </c>
      <c r="P23" s="36">
        <f>C23*O23</f>
        <v>0</v>
      </c>
    </row>
    <row r="24" spans="1:17" s="18" customFormat="1" ht="17" thickBot="1">
      <c r="A24" s="10" t="s">
        <v>9</v>
      </c>
      <c r="B24" s="22" t="s">
        <v>25</v>
      </c>
      <c r="C24" s="1">
        <v>2</v>
      </c>
      <c r="D24" s="5" t="s">
        <v>161</v>
      </c>
      <c r="E24" s="4"/>
      <c r="F24" s="4"/>
      <c r="G24" s="12" t="str">
        <f t="shared" si="0"/>
        <v/>
      </c>
      <c r="H24" s="4"/>
      <c r="I24" s="4"/>
      <c r="J24" s="11"/>
      <c r="K24" s="11"/>
      <c r="L24" s="11"/>
      <c r="M24" s="11"/>
      <c r="N24" s="1"/>
      <c r="O24" s="40">
        <v>0</v>
      </c>
      <c r="P24" s="36">
        <f>C24*O24</f>
        <v>0</v>
      </c>
    </row>
    <row r="25" spans="1:17" s="18" customFormat="1" ht="15.75" customHeight="1" thickBot="1">
      <c r="A25" s="227" t="s">
        <v>268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9"/>
    </row>
    <row r="26" spans="1:17" s="18" customFormat="1" ht="32">
      <c r="A26" s="10" t="s">
        <v>8</v>
      </c>
      <c r="B26" s="22" t="s">
        <v>85</v>
      </c>
      <c r="C26" s="1">
        <v>1</v>
      </c>
      <c r="D26" s="5" t="s">
        <v>162</v>
      </c>
      <c r="E26" s="4">
        <v>0</v>
      </c>
      <c r="F26" s="13">
        <v>3</v>
      </c>
      <c r="G26" s="12">
        <f t="shared" si="0"/>
        <v>3</v>
      </c>
      <c r="H26" s="4"/>
      <c r="I26" s="4"/>
      <c r="J26" s="11"/>
      <c r="K26" s="11"/>
      <c r="L26" s="11"/>
      <c r="M26" s="11"/>
      <c r="N26" s="16"/>
      <c r="O26" s="41">
        <v>0</v>
      </c>
      <c r="P26" s="36">
        <f t="shared" ref="P26:P41" si="1">C26*O26</f>
        <v>0</v>
      </c>
    </row>
    <row r="27" spans="1:17" s="18" customFormat="1" ht="32">
      <c r="A27" s="10" t="s">
        <v>9</v>
      </c>
      <c r="B27" s="2" t="s">
        <v>223</v>
      </c>
      <c r="C27" s="1">
        <v>1</v>
      </c>
      <c r="D27" s="5" t="s">
        <v>163</v>
      </c>
      <c r="E27" s="4"/>
      <c r="F27" s="4"/>
      <c r="G27" s="12" t="str">
        <f t="shared" si="0"/>
        <v/>
      </c>
      <c r="H27" s="4"/>
      <c r="I27" s="4"/>
      <c r="J27" s="11"/>
      <c r="K27" s="11"/>
      <c r="L27" s="11"/>
      <c r="M27" s="11" t="s">
        <v>15</v>
      </c>
      <c r="N27" s="16"/>
      <c r="O27" s="42">
        <v>0</v>
      </c>
      <c r="P27" s="36">
        <f t="shared" si="1"/>
        <v>0</v>
      </c>
    </row>
    <row r="28" spans="1:17" s="18" customFormat="1">
      <c r="A28" s="10" t="s">
        <v>10</v>
      </c>
      <c r="B28" s="2" t="s">
        <v>14</v>
      </c>
      <c r="C28" s="1">
        <v>1</v>
      </c>
      <c r="D28" s="5" t="s">
        <v>151</v>
      </c>
      <c r="E28" s="4"/>
      <c r="F28" s="4"/>
      <c r="G28" s="12" t="str">
        <f t="shared" si="0"/>
        <v/>
      </c>
      <c r="H28" s="4"/>
      <c r="I28" s="4"/>
      <c r="J28" s="11" t="s">
        <v>16</v>
      </c>
      <c r="K28" s="11" t="s">
        <v>16</v>
      </c>
      <c r="L28" s="11"/>
      <c r="N28" s="16"/>
      <c r="O28" s="91">
        <v>0</v>
      </c>
      <c r="P28" s="36">
        <f t="shared" si="1"/>
        <v>0</v>
      </c>
    </row>
    <row r="29" spans="1:17" s="18" customFormat="1" ht="32">
      <c r="A29" s="10" t="s">
        <v>11</v>
      </c>
      <c r="B29" s="2" t="s">
        <v>224</v>
      </c>
      <c r="C29" s="1">
        <v>1</v>
      </c>
      <c r="D29" s="5" t="s">
        <v>164</v>
      </c>
      <c r="E29" s="4"/>
      <c r="F29" s="4"/>
      <c r="G29" s="12" t="str">
        <f t="shared" si="0"/>
        <v/>
      </c>
      <c r="H29" s="4"/>
      <c r="I29" s="4"/>
      <c r="J29" s="11"/>
      <c r="K29" s="11"/>
      <c r="L29" s="11"/>
      <c r="M29" s="11"/>
      <c r="N29" s="16"/>
      <c r="O29" s="91">
        <v>0</v>
      </c>
      <c r="P29" s="36">
        <f t="shared" si="1"/>
        <v>0</v>
      </c>
    </row>
    <row r="30" spans="1:17" s="18" customFormat="1">
      <c r="A30" s="10" t="s">
        <v>12</v>
      </c>
      <c r="B30" s="2" t="s">
        <v>19</v>
      </c>
      <c r="C30" s="1">
        <v>1</v>
      </c>
      <c r="D30" s="5" t="s">
        <v>163</v>
      </c>
      <c r="E30" s="4"/>
      <c r="F30" s="4"/>
      <c r="G30" s="12" t="str">
        <f t="shared" si="0"/>
        <v/>
      </c>
      <c r="H30" s="4"/>
      <c r="I30" s="4"/>
      <c r="J30" s="11"/>
      <c r="K30" s="11"/>
      <c r="L30" s="11"/>
      <c r="M30" s="11"/>
      <c r="N30" s="26"/>
      <c r="O30" s="91">
        <v>0</v>
      </c>
      <c r="P30" s="36">
        <f t="shared" si="1"/>
        <v>0</v>
      </c>
    </row>
    <row r="31" spans="1:17" s="18" customFormat="1">
      <c r="A31" s="10" t="s">
        <v>13</v>
      </c>
      <c r="B31" s="2" t="s">
        <v>106</v>
      </c>
      <c r="C31" s="1"/>
      <c r="D31" s="5"/>
      <c r="E31" s="4"/>
      <c r="F31" s="4"/>
      <c r="G31" s="12" t="str">
        <f t="shared" si="0"/>
        <v/>
      </c>
      <c r="H31" s="4"/>
      <c r="I31" s="4"/>
      <c r="J31" s="11"/>
      <c r="K31" s="11"/>
      <c r="L31" s="11"/>
      <c r="M31" s="11"/>
      <c r="N31" s="16"/>
      <c r="O31" s="91">
        <v>0</v>
      </c>
      <c r="P31" s="36">
        <f t="shared" si="1"/>
        <v>0</v>
      </c>
    </row>
    <row r="32" spans="1:17" s="18" customFormat="1">
      <c r="A32" s="10" t="s">
        <v>26</v>
      </c>
      <c r="B32" s="2" t="s">
        <v>36</v>
      </c>
      <c r="C32" s="1">
        <v>1</v>
      </c>
      <c r="D32" s="5" t="s">
        <v>165</v>
      </c>
      <c r="E32" s="4"/>
      <c r="F32" s="4"/>
      <c r="G32" s="12" t="str">
        <f t="shared" si="0"/>
        <v/>
      </c>
      <c r="H32" s="4"/>
      <c r="I32" s="4"/>
      <c r="J32" s="11"/>
      <c r="K32" s="11"/>
      <c r="L32" s="11"/>
      <c r="M32" s="11"/>
      <c r="N32" s="16"/>
      <c r="O32" s="91">
        <v>0</v>
      </c>
      <c r="P32" s="36">
        <f t="shared" si="1"/>
        <v>0</v>
      </c>
    </row>
    <row r="33" spans="1:16" s="18" customFormat="1" ht="48">
      <c r="A33" s="10" t="s">
        <v>27</v>
      </c>
      <c r="B33" s="22" t="s">
        <v>282</v>
      </c>
      <c r="C33" s="1">
        <v>1</v>
      </c>
      <c r="D33" s="5" t="s">
        <v>279</v>
      </c>
      <c r="E33" s="13">
        <v>1</v>
      </c>
      <c r="F33" s="4">
        <v>0</v>
      </c>
      <c r="G33" s="12">
        <f t="shared" si="0"/>
        <v>1</v>
      </c>
      <c r="H33" s="4"/>
      <c r="I33" s="4"/>
      <c r="J33" s="11"/>
      <c r="K33" s="11"/>
      <c r="L33" s="11"/>
      <c r="M33" s="11"/>
      <c r="N33" s="16"/>
      <c r="O33" s="91">
        <v>0</v>
      </c>
      <c r="P33" s="36">
        <f t="shared" si="1"/>
        <v>0</v>
      </c>
    </row>
    <row r="34" spans="1:16" s="18" customFormat="1">
      <c r="A34" s="10" t="s">
        <v>29</v>
      </c>
      <c r="B34" s="2" t="s">
        <v>36</v>
      </c>
      <c r="C34" s="1">
        <v>1</v>
      </c>
      <c r="D34" s="5" t="s">
        <v>166</v>
      </c>
      <c r="E34" s="4"/>
      <c r="F34" s="4"/>
      <c r="G34" s="12" t="str">
        <f t="shared" si="0"/>
        <v/>
      </c>
      <c r="H34" s="4"/>
      <c r="I34" s="4"/>
      <c r="J34" s="11"/>
      <c r="K34" s="11"/>
      <c r="L34" s="11"/>
      <c r="M34" s="11"/>
      <c r="N34" s="16"/>
      <c r="O34" s="91">
        <v>0</v>
      </c>
      <c r="P34" s="36">
        <f t="shared" si="1"/>
        <v>0</v>
      </c>
    </row>
    <row r="35" spans="1:16" s="18" customFormat="1" ht="32">
      <c r="A35" s="10" t="s">
        <v>6</v>
      </c>
      <c r="B35" s="2" t="s">
        <v>225</v>
      </c>
      <c r="C35" s="1">
        <v>1</v>
      </c>
      <c r="D35" s="5"/>
      <c r="E35" s="4">
        <v>0.2</v>
      </c>
      <c r="F35" s="4">
        <v>0</v>
      </c>
      <c r="G35" s="12">
        <f t="shared" si="0"/>
        <v>0.2</v>
      </c>
      <c r="H35" s="4"/>
      <c r="I35" s="4"/>
      <c r="J35" s="11"/>
      <c r="K35" s="11"/>
      <c r="L35" s="11"/>
      <c r="M35" s="11"/>
      <c r="N35" s="16"/>
      <c r="O35" s="91">
        <v>0</v>
      </c>
      <c r="P35" s="36">
        <f t="shared" si="1"/>
        <v>0</v>
      </c>
    </row>
    <row r="36" spans="1:16" s="18" customFormat="1" ht="32">
      <c r="A36" s="10" t="s">
        <v>30</v>
      </c>
      <c r="B36" s="22" t="s">
        <v>86</v>
      </c>
      <c r="C36" s="1">
        <v>1</v>
      </c>
      <c r="D36" s="5" t="s">
        <v>167</v>
      </c>
      <c r="E36" s="4">
        <v>0</v>
      </c>
      <c r="F36" s="13">
        <v>1</v>
      </c>
      <c r="G36" s="12">
        <f t="shared" si="0"/>
        <v>1</v>
      </c>
      <c r="H36" s="4"/>
      <c r="I36" s="4"/>
      <c r="J36" s="11"/>
      <c r="K36" s="11"/>
      <c r="L36" s="11"/>
      <c r="M36" s="11"/>
      <c r="N36" s="16"/>
      <c r="O36" s="91">
        <v>0</v>
      </c>
      <c r="P36" s="36">
        <f t="shared" si="1"/>
        <v>0</v>
      </c>
    </row>
    <row r="37" spans="1:16" s="18" customFormat="1">
      <c r="A37" s="10" t="s">
        <v>31</v>
      </c>
      <c r="B37" s="2" t="s">
        <v>37</v>
      </c>
      <c r="C37" s="1">
        <v>1</v>
      </c>
      <c r="D37" s="5"/>
      <c r="E37" s="4"/>
      <c r="F37" s="4"/>
      <c r="G37" s="12" t="str">
        <f t="shared" si="0"/>
        <v/>
      </c>
      <c r="H37" s="4"/>
      <c r="I37" s="4"/>
      <c r="J37" s="11"/>
      <c r="K37" s="11"/>
      <c r="L37" s="11"/>
      <c r="M37" s="11"/>
      <c r="N37" s="16"/>
      <c r="O37" s="91">
        <v>0</v>
      </c>
      <c r="P37" s="36">
        <f t="shared" si="1"/>
        <v>0</v>
      </c>
    </row>
    <row r="38" spans="1:16" s="18" customFormat="1" ht="48">
      <c r="A38" s="10" t="s">
        <v>32</v>
      </c>
      <c r="B38" s="2" t="s">
        <v>226</v>
      </c>
      <c r="C38" s="1">
        <v>1</v>
      </c>
      <c r="D38" s="5" t="s">
        <v>150</v>
      </c>
      <c r="E38" s="4"/>
      <c r="F38" s="4"/>
      <c r="G38" s="12" t="str">
        <f t="shared" si="0"/>
        <v/>
      </c>
      <c r="H38" s="4"/>
      <c r="I38" s="4"/>
      <c r="J38" s="11"/>
      <c r="K38" s="11"/>
      <c r="L38" s="11"/>
      <c r="M38" s="11" t="s">
        <v>15</v>
      </c>
      <c r="N38" s="16"/>
      <c r="O38" s="91">
        <v>0</v>
      </c>
      <c r="P38" s="36">
        <f t="shared" si="1"/>
        <v>0</v>
      </c>
    </row>
    <row r="39" spans="1:16" s="18" customFormat="1" ht="32">
      <c r="A39" s="10" t="s">
        <v>33</v>
      </c>
      <c r="B39" s="2" t="s">
        <v>97</v>
      </c>
      <c r="C39" s="1">
        <v>1</v>
      </c>
      <c r="D39" s="5"/>
      <c r="E39" s="4"/>
      <c r="F39" s="4"/>
      <c r="G39" s="12" t="str">
        <f t="shared" si="0"/>
        <v/>
      </c>
      <c r="H39" s="4"/>
      <c r="I39" s="4"/>
      <c r="J39" s="11" t="s">
        <v>16</v>
      </c>
      <c r="K39" s="11" t="s">
        <v>16</v>
      </c>
      <c r="L39" s="11"/>
      <c r="N39" s="16"/>
      <c r="O39" s="91">
        <v>0</v>
      </c>
      <c r="P39" s="36">
        <f t="shared" si="1"/>
        <v>0</v>
      </c>
    </row>
    <row r="40" spans="1:16" s="18" customFormat="1">
      <c r="A40" s="10" t="s">
        <v>34</v>
      </c>
      <c r="B40" s="2" t="s">
        <v>36</v>
      </c>
      <c r="C40" s="1">
        <v>1</v>
      </c>
      <c r="D40" s="5" t="s">
        <v>168</v>
      </c>
      <c r="E40" s="4"/>
      <c r="F40" s="4"/>
      <c r="G40" s="12" t="str">
        <f t="shared" si="0"/>
        <v/>
      </c>
      <c r="H40" s="4"/>
      <c r="I40" s="4"/>
      <c r="J40" s="11"/>
      <c r="K40" s="11"/>
      <c r="L40" s="11"/>
      <c r="M40" s="11"/>
      <c r="N40" s="16"/>
      <c r="O40" s="91">
        <v>0</v>
      </c>
      <c r="P40" s="36">
        <f t="shared" si="1"/>
        <v>0</v>
      </c>
    </row>
    <row r="41" spans="1:16" s="18" customFormat="1" ht="33" thickBot="1">
      <c r="A41" s="10" t="s">
        <v>35</v>
      </c>
      <c r="B41" s="22" t="s">
        <v>251</v>
      </c>
      <c r="C41" s="1">
        <v>1</v>
      </c>
      <c r="D41" s="5" t="s">
        <v>278</v>
      </c>
      <c r="E41" s="4">
        <v>0.5</v>
      </c>
      <c r="F41" s="4">
        <v>0</v>
      </c>
      <c r="G41" s="12">
        <f t="shared" si="0"/>
        <v>0.5</v>
      </c>
      <c r="H41" s="4"/>
      <c r="I41" s="4"/>
      <c r="J41" s="11"/>
      <c r="K41" s="11"/>
      <c r="L41" s="11"/>
      <c r="M41" s="11"/>
      <c r="N41" s="16"/>
      <c r="O41" s="91">
        <v>0</v>
      </c>
      <c r="P41" s="36">
        <f t="shared" si="1"/>
        <v>0</v>
      </c>
    </row>
    <row r="42" spans="1:16" s="18" customFormat="1" ht="15.75" customHeight="1" thickBot="1">
      <c r="A42" s="227" t="s">
        <v>269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9"/>
    </row>
    <row r="43" spans="1:16" s="18" customFormat="1" ht="32">
      <c r="A43" s="10" t="s">
        <v>8</v>
      </c>
      <c r="B43" s="2" t="s">
        <v>60</v>
      </c>
      <c r="C43" s="16">
        <v>1</v>
      </c>
      <c r="D43" s="17" t="s">
        <v>169</v>
      </c>
      <c r="E43" s="4"/>
      <c r="F43" s="4"/>
      <c r="G43" s="12" t="str">
        <f t="shared" si="0"/>
        <v/>
      </c>
      <c r="H43" s="4"/>
      <c r="I43" s="4"/>
      <c r="J43" s="11" t="s">
        <v>16</v>
      </c>
      <c r="K43" s="11" t="s">
        <v>16</v>
      </c>
      <c r="L43" s="11"/>
      <c r="M43" s="11" t="s">
        <v>15</v>
      </c>
      <c r="N43" s="16"/>
      <c r="O43" s="43">
        <v>0</v>
      </c>
      <c r="P43" s="36">
        <f t="shared" ref="P43:P50" si="2">C43*O43</f>
        <v>0</v>
      </c>
    </row>
    <row r="44" spans="1:16" s="18" customFormat="1" ht="32">
      <c r="A44" s="10" t="s">
        <v>9</v>
      </c>
      <c r="B44" s="2" t="s">
        <v>227</v>
      </c>
      <c r="C44" s="1">
        <v>1</v>
      </c>
      <c r="D44" s="5" t="s">
        <v>170</v>
      </c>
      <c r="E44" s="4"/>
      <c r="F44" s="4"/>
      <c r="G44" s="12" t="str">
        <f t="shared" si="0"/>
        <v/>
      </c>
      <c r="H44" s="4"/>
      <c r="I44" s="4"/>
      <c r="J44" s="11"/>
      <c r="K44" s="11"/>
      <c r="L44" s="11"/>
      <c r="M44" s="11" t="s">
        <v>15</v>
      </c>
      <c r="N44" s="16"/>
      <c r="O44" s="44">
        <v>0</v>
      </c>
      <c r="P44" s="36">
        <f t="shared" si="2"/>
        <v>0</v>
      </c>
    </row>
    <row r="45" spans="1:16" s="18" customFormat="1">
      <c r="A45" s="10" t="s">
        <v>10</v>
      </c>
      <c r="B45" s="2" t="s">
        <v>14</v>
      </c>
      <c r="C45" s="1">
        <v>1</v>
      </c>
      <c r="D45" s="5" t="s">
        <v>151</v>
      </c>
      <c r="E45" s="4"/>
      <c r="F45" s="4"/>
      <c r="G45" s="12" t="str">
        <f t="shared" si="0"/>
        <v/>
      </c>
      <c r="H45" s="4"/>
      <c r="I45" s="4"/>
      <c r="J45" s="11" t="s">
        <v>16</v>
      </c>
      <c r="K45" s="11" t="s">
        <v>16</v>
      </c>
      <c r="L45" s="11"/>
      <c r="N45" s="16"/>
      <c r="O45" s="91">
        <v>0</v>
      </c>
      <c r="P45" s="36">
        <f t="shared" si="2"/>
        <v>0</v>
      </c>
    </row>
    <row r="46" spans="1:16" s="18" customFormat="1">
      <c r="A46" s="10" t="s">
        <v>11</v>
      </c>
      <c r="B46" s="2" t="s">
        <v>271</v>
      </c>
      <c r="C46" s="1">
        <v>1</v>
      </c>
      <c r="D46" s="5"/>
      <c r="E46" s="4"/>
      <c r="F46" s="4"/>
      <c r="G46" s="12" t="str">
        <f t="shared" si="0"/>
        <v/>
      </c>
      <c r="H46" s="4"/>
      <c r="I46" s="4"/>
      <c r="J46" s="11"/>
      <c r="K46" s="11"/>
      <c r="L46" s="11"/>
      <c r="M46" s="11"/>
      <c r="N46" s="16"/>
      <c r="O46" s="91">
        <v>0</v>
      </c>
      <c r="P46" s="36">
        <f t="shared" si="2"/>
        <v>0</v>
      </c>
    </row>
    <row r="47" spans="1:16" s="18" customFormat="1">
      <c r="A47" s="10" t="s">
        <v>12</v>
      </c>
      <c r="B47" s="2" t="s">
        <v>25</v>
      </c>
      <c r="C47" s="1">
        <v>2</v>
      </c>
      <c r="D47" s="5" t="s">
        <v>161</v>
      </c>
      <c r="E47" s="4"/>
      <c r="F47" s="4"/>
      <c r="G47" s="12" t="str">
        <f t="shared" si="0"/>
        <v/>
      </c>
      <c r="H47" s="4"/>
      <c r="I47" s="4"/>
      <c r="J47" s="11"/>
      <c r="K47" s="11"/>
      <c r="L47" s="11"/>
      <c r="M47" s="11"/>
      <c r="N47" s="16"/>
      <c r="O47" s="91">
        <v>0</v>
      </c>
      <c r="P47" s="36">
        <f t="shared" si="2"/>
        <v>0</v>
      </c>
    </row>
    <row r="48" spans="1:16" s="18" customFormat="1" ht="32">
      <c r="A48" s="10" t="s">
        <v>13</v>
      </c>
      <c r="B48" s="2" t="s">
        <v>61</v>
      </c>
      <c r="C48" s="1">
        <v>1</v>
      </c>
      <c r="D48" s="5" t="s">
        <v>171</v>
      </c>
      <c r="E48" s="4">
        <v>0</v>
      </c>
      <c r="F48" s="4">
        <v>0.55000000000000004</v>
      </c>
      <c r="G48" s="25">
        <f t="shared" si="0"/>
        <v>0.55000000000000004</v>
      </c>
      <c r="H48" s="4"/>
      <c r="I48" s="4"/>
      <c r="J48" s="11" t="s">
        <v>107</v>
      </c>
      <c r="K48" s="11"/>
      <c r="L48" s="11"/>
      <c r="M48" s="11" t="s">
        <v>15</v>
      </c>
      <c r="N48" s="72"/>
      <c r="O48" s="91">
        <v>0</v>
      </c>
      <c r="P48" s="36">
        <f t="shared" si="2"/>
        <v>0</v>
      </c>
    </row>
    <row r="49" spans="1:16" s="18" customFormat="1">
      <c r="A49" s="10" t="s">
        <v>26</v>
      </c>
      <c r="B49" s="2" t="s">
        <v>28</v>
      </c>
      <c r="C49" s="1">
        <v>1</v>
      </c>
      <c r="D49" s="5" t="s">
        <v>172</v>
      </c>
      <c r="E49" s="4"/>
      <c r="F49" s="4"/>
      <c r="G49" s="12" t="str">
        <f t="shared" si="0"/>
        <v/>
      </c>
      <c r="H49" s="4"/>
      <c r="I49" s="4"/>
      <c r="J49" s="11"/>
      <c r="K49" s="11"/>
      <c r="L49" s="11"/>
      <c r="M49" s="11"/>
      <c r="N49" s="16"/>
      <c r="O49" s="91">
        <v>0</v>
      </c>
      <c r="P49" s="36">
        <f t="shared" si="2"/>
        <v>0</v>
      </c>
    </row>
    <row r="50" spans="1:16" s="18" customFormat="1" ht="17" thickBot="1">
      <c r="A50" s="10" t="s">
        <v>27</v>
      </c>
      <c r="B50" s="2" t="s">
        <v>64</v>
      </c>
      <c r="C50" s="1">
        <v>1</v>
      </c>
      <c r="D50" s="5" t="s">
        <v>173</v>
      </c>
      <c r="E50" s="4"/>
      <c r="F50" s="4"/>
      <c r="G50" s="12" t="str">
        <f t="shared" si="0"/>
        <v/>
      </c>
      <c r="H50" s="4"/>
      <c r="I50" s="4"/>
      <c r="J50" s="11"/>
      <c r="K50" s="11"/>
      <c r="L50" s="11"/>
      <c r="M50" s="11" t="s">
        <v>17</v>
      </c>
      <c r="N50" s="16"/>
      <c r="O50" s="91">
        <v>0</v>
      </c>
      <c r="P50" s="36">
        <f t="shared" si="2"/>
        <v>0</v>
      </c>
    </row>
    <row r="51" spans="1:16" s="18" customFormat="1" ht="15.75" customHeight="1" thickBot="1">
      <c r="A51" s="227" t="s">
        <v>270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9"/>
    </row>
    <row r="52" spans="1:16" s="18" customFormat="1" ht="32">
      <c r="A52" s="10" t="s">
        <v>8</v>
      </c>
      <c r="B52" s="2" t="s">
        <v>88</v>
      </c>
      <c r="C52" s="1">
        <v>1</v>
      </c>
      <c r="D52" s="5" t="s">
        <v>164</v>
      </c>
      <c r="E52" s="4"/>
      <c r="F52" s="4"/>
      <c r="G52" s="12" t="str">
        <f t="shared" si="0"/>
        <v/>
      </c>
      <c r="H52" s="4"/>
      <c r="I52" s="4"/>
      <c r="J52" s="11" t="s">
        <v>16</v>
      </c>
      <c r="K52" s="11" t="s">
        <v>16</v>
      </c>
      <c r="L52" s="11"/>
      <c r="M52" s="11" t="s">
        <v>15</v>
      </c>
      <c r="N52" s="1"/>
      <c r="O52" s="45">
        <v>0</v>
      </c>
      <c r="P52" s="36">
        <f t="shared" ref="P52:P115" si="3">C52*O52</f>
        <v>0</v>
      </c>
    </row>
    <row r="53" spans="1:16" s="18" customFormat="1" ht="48">
      <c r="A53" s="10" t="s">
        <v>9</v>
      </c>
      <c r="B53" s="22" t="s">
        <v>282</v>
      </c>
      <c r="C53" s="1">
        <v>1</v>
      </c>
      <c r="D53" s="5" t="s">
        <v>279</v>
      </c>
      <c r="E53" s="13">
        <v>1</v>
      </c>
      <c r="F53" s="4">
        <v>0</v>
      </c>
      <c r="G53" s="12">
        <f t="shared" si="0"/>
        <v>1</v>
      </c>
      <c r="H53" s="4"/>
      <c r="I53" s="4"/>
      <c r="J53" s="11"/>
      <c r="K53" s="11"/>
      <c r="L53" s="11"/>
      <c r="M53" s="11"/>
      <c r="N53" s="1"/>
      <c r="O53" s="46">
        <v>0</v>
      </c>
      <c r="P53" s="36">
        <f t="shared" si="3"/>
        <v>0</v>
      </c>
    </row>
    <row r="54" spans="1:16" s="18" customFormat="1">
      <c r="A54" s="10" t="s">
        <v>10</v>
      </c>
      <c r="B54" s="2" t="s">
        <v>36</v>
      </c>
      <c r="C54" s="1">
        <v>1</v>
      </c>
      <c r="D54" s="5" t="s">
        <v>166</v>
      </c>
      <c r="E54" s="4"/>
      <c r="F54" s="4"/>
      <c r="G54" s="12" t="str">
        <f t="shared" si="0"/>
        <v/>
      </c>
      <c r="H54" s="4"/>
      <c r="I54" s="4"/>
      <c r="J54" s="11"/>
      <c r="K54" s="11"/>
      <c r="L54" s="11"/>
      <c r="M54" s="11"/>
      <c r="N54" s="1"/>
      <c r="O54" s="91">
        <v>0</v>
      </c>
      <c r="P54" s="36">
        <f t="shared" si="3"/>
        <v>0</v>
      </c>
    </row>
    <row r="55" spans="1:16" s="18" customFormat="1" ht="32">
      <c r="A55" s="10" t="s">
        <v>11</v>
      </c>
      <c r="B55" s="22" t="s">
        <v>87</v>
      </c>
      <c r="C55" s="1">
        <v>1</v>
      </c>
      <c r="D55" s="5" t="s">
        <v>174</v>
      </c>
      <c r="E55" s="4">
        <v>0</v>
      </c>
      <c r="F55" s="4">
        <v>1.3</v>
      </c>
      <c r="G55" s="12">
        <f t="shared" si="0"/>
        <v>1.3</v>
      </c>
      <c r="H55" s="4"/>
      <c r="I55" s="4"/>
      <c r="J55" s="11"/>
      <c r="K55" s="11"/>
      <c r="L55" s="11"/>
      <c r="M55" s="11"/>
      <c r="N55" s="1"/>
      <c r="O55" s="91">
        <v>0</v>
      </c>
      <c r="P55" s="36">
        <f t="shared" si="3"/>
        <v>0</v>
      </c>
    </row>
    <row r="56" spans="1:16" s="18" customFormat="1" ht="32">
      <c r="A56" s="10" t="s">
        <v>12</v>
      </c>
      <c r="B56" s="22" t="s">
        <v>89</v>
      </c>
      <c r="C56" s="1">
        <v>1</v>
      </c>
      <c r="D56" s="47" t="s">
        <v>280</v>
      </c>
      <c r="E56" s="4">
        <v>0.4</v>
      </c>
      <c r="F56" s="4">
        <v>0</v>
      </c>
      <c r="G56" s="12">
        <f t="shared" si="0"/>
        <v>0.4</v>
      </c>
      <c r="H56" s="4"/>
      <c r="I56" s="4"/>
      <c r="J56" s="11"/>
      <c r="K56" s="11"/>
      <c r="L56" s="11"/>
      <c r="M56" s="11"/>
      <c r="N56" s="1"/>
      <c r="O56" s="91">
        <v>0</v>
      </c>
      <c r="P56" s="36">
        <f t="shared" si="3"/>
        <v>0</v>
      </c>
    </row>
    <row r="57" spans="1:16" s="18" customFormat="1" ht="48">
      <c r="A57" s="10" t="s">
        <v>13</v>
      </c>
      <c r="B57" s="22" t="s">
        <v>90</v>
      </c>
      <c r="C57" s="1">
        <v>1</v>
      </c>
      <c r="D57" s="17"/>
      <c r="E57" s="4">
        <v>0</v>
      </c>
      <c r="F57" s="13">
        <v>3</v>
      </c>
      <c r="G57" s="12">
        <f t="shared" si="0"/>
        <v>3</v>
      </c>
      <c r="H57" s="4"/>
      <c r="I57" s="4"/>
      <c r="J57" s="11"/>
      <c r="K57" s="11"/>
      <c r="L57" s="11"/>
      <c r="M57" s="11"/>
      <c r="N57" s="1"/>
      <c r="O57" s="91">
        <v>0</v>
      </c>
      <c r="P57" s="36">
        <f t="shared" si="3"/>
        <v>0</v>
      </c>
    </row>
    <row r="58" spans="1:16" s="18" customFormat="1" ht="32">
      <c r="A58" s="10" t="s">
        <v>26</v>
      </c>
      <c r="B58" s="22" t="s">
        <v>252</v>
      </c>
      <c r="C58" s="1">
        <v>1</v>
      </c>
      <c r="D58" s="48" t="s">
        <v>281</v>
      </c>
      <c r="E58" s="4">
        <v>0</v>
      </c>
      <c r="F58" s="13">
        <v>1.5</v>
      </c>
      <c r="G58" s="12">
        <f t="shared" si="0"/>
        <v>1.5</v>
      </c>
      <c r="H58" s="4"/>
      <c r="I58" s="4"/>
      <c r="J58" s="11"/>
      <c r="K58" s="11"/>
      <c r="L58" s="11"/>
      <c r="M58" s="11"/>
      <c r="N58" s="1"/>
      <c r="O58" s="91">
        <v>0</v>
      </c>
      <c r="P58" s="36">
        <f t="shared" si="3"/>
        <v>0</v>
      </c>
    </row>
    <row r="59" spans="1:16" s="18" customFormat="1">
      <c r="A59" s="10" t="s">
        <v>27</v>
      </c>
      <c r="B59" s="22" t="s">
        <v>62</v>
      </c>
      <c r="C59" s="1">
        <v>1</v>
      </c>
      <c r="D59" s="5" t="s">
        <v>175</v>
      </c>
      <c r="E59" s="4"/>
      <c r="F59" s="4"/>
      <c r="G59" s="12" t="str">
        <f t="shared" si="0"/>
        <v/>
      </c>
      <c r="H59" s="4"/>
      <c r="I59" s="4"/>
      <c r="J59" s="11"/>
      <c r="K59" s="11"/>
      <c r="L59" s="11"/>
      <c r="M59" s="11"/>
      <c r="N59" s="16"/>
      <c r="O59" s="91">
        <v>0</v>
      </c>
      <c r="P59" s="36">
        <f t="shared" si="3"/>
        <v>0</v>
      </c>
    </row>
    <row r="60" spans="1:16" s="18" customFormat="1" ht="48">
      <c r="A60" s="10" t="s">
        <v>29</v>
      </c>
      <c r="B60" s="22" t="s">
        <v>282</v>
      </c>
      <c r="C60" s="1">
        <v>1</v>
      </c>
      <c r="D60" s="5" t="s">
        <v>279</v>
      </c>
      <c r="E60" s="13">
        <v>1</v>
      </c>
      <c r="F60" s="4">
        <v>0</v>
      </c>
      <c r="G60" s="12">
        <f t="shared" si="0"/>
        <v>1</v>
      </c>
      <c r="H60" s="4"/>
      <c r="I60" s="4"/>
      <c r="J60" s="11"/>
      <c r="K60" s="11"/>
      <c r="L60" s="11"/>
      <c r="M60" s="11"/>
      <c r="N60" s="1"/>
      <c r="O60" s="91">
        <v>0</v>
      </c>
      <c r="P60" s="36">
        <f t="shared" si="3"/>
        <v>0</v>
      </c>
    </row>
    <row r="61" spans="1:16" s="18" customFormat="1">
      <c r="A61" s="10" t="s">
        <v>6</v>
      </c>
      <c r="B61" s="2" t="s">
        <v>36</v>
      </c>
      <c r="C61" s="1">
        <v>1</v>
      </c>
      <c r="D61" s="5" t="s">
        <v>166</v>
      </c>
      <c r="E61" s="4"/>
      <c r="F61" s="4"/>
      <c r="G61" s="12" t="str">
        <f t="shared" si="0"/>
        <v/>
      </c>
      <c r="H61" s="4"/>
      <c r="I61" s="4"/>
      <c r="J61" s="11"/>
      <c r="K61" s="11"/>
      <c r="L61" s="11"/>
      <c r="M61" s="11"/>
      <c r="N61" s="1"/>
      <c r="O61" s="91">
        <v>0</v>
      </c>
      <c r="P61" s="36">
        <f t="shared" si="3"/>
        <v>0</v>
      </c>
    </row>
    <row r="62" spans="1:16" s="18" customFormat="1" ht="32">
      <c r="A62" s="10" t="s">
        <v>30</v>
      </c>
      <c r="B62" s="22" t="s">
        <v>91</v>
      </c>
      <c r="C62" s="1">
        <v>1</v>
      </c>
      <c r="D62" s="5" t="s">
        <v>284</v>
      </c>
      <c r="E62" s="4">
        <v>0</v>
      </c>
      <c r="F62" s="49">
        <v>0.8</v>
      </c>
      <c r="G62" s="12">
        <f t="shared" si="0"/>
        <v>0.8</v>
      </c>
      <c r="H62" s="4"/>
      <c r="I62" s="4"/>
      <c r="J62" s="11"/>
      <c r="K62" s="11"/>
      <c r="L62" s="11"/>
      <c r="M62" s="11"/>
      <c r="N62" s="1"/>
      <c r="O62" s="91">
        <v>0</v>
      </c>
      <c r="P62" s="36">
        <f t="shared" si="3"/>
        <v>0</v>
      </c>
    </row>
    <row r="63" spans="1:16" s="18" customFormat="1" ht="32">
      <c r="A63" s="10" t="s">
        <v>31</v>
      </c>
      <c r="B63" s="2" t="s">
        <v>228</v>
      </c>
      <c r="C63" s="1">
        <v>1</v>
      </c>
      <c r="D63" s="5" t="s">
        <v>176</v>
      </c>
      <c r="E63" s="4"/>
      <c r="F63" s="4"/>
      <c r="G63" s="12" t="str">
        <f t="shared" si="0"/>
        <v/>
      </c>
      <c r="H63" s="4"/>
      <c r="I63" s="4"/>
      <c r="J63" s="11"/>
      <c r="K63" s="11"/>
      <c r="L63" s="11"/>
      <c r="M63" s="11" t="s">
        <v>15</v>
      </c>
      <c r="N63" s="1"/>
      <c r="O63" s="91">
        <v>0</v>
      </c>
      <c r="P63" s="36">
        <f t="shared" si="3"/>
        <v>0</v>
      </c>
    </row>
    <row r="64" spans="1:16" s="18" customFormat="1" ht="32">
      <c r="A64" s="10" t="s">
        <v>32</v>
      </c>
      <c r="B64" s="2" t="s">
        <v>97</v>
      </c>
      <c r="C64" s="1">
        <v>1</v>
      </c>
      <c r="D64" s="5"/>
      <c r="E64" s="4"/>
      <c r="F64" s="4"/>
      <c r="G64" s="12" t="str">
        <f t="shared" si="0"/>
        <v/>
      </c>
      <c r="H64" s="4"/>
      <c r="I64" s="4"/>
      <c r="J64" s="11" t="s">
        <v>16</v>
      </c>
      <c r="K64" s="11" t="s">
        <v>16</v>
      </c>
      <c r="L64" s="11"/>
      <c r="N64" s="1"/>
      <c r="O64" s="91">
        <v>0</v>
      </c>
      <c r="P64" s="36">
        <f t="shared" si="3"/>
        <v>0</v>
      </c>
    </row>
    <row r="65" spans="1:16" s="18" customFormat="1">
      <c r="A65" s="10" t="s">
        <v>33</v>
      </c>
      <c r="B65" s="2" t="s">
        <v>37</v>
      </c>
      <c r="C65" s="1">
        <v>1</v>
      </c>
      <c r="D65" s="5"/>
      <c r="E65" s="4"/>
      <c r="F65" s="4"/>
      <c r="G65" s="12" t="str">
        <f t="shared" si="0"/>
        <v/>
      </c>
      <c r="H65" s="4"/>
      <c r="I65" s="4"/>
      <c r="J65" s="11"/>
      <c r="K65" s="11"/>
      <c r="L65" s="11"/>
      <c r="M65" s="11"/>
      <c r="N65" s="1"/>
      <c r="O65" s="91">
        <v>0</v>
      </c>
      <c r="P65" s="36">
        <f t="shared" si="3"/>
        <v>0</v>
      </c>
    </row>
    <row r="66" spans="1:16" s="18" customFormat="1">
      <c r="A66" s="10" t="s">
        <v>34</v>
      </c>
      <c r="B66" s="2" t="s">
        <v>59</v>
      </c>
      <c r="C66" s="1">
        <v>1</v>
      </c>
      <c r="D66" s="5" t="s">
        <v>176</v>
      </c>
      <c r="E66" s="4"/>
      <c r="F66" s="4"/>
      <c r="G66" s="12" t="str">
        <f t="shared" si="0"/>
        <v/>
      </c>
      <c r="H66" s="4"/>
      <c r="I66" s="4"/>
      <c r="J66" s="11"/>
      <c r="K66" s="11"/>
      <c r="L66" s="11"/>
      <c r="M66" s="11"/>
      <c r="N66" s="1"/>
      <c r="O66" s="91">
        <v>0</v>
      </c>
      <c r="P66" s="36">
        <f t="shared" si="3"/>
        <v>0</v>
      </c>
    </row>
    <row r="67" spans="1:16" s="18" customFormat="1">
      <c r="A67" s="10" t="s">
        <v>35</v>
      </c>
      <c r="B67" s="2" t="s">
        <v>59</v>
      </c>
      <c r="C67" s="1">
        <v>1</v>
      </c>
      <c r="D67" s="5" t="s">
        <v>176</v>
      </c>
      <c r="E67" s="4"/>
      <c r="F67" s="4"/>
      <c r="G67" s="12" t="str">
        <f t="shared" si="0"/>
        <v/>
      </c>
      <c r="H67" s="4"/>
      <c r="I67" s="4"/>
      <c r="J67" s="11"/>
      <c r="K67" s="11"/>
      <c r="L67" s="11"/>
      <c r="M67" s="11"/>
      <c r="N67" s="1"/>
      <c r="O67" s="91">
        <v>0</v>
      </c>
      <c r="P67" s="36">
        <f t="shared" si="3"/>
        <v>0</v>
      </c>
    </row>
    <row r="68" spans="1:16" s="18" customFormat="1">
      <c r="A68" s="10" t="s">
        <v>38</v>
      </c>
      <c r="B68" s="2" t="s">
        <v>59</v>
      </c>
      <c r="C68" s="1">
        <v>1</v>
      </c>
      <c r="D68" s="5" t="s">
        <v>176</v>
      </c>
      <c r="E68" s="4"/>
      <c r="F68" s="4"/>
      <c r="G68" s="12" t="str">
        <f t="shared" si="0"/>
        <v/>
      </c>
      <c r="H68" s="4"/>
      <c r="I68" s="4"/>
      <c r="J68" s="11"/>
      <c r="K68" s="11"/>
      <c r="L68" s="11"/>
      <c r="M68" s="11"/>
      <c r="N68" s="1"/>
      <c r="O68" s="91">
        <v>0</v>
      </c>
      <c r="P68" s="36">
        <f t="shared" si="3"/>
        <v>0</v>
      </c>
    </row>
    <row r="69" spans="1:16" s="18" customFormat="1">
      <c r="A69" s="10" t="s">
        <v>39</v>
      </c>
      <c r="B69" s="2" t="s">
        <v>59</v>
      </c>
      <c r="C69" s="1">
        <v>1</v>
      </c>
      <c r="D69" s="5" t="s">
        <v>176</v>
      </c>
      <c r="E69" s="4"/>
      <c r="F69" s="4"/>
      <c r="G69" s="12" t="str">
        <f t="shared" si="0"/>
        <v/>
      </c>
      <c r="H69" s="4"/>
      <c r="I69" s="4"/>
      <c r="J69" s="11"/>
      <c r="K69" s="11"/>
      <c r="L69" s="11"/>
      <c r="M69" s="11"/>
      <c r="N69" s="1"/>
      <c r="O69" s="91">
        <v>0</v>
      </c>
      <c r="P69" s="36">
        <f t="shared" si="3"/>
        <v>0</v>
      </c>
    </row>
    <row r="70" spans="1:16" s="18" customFormat="1">
      <c r="A70" s="10" t="s">
        <v>40</v>
      </c>
      <c r="B70" s="22" t="s">
        <v>92</v>
      </c>
      <c r="C70" s="1">
        <v>1</v>
      </c>
      <c r="D70" s="5" t="s">
        <v>177</v>
      </c>
      <c r="E70" s="4">
        <v>0.3</v>
      </c>
      <c r="F70" s="4">
        <v>0</v>
      </c>
      <c r="G70" s="12">
        <f t="shared" si="0"/>
        <v>0.3</v>
      </c>
      <c r="H70" s="4"/>
      <c r="I70" s="4"/>
      <c r="J70" s="11"/>
      <c r="K70" s="11"/>
      <c r="L70" s="11"/>
      <c r="M70" s="11"/>
      <c r="N70" s="1"/>
      <c r="O70" s="91">
        <v>0</v>
      </c>
      <c r="P70" s="36">
        <f t="shared" si="3"/>
        <v>0</v>
      </c>
    </row>
    <row r="71" spans="1:16" s="18" customFormat="1" ht="32">
      <c r="A71" s="10" t="s">
        <v>41</v>
      </c>
      <c r="B71" s="2" t="s">
        <v>229</v>
      </c>
      <c r="C71" s="1">
        <v>1</v>
      </c>
      <c r="D71" s="5" t="s">
        <v>176</v>
      </c>
      <c r="E71" s="4"/>
      <c r="F71" s="4"/>
      <c r="G71" s="12" t="str">
        <f t="shared" si="0"/>
        <v/>
      </c>
      <c r="H71" s="4"/>
      <c r="I71" s="4"/>
      <c r="J71" s="11"/>
      <c r="K71" s="11"/>
      <c r="L71" s="11"/>
      <c r="M71" s="11" t="s">
        <v>15</v>
      </c>
      <c r="N71" s="1"/>
      <c r="O71" s="91">
        <v>0</v>
      </c>
      <c r="P71" s="36">
        <f t="shared" si="3"/>
        <v>0</v>
      </c>
    </row>
    <row r="72" spans="1:16" s="18" customFormat="1" ht="32">
      <c r="A72" s="10" t="s">
        <v>42</v>
      </c>
      <c r="B72" s="2" t="s">
        <v>97</v>
      </c>
      <c r="C72" s="1">
        <v>1</v>
      </c>
      <c r="D72" s="5"/>
      <c r="E72" s="4"/>
      <c r="F72" s="4"/>
      <c r="G72" s="12" t="str">
        <f t="shared" si="0"/>
        <v/>
      </c>
      <c r="H72" s="4"/>
      <c r="I72" s="4"/>
      <c r="J72" s="11" t="s">
        <v>16</v>
      </c>
      <c r="K72" s="11" t="s">
        <v>16</v>
      </c>
      <c r="L72" s="11"/>
      <c r="N72" s="1"/>
      <c r="O72" s="91">
        <v>0</v>
      </c>
      <c r="P72" s="36">
        <f t="shared" si="3"/>
        <v>0</v>
      </c>
    </row>
    <row r="73" spans="1:16" s="18" customFormat="1" ht="48">
      <c r="A73" s="10" t="s">
        <v>43</v>
      </c>
      <c r="B73" s="22" t="s">
        <v>282</v>
      </c>
      <c r="C73" s="1">
        <v>1</v>
      </c>
      <c r="D73" s="5" t="s">
        <v>279</v>
      </c>
      <c r="E73" s="13">
        <v>1</v>
      </c>
      <c r="F73" s="4">
        <v>0</v>
      </c>
      <c r="G73" s="12">
        <f t="shared" si="0"/>
        <v>1</v>
      </c>
      <c r="H73" s="4"/>
      <c r="I73" s="4"/>
      <c r="J73" s="11"/>
      <c r="K73" s="11"/>
      <c r="L73" s="11"/>
      <c r="M73" s="11"/>
      <c r="N73" s="1"/>
      <c r="O73" s="91">
        <v>0</v>
      </c>
      <c r="P73" s="36">
        <f t="shared" si="3"/>
        <v>0</v>
      </c>
    </row>
    <row r="74" spans="1:16" s="18" customFormat="1" ht="32">
      <c r="A74" s="10" t="s">
        <v>44</v>
      </c>
      <c r="B74" s="2" t="s">
        <v>225</v>
      </c>
      <c r="C74" s="1">
        <v>1</v>
      </c>
      <c r="D74" s="5"/>
      <c r="E74" s="4">
        <v>0.2</v>
      </c>
      <c r="F74" s="4">
        <v>0</v>
      </c>
      <c r="G74" s="12">
        <f t="shared" si="0"/>
        <v>0.2</v>
      </c>
      <c r="H74" s="4"/>
      <c r="I74" s="4"/>
      <c r="J74" s="11"/>
      <c r="K74" s="11"/>
      <c r="L74" s="11"/>
      <c r="M74" s="11"/>
      <c r="N74" s="1"/>
      <c r="O74" s="91">
        <v>0</v>
      </c>
      <c r="P74" s="36">
        <f t="shared" si="3"/>
        <v>0</v>
      </c>
    </row>
    <row r="75" spans="1:16" s="18" customFormat="1" ht="48">
      <c r="A75" s="10" t="s">
        <v>45</v>
      </c>
      <c r="B75" s="22" t="s">
        <v>93</v>
      </c>
      <c r="C75" s="1">
        <v>1</v>
      </c>
      <c r="D75" s="5" t="s">
        <v>178</v>
      </c>
      <c r="E75" s="4">
        <v>0</v>
      </c>
      <c r="F75" s="13">
        <v>3</v>
      </c>
      <c r="G75" s="12">
        <f t="shared" si="0"/>
        <v>3</v>
      </c>
      <c r="H75" s="4"/>
      <c r="I75" s="4"/>
      <c r="J75" s="11"/>
      <c r="K75" s="11"/>
      <c r="L75" s="11"/>
      <c r="M75" s="11"/>
      <c r="N75" s="1"/>
      <c r="O75" s="91">
        <v>0</v>
      </c>
      <c r="P75" s="36">
        <f t="shared" si="3"/>
        <v>0</v>
      </c>
    </row>
    <row r="76" spans="1:16" s="18" customFormat="1">
      <c r="A76" s="10" t="s">
        <v>46</v>
      </c>
      <c r="B76" s="2" t="s">
        <v>248</v>
      </c>
      <c r="C76" s="1">
        <v>1</v>
      </c>
      <c r="D76" s="5" t="s">
        <v>179</v>
      </c>
      <c r="E76" s="4">
        <v>0</v>
      </c>
      <c r="F76" s="13">
        <v>12</v>
      </c>
      <c r="G76" s="12">
        <f t="shared" si="0"/>
        <v>12</v>
      </c>
      <c r="H76" s="4"/>
      <c r="I76" s="4"/>
      <c r="J76" s="11"/>
      <c r="K76" s="11"/>
      <c r="L76" s="11"/>
      <c r="M76" s="11"/>
      <c r="N76" s="1"/>
      <c r="O76" s="91">
        <v>0</v>
      </c>
      <c r="P76" s="36">
        <f t="shared" si="3"/>
        <v>0</v>
      </c>
    </row>
    <row r="77" spans="1:16" s="18" customFormat="1">
      <c r="A77" s="10" t="s">
        <v>47</v>
      </c>
      <c r="B77" s="2" t="s">
        <v>63</v>
      </c>
      <c r="C77" s="1">
        <v>2</v>
      </c>
      <c r="D77" s="17" t="s">
        <v>180</v>
      </c>
      <c r="E77" s="4"/>
      <c r="F77" s="4"/>
      <c r="G77" s="12" t="str">
        <f t="shared" si="0"/>
        <v/>
      </c>
      <c r="H77" s="4"/>
      <c r="I77" s="4"/>
      <c r="J77" s="11"/>
      <c r="K77" s="11"/>
      <c r="L77" s="11"/>
      <c r="M77" s="11"/>
      <c r="O77" s="91">
        <v>0</v>
      </c>
      <c r="P77" s="36">
        <f t="shared" si="3"/>
        <v>0</v>
      </c>
    </row>
    <row r="78" spans="1:16" s="18" customFormat="1">
      <c r="A78" s="10" t="s">
        <v>48</v>
      </c>
      <c r="B78" s="2" t="s">
        <v>59</v>
      </c>
      <c r="C78" s="1">
        <v>2</v>
      </c>
      <c r="D78" s="5" t="s">
        <v>181</v>
      </c>
      <c r="E78" s="4"/>
      <c r="F78" s="4"/>
      <c r="G78" s="12" t="str">
        <f t="shared" si="0"/>
        <v/>
      </c>
      <c r="H78" s="4"/>
      <c r="I78" s="4"/>
      <c r="J78" s="11"/>
      <c r="K78" s="11"/>
      <c r="L78" s="11"/>
      <c r="M78" s="11"/>
      <c r="N78" s="1"/>
      <c r="O78" s="91">
        <v>0</v>
      </c>
      <c r="P78" s="36">
        <f t="shared" si="3"/>
        <v>0</v>
      </c>
    </row>
    <row r="79" spans="1:16" s="18" customFormat="1">
      <c r="A79" s="10" t="s">
        <v>49</v>
      </c>
      <c r="B79" s="2" t="s">
        <v>36</v>
      </c>
      <c r="C79" s="1">
        <v>2</v>
      </c>
      <c r="D79" s="5" t="s">
        <v>182</v>
      </c>
      <c r="E79" s="4"/>
      <c r="F79" s="4"/>
      <c r="G79" s="12" t="str">
        <f t="shared" si="0"/>
        <v/>
      </c>
      <c r="H79" s="4"/>
      <c r="I79" s="4"/>
      <c r="J79" s="11"/>
      <c r="K79" s="11"/>
      <c r="L79" s="11"/>
      <c r="M79" s="11"/>
      <c r="N79" s="1"/>
      <c r="O79" s="91">
        <v>0</v>
      </c>
      <c r="P79" s="36">
        <f t="shared" si="3"/>
        <v>0</v>
      </c>
    </row>
    <row r="80" spans="1:16" s="18" customFormat="1">
      <c r="A80" s="23" t="s">
        <v>50</v>
      </c>
      <c r="B80" s="22" t="s">
        <v>106</v>
      </c>
      <c r="C80" s="1"/>
      <c r="D80" s="5"/>
      <c r="E80" s="4"/>
      <c r="F80" s="4"/>
      <c r="G80" s="12" t="str">
        <f t="shared" si="0"/>
        <v/>
      </c>
      <c r="H80" s="4"/>
      <c r="I80" s="4"/>
      <c r="J80" s="11"/>
      <c r="K80" s="11"/>
      <c r="L80" s="11"/>
      <c r="M80" s="11"/>
      <c r="N80" s="1"/>
      <c r="O80" s="91">
        <v>0</v>
      </c>
      <c r="P80" s="36">
        <f t="shared" si="3"/>
        <v>0</v>
      </c>
    </row>
    <row r="81" spans="1:16" s="18" customFormat="1">
      <c r="A81" s="23" t="s">
        <v>51</v>
      </c>
      <c r="B81" s="22" t="s">
        <v>106</v>
      </c>
      <c r="C81" s="1"/>
      <c r="D81" s="5"/>
      <c r="E81" s="4"/>
      <c r="F81" s="4"/>
      <c r="G81" s="12" t="str">
        <f t="shared" si="0"/>
        <v/>
      </c>
      <c r="H81" s="4"/>
      <c r="I81" s="4"/>
      <c r="J81" s="11"/>
      <c r="K81" s="11"/>
      <c r="L81" s="11"/>
      <c r="M81" s="11"/>
      <c r="N81" s="1"/>
      <c r="O81" s="91">
        <v>0</v>
      </c>
      <c r="P81" s="36">
        <f t="shared" si="3"/>
        <v>0</v>
      </c>
    </row>
    <row r="82" spans="1:16" s="18" customFormat="1" ht="32">
      <c r="A82" s="10" t="s">
        <v>52</v>
      </c>
      <c r="B82" s="2" t="s">
        <v>60</v>
      </c>
      <c r="C82" s="16">
        <v>1</v>
      </c>
      <c r="D82" s="17" t="s">
        <v>169</v>
      </c>
      <c r="E82" s="4"/>
      <c r="F82" s="4"/>
      <c r="G82" s="12" t="str">
        <f t="shared" ref="G82:G103" si="4">IF((E82+F82)&gt;0, C82*(E82+F82), "")</f>
        <v/>
      </c>
      <c r="H82" s="4"/>
      <c r="I82" s="4"/>
      <c r="J82" s="11" t="s">
        <v>16</v>
      </c>
      <c r="K82" s="11" t="s">
        <v>16</v>
      </c>
      <c r="L82" s="11"/>
      <c r="M82" s="11" t="s">
        <v>15</v>
      </c>
      <c r="N82" s="1"/>
      <c r="O82" s="91">
        <v>0</v>
      </c>
      <c r="P82" s="36">
        <f t="shared" si="3"/>
        <v>0</v>
      </c>
    </row>
    <row r="83" spans="1:16" s="18" customFormat="1" ht="32">
      <c r="A83" s="30" t="s">
        <v>53</v>
      </c>
      <c r="B83" s="28" t="s">
        <v>230</v>
      </c>
      <c r="C83" s="31">
        <v>1</v>
      </c>
      <c r="D83" s="32" t="s">
        <v>183</v>
      </c>
      <c r="E83" s="4">
        <v>0</v>
      </c>
      <c r="F83" s="13">
        <v>38.9</v>
      </c>
      <c r="G83" s="12">
        <f t="shared" si="4"/>
        <v>38.9</v>
      </c>
      <c r="H83" s="4"/>
      <c r="I83" s="4"/>
      <c r="J83" s="11" t="s">
        <v>107</v>
      </c>
      <c r="K83" s="11"/>
      <c r="L83" s="11" t="s">
        <v>107</v>
      </c>
      <c r="M83" s="11" t="s">
        <v>15</v>
      </c>
      <c r="N83" s="72"/>
      <c r="O83" s="91">
        <v>0</v>
      </c>
      <c r="P83" s="36">
        <f t="shared" si="3"/>
        <v>0</v>
      </c>
    </row>
    <row r="84" spans="1:16" s="18" customFormat="1">
      <c r="A84" s="30" t="s">
        <v>108</v>
      </c>
      <c r="B84" s="6" t="s">
        <v>64</v>
      </c>
      <c r="C84" s="31">
        <v>1</v>
      </c>
      <c r="D84" s="32" t="s">
        <v>184</v>
      </c>
      <c r="E84" s="4"/>
      <c r="F84" s="13"/>
      <c r="G84" s="12" t="str">
        <f t="shared" si="4"/>
        <v/>
      </c>
      <c r="H84" s="4"/>
      <c r="I84" s="4"/>
      <c r="J84" s="11"/>
      <c r="K84" s="11"/>
      <c r="L84" s="11"/>
      <c r="M84" s="11" t="s">
        <v>17</v>
      </c>
      <c r="N84" s="15"/>
      <c r="O84" s="91">
        <v>0</v>
      </c>
      <c r="P84" s="36">
        <f t="shared" si="3"/>
        <v>0</v>
      </c>
    </row>
    <row r="85" spans="1:16" s="18" customFormat="1" ht="32">
      <c r="A85" s="30" t="s">
        <v>54</v>
      </c>
      <c r="B85" s="28" t="s">
        <v>230</v>
      </c>
      <c r="C85" s="31">
        <v>1</v>
      </c>
      <c r="D85" s="32" t="s">
        <v>183</v>
      </c>
      <c r="E85" s="4">
        <v>0</v>
      </c>
      <c r="F85" s="13">
        <v>38.9</v>
      </c>
      <c r="G85" s="12">
        <f t="shared" si="4"/>
        <v>38.9</v>
      </c>
      <c r="H85" s="4"/>
      <c r="I85" s="4"/>
      <c r="J85" s="11" t="s">
        <v>107</v>
      </c>
      <c r="K85" s="11"/>
      <c r="L85" s="11" t="s">
        <v>107</v>
      </c>
      <c r="M85" s="11" t="s">
        <v>15</v>
      </c>
      <c r="N85" s="72"/>
      <c r="O85" s="91">
        <v>0</v>
      </c>
      <c r="P85" s="36">
        <f t="shared" si="3"/>
        <v>0</v>
      </c>
    </row>
    <row r="86" spans="1:16" s="18" customFormat="1">
      <c r="A86" s="10" t="s">
        <v>109</v>
      </c>
      <c r="B86" s="2" t="s">
        <v>64</v>
      </c>
      <c r="C86" s="1">
        <v>1</v>
      </c>
      <c r="D86" s="5" t="s">
        <v>184</v>
      </c>
      <c r="E86" s="4"/>
      <c r="F86" s="13"/>
      <c r="G86" s="12" t="str">
        <f t="shared" si="4"/>
        <v/>
      </c>
      <c r="H86" s="4"/>
      <c r="I86" s="4"/>
      <c r="J86" s="11"/>
      <c r="K86" s="11"/>
      <c r="L86" s="11"/>
      <c r="M86" s="11" t="s">
        <v>17</v>
      </c>
      <c r="N86" s="1"/>
      <c r="O86" s="91">
        <v>0</v>
      </c>
      <c r="P86" s="36">
        <f t="shared" si="3"/>
        <v>0</v>
      </c>
    </row>
    <row r="87" spans="1:16" s="18" customFormat="1">
      <c r="A87" s="10" t="s">
        <v>55</v>
      </c>
      <c r="B87" s="2" t="s">
        <v>65</v>
      </c>
      <c r="C87" s="1">
        <v>1</v>
      </c>
      <c r="D87" s="5"/>
      <c r="E87" s="4"/>
      <c r="F87" s="4"/>
      <c r="G87" s="12" t="str">
        <f t="shared" si="4"/>
        <v/>
      </c>
      <c r="H87" s="4"/>
      <c r="I87" s="4"/>
      <c r="J87" s="11" t="s">
        <v>16</v>
      </c>
      <c r="K87" s="11" t="s">
        <v>16</v>
      </c>
      <c r="L87" s="11"/>
      <c r="M87" s="11"/>
      <c r="N87" s="1"/>
      <c r="O87" s="91">
        <v>0</v>
      </c>
      <c r="P87" s="36">
        <f t="shared" si="3"/>
        <v>0</v>
      </c>
    </row>
    <row r="88" spans="1:16" s="18" customFormat="1">
      <c r="A88" s="10" t="s">
        <v>56</v>
      </c>
      <c r="B88" s="2" t="s">
        <v>64</v>
      </c>
      <c r="C88" s="1">
        <v>1</v>
      </c>
      <c r="D88" s="5" t="s">
        <v>160</v>
      </c>
      <c r="E88" s="4"/>
      <c r="F88" s="4"/>
      <c r="G88" s="12" t="str">
        <f t="shared" si="4"/>
        <v/>
      </c>
      <c r="H88" s="4"/>
      <c r="I88" s="4"/>
      <c r="J88" s="11"/>
      <c r="K88" s="11"/>
      <c r="L88" s="11"/>
      <c r="M88" s="11" t="s">
        <v>17</v>
      </c>
      <c r="N88" s="15"/>
      <c r="O88" s="91">
        <v>0</v>
      </c>
      <c r="P88" s="36">
        <f t="shared" si="3"/>
        <v>0</v>
      </c>
    </row>
    <row r="89" spans="1:16" s="18" customFormat="1" ht="48">
      <c r="A89" s="10" t="s">
        <v>57</v>
      </c>
      <c r="B89" s="2" t="s">
        <v>94</v>
      </c>
      <c r="C89" s="1">
        <v>1</v>
      </c>
      <c r="D89" s="5"/>
      <c r="E89" s="4">
        <v>0</v>
      </c>
      <c r="F89" s="13">
        <v>2</v>
      </c>
      <c r="G89" s="12">
        <f t="shared" si="4"/>
        <v>2</v>
      </c>
      <c r="H89" s="4"/>
      <c r="I89" s="4"/>
      <c r="J89" s="11" t="s">
        <v>107</v>
      </c>
      <c r="K89" s="11"/>
      <c r="L89" s="11"/>
      <c r="M89" s="11" t="s">
        <v>15</v>
      </c>
      <c r="N89" s="1"/>
      <c r="O89" s="91">
        <v>0</v>
      </c>
      <c r="P89" s="36">
        <f t="shared" si="3"/>
        <v>0</v>
      </c>
    </row>
    <row r="90" spans="1:16" s="18" customFormat="1" ht="32">
      <c r="A90" s="23" t="s">
        <v>58</v>
      </c>
      <c r="B90" s="22" t="s">
        <v>134</v>
      </c>
      <c r="C90" s="1">
        <v>1</v>
      </c>
      <c r="D90" s="5" t="s">
        <v>185</v>
      </c>
      <c r="E90" s="4"/>
      <c r="F90" s="4"/>
      <c r="G90" s="12" t="str">
        <f t="shared" si="4"/>
        <v/>
      </c>
      <c r="H90" s="4"/>
      <c r="I90" s="4"/>
      <c r="J90" s="11"/>
      <c r="K90" s="11"/>
      <c r="L90" s="11"/>
      <c r="M90" s="11"/>
      <c r="N90" s="26"/>
      <c r="O90" s="91">
        <v>0</v>
      </c>
      <c r="P90" s="36">
        <f t="shared" si="3"/>
        <v>0</v>
      </c>
    </row>
    <row r="91" spans="1:16" s="18" customFormat="1" ht="32">
      <c r="A91" s="23" t="s">
        <v>66</v>
      </c>
      <c r="B91" s="22" t="s">
        <v>135</v>
      </c>
      <c r="C91" s="1">
        <v>1</v>
      </c>
      <c r="D91" s="5" t="s">
        <v>186</v>
      </c>
      <c r="E91" s="4"/>
      <c r="F91" s="4"/>
      <c r="G91" s="12" t="str">
        <f t="shared" si="4"/>
        <v/>
      </c>
      <c r="H91" s="4"/>
      <c r="I91" s="4"/>
      <c r="J91" s="11"/>
      <c r="K91" s="11"/>
      <c r="L91" s="11"/>
      <c r="M91" s="11"/>
      <c r="N91" s="26"/>
      <c r="O91" s="91">
        <v>0</v>
      </c>
      <c r="P91" s="36">
        <f t="shared" si="3"/>
        <v>0</v>
      </c>
    </row>
    <row r="92" spans="1:16" s="18" customFormat="1">
      <c r="A92" s="29" t="s">
        <v>67</v>
      </c>
      <c r="B92" s="28" t="s">
        <v>141</v>
      </c>
      <c r="C92" s="31">
        <v>1</v>
      </c>
      <c r="D92" s="27" t="s">
        <v>187</v>
      </c>
      <c r="E92" s="4">
        <v>0</v>
      </c>
      <c r="F92" s="13">
        <v>28</v>
      </c>
      <c r="G92" s="12">
        <f t="shared" si="4"/>
        <v>28</v>
      </c>
      <c r="H92" s="13"/>
      <c r="I92" s="13"/>
      <c r="J92" s="11"/>
      <c r="K92" s="11"/>
      <c r="L92" s="11"/>
      <c r="M92" s="11"/>
      <c r="N92" s="26"/>
      <c r="O92" s="91">
        <v>0</v>
      </c>
      <c r="P92" s="36">
        <f t="shared" si="3"/>
        <v>0</v>
      </c>
    </row>
    <row r="93" spans="1:16" s="18" customFormat="1" ht="32">
      <c r="A93" s="29" t="s">
        <v>68</v>
      </c>
      <c r="B93" s="28" t="s">
        <v>231</v>
      </c>
      <c r="C93" s="31">
        <v>1</v>
      </c>
      <c r="D93" s="27" t="s">
        <v>186</v>
      </c>
      <c r="E93" s="4">
        <v>0</v>
      </c>
      <c r="F93" s="13">
        <v>15</v>
      </c>
      <c r="G93" s="12">
        <f t="shared" si="4"/>
        <v>15</v>
      </c>
      <c r="H93" s="13"/>
      <c r="I93" s="13"/>
      <c r="J93" s="11"/>
      <c r="K93" s="11"/>
      <c r="L93" s="11"/>
      <c r="M93" s="11"/>
      <c r="N93" s="26"/>
      <c r="O93" s="91">
        <v>0</v>
      </c>
      <c r="P93" s="36">
        <f t="shared" si="3"/>
        <v>0</v>
      </c>
    </row>
    <row r="94" spans="1:16" s="18" customFormat="1">
      <c r="A94" s="23" t="s">
        <v>69</v>
      </c>
      <c r="B94" s="22" t="s">
        <v>133</v>
      </c>
      <c r="C94" s="1">
        <v>1</v>
      </c>
      <c r="D94" s="17" t="s">
        <v>285</v>
      </c>
      <c r="E94" s="4">
        <v>0.5</v>
      </c>
      <c r="F94" s="4">
        <v>0</v>
      </c>
      <c r="G94" s="12">
        <f t="shared" si="4"/>
        <v>0.5</v>
      </c>
      <c r="H94" s="4">
        <v>19.5</v>
      </c>
      <c r="I94" s="4" t="s">
        <v>107</v>
      </c>
      <c r="J94" s="11" t="s">
        <v>16</v>
      </c>
      <c r="K94" s="11" t="s">
        <v>16</v>
      </c>
      <c r="L94" s="11"/>
      <c r="M94" s="11"/>
      <c r="N94" s="26"/>
      <c r="O94" s="91">
        <v>0</v>
      </c>
      <c r="P94" s="36">
        <f t="shared" si="3"/>
        <v>0</v>
      </c>
    </row>
    <row r="95" spans="1:16" s="18" customFormat="1">
      <c r="A95" s="23" t="s">
        <v>70</v>
      </c>
      <c r="B95" s="2" t="s">
        <v>64</v>
      </c>
      <c r="C95" s="1">
        <v>4</v>
      </c>
      <c r="D95" s="5" t="s">
        <v>189</v>
      </c>
      <c r="E95" s="13"/>
      <c r="F95" s="4"/>
      <c r="G95" s="12" t="str">
        <f t="shared" si="4"/>
        <v/>
      </c>
      <c r="H95" s="13"/>
      <c r="I95" s="13"/>
      <c r="J95" s="11"/>
      <c r="K95" s="11"/>
      <c r="L95" s="11"/>
      <c r="M95" s="11" t="s">
        <v>17</v>
      </c>
      <c r="N95" s="26"/>
      <c r="O95" s="91">
        <v>0</v>
      </c>
      <c r="P95" s="36">
        <f t="shared" si="3"/>
        <v>0</v>
      </c>
    </row>
    <row r="96" spans="1:16" s="18" customFormat="1" ht="48">
      <c r="A96" s="29" t="s">
        <v>71</v>
      </c>
      <c r="B96" s="28" t="s">
        <v>142</v>
      </c>
      <c r="C96" s="31">
        <v>2</v>
      </c>
      <c r="D96" s="27" t="s">
        <v>190</v>
      </c>
      <c r="E96" s="4">
        <v>0</v>
      </c>
      <c r="F96" s="4">
        <v>41.4</v>
      </c>
      <c r="G96" s="12">
        <f>IF((E96+F96)&gt;0, C96*(E96+F96), "")</f>
        <v>82.8</v>
      </c>
      <c r="H96" s="4"/>
      <c r="I96" s="4"/>
      <c r="J96" s="11" t="s">
        <v>16</v>
      </c>
      <c r="K96" s="11" t="s">
        <v>16</v>
      </c>
      <c r="L96" s="11"/>
      <c r="M96" s="11"/>
      <c r="N96" s="26"/>
      <c r="O96" s="91">
        <v>0</v>
      </c>
      <c r="P96" s="36">
        <f t="shared" si="3"/>
        <v>0</v>
      </c>
    </row>
    <row r="97" spans="1:16" s="18" customFormat="1">
      <c r="A97" s="23" t="s">
        <v>72</v>
      </c>
      <c r="B97" s="22" t="s">
        <v>147</v>
      </c>
      <c r="C97" s="1">
        <v>2</v>
      </c>
      <c r="D97" s="17" t="s">
        <v>187</v>
      </c>
      <c r="E97" s="13">
        <v>0.5</v>
      </c>
      <c r="F97" s="4">
        <v>0</v>
      </c>
      <c r="G97" s="12">
        <f t="shared" si="4"/>
        <v>1</v>
      </c>
      <c r="H97" s="13">
        <f>C97*24</f>
        <v>48</v>
      </c>
      <c r="I97" s="13" t="s">
        <v>107</v>
      </c>
      <c r="J97" s="11" t="s">
        <v>16</v>
      </c>
      <c r="K97" s="11" t="s">
        <v>16</v>
      </c>
      <c r="L97" s="11" t="s">
        <v>16</v>
      </c>
      <c r="M97" s="11"/>
      <c r="N97" s="72"/>
      <c r="O97" s="91">
        <v>0</v>
      </c>
      <c r="P97" s="36">
        <f t="shared" si="3"/>
        <v>0</v>
      </c>
    </row>
    <row r="98" spans="1:16" s="18" customFormat="1" ht="32">
      <c r="A98" s="23" t="s">
        <v>73</v>
      </c>
      <c r="B98" s="22" t="s">
        <v>127</v>
      </c>
      <c r="C98" s="1">
        <v>1</v>
      </c>
      <c r="D98" s="5" t="s">
        <v>191</v>
      </c>
      <c r="E98" s="4"/>
      <c r="F98" s="4"/>
      <c r="G98" s="12" t="str">
        <f>IF((E98+F98)&gt;0, C98*(E98+F98), "")</f>
        <v/>
      </c>
      <c r="H98" s="4"/>
      <c r="I98" s="4"/>
      <c r="J98" s="11"/>
      <c r="K98" s="11"/>
      <c r="L98" s="11"/>
      <c r="M98" s="11"/>
      <c r="N98" s="72"/>
      <c r="O98" s="91">
        <v>0</v>
      </c>
      <c r="P98" s="36">
        <f t="shared" si="3"/>
        <v>0</v>
      </c>
    </row>
    <row r="99" spans="1:16" s="55" customFormat="1">
      <c r="A99" s="57" t="s">
        <v>286</v>
      </c>
      <c r="B99" s="56" t="s">
        <v>290</v>
      </c>
      <c r="C99" s="50">
        <v>2</v>
      </c>
      <c r="D99" s="52" t="s">
        <v>288</v>
      </c>
      <c r="E99" s="51"/>
      <c r="F99" s="51"/>
      <c r="G99" s="54" t="str">
        <f>IF((E99+F99)&gt;0, C99*(E99+F99), "")</f>
        <v/>
      </c>
      <c r="H99" s="51"/>
      <c r="I99" s="51"/>
      <c r="J99" s="53"/>
      <c r="K99" s="53"/>
      <c r="L99" s="53"/>
      <c r="M99" s="53"/>
      <c r="N99" s="72"/>
      <c r="O99" s="91">
        <v>0</v>
      </c>
      <c r="P99" s="36"/>
    </row>
    <row r="100" spans="1:16" s="55" customFormat="1">
      <c r="A100" s="57" t="s">
        <v>287</v>
      </c>
      <c r="B100" s="56" t="s">
        <v>291</v>
      </c>
      <c r="C100" s="50">
        <v>1</v>
      </c>
      <c r="D100" s="52" t="s">
        <v>289</v>
      </c>
      <c r="E100" s="51"/>
      <c r="F100" s="51"/>
      <c r="G100" s="54"/>
      <c r="H100" s="51"/>
      <c r="I100" s="51"/>
      <c r="J100" s="53"/>
      <c r="K100" s="53"/>
      <c r="L100" s="53"/>
      <c r="M100" s="53"/>
      <c r="N100" s="72"/>
      <c r="O100" s="91">
        <v>0</v>
      </c>
      <c r="P100" s="36"/>
    </row>
    <row r="101" spans="1:16" s="18" customFormat="1">
      <c r="A101" s="23" t="s">
        <v>74</v>
      </c>
      <c r="B101" s="22" t="s">
        <v>64</v>
      </c>
      <c r="C101" s="1">
        <v>2</v>
      </c>
      <c r="D101" s="5" t="s">
        <v>192</v>
      </c>
      <c r="E101" s="4"/>
      <c r="F101" s="4"/>
      <c r="G101" s="12" t="str">
        <f t="shared" si="4"/>
        <v/>
      </c>
      <c r="H101" s="4"/>
      <c r="I101" s="4"/>
      <c r="J101" s="11"/>
      <c r="K101" s="11"/>
      <c r="L101" s="11"/>
      <c r="M101" s="11" t="s">
        <v>17</v>
      </c>
      <c r="N101" s="15"/>
      <c r="O101" s="91">
        <v>0</v>
      </c>
      <c r="P101" s="36">
        <f t="shared" si="3"/>
        <v>0</v>
      </c>
    </row>
    <row r="102" spans="1:16" s="18" customFormat="1" ht="32">
      <c r="A102" s="29" t="s">
        <v>75</v>
      </c>
      <c r="B102" s="28" t="s">
        <v>143</v>
      </c>
      <c r="C102" s="31">
        <v>1</v>
      </c>
      <c r="D102" s="27" t="s">
        <v>193</v>
      </c>
      <c r="E102" s="4">
        <v>0</v>
      </c>
      <c r="F102" s="13">
        <v>22</v>
      </c>
      <c r="G102" s="12">
        <f t="shared" si="4"/>
        <v>22</v>
      </c>
      <c r="H102" s="13"/>
      <c r="I102" s="13"/>
      <c r="J102" s="11" t="s">
        <v>16</v>
      </c>
      <c r="K102" s="11" t="s">
        <v>16</v>
      </c>
      <c r="L102" s="11" t="s">
        <v>16</v>
      </c>
      <c r="M102" s="11"/>
      <c r="N102" s="93"/>
      <c r="O102" s="91">
        <v>0</v>
      </c>
      <c r="P102" s="36">
        <f t="shared" si="3"/>
        <v>0</v>
      </c>
    </row>
    <row r="103" spans="1:16" s="18" customFormat="1">
      <c r="A103" s="23" t="s">
        <v>76</v>
      </c>
      <c r="B103" s="22" t="s">
        <v>148</v>
      </c>
      <c r="C103" s="1">
        <v>1</v>
      </c>
      <c r="D103" s="17" t="s">
        <v>292</v>
      </c>
      <c r="E103" s="4">
        <v>0.5</v>
      </c>
      <c r="F103" s="4">
        <v>0</v>
      </c>
      <c r="G103" s="12">
        <f t="shared" si="4"/>
        <v>0.5</v>
      </c>
      <c r="H103" s="13">
        <v>32</v>
      </c>
      <c r="I103" s="13" t="s">
        <v>16</v>
      </c>
      <c r="J103" s="11" t="s">
        <v>16</v>
      </c>
      <c r="K103" s="11" t="s">
        <v>16</v>
      </c>
      <c r="L103" s="11" t="s">
        <v>16</v>
      </c>
      <c r="M103" s="11"/>
      <c r="N103" s="72"/>
      <c r="O103" s="91">
        <v>0</v>
      </c>
      <c r="P103" s="36">
        <f t="shared" si="3"/>
        <v>0</v>
      </c>
    </row>
    <row r="104" spans="1:16" s="18" customFormat="1">
      <c r="A104" s="23" t="s">
        <v>77</v>
      </c>
      <c r="B104" s="22" t="s">
        <v>121</v>
      </c>
      <c r="C104" s="1">
        <v>1</v>
      </c>
      <c r="D104" s="17" t="s">
        <v>194</v>
      </c>
      <c r="E104" s="4"/>
      <c r="F104" s="4"/>
      <c r="G104" s="12"/>
      <c r="H104" s="13"/>
      <c r="I104" s="13"/>
      <c r="J104" s="11"/>
      <c r="K104" s="11"/>
      <c r="L104" s="11"/>
      <c r="M104" s="11"/>
      <c r="N104" s="26"/>
      <c r="O104" s="91">
        <v>0</v>
      </c>
      <c r="P104" s="36">
        <f t="shared" si="3"/>
        <v>0</v>
      </c>
    </row>
    <row r="105" spans="1:16" s="64" customFormat="1">
      <c r="A105" s="66" t="s">
        <v>293</v>
      </c>
      <c r="B105" s="65" t="s">
        <v>290</v>
      </c>
      <c r="C105" s="58">
        <v>2</v>
      </c>
      <c r="D105" s="60" t="s">
        <v>295</v>
      </c>
      <c r="E105" s="59"/>
      <c r="F105" s="59"/>
      <c r="G105" s="62"/>
      <c r="H105" s="63"/>
      <c r="I105" s="63"/>
      <c r="J105" s="61"/>
      <c r="K105" s="61"/>
      <c r="L105" s="61"/>
      <c r="M105" s="61"/>
      <c r="N105" s="67"/>
      <c r="O105" s="91">
        <v>0</v>
      </c>
      <c r="P105" s="36">
        <f t="shared" si="3"/>
        <v>0</v>
      </c>
    </row>
    <row r="106" spans="1:16" s="64" customFormat="1">
      <c r="A106" s="66" t="s">
        <v>294</v>
      </c>
      <c r="B106" s="65" t="s">
        <v>291</v>
      </c>
      <c r="C106" s="58">
        <v>1</v>
      </c>
      <c r="D106" s="60" t="s">
        <v>296</v>
      </c>
      <c r="E106" s="59"/>
      <c r="F106" s="59"/>
      <c r="G106" s="62"/>
      <c r="H106" s="63"/>
      <c r="I106" s="63"/>
      <c r="J106" s="61"/>
      <c r="K106" s="61"/>
      <c r="L106" s="61"/>
      <c r="M106" s="61"/>
      <c r="N106" s="67"/>
      <c r="O106" s="91">
        <v>0</v>
      </c>
      <c r="P106" s="36">
        <f t="shared" si="3"/>
        <v>0</v>
      </c>
    </row>
    <row r="107" spans="1:16" s="18" customFormat="1">
      <c r="A107" s="23" t="s">
        <v>120</v>
      </c>
      <c r="B107" s="2" t="s">
        <v>64</v>
      </c>
      <c r="C107" s="1">
        <v>4</v>
      </c>
      <c r="D107" s="5" t="s">
        <v>195</v>
      </c>
      <c r="E107" s="13"/>
      <c r="F107" s="4"/>
      <c r="G107" s="12" t="str">
        <f>IF((E107+F107)&gt;0, C107*(E107+F107), "")</f>
        <v/>
      </c>
      <c r="H107" s="13"/>
      <c r="I107" s="13"/>
      <c r="J107" s="11"/>
      <c r="K107" s="11"/>
      <c r="L107" s="11"/>
      <c r="M107" s="11" t="s">
        <v>17</v>
      </c>
      <c r="N107" s="26"/>
      <c r="O107" s="91">
        <v>0</v>
      </c>
      <c r="P107" s="36">
        <f t="shared" si="3"/>
        <v>0</v>
      </c>
    </row>
    <row r="108" spans="1:16" s="18" customFormat="1">
      <c r="A108" s="23" t="s">
        <v>122</v>
      </c>
      <c r="B108" s="22" t="s">
        <v>126</v>
      </c>
      <c r="C108" s="1">
        <v>1</v>
      </c>
      <c r="D108" s="17" t="s">
        <v>196</v>
      </c>
      <c r="E108" s="4"/>
      <c r="F108" s="4"/>
      <c r="G108" s="12" t="str">
        <f t="shared" ref="G108:G115" si="5">IF((E108+F108)&gt;0, C108*(E108+F108), "")</f>
        <v/>
      </c>
      <c r="H108" s="4"/>
      <c r="I108" s="4"/>
      <c r="J108" s="11"/>
      <c r="K108" s="11"/>
      <c r="L108" s="11"/>
      <c r="M108" s="11"/>
      <c r="N108" s="26"/>
      <c r="O108" s="91">
        <v>0</v>
      </c>
      <c r="P108" s="36">
        <f t="shared" si="3"/>
        <v>0</v>
      </c>
    </row>
    <row r="109" spans="1:16" s="18" customFormat="1">
      <c r="A109" s="23" t="s">
        <v>123</v>
      </c>
      <c r="B109" s="22" t="s">
        <v>126</v>
      </c>
      <c r="C109" s="1">
        <v>1</v>
      </c>
      <c r="D109" s="5" t="s">
        <v>150</v>
      </c>
      <c r="E109" s="4"/>
      <c r="F109" s="4"/>
      <c r="G109" s="12" t="str">
        <f t="shared" si="5"/>
        <v/>
      </c>
      <c r="H109" s="4"/>
      <c r="I109" s="4"/>
      <c r="J109" s="11"/>
      <c r="K109" s="11"/>
      <c r="L109" s="11"/>
      <c r="M109" s="11"/>
      <c r="N109" s="26"/>
      <c r="O109" s="91">
        <v>0</v>
      </c>
      <c r="P109" s="36">
        <f t="shared" si="3"/>
        <v>0</v>
      </c>
    </row>
    <row r="110" spans="1:16" s="18" customFormat="1">
      <c r="A110" s="23" t="s">
        <v>124</v>
      </c>
      <c r="B110" s="22" t="s">
        <v>126</v>
      </c>
      <c r="C110" s="1">
        <v>1</v>
      </c>
      <c r="D110" s="5" t="s">
        <v>197</v>
      </c>
      <c r="E110" s="4"/>
      <c r="F110" s="4"/>
      <c r="G110" s="12" t="str">
        <f t="shared" si="5"/>
        <v/>
      </c>
      <c r="H110" s="4"/>
      <c r="I110" s="4"/>
      <c r="J110" s="11"/>
      <c r="K110" s="11"/>
      <c r="L110" s="11"/>
      <c r="M110" s="11"/>
      <c r="N110" s="26"/>
      <c r="O110" s="91">
        <v>0</v>
      </c>
      <c r="P110" s="36">
        <f t="shared" si="3"/>
        <v>0</v>
      </c>
    </row>
    <row r="111" spans="1:16" s="18" customFormat="1">
      <c r="A111" s="23" t="s">
        <v>125</v>
      </c>
      <c r="B111" s="22" t="s">
        <v>126</v>
      </c>
      <c r="C111" s="1">
        <v>1</v>
      </c>
      <c r="D111" s="5" t="s">
        <v>198</v>
      </c>
      <c r="E111" s="4"/>
      <c r="F111" s="4"/>
      <c r="G111" s="12" t="str">
        <f t="shared" si="5"/>
        <v/>
      </c>
      <c r="H111" s="4"/>
      <c r="I111" s="4"/>
      <c r="J111" s="11"/>
      <c r="K111" s="11"/>
      <c r="L111" s="11"/>
      <c r="M111" s="11"/>
      <c r="N111" s="26"/>
      <c r="O111" s="91">
        <v>0</v>
      </c>
      <c r="P111" s="36">
        <f t="shared" si="3"/>
        <v>0</v>
      </c>
    </row>
    <row r="112" spans="1:16" s="18" customFormat="1">
      <c r="A112" s="23" t="s">
        <v>136</v>
      </c>
      <c r="B112" s="2" t="s">
        <v>59</v>
      </c>
      <c r="C112" s="1">
        <v>1</v>
      </c>
      <c r="D112" s="5" t="s">
        <v>170</v>
      </c>
      <c r="E112" s="4"/>
      <c r="F112" s="4"/>
      <c r="G112" s="12" t="str">
        <f t="shared" si="5"/>
        <v/>
      </c>
      <c r="H112" s="4"/>
      <c r="I112" s="4"/>
      <c r="J112" s="11"/>
      <c r="K112" s="11"/>
      <c r="L112" s="11"/>
      <c r="M112" s="11"/>
      <c r="N112" s="26"/>
      <c r="O112" s="91">
        <v>0</v>
      </c>
      <c r="P112" s="36">
        <f t="shared" si="3"/>
        <v>0</v>
      </c>
    </row>
    <row r="113" spans="1:17" s="18" customFormat="1" ht="32">
      <c r="A113" s="23" t="s">
        <v>137</v>
      </c>
      <c r="B113" s="2" t="s">
        <v>228</v>
      </c>
      <c r="C113" s="1">
        <v>1</v>
      </c>
      <c r="D113" s="5" t="s">
        <v>170</v>
      </c>
      <c r="E113" s="4"/>
      <c r="F113" s="4"/>
      <c r="G113" s="12" t="str">
        <f t="shared" si="5"/>
        <v/>
      </c>
      <c r="H113" s="4"/>
      <c r="I113" s="4"/>
      <c r="J113" s="11"/>
      <c r="K113" s="11"/>
      <c r="L113" s="11"/>
      <c r="M113" s="11" t="s">
        <v>15</v>
      </c>
      <c r="N113" s="26"/>
      <c r="O113" s="91">
        <v>0</v>
      </c>
      <c r="P113" s="36">
        <f t="shared" si="3"/>
        <v>0</v>
      </c>
    </row>
    <row r="114" spans="1:17" s="18" customFormat="1" ht="32">
      <c r="A114" s="23" t="s">
        <v>138</v>
      </c>
      <c r="B114" s="2" t="s">
        <v>97</v>
      </c>
      <c r="C114" s="1">
        <v>1</v>
      </c>
      <c r="D114" s="5"/>
      <c r="E114" s="4"/>
      <c r="F114" s="4"/>
      <c r="G114" s="12" t="str">
        <f t="shared" si="5"/>
        <v/>
      </c>
      <c r="H114" s="4"/>
      <c r="I114" s="4"/>
      <c r="J114" s="11" t="s">
        <v>16</v>
      </c>
      <c r="K114" s="11" t="s">
        <v>16</v>
      </c>
      <c r="L114" s="11"/>
      <c r="N114" s="1"/>
      <c r="O114" s="91">
        <v>0</v>
      </c>
      <c r="P114" s="36">
        <f t="shared" si="3"/>
        <v>0</v>
      </c>
    </row>
    <row r="115" spans="1:17" s="18" customFormat="1" ht="17" thickBot="1">
      <c r="A115" s="206" t="s">
        <v>139</v>
      </c>
      <c r="B115" s="207" t="s">
        <v>438</v>
      </c>
      <c r="C115" s="208">
        <v>1</v>
      </c>
      <c r="D115" s="209" t="s">
        <v>140</v>
      </c>
      <c r="E115" s="210"/>
      <c r="F115" s="210"/>
      <c r="G115" s="211" t="str">
        <f t="shared" si="5"/>
        <v/>
      </c>
      <c r="H115" s="210"/>
      <c r="I115" s="210"/>
      <c r="J115" s="212"/>
      <c r="K115" s="212"/>
      <c r="L115" s="212"/>
      <c r="M115" s="213"/>
      <c r="N115" s="208" t="s">
        <v>441</v>
      </c>
      <c r="O115" s="214">
        <v>0</v>
      </c>
      <c r="P115" s="215">
        <f t="shared" si="3"/>
        <v>0</v>
      </c>
    </row>
    <row r="116" spans="1:17" s="18" customFormat="1" ht="15.75" customHeight="1" thickBot="1">
      <c r="A116" s="227" t="s">
        <v>253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9"/>
    </row>
    <row r="117" spans="1:17" s="18" customFormat="1" ht="17" thickBot="1">
      <c r="A117" s="10" t="s">
        <v>8</v>
      </c>
      <c r="B117" s="2" t="s">
        <v>20</v>
      </c>
      <c r="C117" s="1">
        <v>1</v>
      </c>
      <c r="D117" s="5"/>
      <c r="E117" s="4"/>
      <c r="F117" s="4"/>
      <c r="G117" s="12" t="str">
        <f>IF((E117+F117)&gt;0, C117*(E117+F117), "")</f>
        <v/>
      </c>
      <c r="H117" s="4"/>
      <c r="I117" s="4"/>
      <c r="J117" s="11"/>
      <c r="K117" s="11"/>
      <c r="L117" s="11"/>
      <c r="M117" s="11"/>
      <c r="N117" s="15" t="s">
        <v>21</v>
      </c>
      <c r="O117" s="35">
        <v>0</v>
      </c>
      <c r="P117" s="36">
        <f>C117*O117</f>
        <v>0</v>
      </c>
    </row>
    <row r="118" spans="1:17" s="18" customFormat="1" ht="15.75" customHeight="1" thickBot="1">
      <c r="A118" s="227" t="s">
        <v>254</v>
      </c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9"/>
    </row>
    <row r="119" spans="1:17" s="18" customFormat="1" ht="32">
      <c r="A119" s="10" t="s">
        <v>8</v>
      </c>
      <c r="B119" s="2" t="s">
        <v>297</v>
      </c>
      <c r="C119" s="1">
        <v>1</v>
      </c>
      <c r="D119" s="5" t="s">
        <v>188</v>
      </c>
      <c r="E119" s="4"/>
      <c r="F119" s="4"/>
      <c r="G119" s="12" t="str">
        <f>IF((E119+F119)&gt;0, C119*(E119+F119), "")</f>
        <v/>
      </c>
      <c r="H119" s="4"/>
      <c r="I119" s="4"/>
      <c r="J119" s="11"/>
      <c r="K119" s="11"/>
      <c r="L119" s="11"/>
      <c r="M119" s="11" t="s">
        <v>15</v>
      </c>
      <c r="N119" s="1"/>
      <c r="O119" s="68">
        <v>0</v>
      </c>
      <c r="P119" s="36">
        <f>C119*O119</f>
        <v>0</v>
      </c>
    </row>
    <row r="120" spans="1:17" s="18" customFormat="1" ht="32">
      <c r="A120" s="10" t="s">
        <v>9</v>
      </c>
      <c r="B120" s="2" t="s">
        <v>78</v>
      </c>
      <c r="C120" s="1">
        <v>1</v>
      </c>
      <c r="D120" s="5" t="s">
        <v>151</v>
      </c>
      <c r="E120" s="4"/>
      <c r="F120" s="4"/>
      <c r="G120" s="12" t="str">
        <f t="shared" ref="G120:G156" si="6">IF((E120+F120)&gt;0, C120*(E120+F120), "")</f>
        <v/>
      </c>
      <c r="H120" s="4"/>
      <c r="I120" s="4"/>
      <c r="J120" s="11" t="s">
        <v>16</v>
      </c>
      <c r="K120" s="11" t="s">
        <v>16</v>
      </c>
      <c r="L120" s="11"/>
      <c r="N120" s="1"/>
      <c r="O120" s="69">
        <v>0</v>
      </c>
      <c r="P120" s="36">
        <f>C120*O120</f>
        <v>0</v>
      </c>
    </row>
    <row r="121" spans="1:17" s="18" customFormat="1">
      <c r="A121" s="10" t="s">
        <v>10</v>
      </c>
      <c r="B121" s="2" t="s">
        <v>64</v>
      </c>
      <c r="C121" s="1">
        <v>1</v>
      </c>
      <c r="D121" s="5" t="s">
        <v>199</v>
      </c>
      <c r="E121" s="4"/>
      <c r="F121" s="4"/>
      <c r="G121" s="12" t="str">
        <f t="shared" si="6"/>
        <v/>
      </c>
      <c r="H121" s="4"/>
      <c r="I121" s="4"/>
      <c r="J121" s="11"/>
      <c r="K121" s="11"/>
      <c r="L121" s="11"/>
      <c r="M121" s="11" t="s">
        <v>17</v>
      </c>
      <c r="N121" s="15"/>
      <c r="O121" s="91">
        <v>0</v>
      </c>
      <c r="P121" s="36">
        <f>C121*O121</f>
        <v>0</v>
      </c>
    </row>
    <row r="122" spans="1:17" s="18" customFormat="1" ht="64">
      <c r="A122" s="30" t="s">
        <v>11</v>
      </c>
      <c r="B122" s="28" t="s">
        <v>144</v>
      </c>
      <c r="C122" s="31">
        <v>1</v>
      </c>
      <c r="D122" s="32" t="s">
        <v>200</v>
      </c>
      <c r="E122" s="4">
        <v>0</v>
      </c>
      <c r="F122" s="13">
        <v>21.6</v>
      </c>
      <c r="G122" s="12">
        <f t="shared" si="6"/>
        <v>21.6</v>
      </c>
      <c r="H122" s="4"/>
      <c r="I122" s="4"/>
      <c r="J122" s="88"/>
      <c r="K122" s="11"/>
      <c r="L122" s="11" t="s">
        <v>107</v>
      </c>
      <c r="M122" s="11" t="s">
        <v>15</v>
      </c>
      <c r="N122" s="93" t="s">
        <v>442</v>
      </c>
      <c r="O122" s="91">
        <v>0</v>
      </c>
      <c r="P122" s="36">
        <f>C122*O122</f>
        <v>0</v>
      </c>
    </row>
    <row r="123" spans="1:17" s="18" customFormat="1" ht="17" thickBot="1">
      <c r="A123" s="10" t="s">
        <v>12</v>
      </c>
      <c r="B123" s="2" t="s">
        <v>18</v>
      </c>
      <c r="C123" s="1">
        <v>2</v>
      </c>
      <c r="D123" s="5" t="s">
        <v>153</v>
      </c>
      <c r="E123" s="4"/>
      <c r="F123" s="4"/>
      <c r="G123" s="12" t="str">
        <f t="shared" si="6"/>
        <v/>
      </c>
      <c r="H123" s="4"/>
      <c r="I123" s="4"/>
      <c r="J123" s="11"/>
      <c r="K123" s="11"/>
      <c r="L123" s="11"/>
      <c r="M123" s="11"/>
      <c r="N123" s="72"/>
      <c r="O123" s="91">
        <v>0</v>
      </c>
      <c r="P123" s="36">
        <f>C123*O123</f>
        <v>0</v>
      </c>
    </row>
    <row r="124" spans="1:17" s="18" customFormat="1" ht="15.75" customHeight="1" thickBot="1">
      <c r="A124" s="227" t="s">
        <v>255</v>
      </c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9"/>
    </row>
    <row r="125" spans="1:17" s="18" customFormat="1" ht="32">
      <c r="A125" s="10" t="s">
        <v>8</v>
      </c>
      <c r="B125" s="2" t="s">
        <v>105</v>
      </c>
      <c r="C125" s="1">
        <v>6</v>
      </c>
      <c r="D125" s="5" t="s">
        <v>201</v>
      </c>
      <c r="E125" s="4"/>
      <c r="F125" s="4"/>
      <c r="G125" s="12" t="str">
        <f t="shared" si="6"/>
        <v/>
      </c>
      <c r="H125" s="4"/>
      <c r="I125" s="4"/>
      <c r="J125" s="11"/>
      <c r="K125" s="11"/>
      <c r="L125" s="11"/>
      <c r="M125" s="11"/>
      <c r="N125" s="1"/>
      <c r="O125" s="70">
        <v>0</v>
      </c>
      <c r="P125" s="36">
        <f t="shared" ref="P125:P132" si="7">C125*O125</f>
        <v>0</v>
      </c>
    </row>
    <row r="126" spans="1:17" s="18" customFormat="1" ht="32">
      <c r="A126" s="10" t="s">
        <v>9</v>
      </c>
      <c r="B126" s="28" t="s">
        <v>247</v>
      </c>
      <c r="C126" s="1">
        <v>1</v>
      </c>
      <c r="D126" s="5" t="s">
        <v>244</v>
      </c>
      <c r="E126" s="4"/>
      <c r="F126" s="4"/>
      <c r="G126" s="12" t="str">
        <f t="shared" si="6"/>
        <v/>
      </c>
      <c r="H126" s="4"/>
      <c r="I126" s="4"/>
      <c r="J126" s="11" t="s">
        <v>16</v>
      </c>
      <c r="K126" s="11" t="s">
        <v>16</v>
      </c>
      <c r="L126" s="11"/>
      <c r="M126" s="11" t="s">
        <v>15</v>
      </c>
      <c r="N126" s="72"/>
      <c r="O126" s="71">
        <v>0</v>
      </c>
      <c r="P126" s="36">
        <f t="shared" si="7"/>
        <v>0</v>
      </c>
      <c r="Q126" s="72"/>
    </row>
    <row r="127" spans="1:17" s="18" customFormat="1">
      <c r="A127" s="10" t="s">
        <v>10</v>
      </c>
      <c r="B127" s="22" t="s">
        <v>64</v>
      </c>
      <c r="C127" s="1">
        <v>1</v>
      </c>
      <c r="D127" s="5" t="s">
        <v>245</v>
      </c>
      <c r="E127" s="4"/>
      <c r="F127" s="4"/>
      <c r="G127" s="12" t="str">
        <f t="shared" si="6"/>
        <v/>
      </c>
      <c r="H127" s="4"/>
      <c r="I127" s="4"/>
      <c r="J127" s="11"/>
      <c r="K127" s="11"/>
      <c r="L127" s="11"/>
      <c r="M127" s="11" t="s">
        <v>17</v>
      </c>
      <c r="N127" s="72"/>
      <c r="O127" s="75">
        <v>0</v>
      </c>
      <c r="P127" s="36">
        <f t="shared" si="7"/>
        <v>0</v>
      </c>
      <c r="Q127" s="72"/>
    </row>
    <row r="128" spans="1:17" s="18" customFormat="1">
      <c r="A128" s="10" t="s">
        <v>11</v>
      </c>
      <c r="B128" s="2" t="s">
        <v>80</v>
      </c>
      <c r="C128" s="1">
        <v>1</v>
      </c>
      <c r="D128" s="17" t="s">
        <v>243</v>
      </c>
      <c r="E128" s="4"/>
      <c r="F128" s="4"/>
      <c r="G128" s="12" t="str">
        <f t="shared" si="6"/>
        <v/>
      </c>
      <c r="H128" s="4"/>
      <c r="I128" s="4"/>
      <c r="J128" s="11"/>
      <c r="K128" s="11"/>
      <c r="L128" s="11"/>
      <c r="M128" s="11"/>
      <c r="N128" s="72"/>
      <c r="O128" s="75">
        <v>0</v>
      </c>
      <c r="P128" s="36">
        <f t="shared" si="7"/>
        <v>0</v>
      </c>
      <c r="Q128" s="72"/>
    </row>
    <row r="129" spans="1:17" s="18" customFormat="1" ht="32">
      <c r="A129" s="29" t="s">
        <v>13</v>
      </c>
      <c r="B129" s="28" t="s">
        <v>145</v>
      </c>
      <c r="C129" s="4">
        <v>1</v>
      </c>
      <c r="D129" s="27" t="s">
        <v>202</v>
      </c>
      <c r="E129" s="4">
        <v>0</v>
      </c>
      <c r="F129" s="13">
        <v>27</v>
      </c>
      <c r="G129" s="12">
        <f t="shared" si="6"/>
        <v>27</v>
      </c>
      <c r="H129" s="4"/>
      <c r="I129" s="4"/>
      <c r="J129" s="11"/>
      <c r="K129" s="11" t="s">
        <v>107</v>
      </c>
      <c r="L129" s="27" t="s">
        <v>107</v>
      </c>
      <c r="M129" s="11" t="s">
        <v>146</v>
      </c>
      <c r="N129" s="93"/>
      <c r="O129" s="75">
        <v>0</v>
      </c>
      <c r="P129" s="36">
        <f t="shared" si="7"/>
        <v>0</v>
      </c>
      <c r="Q129" s="72"/>
    </row>
    <row r="130" spans="1:17" s="18" customFormat="1">
      <c r="A130" s="23" t="s">
        <v>26</v>
      </c>
      <c r="B130" s="22" t="s">
        <v>64</v>
      </c>
      <c r="C130" s="1">
        <v>1</v>
      </c>
      <c r="D130" s="5" t="s">
        <v>203</v>
      </c>
      <c r="E130" s="4"/>
      <c r="F130" s="4"/>
      <c r="G130" s="12" t="str">
        <f>IF((E130+F130)&gt;0, C130*(E130+F130), "")</f>
        <v/>
      </c>
      <c r="H130" s="4"/>
      <c r="I130" s="4"/>
      <c r="J130" s="11"/>
      <c r="K130" s="11"/>
      <c r="L130" s="11"/>
      <c r="M130" s="11" t="s">
        <v>17</v>
      </c>
      <c r="N130" s="15"/>
      <c r="O130" s="75">
        <v>0</v>
      </c>
      <c r="P130" s="36">
        <f t="shared" si="7"/>
        <v>0</v>
      </c>
      <c r="Q130" s="72"/>
    </row>
    <row r="131" spans="1:17" s="18" customFormat="1" ht="32">
      <c r="A131" s="10" t="s">
        <v>27</v>
      </c>
      <c r="B131" s="2" t="s">
        <v>246</v>
      </c>
      <c r="C131" s="1">
        <v>1</v>
      </c>
      <c r="D131" s="5" t="s">
        <v>153</v>
      </c>
      <c r="E131" s="4"/>
      <c r="F131" s="4"/>
      <c r="G131" s="12" t="str">
        <f t="shared" si="6"/>
        <v/>
      </c>
      <c r="H131" s="4"/>
      <c r="I131" s="4"/>
      <c r="J131" s="11"/>
      <c r="K131" s="11"/>
      <c r="L131" s="11"/>
      <c r="M131" s="11"/>
      <c r="N131" s="72"/>
      <c r="O131" s="75">
        <v>0</v>
      </c>
      <c r="P131" s="36">
        <f t="shared" si="7"/>
        <v>0</v>
      </c>
      <c r="Q131" s="72"/>
    </row>
    <row r="132" spans="1:17" s="18" customFormat="1" ht="33" thickBot="1">
      <c r="A132" s="10" t="s">
        <v>29</v>
      </c>
      <c r="B132" s="2" t="s">
        <v>60</v>
      </c>
      <c r="C132" s="16">
        <v>1</v>
      </c>
      <c r="D132" s="17" t="s">
        <v>169</v>
      </c>
      <c r="E132" s="4"/>
      <c r="F132" s="4"/>
      <c r="G132" s="12" t="str">
        <f>IF((E132+F132)&gt;0, C132*(E132+F132), "")</f>
        <v/>
      </c>
      <c r="H132" s="4"/>
      <c r="I132" s="4"/>
      <c r="J132" s="11" t="s">
        <v>16</v>
      </c>
      <c r="K132" s="11" t="s">
        <v>16</v>
      </c>
      <c r="L132" s="11"/>
      <c r="M132" s="11" t="s">
        <v>15</v>
      </c>
      <c r="N132" s="1"/>
      <c r="O132" s="75">
        <v>0</v>
      </c>
      <c r="P132" s="36">
        <f t="shared" si="7"/>
        <v>0</v>
      </c>
      <c r="Q132" s="72"/>
    </row>
    <row r="133" spans="1:17" s="18" customFormat="1" ht="15.75" customHeight="1" thickBot="1">
      <c r="A133" s="227" t="s">
        <v>256</v>
      </c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9"/>
    </row>
    <row r="134" spans="1:17" s="18" customFormat="1" ht="32">
      <c r="A134" s="10" t="s">
        <v>8</v>
      </c>
      <c r="B134" s="2" t="s">
        <v>101</v>
      </c>
      <c r="C134" s="1">
        <v>2</v>
      </c>
      <c r="D134" s="5" t="s">
        <v>205</v>
      </c>
      <c r="E134" s="4"/>
      <c r="F134" s="4"/>
      <c r="G134" s="12" t="str">
        <f t="shared" si="6"/>
        <v/>
      </c>
      <c r="H134" s="4"/>
      <c r="I134" s="4"/>
      <c r="J134" s="11"/>
      <c r="K134" s="11"/>
      <c r="L134" s="11"/>
      <c r="M134" s="11"/>
      <c r="N134" s="1"/>
      <c r="O134" s="73">
        <v>0</v>
      </c>
      <c r="P134" s="36">
        <f t="shared" ref="P134:P156" si="8">C134*O134</f>
        <v>0</v>
      </c>
    </row>
    <row r="135" spans="1:17" s="18" customFormat="1" ht="32">
      <c r="A135" s="10" t="s">
        <v>9</v>
      </c>
      <c r="B135" s="2" t="s">
        <v>115</v>
      </c>
      <c r="C135" s="1">
        <v>1</v>
      </c>
      <c r="D135" s="5" t="s">
        <v>206</v>
      </c>
      <c r="E135" s="4"/>
      <c r="F135" s="4"/>
      <c r="G135" s="12" t="str">
        <f t="shared" si="6"/>
        <v/>
      </c>
      <c r="H135" s="4"/>
      <c r="I135" s="4"/>
      <c r="J135" s="11"/>
      <c r="K135" s="11"/>
      <c r="L135" s="11"/>
      <c r="M135" s="11"/>
      <c r="N135" s="1"/>
      <c r="O135" s="74">
        <v>0</v>
      </c>
      <c r="P135" s="36">
        <f t="shared" si="8"/>
        <v>0</v>
      </c>
    </row>
    <row r="136" spans="1:17" s="18" customFormat="1" ht="48">
      <c r="A136" s="10" t="s">
        <v>10</v>
      </c>
      <c r="B136" s="22" t="s">
        <v>232</v>
      </c>
      <c r="C136" s="1">
        <v>1</v>
      </c>
      <c r="D136" s="5" t="s">
        <v>207</v>
      </c>
      <c r="E136" s="4">
        <v>0</v>
      </c>
      <c r="F136" s="4">
        <v>2.1</v>
      </c>
      <c r="G136" s="12">
        <f t="shared" si="6"/>
        <v>2.1</v>
      </c>
      <c r="H136" s="4"/>
      <c r="I136" s="4"/>
      <c r="J136" s="11" t="s">
        <v>16</v>
      </c>
      <c r="K136" s="11"/>
      <c r="L136" s="11"/>
      <c r="M136" s="11" t="s">
        <v>15</v>
      </c>
      <c r="N136" s="1"/>
      <c r="O136" s="75">
        <v>0</v>
      </c>
      <c r="P136" s="36">
        <f t="shared" si="8"/>
        <v>0</v>
      </c>
    </row>
    <row r="137" spans="1:17" s="18" customFormat="1" ht="64">
      <c r="A137" s="10" t="s">
        <v>11</v>
      </c>
      <c r="B137" s="22" t="s">
        <v>233</v>
      </c>
      <c r="C137" s="1">
        <v>1</v>
      </c>
      <c r="D137" s="5" t="s">
        <v>150</v>
      </c>
      <c r="E137" s="4">
        <v>0</v>
      </c>
      <c r="F137" s="4">
        <v>4.0999999999999996</v>
      </c>
      <c r="G137" s="12">
        <f t="shared" si="6"/>
        <v>4.0999999999999996</v>
      </c>
      <c r="H137" s="4"/>
      <c r="I137" s="4"/>
      <c r="J137" s="11" t="s">
        <v>16</v>
      </c>
      <c r="K137" s="11"/>
      <c r="L137" s="11"/>
      <c r="M137" s="11" t="s">
        <v>15</v>
      </c>
      <c r="N137" s="1"/>
      <c r="O137" s="75">
        <v>0</v>
      </c>
      <c r="P137" s="36">
        <f t="shared" si="8"/>
        <v>0</v>
      </c>
    </row>
    <row r="138" spans="1:17" s="18" customFormat="1" ht="32">
      <c r="A138" s="10" t="s">
        <v>12</v>
      </c>
      <c r="B138" s="2" t="s">
        <v>114</v>
      </c>
      <c r="C138" s="1">
        <v>1</v>
      </c>
      <c r="D138" s="5" t="s">
        <v>164</v>
      </c>
      <c r="E138" s="4">
        <v>1.5</v>
      </c>
      <c r="F138" s="4">
        <v>0</v>
      </c>
      <c r="G138" s="12">
        <f t="shared" si="6"/>
        <v>1.5</v>
      </c>
      <c r="H138" s="4"/>
      <c r="I138" s="4"/>
      <c r="J138" s="11"/>
      <c r="K138" s="11"/>
      <c r="L138" s="11"/>
      <c r="M138" s="11"/>
      <c r="N138" s="1"/>
      <c r="O138" s="75">
        <v>0</v>
      </c>
      <c r="P138" s="36">
        <f t="shared" si="8"/>
        <v>0</v>
      </c>
    </row>
    <row r="139" spans="1:17" s="18" customFormat="1" ht="48">
      <c r="A139" s="10" t="s">
        <v>13</v>
      </c>
      <c r="B139" s="22" t="s">
        <v>234</v>
      </c>
      <c r="C139" s="1">
        <v>1</v>
      </c>
      <c r="D139" s="5" t="s">
        <v>150</v>
      </c>
      <c r="E139" s="4">
        <v>0</v>
      </c>
      <c r="F139" s="4">
        <v>4.0999999999999996</v>
      </c>
      <c r="G139" s="12">
        <f t="shared" si="6"/>
        <v>4.0999999999999996</v>
      </c>
      <c r="H139" s="4"/>
      <c r="I139" s="4"/>
      <c r="J139" s="11" t="s">
        <v>16</v>
      </c>
      <c r="K139" s="11"/>
      <c r="L139" s="11"/>
      <c r="M139" s="11" t="s">
        <v>15</v>
      </c>
      <c r="N139" s="1"/>
      <c r="O139" s="75">
        <v>0</v>
      </c>
      <c r="P139" s="36">
        <f t="shared" si="8"/>
        <v>0</v>
      </c>
    </row>
    <row r="140" spans="1:17" s="18" customFormat="1" ht="32">
      <c r="A140" s="10" t="s">
        <v>26</v>
      </c>
      <c r="B140" s="2" t="s">
        <v>221</v>
      </c>
      <c r="C140" s="1">
        <v>1</v>
      </c>
      <c r="D140" s="5" t="s">
        <v>164</v>
      </c>
      <c r="E140" s="4">
        <v>1.5</v>
      </c>
      <c r="F140" s="4">
        <v>0</v>
      </c>
      <c r="G140" s="12">
        <f t="shared" si="6"/>
        <v>1.5</v>
      </c>
      <c r="H140" s="4"/>
      <c r="I140" s="4"/>
      <c r="J140" s="11"/>
      <c r="K140" s="11"/>
      <c r="L140" s="11"/>
      <c r="M140" s="11"/>
      <c r="N140" s="1"/>
      <c r="O140" s="75">
        <v>0</v>
      </c>
      <c r="P140" s="36">
        <f t="shared" si="8"/>
        <v>0</v>
      </c>
    </row>
    <row r="141" spans="1:17" s="18" customFormat="1" ht="48">
      <c r="A141" s="10" t="s">
        <v>27</v>
      </c>
      <c r="B141" s="22" t="s">
        <v>235</v>
      </c>
      <c r="C141" s="1">
        <v>1</v>
      </c>
      <c r="D141" s="5" t="s">
        <v>150</v>
      </c>
      <c r="E141" s="4">
        <v>0</v>
      </c>
      <c r="F141" s="4">
        <v>4.0999999999999996</v>
      </c>
      <c r="G141" s="12">
        <f t="shared" si="6"/>
        <v>4.0999999999999996</v>
      </c>
      <c r="H141" s="4"/>
      <c r="I141" s="4"/>
      <c r="J141" s="11" t="s">
        <v>16</v>
      </c>
      <c r="K141" s="11"/>
      <c r="L141" s="11"/>
      <c r="M141" s="11" t="s">
        <v>15</v>
      </c>
      <c r="N141" s="1"/>
      <c r="O141" s="75">
        <v>0</v>
      </c>
      <c r="P141" s="36">
        <f t="shared" si="8"/>
        <v>0</v>
      </c>
    </row>
    <row r="142" spans="1:17" s="18" customFormat="1" ht="32">
      <c r="A142" s="10" t="s">
        <v>29</v>
      </c>
      <c r="B142" s="2" t="s">
        <v>81</v>
      </c>
      <c r="C142" s="1">
        <v>1</v>
      </c>
      <c r="D142" s="17" t="s">
        <v>208</v>
      </c>
      <c r="E142" s="4"/>
      <c r="F142" s="4"/>
      <c r="G142" s="12" t="str">
        <f t="shared" si="6"/>
        <v/>
      </c>
      <c r="H142" s="4"/>
      <c r="I142" s="4"/>
      <c r="J142" s="11"/>
      <c r="K142" s="11"/>
      <c r="L142" s="11"/>
      <c r="M142" s="11"/>
      <c r="N142" s="1"/>
      <c r="O142" s="75">
        <v>0</v>
      </c>
      <c r="P142" s="36">
        <f t="shared" si="8"/>
        <v>0</v>
      </c>
    </row>
    <row r="143" spans="1:17" s="18" customFormat="1">
      <c r="A143" s="10" t="s">
        <v>6</v>
      </c>
      <c r="B143" s="2" t="s">
        <v>298</v>
      </c>
      <c r="C143" s="1">
        <v>1</v>
      </c>
      <c r="D143" s="5" t="s">
        <v>209</v>
      </c>
      <c r="E143" s="4"/>
      <c r="F143" s="4"/>
      <c r="G143" s="12" t="str">
        <f t="shared" si="6"/>
        <v/>
      </c>
      <c r="H143" s="4"/>
      <c r="I143" s="4"/>
      <c r="J143" s="11"/>
      <c r="K143" s="11"/>
      <c r="L143" s="11"/>
      <c r="M143" s="11"/>
      <c r="N143" s="16"/>
      <c r="O143" s="75">
        <v>0</v>
      </c>
      <c r="P143" s="36">
        <f t="shared" si="8"/>
        <v>0</v>
      </c>
    </row>
    <row r="144" spans="1:17" s="18" customFormat="1">
      <c r="A144" s="10" t="s">
        <v>30</v>
      </c>
      <c r="B144" s="2" t="s">
        <v>113</v>
      </c>
      <c r="C144" s="1">
        <v>1</v>
      </c>
      <c r="D144" s="5" t="s">
        <v>150</v>
      </c>
      <c r="E144" s="4"/>
      <c r="F144" s="4"/>
      <c r="G144" s="12" t="str">
        <f t="shared" si="6"/>
        <v/>
      </c>
      <c r="H144" s="4"/>
      <c r="I144" s="4"/>
      <c r="J144" s="11"/>
      <c r="K144" s="11"/>
      <c r="L144" s="11"/>
      <c r="M144" s="11"/>
      <c r="N144" s="1"/>
      <c r="O144" s="75">
        <v>0</v>
      </c>
      <c r="P144" s="36">
        <f t="shared" si="8"/>
        <v>0</v>
      </c>
    </row>
    <row r="145" spans="1:16" s="18" customFormat="1" ht="32">
      <c r="A145" s="10" t="s">
        <v>31</v>
      </c>
      <c r="B145" s="2" t="s">
        <v>102</v>
      </c>
      <c r="C145" s="1">
        <v>1</v>
      </c>
      <c r="D145" s="5" t="s">
        <v>299</v>
      </c>
      <c r="E145" s="13">
        <v>1</v>
      </c>
      <c r="F145" s="4">
        <v>0</v>
      </c>
      <c r="G145" s="12">
        <f t="shared" si="6"/>
        <v>1</v>
      </c>
      <c r="H145" s="4"/>
      <c r="I145" s="4"/>
      <c r="J145" s="11"/>
      <c r="K145" s="11"/>
      <c r="L145" s="11"/>
      <c r="M145" s="11"/>
      <c r="N145" s="16"/>
      <c r="O145" s="75">
        <v>0</v>
      </c>
      <c r="P145" s="36">
        <f t="shared" si="8"/>
        <v>0</v>
      </c>
    </row>
    <row r="146" spans="1:16" s="18" customFormat="1">
      <c r="A146" s="10" t="s">
        <v>32</v>
      </c>
      <c r="B146" s="2" t="s">
        <v>112</v>
      </c>
      <c r="C146" s="1">
        <v>1</v>
      </c>
      <c r="D146" s="5" t="s">
        <v>150</v>
      </c>
      <c r="E146" s="4"/>
      <c r="F146" s="4"/>
      <c r="G146" s="12" t="str">
        <f t="shared" si="6"/>
        <v/>
      </c>
      <c r="H146" s="4"/>
      <c r="I146" s="4"/>
      <c r="J146" s="11"/>
      <c r="K146" s="11"/>
      <c r="L146" s="11"/>
      <c r="M146" s="11"/>
      <c r="N146" s="1"/>
      <c r="O146" s="75">
        <v>0</v>
      </c>
      <c r="P146" s="36">
        <f t="shared" si="8"/>
        <v>0</v>
      </c>
    </row>
    <row r="147" spans="1:16" s="18" customFormat="1">
      <c r="A147" s="10" t="s">
        <v>33</v>
      </c>
      <c r="B147" s="2" t="s">
        <v>236</v>
      </c>
      <c r="C147" s="1">
        <v>1</v>
      </c>
      <c r="D147" s="5" t="s">
        <v>210</v>
      </c>
      <c r="E147" s="13">
        <v>0.1</v>
      </c>
      <c r="F147" s="4">
        <v>0</v>
      </c>
      <c r="G147" s="12">
        <f t="shared" si="6"/>
        <v>0.1</v>
      </c>
      <c r="H147" s="4"/>
      <c r="I147" s="4"/>
      <c r="J147" s="11"/>
      <c r="K147" s="11"/>
      <c r="L147" s="11"/>
      <c r="M147" s="11"/>
      <c r="N147" s="1"/>
      <c r="O147" s="75">
        <v>0</v>
      </c>
      <c r="P147" s="36">
        <f t="shared" si="8"/>
        <v>0</v>
      </c>
    </row>
    <row r="148" spans="1:16" s="18" customFormat="1" ht="48">
      <c r="A148" s="10" t="s">
        <v>34</v>
      </c>
      <c r="B148" s="2" t="s">
        <v>111</v>
      </c>
      <c r="C148" s="1">
        <v>1</v>
      </c>
      <c r="D148" s="5" t="s">
        <v>181</v>
      </c>
      <c r="E148" s="4"/>
      <c r="F148" s="4"/>
      <c r="G148" s="12" t="str">
        <f t="shared" si="6"/>
        <v/>
      </c>
      <c r="H148" s="4"/>
      <c r="I148" s="4"/>
      <c r="J148" s="11"/>
      <c r="K148" s="11"/>
      <c r="L148" s="11"/>
      <c r="M148" s="11"/>
      <c r="N148" s="1"/>
      <c r="O148" s="75">
        <v>0</v>
      </c>
      <c r="P148" s="36">
        <f t="shared" si="8"/>
        <v>0</v>
      </c>
    </row>
    <row r="149" spans="1:16" s="18" customFormat="1" ht="64">
      <c r="A149" s="10" t="s">
        <v>35</v>
      </c>
      <c r="B149" s="22" t="s">
        <v>110</v>
      </c>
      <c r="C149" s="1">
        <v>1</v>
      </c>
      <c r="D149" s="5" t="s">
        <v>181</v>
      </c>
      <c r="E149" s="4"/>
      <c r="F149" s="4"/>
      <c r="G149" s="12" t="str">
        <f t="shared" si="6"/>
        <v/>
      </c>
      <c r="H149" s="4"/>
      <c r="I149" s="4"/>
      <c r="J149" s="11"/>
      <c r="K149" s="11"/>
      <c r="L149" s="11"/>
      <c r="M149" s="11"/>
      <c r="N149" s="16"/>
      <c r="O149" s="75">
        <v>0</v>
      </c>
      <c r="P149" s="36">
        <f t="shared" si="8"/>
        <v>0</v>
      </c>
    </row>
    <row r="150" spans="1:16" s="18" customFormat="1" ht="32">
      <c r="A150" s="10" t="s">
        <v>38</v>
      </c>
      <c r="B150" s="2" t="s">
        <v>237</v>
      </c>
      <c r="C150" s="1">
        <v>1</v>
      </c>
      <c r="D150" s="90" t="s">
        <v>300</v>
      </c>
      <c r="E150" s="4">
        <v>0</v>
      </c>
      <c r="F150" s="13">
        <v>10</v>
      </c>
      <c r="G150" s="12">
        <f t="shared" si="6"/>
        <v>10</v>
      </c>
      <c r="H150" s="4"/>
      <c r="I150" s="4"/>
      <c r="J150" s="11" t="s">
        <v>16</v>
      </c>
      <c r="K150" s="11"/>
      <c r="L150" s="11"/>
      <c r="M150" s="11" t="s">
        <v>15</v>
      </c>
      <c r="N150" s="1"/>
      <c r="O150" s="75">
        <v>0</v>
      </c>
      <c r="P150" s="36">
        <f t="shared" si="8"/>
        <v>0</v>
      </c>
    </row>
    <row r="151" spans="1:16" s="18" customFormat="1">
      <c r="A151" s="10" t="s">
        <v>39</v>
      </c>
      <c r="B151" s="2" t="s">
        <v>103</v>
      </c>
      <c r="C151" s="1">
        <v>1</v>
      </c>
      <c r="D151" s="5"/>
      <c r="E151" s="4">
        <v>0.5</v>
      </c>
      <c r="F151" s="4">
        <v>0</v>
      </c>
      <c r="G151" s="12">
        <f t="shared" si="6"/>
        <v>0.5</v>
      </c>
      <c r="H151" s="4"/>
      <c r="I151" s="4"/>
      <c r="J151" s="11"/>
      <c r="K151" s="11"/>
      <c r="L151" s="11"/>
      <c r="M151" s="11"/>
      <c r="N151" s="1"/>
      <c r="O151" s="75">
        <v>0</v>
      </c>
      <c r="P151" s="36">
        <f t="shared" si="8"/>
        <v>0</v>
      </c>
    </row>
    <row r="152" spans="1:16" s="18" customFormat="1">
      <c r="A152" s="23" t="s">
        <v>40</v>
      </c>
      <c r="B152" s="22" t="s">
        <v>249</v>
      </c>
      <c r="C152" s="1">
        <v>1</v>
      </c>
      <c r="D152" s="5" t="s">
        <v>275</v>
      </c>
      <c r="E152" s="4">
        <v>0.5</v>
      </c>
      <c r="F152" s="4">
        <v>0</v>
      </c>
      <c r="G152" s="12">
        <f t="shared" si="6"/>
        <v>0.5</v>
      </c>
      <c r="H152" s="4"/>
      <c r="I152" s="4"/>
      <c r="J152" s="11"/>
      <c r="K152" s="11"/>
      <c r="L152" s="11"/>
      <c r="M152" s="11"/>
      <c r="N152" s="1"/>
      <c r="O152" s="75">
        <v>0</v>
      </c>
      <c r="P152" s="36">
        <f t="shared" si="8"/>
        <v>0</v>
      </c>
    </row>
    <row r="153" spans="1:16" s="18" customFormat="1">
      <c r="A153" s="10" t="s">
        <v>41</v>
      </c>
      <c r="B153" s="2" t="s">
        <v>82</v>
      </c>
      <c r="C153" s="1">
        <v>1</v>
      </c>
      <c r="D153" s="5" t="s">
        <v>153</v>
      </c>
      <c r="E153" s="4"/>
      <c r="F153" s="4"/>
      <c r="G153" s="12" t="str">
        <f t="shared" si="6"/>
        <v/>
      </c>
      <c r="H153" s="4"/>
      <c r="I153" s="4"/>
      <c r="J153" s="11"/>
      <c r="K153" s="11"/>
      <c r="L153" s="11"/>
      <c r="M153" s="11"/>
      <c r="N153" s="1"/>
      <c r="O153" s="75">
        <v>0</v>
      </c>
      <c r="P153" s="36">
        <f t="shared" si="8"/>
        <v>0</v>
      </c>
    </row>
    <row r="154" spans="1:16" s="18" customFormat="1" ht="32">
      <c r="A154" s="10" t="s">
        <v>42</v>
      </c>
      <c r="B154" s="2" t="s">
        <v>60</v>
      </c>
      <c r="C154" s="16">
        <v>1</v>
      </c>
      <c r="D154" s="17" t="s">
        <v>169</v>
      </c>
      <c r="E154" s="4"/>
      <c r="F154" s="4"/>
      <c r="G154" s="12" t="str">
        <f t="shared" si="6"/>
        <v/>
      </c>
      <c r="H154" s="4"/>
      <c r="I154" s="4"/>
      <c r="J154" s="11" t="s">
        <v>16</v>
      </c>
      <c r="K154" s="11" t="s">
        <v>16</v>
      </c>
      <c r="L154" s="11"/>
      <c r="M154" s="11" t="s">
        <v>15</v>
      </c>
      <c r="N154" s="15"/>
      <c r="O154" s="75">
        <v>0</v>
      </c>
      <c r="P154" s="36">
        <f t="shared" si="8"/>
        <v>0</v>
      </c>
    </row>
    <row r="155" spans="1:16" s="18" customFormat="1" ht="32">
      <c r="A155" s="10" t="s">
        <v>43</v>
      </c>
      <c r="B155" s="22" t="s">
        <v>96</v>
      </c>
      <c r="C155" s="1">
        <v>1</v>
      </c>
      <c r="D155" s="17" t="s">
        <v>301</v>
      </c>
      <c r="E155" s="13">
        <v>2</v>
      </c>
      <c r="F155" s="4">
        <v>0</v>
      </c>
      <c r="G155" s="12">
        <f t="shared" si="6"/>
        <v>2</v>
      </c>
      <c r="H155" s="4"/>
      <c r="I155" s="4"/>
      <c r="J155" s="11"/>
      <c r="K155" s="11"/>
      <c r="L155" s="11"/>
      <c r="M155" s="11"/>
      <c r="N155" s="1"/>
      <c r="O155" s="75">
        <v>0</v>
      </c>
      <c r="P155" s="36">
        <f t="shared" si="8"/>
        <v>0</v>
      </c>
    </row>
    <row r="156" spans="1:16" s="18" customFormat="1" ht="49" thickBot="1">
      <c r="A156" s="10" t="s">
        <v>44</v>
      </c>
      <c r="B156" s="22" t="s">
        <v>95</v>
      </c>
      <c r="C156" s="1">
        <v>2</v>
      </c>
      <c r="D156" s="5" t="s">
        <v>204</v>
      </c>
      <c r="E156" s="4">
        <v>1.5</v>
      </c>
      <c r="F156" s="4">
        <v>0</v>
      </c>
      <c r="G156" s="12">
        <f t="shared" si="6"/>
        <v>3</v>
      </c>
      <c r="H156" s="4"/>
      <c r="I156" s="4"/>
      <c r="J156" s="11"/>
      <c r="K156" s="11"/>
      <c r="L156" s="11"/>
      <c r="M156" s="11"/>
      <c r="N156" s="1"/>
      <c r="O156" s="75">
        <v>0</v>
      </c>
      <c r="P156" s="36">
        <f t="shared" si="8"/>
        <v>0</v>
      </c>
    </row>
    <row r="157" spans="1:16" s="18" customFormat="1" ht="15.75" customHeight="1" thickBot="1">
      <c r="A157" s="230" t="s">
        <v>79</v>
      </c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2"/>
    </row>
    <row r="158" spans="1:16" s="18" customFormat="1" ht="15.75" customHeight="1" thickBot="1">
      <c r="A158" s="227" t="s">
        <v>257</v>
      </c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9"/>
    </row>
    <row r="159" spans="1:16" s="18" customFormat="1" ht="32">
      <c r="A159" s="10" t="s">
        <v>8</v>
      </c>
      <c r="B159" s="2" t="s">
        <v>60</v>
      </c>
      <c r="C159" s="16">
        <v>1</v>
      </c>
      <c r="D159" s="17" t="s">
        <v>169</v>
      </c>
      <c r="E159" s="4"/>
      <c r="F159" s="4"/>
      <c r="G159" s="12" t="str">
        <f t="shared" ref="G159:G190" si="9">IF((E159+F159)&gt;0, C159*(E159+F159), "")</f>
        <v/>
      </c>
      <c r="H159" s="4"/>
      <c r="I159" s="4"/>
      <c r="J159" s="11" t="s">
        <v>16</v>
      </c>
      <c r="K159" s="11" t="s">
        <v>16</v>
      </c>
      <c r="L159" s="11"/>
      <c r="M159" s="11" t="s">
        <v>15</v>
      </c>
      <c r="N159" s="15"/>
      <c r="O159" s="76">
        <v>0</v>
      </c>
      <c r="P159" s="36">
        <f>C159*O159</f>
        <v>0</v>
      </c>
    </row>
    <row r="160" spans="1:16" s="18" customFormat="1">
      <c r="A160" s="10" t="s">
        <v>9</v>
      </c>
      <c r="B160" s="2" t="s">
        <v>24</v>
      </c>
      <c r="C160" s="1">
        <v>1</v>
      </c>
      <c r="D160" s="5" t="s">
        <v>302</v>
      </c>
      <c r="E160" s="4"/>
      <c r="F160" s="4"/>
      <c r="G160" s="12" t="str">
        <f t="shared" si="9"/>
        <v/>
      </c>
      <c r="H160" s="4"/>
      <c r="I160" s="4"/>
      <c r="J160" s="11"/>
      <c r="K160" s="11"/>
      <c r="L160" s="11"/>
      <c r="M160" s="11"/>
      <c r="N160" s="1"/>
      <c r="O160" s="77">
        <v>0</v>
      </c>
      <c r="P160" s="36">
        <f t="shared" ref="P160:P179" si="10">C160*O160</f>
        <v>0</v>
      </c>
    </row>
    <row r="161" spans="1:16" s="18" customFormat="1">
      <c r="A161" s="10" t="s">
        <v>10</v>
      </c>
      <c r="B161" s="22" t="s">
        <v>106</v>
      </c>
      <c r="C161" s="15"/>
      <c r="D161" s="17"/>
      <c r="E161" s="4"/>
      <c r="F161" s="13"/>
      <c r="G161" s="12" t="str">
        <f t="shared" si="9"/>
        <v/>
      </c>
      <c r="H161" s="4"/>
      <c r="I161" s="4"/>
      <c r="J161" s="11"/>
      <c r="K161" s="11"/>
      <c r="L161" s="11"/>
      <c r="M161" s="11"/>
      <c r="N161" s="15"/>
      <c r="O161" s="78">
        <v>0</v>
      </c>
      <c r="P161" s="36">
        <f t="shared" si="10"/>
        <v>0</v>
      </c>
    </row>
    <row r="162" spans="1:16" s="18" customFormat="1">
      <c r="A162" s="10" t="s">
        <v>11</v>
      </c>
      <c r="B162" s="2" t="s">
        <v>22</v>
      </c>
      <c r="C162" s="1">
        <v>1</v>
      </c>
      <c r="D162" s="5" t="s">
        <v>211</v>
      </c>
      <c r="E162" s="4"/>
      <c r="F162" s="4"/>
      <c r="G162" s="12" t="str">
        <f t="shared" si="9"/>
        <v/>
      </c>
      <c r="H162" s="4"/>
      <c r="I162" s="4"/>
      <c r="J162" s="11"/>
      <c r="K162" s="11"/>
      <c r="L162" s="11"/>
      <c r="M162" s="11"/>
      <c r="N162" s="1"/>
      <c r="O162" s="78">
        <v>0</v>
      </c>
      <c r="P162" s="36">
        <f t="shared" si="10"/>
        <v>0</v>
      </c>
    </row>
    <row r="163" spans="1:16" s="18" customFormat="1">
      <c r="A163" s="10" t="s">
        <v>12</v>
      </c>
      <c r="B163" s="2" t="s">
        <v>238</v>
      </c>
      <c r="C163" s="1">
        <v>1</v>
      </c>
      <c r="D163" s="5" t="s">
        <v>212</v>
      </c>
      <c r="E163" s="4"/>
      <c r="F163" s="4"/>
      <c r="G163" s="12" t="str">
        <f t="shared" si="9"/>
        <v/>
      </c>
      <c r="H163" s="4"/>
      <c r="I163" s="4"/>
      <c r="J163" s="11"/>
      <c r="K163" s="11"/>
      <c r="L163" s="11"/>
      <c r="M163" s="11" t="s">
        <v>15</v>
      </c>
      <c r="N163" s="1"/>
      <c r="O163" s="78">
        <v>0</v>
      </c>
      <c r="P163" s="36">
        <f t="shared" si="10"/>
        <v>0</v>
      </c>
    </row>
    <row r="164" spans="1:16" s="18" customFormat="1" ht="32">
      <c r="A164" s="10" t="s">
        <v>13</v>
      </c>
      <c r="B164" s="2" t="s">
        <v>100</v>
      </c>
      <c r="C164" s="1">
        <v>1</v>
      </c>
      <c r="D164" s="5"/>
      <c r="E164" s="4"/>
      <c r="F164" s="4"/>
      <c r="G164" s="12" t="str">
        <f t="shared" si="9"/>
        <v/>
      </c>
      <c r="H164" s="4"/>
      <c r="I164" s="4"/>
      <c r="J164" s="11" t="s">
        <v>16</v>
      </c>
      <c r="K164" s="11" t="s">
        <v>16</v>
      </c>
      <c r="L164" s="11"/>
      <c r="N164" s="1"/>
      <c r="O164" s="78">
        <v>0</v>
      </c>
      <c r="P164" s="36">
        <f t="shared" si="10"/>
        <v>0</v>
      </c>
    </row>
    <row r="165" spans="1:16" s="18" customFormat="1">
      <c r="A165" s="10" t="s">
        <v>26</v>
      </c>
      <c r="B165" s="2" t="s">
        <v>64</v>
      </c>
      <c r="C165" s="1">
        <v>2</v>
      </c>
      <c r="D165" s="5" t="s">
        <v>213</v>
      </c>
      <c r="E165" s="4"/>
      <c r="F165" s="4"/>
      <c r="G165" s="12" t="str">
        <f t="shared" si="9"/>
        <v/>
      </c>
      <c r="H165" s="4"/>
      <c r="I165" s="4"/>
      <c r="J165" s="11"/>
      <c r="K165" s="11"/>
      <c r="L165" s="11"/>
      <c r="M165" s="11" t="s">
        <v>17</v>
      </c>
      <c r="N165" s="15"/>
      <c r="O165" s="78">
        <v>0</v>
      </c>
      <c r="P165" s="36">
        <f t="shared" si="10"/>
        <v>0</v>
      </c>
    </row>
    <row r="166" spans="1:16" s="18" customFormat="1" ht="48">
      <c r="A166" s="10" t="s">
        <v>27</v>
      </c>
      <c r="B166" s="22" t="s">
        <v>283</v>
      </c>
      <c r="C166" s="1">
        <v>1</v>
      </c>
      <c r="D166" s="5" t="s">
        <v>303</v>
      </c>
      <c r="E166" s="13">
        <v>1</v>
      </c>
      <c r="F166" s="4">
        <v>0</v>
      </c>
      <c r="G166" s="12">
        <f t="shared" si="9"/>
        <v>1</v>
      </c>
      <c r="H166" s="4"/>
      <c r="I166" s="4"/>
      <c r="J166" s="11"/>
      <c r="K166" s="11"/>
      <c r="L166" s="11"/>
      <c r="M166" s="11"/>
      <c r="N166" s="1"/>
      <c r="O166" s="78">
        <v>0</v>
      </c>
      <c r="P166" s="36">
        <f t="shared" si="10"/>
        <v>0</v>
      </c>
    </row>
    <row r="167" spans="1:16" s="18" customFormat="1" ht="32">
      <c r="A167" s="10" t="s">
        <v>29</v>
      </c>
      <c r="B167" s="22" t="s">
        <v>239</v>
      </c>
      <c r="C167" s="1">
        <v>1</v>
      </c>
      <c r="D167" s="5" t="s">
        <v>174</v>
      </c>
      <c r="E167" s="4">
        <v>0</v>
      </c>
      <c r="F167" s="4">
        <v>1.3</v>
      </c>
      <c r="G167" s="12">
        <f t="shared" si="9"/>
        <v>1.3</v>
      </c>
      <c r="H167" s="4"/>
      <c r="I167" s="4"/>
      <c r="J167" s="11"/>
      <c r="K167" s="11"/>
      <c r="L167" s="11"/>
      <c r="M167" s="11"/>
      <c r="N167" s="1"/>
      <c r="O167" s="78">
        <v>0</v>
      </c>
      <c r="P167" s="36">
        <f t="shared" si="10"/>
        <v>0</v>
      </c>
    </row>
    <row r="168" spans="1:16" s="18" customFormat="1">
      <c r="A168" s="10" t="s">
        <v>6</v>
      </c>
      <c r="B168" s="2" t="s">
        <v>19</v>
      </c>
      <c r="C168" s="1">
        <v>1</v>
      </c>
      <c r="D168" s="5" t="s">
        <v>175</v>
      </c>
      <c r="E168" s="4"/>
      <c r="F168" s="4"/>
      <c r="G168" s="12" t="str">
        <f t="shared" si="9"/>
        <v/>
      </c>
      <c r="H168" s="4"/>
      <c r="I168" s="4"/>
      <c r="J168" s="11"/>
      <c r="K168" s="11"/>
      <c r="L168" s="11"/>
      <c r="M168" s="11"/>
      <c r="N168" s="16"/>
      <c r="O168" s="78">
        <v>0</v>
      </c>
      <c r="P168" s="36">
        <f t="shared" si="10"/>
        <v>0</v>
      </c>
    </row>
    <row r="169" spans="1:16" s="18" customFormat="1">
      <c r="A169" s="10" t="s">
        <v>30</v>
      </c>
      <c r="B169" s="2" t="s">
        <v>117</v>
      </c>
      <c r="C169" s="1">
        <v>1</v>
      </c>
      <c r="D169" s="5" t="s">
        <v>214</v>
      </c>
      <c r="E169" s="4"/>
      <c r="F169" s="4"/>
      <c r="G169" s="12" t="str">
        <f t="shared" si="9"/>
        <v/>
      </c>
      <c r="H169" s="4"/>
      <c r="I169" s="4"/>
      <c r="J169" s="11"/>
      <c r="K169" s="11"/>
      <c r="L169" s="11"/>
      <c r="M169" s="11"/>
      <c r="N169" s="1"/>
      <c r="O169" s="78">
        <v>0</v>
      </c>
      <c r="P169" s="36">
        <f t="shared" si="10"/>
        <v>0</v>
      </c>
    </row>
    <row r="170" spans="1:16" s="18" customFormat="1">
      <c r="A170" s="10" t="s">
        <v>31</v>
      </c>
      <c r="B170" s="2" t="s">
        <v>19</v>
      </c>
      <c r="C170" s="1">
        <v>1</v>
      </c>
      <c r="D170" s="5" t="s">
        <v>175</v>
      </c>
      <c r="E170" s="4"/>
      <c r="F170" s="4"/>
      <c r="G170" s="12" t="str">
        <f t="shared" si="9"/>
        <v/>
      </c>
      <c r="H170" s="4"/>
      <c r="I170" s="4"/>
      <c r="J170" s="11"/>
      <c r="K170" s="11"/>
      <c r="L170" s="11"/>
      <c r="M170" s="11"/>
      <c r="N170" s="1"/>
      <c r="O170" s="78">
        <v>0</v>
      </c>
      <c r="P170" s="36">
        <f t="shared" si="10"/>
        <v>0</v>
      </c>
    </row>
    <row r="171" spans="1:16" s="18" customFormat="1">
      <c r="A171" s="10" t="s">
        <v>32</v>
      </c>
      <c r="B171" s="2" t="s">
        <v>117</v>
      </c>
      <c r="C171" s="1">
        <v>1</v>
      </c>
      <c r="D171" s="5" t="s">
        <v>214</v>
      </c>
      <c r="E171" s="4"/>
      <c r="F171" s="4"/>
      <c r="G171" s="12" t="str">
        <f t="shared" si="9"/>
        <v/>
      </c>
      <c r="H171" s="4"/>
      <c r="I171" s="4"/>
      <c r="J171" s="11"/>
      <c r="K171" s="11"/>
      <c r="L171" s="11"/>
      <c r="M171" s="11"/>
      <c r="N171" s="1"/>
      <c r="O171" s="78">
        <v>0</v>
      </c>
      <c r="P171" s="36">
        <f t="shared" si="10"/>
        <v>0</v>
      </c>
    </row>
    <row r="172" spans="1:16" s="18" customFormat="1" ht="48">
      <c r="A172" s="10" t="s">
        <v>33</v>
      </c>
      <c r="B172" s="22" t="s">
        <v>240</v>
      </c>
      <c r="C172" s="1">
        <v>1</v>
      </c>
      <c r="D172" s="5" t="s">
        <v>176</v>
      </c>
      <c r="E172" s="4">
        <v>0</v>
      </c>
      <c r="F172" s="4">
        <v>3.5</v>
      </c>
      <c r="G172" s="12">
        <f t="shared" si="9"/>
        <v>3.5</v>
      </c>
      <c r="H172" s="4"/>
      <c r="I172" s="4"/>
      <c r="J172" s="11" t="s">
        <v>16</v>
      </c>
      <c r="K172" s="11"/>
      <c r="L172" s="11"/>
      <c r="M172" s="11" t="s">
        <v>15</v>
      </c>
      <c r="N172" s="1"/>
      <c r="O172" s="78">
        <v>0</v>
      </c>
      <c r="P172" s="36">
        <f t="shared" si="10"/>
        <v>0</v>
      </c>
    </row>
    <row r="173" spans="1:16" s="18" customFormat="1">
      <c r="A173" s="10" t="s">
        <v>34</v>
      </c>
      <c r="B173" s="2" t="s">
        <v>36</v>
      </c>
      <c r="C173" s="1">
        <v>1</v>
      </c>
      <c r="D173" s="5" t="s">
        <v>215</v>
      </c>
      <c r="E173" s="4"/>
      <c r="F173" s="4"/>
      <c r="G173" s="12" t="str">
        <f t="shared" si="9"/>
        <v/>
      </c>
      <c r="H173" s="4"/>
      <c r="I173" s="4"/>
      <c r="J173" s="11"/>
      <c r="K173" s="11"/>
      <c r="L173" s="11"/>
      <c r="M173" s="11"/>
      <c r="N173" s="1"/>
      <c r="O173" s="78">
        <v>0</v>
      </c>
      <c r="P173" s="36">
        <f t="shared" si="10"/>
        <v>0</v>
      </c>
    </row>
    <row r="174" spans="1:16" s="18" customFormat="1">
      <c r="A174" s="10" t="s">
        <v>35</v>
      </c>
      <c r="B174" s="2" t="s">
        <v>241</v>
      </c>
      <c r="C174" s="1">
        <v>1</v>
      </c>
      <c r="D174" s="5" t="s">
        <v>176</v>
      </c>
      <c r="E174" s="4"/>
      <c r="F174" s="4"/>
      <c r="G174" s="12" t="str">
        <f t="shared" si="9"/>
        <v/>
      </c>
      <c r="H174" s="4"/>
      <c r="I174" s="4"/>
      <c r="J174" s="11"/>
      <c r="K174" s="11"/>
      <c r="L174" s="11"/>
      <c r="M174" s="11" t="s">
        <v>15</v>
      </c>
      <c r="N174" s="16"/>
      <c r="O174" s="78">
        <v>0</v>
      </c>
      <c r="P174" s="36">
        <f t="shared" si="10"/>
        <v>0</v>
      </c>
    </row>
    <row r="175" spans="1:16" s="18" customFormat="1">
      <c r="A175" s="10" t="s">
        <v>38</v>
      </c>
      <c r="B175" s="2" t="s">
        <v>14</v>
      </c>
      <c r="C175" s="1">
        <v>1</v>
      </c>
      <c r="D175" s="5" t="s">
        <v>151</v>
      </c>
      <c r="E175" s="4"/>
      <c r="F175" s="4"/>
      <c r="G175" s="12" t="str">
        <f t="shared" si="9"/>
        <v/>
      </c>
      <c r="H175" s="4"/>
      <c r="I175" s="4"/>
      <c r="J175" s="11" t="s">
        <v>16</v>
      </c>
      <c r="K175" s="11" t="s">
        <v>16</v>
      </c>
      <c r="L175" s="11"/>
      <c r="N175" s="1"/>
      <c r="O175" s="78">
        <v>0</v>
      </c>
      <c r="P175" s="36">
        <f t="shared" si="10"/>
        <v>0</v>
      </c>
    </row>
    <row r="176" spans="1:16" s="18" customFormat="1">
      <c r="A176" s="10" t="s">
        <v>39</v>
      </c>
      <c r="B176" s="2" t="s">
        <v>83</v>
      </c>
      <c r="C176" s="1">
        <v>1</v>
      </c>
      <c r="D176" s="5" t="s">
        <v>215</v>
      </c>
      <c r="E176" s="4"/>
      <c r="F176" s="4"/>
      <c r="G176" s="12" t="str">
        <f t="shared" si="9"/>
        <v/>
      </c>
      <c r="H176" s="4"/>
      <c r="I176" s="4"/>
      <c r="J176" s="11"/>
      <c r="K176" s="11"/>
      <c r="L176" s="11"/>
      <c r="M176" s="11"/>
      <c r="N176" s="16"/>
      <c r="O176" s="78">
        <v>0</v>
      </c>
      <c r="P176" s="36">
        <f t="shared" si="10"/>
        <v>0</v>
      </c>
    </row>
    <row r="177" spans="1:17" s="18" customFormat="1" ht="64">
      <c r="A177" s="10" t="s">
        <v>40</v>
      </c>
      <c r="B177" s="22" t="s">
        <v>104</v>
      </c>
      <c r="C177" s="1">
        <v>1</v>
      </c>
      <c r="D177" s="5" t="s">
        <v>304</v>
      </c>
      <c r="E177" s="4">
        <v>0</v>
      </c>
      <c r="F177" s="89">
        <v>7.7</v>
      </c>
      <c r="G177" s="12">
        <f t="shared" si="9"/>
        <v>7.7</v>
      </c>
      <c r="H177" s="4"/>
      <c r="I177" s="4"/>
      <c r="J177" s="11" t="s">
        <v>107</v>
      </c>
      <c r="K177" s="11"/>
      <c r="L177" s="11"/>
      <c r="M177" s="11" t="s">
        <v>15</v>
      </c>
      <c r="N177" s="1"/>
      <c r="O177" s="78">
        <v>0</v>
      </c>
      <c r="P177" s="36">
        <f t="shared" si="10"/>
        <v>0</v>
      </c>
    </row>
    <row r="178" spans="1:17" s="18" customFormat="1">
      <c r="A178" s="10" t="s">
        <v>41</v>
      </c>
      <c r="B178" s="2" t="s">
        <v>118</v>
      </c>
      <c r="C178" s="1">
        <v>1</v>
      </c>
      <c r="D178" s="5" t="s">
        <v>216</v>
      </c>
      <c r="E178" s="4"/>
      <c r="F178" s="4"/>
      <c r="G178" s="12" t="str">
        <f t="shared" si="9"/>
        <v/>
      </c>
      <c r="H178" s="4"/>
      <c r="I178" s="4"/>
      <c r="J178" s="11"/>
      <c r="K178" s="11"/>
      <c r="L178" s="11"/>
      <c r="M178" s="11"/>
      <c r="N178" s="16"/>
      <c r="O178" s="78">
        <v>0</v>
      </c>
      <c r="P178" s="36">
        <f t="shared" si="10"/>
        <v>0</v>
      </c>
    </row>
    <row r="179" spans="1:17" s="18" customFormat="1" ht="17" thickBot="1">
      <c r="A179" s="10" t="s">
        <v>42</v>
      </c>
      <c r="B179" s="2" t="s">
        <v>119</v>
      </c>
      <c r="C179" s="1">
        <v>1</v>
      </c>
      <c r="D179" s="5" t="s">
        <v>217</v>
      </c>
      <c r="E179" s="4"/>
      <c r="F179" s="4"/>
      <c r="G179" s="12" t="str">
        <f t="shared" si="9"/>
        <v/>
      </c>
      <c r="H179" s="4"/>
      <c r="I179" s="4"/>
      <c r="J179" s="11"/>
      <c r="K179" s="11"/>
      <c r="L179" s="11"/>
      <c r="M179" s="11"/>
      <c r="N179" s="16"/>
      <c r="O179" s="78">
        <v>0</v>
      </c>
      <c r="P179" s="36">
        <f t="shared" si="10"/>
        <v>0</v>
      </c>
    </row>
    <row r="180" spans="1:17" s="18" customFormat="1" ht="15.75" customHeight="1" thickBot="1">
      <c r="A180" s="227" t="s">
        <v>258</v>
      </c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9"/>
    </row>
    <row r="181" spans="1:17" s="18" customFormat="1" ht="17" thickBot="1">
      <c r="A181" s="10" t="s">
        <v>8</v>
      </c>
      <c r="B181" s="2" t="s">
        <v>20</v>
      </c>
      <c r="C181" s="1">
        <v>1</v>
      </c>
      <c r="D181" s="5"/>
      <c r="E181" s="4"/>
      <c r="F181" s="4"/>
      <c r="G181" s="12" t="str">
        <f t="shared" si="9"/>
        <v/>
      </c>
      <c r="H181" s="4"/>
      <c r="I181" s="4"/>
      <c r="J181" s="11"/>
      <c r="K181" s="11"/>
      <c r="L181" s="11"/>
      <c r="M181" s="11"/>
      <c r="N181" s="15" t="s">
        <v>21</v>
      </c>
      <c r="O181" s="35">
        <v>0</v>
      </c>
      <c r="P181" s="36">
        <f>C181*O181</f>
        <v>0</v>
      </c>
    </row>
    <row r="182" spans="1:17" s="18" customFormat="1" ht="15.75" customHeight="1" thickBot="1">
      <c r="A182" s="227" t="s">
        <v>259</v>
      </c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9"/>
    </row>
    <row r="183" spans="1:17" s="18" customFormat="1" ht="17" thickBot="1">
      <c r="A183" s="10" t="s">
        <v>8</v>
      </c>
      <c r="B183" s="2" t="s">
        <v>20</v>
      </c>
      <c r="C183" s="1">
        <v>1</v>
      </c>
      <c r="D183" s="5"/>
      <c r="E183" s="4"/>
      <c r="F183" s="4"/>
      <c r="G183" s="12" t="str">
        <f t="shared" si="9"/>
        <v/>
      </c>
      <c r="H183" s="4"/>
      <c r="I183" s="4"/>
      <c r="J183" s="11"/>
      <c r="K183" s="11"/>
      <c r="L183" s="11"/>
      <c r="M183" s="11"/>
      <c r="N183" s="15" t="s">
        <v>21</v>
      </c>
      <c r="O183" s="35">
        <v>0</v>
      </c>
      <c r="P183" s="36">
        <f>C183*O183</f>
        <v>0</v>
      </c>
    </row>
    <row r="184" spans="1:17" s="18" customFormat="1" ht="15.75" customHeight="1" thickBot="1">
      <c r="A184" s="227" t="s">
        <v>260</v>
      </c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9"/>
    </row>
    <row r="185" spans="1:17" s="18" customFormat="1">
      <c r="A185" s="10" t="s">
        <v>8</v>
      </c>
      <c r="B185" s="2" t="s">
        <v>14</v>
      </c>
      <c r="C185" s="1">
        <v>1</v>
      </c>
      <c r="D185" s="5" t="s">
        <v>151</v>
      </c>
      <c r="E185" s="4"/>
      <c r="F185" s="4"/>
      <c r="G185" s="12" t="str">
        <f t="shared" si="9"/>
        <v/>
      </c>
      <c r="H185" s="4"/>
      <c r="I185" s="4"/>
      <c r="J185" s="11" t="s">
        <v>16</v>
      </c>
      <c r="K185" s="11" t="s">
        <v>16</v>
      </c>
      <c r="L185" s="11"/>
      <c r="M185" s="11"/>
      <c r="N185" s="1"/>
      <c r="O185" s="79">
        <v>0</v>
      </c>
      <c r="P185" s="36">
        <f>C185*O185</f>
        <v>0</v>
      </c>
    </row>
    <row r="186" spans="1:17" s="18" customFormat="1">
      <c r="A186" s="10" t="s">
        <v>9</v>
      </c>
      <c r="B186" s="2" t="s">
        <v>64</v>
      </c>
      <c r="C186" s="1">
        <v>1</v>
      </c>
      <c r="D186" s="5" t="s">
        <v>218</v>
      </c>
      <c r="E186" s="4"/>
      <c r="F186" s="4"/>
      <c r="G186" s="12" t="str">
        <f t="shared" si="9"/>
        <v/>
      </c>
      <c r="H186" s="4"/>
      <c r="I186" s="4"/>
      <c r="J186" s="11"/>
      <c r="K186" s="11"/>
      <c r="L186" s="11"/>
      <c r="M186" s="11" t="s">
        <v>17</v>
      </c>
      <c r="N186" s="15"/>
      <c r="O186" s="80">
        <v>0</v>
      </c>
      <c r="P186" s="36">
        <f>C186*O186</f>
        <v>0</v>
      </c>
    </row>
    <row r="187" spans="1:17" s="18" customFormat="1" ht="33" thickBot="1">
      <c r="A187" s="10" t="s">
        <v>10</v>
      </c>
      <c r="B187" s="2" t="s">
        <v>311</v>
      </c>
      <c r="C187" s="1">
        <v>1</v>
      </c>
      <c r="D187" s="5" t="s">
        <v>219</v>
      </c>
      <c r="E187" s="4">
        <v>0</v>
      </c>
      <c r="F187" s="4">
        <v>1.5</v>
      </c>
      <c r="G187" s="12">
        <f t="shared" si="9"/>
        <v>1.5</v>
      </c>
      <c r="H187" s="4"/>
      <c r="I187" s="4"/>
      <c r="J187" s="11"/>
      <c r="K187" s="11"/>
      <c r="L187" s="11"/>
      <c r="M187" s="11" t="s">
        <v>15</v>
      </c>
      <c r="N187" s="1"/>
      <c r="O187" s="92">
        <v>0</v>
      </c>
      <c r="P187" s="36">
        <f>C187*O187</f>
        <v>0</v>
      </c>
      <c r="Q187" s="72"/>
    </row>
    <row r="188" spans="1:17" s="18" customFormat="1" ht="15.75" customHeight="1" thickBot="1">
      <c r="A188" s="227" t="s">
        <v>261</v>
      </c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9"/>
    </row>
    <row r="189" spans="1:17" s="18" customFormat="1" ht="32">
      <c r="A189" s="10" t="s">
        <v>8</v>
      </c>
      <c r="B189" s="2" t="s">
        <v>242</v>
      </c>
      <c r="C189" s="1">
        <v>1</v>
      </c>
      <c r="D189" s="5" t="s">
        <v>220</v>
      </c>
      <c r="E189" s="4">
        <v>0.1</v>
      </c>
      <c r="F189" s="4">
        <v>0</v>
      </c>
      <c r="G189" s="12">
        <f t="shared" si="9"/>
        <v>0.1</v>
      </c>
      <c r="H189" s="4"/>
      <c r="I189" s="4"/>
      <c r="J189" s="11"/>
      <c r="K189" s="11"/>
      <c r="L189" s="11"/>
      <c r="M189" s="11"/>
      <c r="N189" s="16"/>
      <c r="O189" s="81">
        <v>0</v>
      </c>
      <c r="P189" s="36">
        <f>C189*O189</f>
        <v>0</v>
      </c>
    </row>
    <row r="190" spans="1:17" s="18" customFormat="1" ht="32">
      <c r="A190" s="10" t="s">
        <v>116</v>
      </c>
      <c r="B190" s="22" t="s">
        <v>262</v>
      </c>
      <c r="C190" s="1">
        <v>1</v>
      </c>
      <c r="D190" s="5"/>
      <c r="E190" s="4"/>
      <c r="F190" s="4"/>
      <c r="G190" s="12" t="str">
        <f t="shared" si="9"/>
        <v/>
      </c>
      <c r="H190" s="4"/>
      <c r="I190" s="4"/>
      <c r="J190" s="11"/>
      <c r="K190" s="11"/>
      <c r="L190" s="11"/>
      <c r="M190" s="11"/>
      <c r="N190" s="1"/>
      <c r="O190" s="82">
        <v>0</v>
      </c>
      <c r="P190" s="36">
        <f>C190*O190</f>
        <v>0</v>
      </c>
      <c r="Q190" s="21"/>
    </row>
    <row r="191" spans="1:17">
      <c r="B191" s="85" t="s">
        <v>305</v>
      </c>
      <c r="C191" s="83">
        <v>1</v>
      </c>
      <c r="O191" s="91">
        <v>0</v>
      </c>
      <c r="P191" s="36">
        <f>C191*O191</f>
        <v>0</v>
      </c>
      <c r="Q191" s="94"/>
    </row>
    <row r="192" spans="1:17">
      <c r="B192" s="84" t="s">
        <v>306</v>
      </c>
      <c r="C192" s="83">
        <v>1</v>
      </c>
      <c r="O192" s="91">
        <v>0</v>
      </c>
      <c r="P192" s="36">
        <f>C192*O192</f>
        <v>0</v>
      </c>
      <c r="Q192" s="95"/>
    </row>
    <row r="193" spans="2:17">
      <c r="B193" s="84"/>
      <c r="C193" s="83"/>
      <c r="O193" s="91"/>
      <c r="P193" s="36"/>
      <c r="Q193" s="95"/>
    </row>
    <row r="194" spans="2:17" ht="17" thickBot="1">
      <c r="B194" s="84"/>
      <c r="C194" s="83"/>
      <c r="D194" s="60"/>
      <c r="E194" s="59"/>
      <c r="F194" s="59"/>
      <c r="G194" s="59"/>
      <c r="H194" s="59"/>
      <c r="I194" s="59"/>
      <c r="J194" s="88"/>
      <c r="K194" s="88"/>
      <c r="L194" s="88"/>
      <c r="M194" s="88"/>
      <c r="N194" s="83"/>
      <c r="O194" s="91"/>
      <c r="P194" s="36"/>
      <c r="Q194" s="95"/>
    </row>
    <row r="195" spans="2:17" ht="17" thickBot="1">
      <c r="B195" s="86" t="s">
        <v>307</v>
      </c>
      <c r="P195" s="87">
        <f>SUM(P5:P193)</f>
        <v>0</v>
      </c>
      <c r="Q195" s="95"/>
    </row>
  </sheetData>
  <mergeCells count="20">
    <mergeCell ref="A158:P158"/>
    <mergeCell ref="A180:P180"/>
    <mergeCell ref="A182:P182"/>
    <mergeCell ref="A184:P184"/>
    <mergeCell ref="A188:P188"/>
    <mergeCell ref="A1:P1"/>
    <mergeCell ref="A118:P118"/>
    <mergeCell ref="A124:P124"/>
    <mergeCell ref="A133:P133"/>
    <mergeCell ref="A157:P157"/>
    <mergeCell ref="A22:P22"/>
    <mergeCell ref="A25:P25"/>
    <mergeCell ref="A42:P42"/>
    <mergeCell ref="A51:P51"/>
    <mergeCell ref="A116:P116"/>
    <mergeCell ref="A4:P4"/>
    <mergeCell ref="A3:P3"/>
    <mergeCell ref="A10:P10"/>
    <mergeCell ref="A12:P12"/>
    <mergeCell ref="A16:P16"/>
  </mergeCells>
  <printOptions horizontalCentered="1" gridLines="1"/>
  <pageMargins left="0.39370078740157483" right="0.39370078740157483" top="0.98425196850393704" bottom="0.98425196850393704" header="0.31496062992125984" footer="0.31496062992125984"/>
  <pageSetup paperSize="9" scale="71" fitToHeight="0" orientation="landscape" r:id="rId1"/>
  <headerFooter>
    <oddHeader>&amp;L&amp;"Arial Unicode MS,Kurzíva"&amp;9ŠKOLNÍ KUCHYŇ A JÍDELNA ZŠ LYČKOVO NÁMĚSTÍ
GASTROTECHNOLOGIE
VÝKAZ VÝMĚR&amp;R&amp;"Arial Unicode MS,Kurzíva"&amp;9DPS
01/2018
Č. ZAK.: 521/17</oddHeader>
    <oddFooter>&amp;C&amp;11&amp;P</oddFooter>
  </headerFooter>
  <ignoredErrors>
    <ignoredError sqref="A17:A21 A13:A15 A23:A24 A43:A50 A117 A119:A123 A134:A156 A159:A179 A181 A183 A185:A187 A189 A52:A83 A85 A5:A9 A26:A41 A87:A98 A107:A115 A11 A125:A132 A101:A10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topLeftCell="A5" workbookViewId="0">
      <selection activeCell="E5" sqref="E5"/>
    </sheetView>
  </sheetViews>
  <sheetFormatPr baseColWidth="10" defaultColWidth="8.83203125" defaultRowHeight="16"/>
  <cols>
    <col min="1" max="1" width="6.6640625" customWidth="1"/>
    <col min="3" max="3" width="46" bestFit="1" customWidth="1"/>
    <col min="4" max="4" width="8.83203125" style="175"/>
    <col min="6" max="6" width="6.6640625" customWidth="1"/>
    <col min="7" max="7" width="11.5" customWidth="1"/>
    <col min="8" max="8" width="10.5" bestFit="1" customWidth="1"/>
    <col min="9" max="9" width="11.83203125" customWidth="1"/>
  </cols>
  <sheetData>
    <row r="1" spans="1:9" ht="19" thickBot="1">
      <c r="A1" s="235" t="s">
        <v>337</v>
      </c>
      <c r="B1" s="236"/>
      <c r="C1" s="236"/>
      <c r="D1" s="236"/>
      <c r="E1" s="236"/>
      <c r="F1" s="236"/>
      <c r="G1" s="236"/>
      <c r="H1" s="236"/>
      <c r="I1" s="237"/>
    </row>
    <row r="2" spans="1:9">
      <c r="A2" s="238" t="s">
        <v>338</v>
      </c>
      <c r="B2" s="240" t="s">
        <v>339</v>
      </c>
      <c r="C2" s="242" t="s">
        <v>340</v>
      </c>
      <c r="D2" s="244" t="s">
        <v>341</v>
      </c>
      <c r="E2" s="242" t="s">
        <v>342</v>
      </c>
      <c r="F2" s="242" t="s">
        <v>343</v>
      </c>
      <c r="G2" s="242" t="s">
        <v>344</v>
      </c>
      <c r="H2" s="242" t="s">
        <v>345</v>
      </c>
      <c r="I2" s="242" t="s">
        <v>346</v>
      </c>
    </row>
    <row r="3" spans="1:9" ht="39.5" customHeight="1" thickBot="1">
      <c r="A3" s="239"/>
      <c r="B3" s="241"/>
      <c r="C3" s="243"/>
      <c r="D3" s="245"/>
      <c r="E3" s="243"/>
      <c r="F3" s="243"/>
      <c r="G3" s="243"/>
      <c r="H3" s="243"/>
      <c r="I3" s="243"/>
    </row>
    <row r="4" spans="1:9" ht="17" thickBot="1">
      <c r="A4" s="141">
        <v>1</v>
      </c>
      <c r="B4" s="142" t="s">
        <v>347</v>
      </c>
      <c r="C4" s="142" t="s">
        <v>348</v>
      </c>
      <c r="D4" s="143">
        <v>1</v>
      </c>
      <c r="E4" s="144"/>
      <c r="F4" s="145">
        <v>0.21</v>
      </c>
      <c r="G4" s="144">
        <f>D4*E4</f>
        <v>0</v>
      </c>
      <c r="H4" s="144">
        <f>G4*0.21</f>
        <v>0</v>
      </c>
      <c r="I4" s="144">
        <f>G4*1.21</f>
        <v>0</v>
      </c>
    </row>
    <row r="5" spans="1:9" ht="17" thickBot="1">
      <c r="A5" s="141">
        <v>2</v>
      </c>
      <c r="B5" s="142" t="s">
        <v>349</v>
      </c>
      <c r="C5" s="142" t="s">
        <v>350</v>
      </c>
      <c r="D5" s="143">
        <v>1</v>
      </c>
      <c r="E5" s="144"/>
      <c r="F5" s="145">
        <v>0.21</v>
      </c>
      <c r="G5" s="144">
        <f t="shared" ref="G5:G10" si="0">D5*E5</f>
        <v>0</v>
      </c>
      <c r="H5" s="144">
        <f t="shared" ref="H5:H10" si="1">G5*0.21</f>
        <v>0</v>
      </c>
      <c r="I5" s="144">
        <f t="shared" ref="I5:I10" si="2">G5*1.21</f>
        <v>0</v>
      </c>
    </row>
    <row r="6" spans="1:9" ht="17" thickBot="1">
      <c r="A6" s="141"/>
      <c r="B6" s="142"/>
      <c r="C6" s="142" t="s">
        <v>351</v>
      </c>
      <c r="D6" s="143">
        <v>1</v>
      </c>
      <c r="E6" s="144"/>
      <c r="F6" s="145">
        <v>0.21</v>
      </c>
      <c r="G6" s="144">
        <f t="shared" si="0"/>
        <v>0</v>
      </c>
      <c r="H6" s="144">
        <f t="shared" si="1"/>
        <v>0</v>
      </c>
      <c r="I6" s="144">
        <f t="shared" si="2"/>
        <v>0</v>
      </c>
    </row>
    <row r="7" spans="1:9" ht="17" thickBot="1">
      <c r="A7" s="141"/>
      <c r="B7" s="142"/>
      <c r="C7" s="142" t="s">
        <v>352</v>
      </c>
      <c r="D7" s="143">
        <v>3</v>
      </c>
      <c r="E7" s="144"/>
      <c r="F7" s="145">
        <v>0.21</v>
      </c>
      <c r="G7" s="144">
        <f t="shared" si="0"/>
        <v>0</v>
      </c>
      <c r="H7" s="144">
        <f t="shared" si="1"/>
        <v>0</v>
      </c>
      <c r="I7" s="144">
        <f t="shared" si="2"/>
        <v>0</v>
      </c>
    </row>
    <row r="8" spans="1:9" ht="17" thickBot="1">
      <c r="A8" s="141"/>
      <c r="B8" s="142"/>
      <c r="C8" s="142" t="s">
        <v>353</v>
      </c>
      <c r="D8" s="143">
        <v>1</v>
      </c>
      <c r="E8" s="144"/>
      <c r="F8" s="145">
        <v>0.21</v>
      </c>
      <c r="G8" s="144">
        <f t="shared" si="0"/>
        <v>0</v>
      </c>
      <c r="H8" s="144">
        <f t="shared" si="1"/>
        <v>0</v>
      </c>
      <c r="I8" s="144">
        <f t="shared" si="2"/>
        <v>0</v>
      </c>
    </row>
    <row r="9" spans="1:9" ht="36" customHeight="1" thickBot="1">
      <c r="A9" s="141">
        <v>3</v>
      </c>
      <c r="B9" s="142" t="s">
        <v>335</v>
      </c>
      <c r="C9" s="146" t="s">
        <v>354</v>
      </c>
      <c r="D9" s="143">
        <v>1</v>
      </c>
      <c r="E9" s="144"/>
      <c r="F9" s="145">
        <v>0.21</v>
      </c>
      <c r="G9" s="144">
        <f t="shared" si="0"/>
        <v>0</v>
      </c>
      <c r="H9" s="144">
        <f t="shared" si="1"/>
        <v>0</v>
      </c>
      <c r="I9" s="144">
        <f t="shared" si="2"/>
        <v>0</v>
      </c>
    </row>
    <row r="10" spans="1:9" ht="17" thickBot="1">
      <c r="A10" s="141">
        <v>4</v>
      </c>
      <c r="B10" s="142" t="s">
        <v>355</v>
      </c>
      <c r="C10" s="142" t="s">
        <v>356</v>
      </c>
      <c r="D10" s="143">
        <v>1</v>
      </c>
      <c r="E10" s="144"/>
      <c r="F10" s="145">
        <v>0.21</v>
      </c>
      <c r="G10" s="144">
        <f t="shared" si="0"/>
        <v>0</v>
      </c>
      <c r="H10" s="144">
        <f t="shared" si="1"/>
        <v>0</v>
      </c>
      <c r="I10" s="144">
        <f t="shared" si="2"/>
        <v>0</v>
      </c>
    </row>
    <row r="11" spans="1:9" ht="17" thickBot="1">
      <c r="A11" s="147"/>
      <c r="B11" s="143"/>
      <c r="C11" s="148" t="s">
        <v>357</v>
      </c>
      <c r="D11" s="143"/>
      <c r="E11" s="143"/>
      <c r="F11" s="143"/>
      <c r="G11" s="149">
        <f>SUM(G4:G10)</f>
        <v>0</v>
      </c>
      <c r="H11" s="149">
        <f>SUM(H4:H10)</f>
        <v>0</v>
      </c>
      <c r="I11" s="149">
        <f>SUM(I4:I10)</f>
        <v>0</v>
      </c>
    </row>
    <row r="12" spans="1:9" ht="17" thickBot="1">
      <c r="A12" s="150">
        <v>5</v>
      </c>
      <c r="B12" s="151" t="s">
        <v>358</v>
      </c>
      <c r="C12" s="151" t="s">
        <v>359</v>
      </c>
      <c r="D12" s="152">
        <v>3</v>
      </c>
      <c r="E12" s="153"/>
      <c r="F12" s="154">
        <v>0.21</v>
      </c>
      <c r="G12" s="153">
        <f>D12*E12</f>
        <v>0</v>
      </c>
      <c r="H12" s="153">
        <f>G12*0.21</f>
        <v>0</v>
      </c>
      <c r="I12" s="153">
        <f>G12*1.21</f>
        <v>0</v>
      </c>
    </row>
    <row r="13" spans="1:9" ht="17" thickBot="1">
      <c r="A13" s="150">
        <v>6</v>
      </c>
      <c r="B13" s="151" t="s">
        <v>360</v>
      </c>
      <c r="C13" s="151" t="s">
        <v>361</v>
      </c>
      <c r="D13" s="152">
        <v>1</v>
      </c>
      <c r="E13" s="153"/>
      <c r="F13" s="154">
        <v>0.21</v>
      </c>
      <c r="G13" s="153">
        <f t="shared" ref="G13:G22" si="3">D13*E13</f>
        <v>0</v>
      </c>
      <c r="H13" s="153">
        <f t="shared" ref="H13:H22" si="4">G13*0.21</f>
        <v>0</v>
      </c>
      <c r="I13" s="153">
        <f t="shared" ref="I13:I22" si="5">G13*1.21</f>
        <v>0</v>
      </c>
    </row>
    <row r="14" spans="1:9" ht="17" thickBot="1">
      <c r="A14" s="150">
        <v>7</v>
      </c>
      <c r="B14" s="151" t="s">
        <v>362</v>
      </c>
      <c r="C14" s="151" t="s">
        <v>363</v>
      </c>
      <c r="D14" s="152">
        <v>16</v>
      </c>
      <c r="E14" s="153"/>
      <c r="F14" s="154">
        <v>0.21</v>
      </c>
      <c r="G14" s="153">
        <f t="shared" si="3"/>
        <v>0</v>
      </c>
      <c r="H14" s="153">
        <f t="shared" si="4"/>
        <v>0</v>
      </c>
      <c r="I14" s="153">
        <f t="shared" si="5"/>
        <v>0</v>
      </c>
    </row>
    <row r="15" spans="1:9" ht="17" thickBot="1">
      <c r="A15" s="150">
        <v>8</v>
      </c>
      <c r="B15" s="151" t="s">
        <v>364</v>
      </c>
      <c r="C15" s="151" t="s">
        <v>365</v>
      </c>
      <c r="D15" s="152">
        <v>2</v>
      </c>
      <c r="E15" s="153"/>
      <c r="F15" s="154">
        <v>0.21</v>
      </c>
      <c r="G15" s="153">
        <f t="shared" si="3"/>
        <v>0</v>
      </c>
      <c r="H15" s="153">
        <f t="shared" si="4"/>
        <v>0</v>
      </c>
      <c r="I15" s="153">
        <f t="shared" si="5"/>
        <v>0</v>
      </c>
    </row>
    <row r="16" spans="1:9" ht="17" thickBot="1">
      <c r="A16" s="150">
        <v>9</v>
      </c>
      <c r="B16" s="151" t="s">
        <v>366</v>
      </c>
      <c r="C16" s="151" t="s">
        <v>367</v>
      </c>
      <c r="D16" s="152">
        <v>10</v>
      </c>
      <c r="E16" s="153"/>
      <c r="F16" s="154">
        <v>0.21</v>
      </c>
      <c r="G16" s="153">
        <f t="shared" si="3"/>
        <v>0</v>
      </c>
      <c r="H16" s="153">
        <f t="shared" si="4"/>
        <v>0</v>
      </c>
      <c r="I16" s="153">
        <f t="shared" si="5"/>
        <v>0</v>
      </c>
    </row>
    <row r="17" spans="1:9" ht="17" thickBot="1">
      <c r="A17" s="150">
        <v>10</v>
      </c>
      <c r="B17" s="151" t="s">
        <v>368</v>
      </c>
      <c r="C17" s="151" t="s">
        <v>369</v>
      </c>
      <c r="D17" s="152">
        <v>1</v>
      </c>
      <c r="E17" s="153"/>
      <c r="F17" s="154">
        <v>0.21</v>
      </c>
      <c r="G17" s="153">
        <f t="shared" si="3"/>
        <v>0</v>
      </c>
      <c r="H17" s="153">
        <f t="shared" si="4"/>
        <v>0</v>
      </c>
      <c r="I17" s="153">
        <f t="shared" si="5"/>
        <v>0</v>
      </c>
    </row>
    <row r="18" spans="1:9" ht="17" thickBot="1">
      <c r="A18" s="150">
        <v>11</v>
      </c>
      <c r="B18" s="151" t="s">
        <v>370</v>
      </c>
      <c r="C18" s="151" t="s">
        <v>371</v>
      </c>
      <c r="D18" s="152">
        <v>1</v>
      </c>
      <c r="E18" s="153"/>
      <c r="F18" s="154">
        <v>0.21</v>
      </c>
      <c r="G18" s="153">
        <f t="shared" si="3"/>
        <v>0</v>
      </c>
      <c r="H18" s="153">
        <f t="shared" si="4"/>
        <v>0</v>
      </c>
      <c r="I18" s="153">
        <f t="shared" si="5"/>
        <v>0</v>
      </c>
    </row>
    <row r="19" spans="1:9" ht="17" thickBot="1">
      <c r="A19" s="150">
        <v>12</v>
      </c>
      <c r="B19" s="151" t="s">
        <v>372</v>
      </c>
      <c r="C19" s="151" t="s">
        <v>373</v>
      </c>
      <c r="D19" s="152">
        <v>4</v>
      </c>
      <c r="E19" s="153"/>
      <c r="F19" s="154">
        <v>0.21</v>
      </c>
      <c r="G19" s="153">
        <f t="shared" si="3"/>
        <v>0</v>
      </c>
      <c r="H19" s="153">
        <f t="shared" si="4"/>
        <v>0</v>
      </c>
      <c r="I19" s="153">
        <f t="shared" si="5"/>
        <v>0</v>
      </c>
    </row>
    <row r="20" spans="1:9" ht="17" thickBot="1">
      <c r="A20" s="150">
        <v>13</v>
      </c>
      <c r="B20" s="151" t="s">
        <v>374</v>
      </c>
      <c r="C20" s="151" t="s">
        <v>375</v>
      </c>
      <c r="D20" s="152">
        <v>4</v>
      </c>
      <c r="E20" s="153"/>
      <c r="F20" s="154">
        <v>0.21</v>
      </c>
      <c r="G20" s="153">
        <f t="shared" si="3"/>
        <v>0</v>
      </c>
      <c r="H20" s="153">
        <f t="shared" si="4"/>
        <v>0</v>
      </c>
      <c r="I20" s="153">
        <f t="shared" si="5"/>
        <v>0</v>
      </c>
    </row>
    <row r="21" spans="1:9" ht="17" thickBot="1">
      <c r="A21" s="150">
        <v>14</v>
      </c>
      <c r="B21" s="151" t="s">
        <v>376</v>
      </c>
      <c r="C21" s="151" t="s">
        <v>377</v>
      </c>
      <c r="D21" s="152">
        <v>1</v>
      </c>
      <c r="E21" s="153"/>
      <c r="F21" s="154">
        <v>0.21</v>
      </c>
      <c r="G21" s="153">
        <f t="shared" si="3"/>
        <v>0</v>
      </c>
      <c r="H21" s="153">
        <f t="shared" si="4"/>
        <v>0</v>
      </c>
      <c r="I21" s="153">
        <f t="shared" si="5"/>
        <v>0</v>
      </c>
    </row>
    <row r="22" spans="1:9" ht="17" thickBot="1">
      <c r="A22" s="150">
        <v>15</v>
      </c>
      <c r="B22" s="151" t="s">
        <v>378</v>
      </c>
      <c r="C22" s="151" t="s">
        <v>379</v>
      </c>
      <c r="D22" s="152">
        <v>1</v>
      </c>
      <c r="E22" s="153"/>
      <c r="F22" s="154">
        <v>0.21</v>
      </c>
      <c r="G22" s="153">
        <f t="shared" si="3"/>
        <v>0</v>
      </c>
      <c r="H22" s="153">
        <f t="shared" si="4"/>
        <v>0</v>
      </c>
      <c r="I22" s="153">
        <f t="shared" si="5"/>
        <v>0</v>
      </c>
    </row>
    <row r="23" spans="1:9" ht="17" thickBot="1">
      <c r="A23" s="155"/>
      <c r="B23" s="156"/>
      <c r="C23" s="157" t="s">
        <v>380</v>
      </c>
      <c r="D23" s="155"/>
      <c r="E23" s="158"/>
      <c r="F23" s="159"/>
      <c r="G23" s="160">
        <f>SUM(G12:G22)</f>
        <v>0</v>
      </c>
      <c r="H23" s="160">
        <f>SUM(H12:H22)</f>
        <v>0</v>
      </c>
      <c r="I23" s="160">
        <f>SUM(I12:I22)</f>
        <v>0</v>
      </c>
    </row>
    <row r="24" spans="1:9" ht="17" thickBot="1">
      <c r="A24" s="150">
        <v>18</v>
      </c>
      <c r="B24" s="151" t="s">
        <v>381</v>
      </c>
      <c r="C24" s="151" t="s">
        <v>382</v>
      </c>
      <c r="D24" s="152">
        <v>3</v>
      </c>
      <c r="E24" s="153"/>
      <c r="F24" s="154">
        <v>0.21</v>
      </c>
      <c r="G24" s="153">
        <f t="shared" ref="G24:G29" si="6">D24*E24</f>
        <v>0</v>
      </c>
      <c r="H24" s="153">
        <f t="shared" ref="H24:H29" si="7">G24*0.21</f>
        <v>0</v>
      </c>
      <c r="I24" s="153">
        <f t="shared" ref="I24:I29" si="8">G24*1.21</f>
        <v>0</v>
      </c>
    </row>
    <row r="25" spans="1:9" ht="17" thickBot="1">
      <c r="A25" s="150">
        <v>19</v>
      </c>
      <c r="B25" s="151" t="s">
        <v>383</v>
      </c>
      <c r="C25" s="151" t="s">
        <v>384</v>
      </c>
      <c r="D25" s="152">
        <v>1</v>
      </c>
      <c r="E25" s="153"/>
      <c r="F25" s="154">
        <v>0.21</v>
      </c>
      <c r="G25" s="153">
        <f t="shared" si="6"/>
        <v>0</v>
      </c>
      <c r="H25" s="153">
        <f t="shared" si="7"/>
        <v>0</v>
      </c>
      <c r="I25" s="153">
        <f t="shared" si="8"/>
        <v>0</v>
      </c>
    </row>
    <row r="26" spans="1:9" ht="17" thickBot="1">
      <c r="A26" s="150">
        <v>20</v>
      </c>
      <c r="B26" s="151" t="s">
        <v>385</v>
      </c>
      <c r="C26" s="151" t="s">
        <v>386</v>
      </c>
      <c r="D26" s="152">
        <v>16</v>
      </c>
      <c r="E26" s="153"/>
      <c r="F26" s="154">
        <v>0.21</v>
      </c>
      <c r="G26" s="153">
        <f t="shared" si="6"/>
        <v>0</v>
      </c>
      <c r="H26" s="153">
        <f t="shared" si="7"/>
        <v>0</v>
      </c>
      <c r="I26" s="153">
        <f t="shared" si="8"/>
        <v>0</v>
      </c>
    </row>
    <row r="27" spans="1:9" ht="17" thickBot="1">
      <c r="A27" s="150">
        <v>21</v>
      </c>
      <c r="B27" s="151" t="s">
        <v>387</v>
      </c>
      <c r="C27" s="151" t="s">
        <v>388</v>
      </c>
      <c r="D27" s="152">
        <v>10</v>
      </c>
      <c r="E27" s="153"/>
      <c r="F27" s="154">
        <v>0.21</v>
      </c>
      <c r="G27" s="153">
        <f t="shared" si="6"/>
        <v>0</v>
      </c>
      <c r="H27" s="153">
        <f t="shared" si="7"/>
        <v>0</v>
      </c>
      <c r="I27" s="153">
        <f t="shared" si="8"/>
        <v>0</v>
      </c>
    </row>
    <row r="28" spans="1:9" ht="17" thickBot="1">
      <c r="A28" s="150">
        <v>22</v>
      </c>
      <c r="B28" s="151" t="s">
        <v>389</v>
      </c>
      <c r="C28" s="151" t="s">
        <v>390</v>
      </c>
      <c r="D28" s="152">
        <v>10</v>
      </c>
      <c r="E28" s="153"/>
      <c r="F28" s="154">
        <v>0.21</v>
      </c>
      <c r="G28" s="153">
        <f t="shared" si="6"/>
        <v>0</v>
      </c>
      <c r="H28" s="153">
        <f t="shared" si="7"/>
        <v>0</v>
      </c>
      <c r="I28" s="153">
        <f t="shared" si="8"/>
        <v>0</v>
      </c>
    </row>
    <row r="29" spans="1:9" ht="17" thickBot="1">
      <c r="A29" s="150">
        <v>23</v>
      </c>
      <c r="B29" s="151" t="s">
        <v>391</v>
      </c>
      <c r="C29" s="151" t="s">
        <v>392</v>
      </c>
      <c r="D29" s="152">
        <v>1</v>
      </c>
      <c r="E29" s="153"/>
      <c r="F29" s="154">
        <v>0.21</v>
      </c>
      <c r="G29" s="153">
        <f t="shared" si="6"/>
        <v>0</v>
      </c>
      <c r="H29" s="153">
        <f t="shared" si="7"/>
        <v>0</v>
      </c>
      <c r="I29" s="153">
        <f t="shared" si="8"/>
        <v>0</v>
      </c>
    </row>
    <row r="30" spans="1:9" ht="17" thickBot="1">
      <c r="A30" s="155"/>
      <c r="B30" s="156"/>
      <c r="C30" s="157" t="s">
        <v>393</v>
      </c>
      <c r="D30" s="155"/>
      <c r="E30" s="158"/>
      <c r="F30" s="159"/>
      <c r="G30" s="160">
        <f>SUM(G24:G29)</f>
        <v>0</v>
      </c>
      <c r="H30" s="160">
        <f>SUM(H24:H29)</f>
        <v>0</v>
      </c>
      <c r="I30" s="160">
        <f>SUM(I24:I29)</f>
        <v>0</v>
      </c>
    </row>
    <row r="31" spans="1:9" ht="17" thickBot="1">
      <c r="A31" s="150">
        <v>26</v>
      </c>
      <c r="B31" s="151" t="s">
        <v>394</v>
      </c>
      <c r="C31" s="151" t="s">
        <v>395</v>
      </c>
      <c r="D31" s="152">
        <v>1</v>
      </c>
      <c r="E31" s="153"/>
      <c r="F31" s="154">
        <v>0.21</v>
      </c>
      <c r="G31" s="153">
        <f>D31*E31</f>
        <v>0</v>
      </c>
      <c r="H31" s="153">
        <f>G31*0.21</f>
        <v>0</v>
      </c>
      <c r="I31" s="153">
        <f>G31*1.21</f>
        <v>0</v>
      </c>
    </row>
    <row r="32" spans="1:9" ht="17" thickBot="1">
      <c r="A32" s="150">
        <v>27</v>
      </c>
      <c r="B32" s="151" t="s">
        <v>396</v>
      </c>
      <c r="C32" s="151" t="s">
        <v>397</v>
      </c>
      <c r="D32" s="152">
        <v>1</v>
      </c>
      <c r="E32" s="153"/>
      <c r="F32" s="154">
        <v>0.21</v>
      </c>
      <c r="G32" s="153">
        <f>D32*E32</f>
        <v>0</v>
      </c>
      <c r="H32" s="153">
        <f>G32*0.21</f>
        <v>0</v>
      </c>
      <c r="I32" s="153">
        <f>G32*1.21</f>
        <v>0</v>
      </c>
    </row>
    <row r="33" spans="1:9" ht="17" thickBot="1">
      <c r="A33" s="150">
        <v>28</v>
      </c>
      <c r="B33" s="151" t="s">
        <v>398</v>
      </c>
      <c r="C33" s="151" t="s">
        <v>399</v>
      </c>
      <c r="D33" s="152">
        <v>31</v>
      </c>
      <c r="E33" s="153"/>
      <c r="F33" s="154">
        <v>0.21</v>
      </c>
      <c r="G33" s="153">
        <f>D33*E33</f>
        <v>0</v>
      </c>
      <c r="H33" s="153">
        <f>G33*0.21</f>
        <v>0</v>
      </c>
      <c r="I33" s="153">
        <f>G33*1.21</f>
        <v>0</v>
      </c>
    </row>
    <row r="34" spans="1:9" ht="17" thickBot="1">
      <c r="A34" s="150">
        <v>29</v>
      </c>
      <c r="B34" s="151" t="s">
        <v>400</v>
      </c>
      <c r="C34" s="151" t="s">
        <v>401</v>
      </c>
      <c r="D34" s="161">
        <v>31</v>
      </c>
      <c r="E34" s="153"/>
      <c r="F34" s="154">
        <v>0.21</v>
      </c>
      <c r="G34" s="153">
        <f>D34*E34</f>
        <v>0</v>
      </c>
      <c r="H34" s="153">
        <f>G34*0.21</f>
        <v>0</v>
      </c>
      <c r="I34" s="153">
        <f>G34*1.21</f>
        <v>0</v>
      </c>
    </row>
    <row r="35" spans="1:9" ht="17" thickBot="1">
      <c r="A35" s="155"/>
      <c r="B35" s="156"/>
      <c r="C35" s="157" t="s">
        <v>402</v>
      </c>
      <c r="D35" s="162"/>
      <c r="E35" s="158"/>
      <c r="F35" s="159"/>
      <c r="G35" s="160">
        <f>SUM(G31:G34)</f>
        <v>0</v>
      </c>
      <c r="H35" s="160">
        <f>SUM(H31:H34)</f>
        <v>0</v>
      </c>
      <c r="I35" s="160">
        <f>SUM(I31:I34)</f>
        <v>0</v>
      </c>
    </row>
    <row r="36" spans="1:9" ht="17" thickBot="1">
      <c r="A36" s="150">
        <v>30</v>
      </c>
      <c r="B36" s="151" t="s">
        <v>403</v>
      </c>
      <c r="C36" s="163" t="s">
        <v>404</v>
      </c>
      <c r="D36" s="164">
        <v>1</v>
      </c>
      <c r="E36" s="153"/>
      <c r="F36" s="154">
        <v>0.21</v>
      </c>
      <c r="G36" s="153">
        <f>D36*E36</f>
        <v>0</v>
      </c>
      <c r="H36" s="153">
        <f>G36*0.21</f>
        <v>0</v>
      </c>
      <c r="I36" s="153">
        <f>G36*1.21</f>
        <v>0</v>
      </c>
    </row>
    <row r="37" spans="1:9" ht="17" thickBot="1">
      <c r="A37" s="155"/>
      <c r="B37" s="156"/>
      <c r="C37" s="157" t="s">
        <v>405</v>
      </c>
      <c r="D37" s="162"/>
      <c r="E37" s="158"/>
      <c r="F37" s="152"/>
      <c r="G37" s="160">
        <f>SUM(G36)</f>
        <v>0</v>
      </c>
      <c r="H37" s="160">
        <f>SUM(H36)</f>
        <v>0</v>
      </c>
      <c r="I37" s="160">
        <f>SUM(I36)</f>
        <v>0</v>
      </c>
    </row>
    <row r="38" spans="1:9" ht="17" thickBot="1">
      <c r="A38" s="150">
        <v>31</v>
      </c>
      <c r="B38" s="151" t="s">
        <v>406</v>
      </c>
      <c r="C38" s="151" t="s">
        <v>407</v>
      </c>
      <c r="D38" s="161">
        <v>2</v>
      </c>
      <c r="E38" s="153"/>
      <c r="F38" s="154">
        <v>0.21</v>
      </c>
      <c r="G38" s="153">
        <f>D38*E38</f>
        <v>0</v>
      </c>
      <c r="H38" s="153">
        <f>G38*0.21</f>
        <v>0</v>
      </c>
      <c r="I38" s="153">
        <f>G38*1.21</f>
        <v>0</v>
      </c>
    </row>
    <row r="39" spans="1:9" ht="17" thickBot="1">
      <c r="A39" s="150">
        <v>32</v>
      </c>
      <c r="B39" s="165">
        <v>37100</v>
      </c>
      <c r="C39" s="151" t="s">
        <v>408</v>
      </c>
      <c r="D39" s="166">
        <v>1</v>
      </c>
      <c r="E39" s="153"/>
      <c r="F39" s="154">
        <v>0.21</v>
      </c>
      <c r="G39" s="153">
        <f>D39*E39</f>
        <v>0</v>
      </c>
      <c r="H39" s="153">
        <f>G39*0.21</f>
        <v>0</v>
      </c>
      <c r="I39" s="153">
        <f>G39*1.21</f>
        <v>0</v>
      </c>
    </row>
    <row r="40" spans="1:9" ht="17" thickBot="1">
      <c r="A40" s="167"/>
      <c r="B40" s="168"/>
      <c r="C40" s="168" t="s">
        <v>409</v>
      </c>
      <c r="D40" s="169"/>
      <c r="E40" s="170"/>
      <c r="F40" s="152"/>
      <c r="G40" s="160">
        <f>SUM(G38:G39)</f>
        <v>0</v>
      </c>
      <c r="H40" s="160">
        <f>SUM(H38:H39)</f>
        <v>0</v>
      </c>
      <c r="I40" s="160">
        <f>SUM(I38:I39)</f>
        <v>0</v>
      </c>
    </row>
    <row r="41" spans="1:9" ht="17" thickBot="1">
      <c r="A41" s="150">
        <v>29</v>
      </c>
      <c r="B41" s="151" t="s">
        <v>410</v>
      </c>
      <c r="C41" s="151" t="s">
        <v>411</v>
      </c>
      <c r="D41" s="161">
        <v>1</v>
      </c>
      <c r="E41" s="153"/>
      <c r="F41" s="154">
        <v>0.21</v>
      </c>
      <c r="G41" s="153">
        <f>D41*E41</f>
        <v>0</v>
      </c>
      <c r="H41" s="153">
        <f>G41*0.21</f>
        <v>0</v>
      </c>
      <c r="I41" s="153">
        <f>G41*1.21</f>
        <v>0</v>
      </c>
    </row>
    <row r="42" spans="1:9" ht="17" thickBot="1">
      <c r="A42" s="150">
        <v>30</v>
      </c>
      <c r="B42" s="151" t="s">
        <v>412</v>
      </c>
      <c r="C42" s="151" t="s">
        <v>413</v>
      </c>
      <c r="D42" s="166">
        <v>1</v>
      </c>
      <c r="E42" s="153"/>
      <c r="F42" s="154">
        <v>0.21</v>
      </c>
      <c r="G42" s="153">
        <f>D42*E42</f>
        <v>0</v>
      </c>
      <c r="H42" s="153">
        <f>G42*0.21</f>
        <v>0</v>
      </c>
      <c r="I42" s="153">
        <f>G42*1.21</f>
        <v>0</v>
      </c>
    </row>
    <row r="43" spans="1:9" ht="17" thickBot="1">
      <c r="A43" s="156"/>
      <c r="B43" s="168"/>
      <c r="C43" s="168" t="s">
        <v>414</v>
      </c>
      <c r="D43" s="169"/>
      <c r="E43" s="168"/>
      <c r="F43" s="168"/>
      <c r="G43" s="160">
        <f>SUM(G41:G42)</f>
        <v>0</v>
      </c>
      <c r="H43" s="160">
        <f>SUM(H41:H42)</f>
        <v>0</v>
      </c>
      <c r="I43" s="160">
        <f>SUM(I41:I42)</f>
        <v>0</v>
      </c>
    </row>
    <row r="44" spans="1:9" ht="17" thickBot="1">
      <c r="A44" s="171"/>
      <c r="B44" s="171"/>
      <c r="C44" s="172"/>
      <c r="D44" s="233" t="s">
        <v>317</v>
      </c>
      <c r="E44" s="234"/>
      <c r="F44" s="173"/>
      <c r="G44" s="203">
        <f>G11+G23+G30+G35+G37+G40+G43</f>
        <v>0</v>
      </c>
      <c r="H44" s="203">
        <f>H11+H23+H30+H35+H37+H40+H43</f>
        <v>0</v>
      </c>
      <c r="I44" s="204">
        <f>I11+I23+I30+I35+I37+I40+I43</f>
        <v>0</v>
      </c>
    </row>
    <row r="48" spans="1:9" ht="17">
      <c r="C48" s="174" t="s">
        <v>415</v>
      </c>
    </row>
  </sheetData>
  <mergeCells count="11">
    <mergeCell ref="D44:E44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workbookViewId="0">
      <selection activeCell="E5" sqref="E5"/>
    </sheetView>
  </sheetViews>
  <sheetFormatPr baseColWidth="10" defaultColWidth="8.83203125" defaultRowHeight="16"/>
  <cols>
    <col min="1" max="1" width="8.83203125" style="190"/>
    <col min="2" max="2" width="8.83203125" style="182"/>
    <col min="3" max="3" width="44.1640625" style="182" customWidth="1"/>
    <col min="4" max="4" width="8.83203125" style="191"/>
    <col min="5" max="7" width="18.6640625" style="191" customWidth="1"/>
    <col min="8" max="16384" width="8.83203125" style="182"/>
  </cols>
  <sheetData>
    <row r="1" spans="1:7" s="176" customFormat="1" ht="40.25" customHeight="1" thickBot="1">
      <c r="A1" s="192" t="s">
        <v>338</v>
      </c>
      <c r="B1" s="193" t="s">
        <v>339</v>
      </c>
      <c r="C1" s="193" t="s">
        <v>340</v>
      </c>
      <c r="D1" s="194" t="s">
        <v>341</v>
      </c>
      <c r="E1" s="195" t="s">
        <v>416</v>
      </c>
      <c r="F1" s="196" t="s">
        <v>417</v>
      </c>
      <c r="G1" s="197" t="s">
        <v>418</v>
      </c>
    </row>
    <row r="2" spans="1:7" ht="40.25" customHeight="1" thickBot="1">
      <c r="A2" s="177">
        <v>1</v>
      </c>
      <c r="B2" s="178" t="s">
        <v>419</v>
      </c>
      <c r="C2" s="178" t="s">
        <v>420</v>
      </c>
      <c r="D2" s="179">
        <v>1</v>
      </c>
      <c r="E2" s="180">
        <v>0</v>
      </c>
      <c r="F2" s="180">
        <f>PRODUCT(D2:E2)</f>
        <v>0</v>
      </c>
      <c r="G2" s="181">
        <f>PRODUCT(1.21,F2)</f>
        <v>0</v>
      </c>
    </row>
    <row r="3" spans="1:7" ht="40.25" customHeight="1" thickBot="1">
      <c r="A3" s="177">
        <v>2</v>
      </c>
      <c r="B3" s="178" t="s">
        <v>421</v>
      </c>
      <c r="C3" s="178" t="s">
        <v>422</v>
      </c>
      <c r="D3" s="179">
        <v>7</v>
      </c>
      <c r="E3" s="180">
        <v>0</v>
      </c>
      <c r="F3" s="180">
        <f>PRODUCT(D3,E3)</f>
        <v>0</v>
      </c>
      <c r="G3" s="181">
        <f>PRODUCT(1.21,F3)</f>
        <v>0</v>
      </c>
    </row>
    <row r="4" spans="1:7" ht="40.25" customHeight="1" thickBot="1">
      <c r="A4" s="177">
        <v>3</v>
      </c>
      <c r="B4" s="178" t="s">
        <v>423</v>
      </c>
      <c r="C4" s="178" t="s">
        <v>424</v>
      </c>
      <c r="D4" s="179">
        <v>1</v>
      </c>
      <c r="E4" s="180">
        <v>0</v>
      </c>
      <c r="F4" s="180">
        <f>PRODUCT(D4,E4)</f>
        <v>0</v>
      </c>
      <c r="G4" s="181">
        <f>PRODUCT(1.21,F4)</f>
        <v>0</v>
      </c>
    </row>
    <row r="5" spans="1:7" ht="40.25" customHeight="1" thickBot="1">
      <c r="A5" s="177">
        <v>4</v>
      </c>
      <c r="B5" s="178" t="s">
        <v>425</v>
      </c>
      <c r="C5" s="178" t="s">
        <v>426</v>
      </c>
      <c r="D5" s="179">
        <v>1</v>
      </c>
      <c r="E5" s="180">
        <v>0</v>
      </c>
      <c r="F5" s="180">
        <f>PRODUCT(D5,E5)</f>
        <v>0</v>
      </c>
      <c r="G5" s="181">
        <f>PRODUCT(1.21,F5)</f>
        <v>0</v>
      </c>
    </row>
    <row r="6" spans="1:7" ht="40.25" customHeight="1">
      <c r="A6" s="255">
        <v>5</v>
      </c>
      <c r="B6" s="258" t="s">
        <v>427</v>
      </c>
      <c r="C6" s="183" t="s">
        <v>428</v>
      </c>
      <c r="D6" s="261">
        <v>1</v>
      </c>
      <c r="E6" s="246">
        <v>0</v>
      </c>
      <c r="F6" s="246">
        <f>PRODUCT(D6,E6)</f>
        <v>0</v>
      </c>
      <c r="G6" s="249">
        <f>PRODUCT(1.21,F6)</f>
        <v>0</v>
      </c>
    </row>
    <row r="7" spans="1:7" ht="40.25" customHeight="1">
      <c r="A7" s="256"/>
      <c r="B7" s="259"/>
      <c r="C7" s="183" t="s">
        <v>429</v>
      </c>
      <c r="D7" s="262"/>
      <c r="E7" s="247"/>
      <c r="F7" s="247"/>
      <c r="G7" s="250"/>
    </row>
    <row r="8" spans="1:7" ht="40.25" customHeight="1" thickBot="1">
      <c r="A8" s="257"/>
      <c r="B8" s="260"/>
      <c r="C8" s="178" t="s">
        <v>430</v>
      </c>
      <c r="D8" s="263"/>
      <c r="E8" s="248"/>
      <c r="F8" s="248"/>
      <c r="G8" s="251"/>
    </row>
    <row r="9" spans="1:7" ht="40.25" customHeight="1" thickBot="1">
      <c r="A9" s="177">
        <v>6</v>
      </c>
      <c r="B9" s="178" t="s">
        <v>431</v>
      </c>
      <c r="C9" s="178" t="s">
        <v>432</v>
      </c>
      <c r="D9" s="179">
        <v>3</v>
      </c>
      <c r="E9" s="180">
        <v>0</v>
      </c>
      <c r="F9" s="180">
        <f>PRODUCT(D9:E9)</f>
        <v>0</v>
      </c>
      <c r="G9" s="181">
        <f>PRODUCT(1.21,F9)</f>
        <v>0</v>
      </c>
    </row>
    <row r="10" spans="1:7" ht="40.25" customHeight="1" thickBot="1">
      <c r="A10" s="177">
        <v>7</v>
      </c>
      <c r="B10" s="178" t="s">
        <v>433</v>
      </c>
      <c r="C10" s="178" t="s">
        <v>434</v>
      </c>
      <c r="D10" s="179">
        <v>1</v>
      </c>
      <c r="E10" s="180">
        <v>0</v>
      </c>
      <c r="F10" s="180">
        <f>PRODUCT(D10,E10)</f>
        <v>0</v>
      </c>
      <c r="G10" s="181">
        <f>PRODUCT(1.21,F10)</f>
        <v>0</v>
      </c>
    </row>
    <row r="11" spans="1:7" ht="40.25" customHeight="1" thickBot="1">
      <c r="A11" s="184">
        <v>8</v>
      </c>
      <c r="B11" s="185" t="s">
        <v>435</v>
      </c>
      <c r="C11" s="185" t="s">
        <v>436</v>
      </c>
      <c r="D11" s="186">
        <v>1</v>
      </c>
      <c r="E11" s="187">
        <v>0</v>
      </c>
      <c r="F11" s="187">
        <f>PRODUCT(D11,E11)</f>
        <v>0</v>
      </c>
      <c r="G11" s="188">
        <f>PRODUCT(1.21,F11)</f>
        <v>0</v>
      </c>
    </row>
    <row r="12" spans="1:7" ht="40.25" customHeight="1" thickTop="1" thickBot="1">
      <c r="A12" s="252" t="s">
        <v>437</v>
      </c>
      <c r="B12" s="253"/>
      <c r="C12" s="253"/>
      <c r="D12" s="254"/>
      <c r="E12" s="189"/>
      <c r="F12" s="198">
        <f>SUM(F2:F11)</f>
        <v>0</v>
      </c>
      <c r="G12" s="199">
        <f>SUM(G2:G11)</f>
        <v>0</v>
      </c>
    </row>
  </sheetData>
  <mergeCells count="7">
    <mergeCell ref="F6:F8"/>
    <mergeCell ref="G6:G8"/>
    <mergeCell ref="A12:D12"/>
    <mergeCell ref="A6:A8"/>
    <mergeCell ref="B6:B8"/>
    <mergeCell ref="D6:D8"/>
    <mergeCell ref="E6:E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7C22-DB8A-1244-B981-6032A1FA9565}">
  <dimension ref="A2:E5"/>
  <sheetViews>
    <sheetView workbookViewId="0">
      <selection activeCell="C5" sqref="C5"/>
    </sheetView>
  </sheetViews>
  <sheetFormatPr baseColWidth="10" defaultRowHeight="16"/>
  <cols>
    <col min="1" max="1" width="11.1640625" customWidth="1"/>
    <col min="2" max="2" width="37.33203125" customWidth="1"/>
    <col min="3" max="3" width="27" customWidth="1"/>
    <col min="4" max="4" width="22" customWidth="1"/>
    <col min="5" max="5" width="29.33203125" customWidth="1"/>
  </cols>
  <sheetData>
    <row r="2" spans="1:5" ht="18">
      <c r="A2" s="219" t="s">
        <v>439</v>
      </c>
    </row>
    <row r="3" spans="1:5" ht="17" thickBot="1"/>
    <row r="4" spans="1:5" ht="34" customHeight="1" thickBot="1">
      <c r="A4" s="192" t="s">
        <v>338</v>
      </c>
      <c r="B4" s="193" t="s">
        <v>340</v>
      </c>
      <c r="C4" s="196" t="s">
        <v>440</v>
      </c>
      <c r="D4" s="220" t="s">
        <v>343</v>
      </c>
      <c r="E4" s="223" t="s">
        <v>418</v>
      </c>
    </row>
    <row r="5" spans="1:5" ht="38" customHeight="1" thickBot="1">
      <c r="A5" s="205">
        <v>1</v>
      </c>
      <c r="B5" s="178" t="s">
        <v>439</v>
      </c>
      <c r="C5" s="221"/>
      <c r="D5" s="222"/>
      <c r="E5" s="18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REKAPITULACE</vt:lpstr>
      <vt:lpstr>GASTRO</vt:lpstr>
      <vt:lpstr>HACCP</vt:lpstr>
      <vt:lpstr>MaR</vt:lpstr>
      <vt:lpstr> RPD</vt:lpstr>
      <vt:lpstr>GASTRO!_00013_00015_1PP_1</vt:lpstr>
      <vt:lpstr>GASTRO!Print_Area</vt:lpstr>
      <vt:lpstr>GASTRO!Print_Titles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Hana Valentová</cp:lastModifiedBy>
  <cp:lastPrinted>2018-02-01T10:06:53Z</cp:lastPrinted>
  <dcterms:created xsi:type="dcterms:W3CDTF">2013-08-05T12:33:37Z</dcterms:created>
  <dcterms:modified xsi:type="dcterms:W3CDTF">2018-08-02T10:29:25Z</dcterms:modified>
</cp:coreProperties>
</file>