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zabal\Downloads\"/>
    </mc:Choice>
  </mc:AlternateContent>
  <bookViews>
    <workbookView xWindow="0" yWindow="0" windowWidth="0" windowHeight="0"/>
  </bookViews>
  <sheets>
    <sheet name="Rekapitulace stavby" sheetId="1" r:id="rId1"/>
    <sheet name="SO 010.1 - Příprava území..." sheetId="2" r:id="rId2"/>
    <sheet name="SO 010.2.1 - Příprava úze..." sheetId="3" r:id="rId3"/>
    <sheet name="SO 010.3 - Příprava území..." sheetId="4" r:id="rId4"/>
    <sheet name="SO 101 - Nová bezmotorová..." sheetId="5" r:id="rId5"/>
    <sheet name="SO 180.1 - Dopravně inžen..." sheetId="6" r:id="rId6"/>
    <sheet name="SO 190.1 - Stálé dopravní..." sheetId="7" r:id="rId7"/>
    <sheet name="SO 201 - Přesun vázacích ..." sheetId="8" r:id="rId8"/>
    <sheet name="SO 810 - Náhradní výsadba " sheetId="9" r:id="rId9"/>
    <sheet name="VON - Vedlejší a ostatní ..." sheetId="10" r:id="rId10"/>
    <sheet name="Seznam figur" sheetId="11" r:id="rId11"/>
    <sheet name="Pokyny pro vyplnění" sheetId="12" r:id="rId12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 010.1 - Příprava území...'!$C$87:$K$115</definedName>
    <definedName name="_xlnm.Print_Area" localSheetId="1">'SO 010.1 - Příprava území...'!$C$4:$J$41,'SO 010.1 - Příprava území...'!$C$47:$J$67,'SO 010.1 - Příprava území...'!$C$73:$K$115</definedName>
    <definedName name="_xlnm.Print_Titles" localSheetId="1">'SO 010.1 - Příprava území...'!$87:$87</definedName>
    <definedName name="_xlnm._FilterDatabase" localSheetId="2" hidden="1">'SO 010.2.1 - Příprava úze...'!$C$89:$K$249</definedName>
    <definedName name="_xlnm.Print_Area" localSheetId="2">'SO 010.2.1 - Příprava úze...'!$C$4:$J$41,'SO 010.2.1 - Příprava úze...'!$C$47:$J$69,'SO 010.2.1 - Příprava úze...'!$C$75:$K$249</definedName>
    <definedName name="_xlnm.Print_Titles" localSheetId="2">'SO 010.2.1 - Příprava úze...'!$89:$89</definedName>
    <definedName name="_xlnm._FilterDatabase" localSheetId="3" hidden="1">'SO 010.3 - Příprava území...'!$C$87:$K$164</definedName>
    <definedName name="_xlnm.Print_Area" localSheetId="3">'SO 010.3 - Příprava území...'!$C$4:$J$41,'SO 010.3 - Příprava území...'!$C$47:$J$67,'SO 010.3 - Příprava území...'!$C$73:$K$164</definedName>
    <definedName name="_xlnm.Print_Titles" localSheetId="3">'SO 010.3 - Příprava území...'!$87:$87</definedName>
    <definedName name="_xlnm._FilterDatabase" localSheetId="4" hidden="1">'SO 101 - Nová bezmotorová...'!$C$89:$K$345</definedName>
    <definedName name="_xlnm.Print_Area" localSheetId="4">'SO 101 - Nová bezmotorová...'!$C$4:$J$39,'SO 101 - Nová bezmotorová...'!$C$45:$J$71,'SO 101 - Nová bezmotorová...'!$C$77:$K$345</definedName>
    <definedName name="_xlnm.Print_Titles" localSheetId="4">'SO 101 - Nová bezmotorová...'!$89:$89</definedName>
    <definedName name="_xlnm._FilterDatabase" localSheetId="5" hidden="1">'SO 180.1 - Dopravně inžen...'!$C$88:$K$105</definedName>
    <definedName name="_xlnm.Print_Area" localSheetId="5">'SO 180.1 - Dopravně inžen...'!$C$4:$J$41,'SO 180.1 - Dopravně inžen...'!$C$47:$J$68,'SO 180.1 - Dopravně inžen...'!$C$74:$K$105</definedName>
    <definedName name="_xlnm.Print_Titles" localSheetId="5">'SO 180.1 - Dopravně inžen...'!$88:$88</definedName>
    <definedName name="_xlnm._FilterDatabase" localSheetId="6" hidden="1">'SO 190.1 - Stálé dopravní...'!$C$87:$K$130</definedName>
    <definedName name="_xlnm.Print_Area" localSheetId="6">'SO 190.1 - Stálé dopravní...'!$C$4:$J$41,'SO 190.1 - Stálé dopravní...'!$C$47:$J$67,'SO 190.1 - Stálé dopravní...'!$C$73:$K$130</definedName>
    <definedName name="_xlnm.Print_Titles" localSheetId="6">'SO 190.1 - Stálé dopravní...'!$87:$87</definedName>
    <definedName name="_xlnm._FilterDatabase" localSheetId="7" hidden="1">'SO 201 - Přesun vázacích ...'!$C$86:$K$164</definedName>
    <definedName name="_xlnm.Print_Area" localSheetId="7">'SO 201 - Přesun vázacích ...'!$C$4:$J$39,'SO 201 - Přesun vázacích ...'!$C$45:$J$68,'SO 201 - Přesun vázacích ...'!$C$74:$K$164</definedName>
    <definedName name="_xlnm.Print_Titles" localSheetId="7">'SO 201 - Přesun vázacích ...'!$86:$86</definedName>
    <definedName name="_xlnm._FilterDatabase" localSheetId="8" hidden="1">'SO 810 - Náhradní výsadba '!$C$82:$K$178</definedName>
    <definedName name="_xlnm.Print_Area" localSheetId="8">'SO 810 - Náhradní výsadba '!$C$4:$J$39,'SO 810 - Náhradní výsadba '!$C$45:$J$64,'SO 810 - Náhradní výsadba '!$C$70:$K$178</definedName>
    <definedName name="_xlnm.Print_Titles" localSheetId="8">'SO 810 - Náhradní výsadba '!$82:$82</definedName>
    <definedName name="_xlnm._FilterDatabase" localSheetId="9" hidden="1">'VON - Vedlejší a ostatní ...'!$C$84:$K$138</definedName>
    <definedName name="_xlnm.Print_Area" localSheetId="9">'VON - Vedlejší a ostatní ...'!$C$4:$J$39,'VON - Vedlejší a ostatní ...'!$C$45:$J$66,'VON - Vedlejší a ostatní ...'!$C$72:$K$138</definedName>
    <definedName name="_xlnm.Print_Titles" localSheetId="9">'VON - Vedlejší a ostatní ...'!$84:$84</definedName>
    <definedName name="_xlnm.Print_Area" localSheetId="10">'Seznam figur'!$C$4:$G$31</definedName>
    <definedName name="_xlnm.Print_Titles" localSheetId="10">'Seznam figur'!$9:$9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D7"/>
  <c i="10" r="J37"/>
  <c r="J36"/>
  <c i="1" r="AY66"/>
  <c i="10" r="J35"/>
  <c i="1" r="AX66"/>
  <c i="10" r="BI135"/>
  <c r="BH135"/>
  <c r="BG135"/>
  <c r="BF135"/>
  <c r="T135"/>
  <c r="T134"/>
  <c r="R135"/>
  <c r="R134"/>
  <c r="P135"/>
  <c r="P134"/>
  <c r="BI130"/>
  <c r="BH130"/>
  <c r="BG130"/>
  <c r="BF130"/>
  <c r="T130"/>
  <c r="T129"/>
  <c r="R130"/>
  <c r="R129"/>
  <c r="P130"/>
  <c r="P129"/>
  <c r="BI125"/>
  <c r="BH125"/>
  <c r="BG125"/>
  <c r="BF125"/>
  <c r="T125"/>
  <c r="T124"/>
  <c r="R125"/>
  <c r="R124"/>
  <c r="P125"/>
  <c r="P124"/>
  <c r="BI120"/>
  <c r="BH120"/>
  <c r="BG120"/>
  <c r="BF120"/>
  <c r="T120"/>
  <c r="R120"/>
  <c r="P120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1"/>
  <c r="F81"/>
  <c r="F79"/>
  <c r="E77"/>
  <c r="J54"/>
  <c r="F54"/>
  <c r="F52"/>
  <c r="E50"/>
  <c r="J24"/>
  <c r="E24"/>
  <c r="J55"/>
  <c r="J23"/>
  <c r="J18"/>
  <c r="E18"/>
  <c r="F82"/>
  <c r="J17"/>
  <c r="J12"/>
  <c r="J79"/>
  <c r="E7"/>
  <c r="E75"/>
  <c i="9" r="J37"/>
  <c r="J36"/>
  <c i="1" r="AY65"/>
  <c i="9" r="J35"/>
  <c i="1" r="AX65"/>
  <c i="9" r="BI176"/>
  <c r="BH176"/>
  <c r="BG176"/>
  <c r="BF176"/>
  <c r="T176"/>
  <c r="T175"/>
  <c r="R176"/>
  <c r="R175"/>
  <c r="P176"/>
  <c r="P175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J79"/>
  <c r="F79"/>
  <c r="F77"/>
  <c r="E75"/>
  <c r="J54"/>
  <c r="F54"/>
  <c r="F52"/>
  <c r="E50"/>
  <c r="J24"/>
  <c r="E24"/>
  <c r="J80"/>
  <c r="J23"/>
  <c r="J18"/>
  <c r="E18"/>
  <c r="F80"/>
  <c r="J17"/>
  <c r="J12"/>
  <c r="J77"/>
  <c r="E7"/>
  <c r="E48"/>
  <c i="8" r="J37"/>
  <c r="J36"/>
  <c i="1" r="AY64"/>
  <c i="8" r="J35"/>
  <c i="1" r="AX64"/>
  <c i="8"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T153"/>
  <c r="R154"/>
  <c r="R153"/>
  <c r="P154"/>
  <c r="P153"/>
  <c r="BI149"/>
  <c r="BH149"/>
  <c r="BG149"/>
  <c r="BF149"/>
  <c r="T149"/>
  <c r="T148"/>
  <c r="R149"/>
  <c r="R148"/>
  <c r="P149"/>
  <c r="P148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99"/>
  <c r="BH99"/>
  <c r="BG99"/>
  <c r="BF99"/>
  <c r="T99"/>
  <c r="R99"/>
  <c r="P99"/>
  <c r="BI94"/>
  <c r="BH94"/>
  <c r="BG94"/>
  <c r="BF94"/>
  <c r="T94"/>
  <c r="R94"/>
  <c r="P94"/>
  <c r="BI90"/>
  <c r="BH90"/>
  <c r="BG90"/>
  <c r="BF90"/>
  <c r="T90"/>
  <c r="R90"/>
  <c r="P90"/>
  <c r="J83"/>
  <c r="F83"/>
  <c r="F81"/>
  <c r="E79"/>
  <c r="J54"/>
  <c r="F54"/>
  <c r="F52"/>
  <c r="E50"/>
  <c r="J24"/>
  <c r="E24"/>
  <c r="J84"/>
  <c r="J23"/>
  <c r="J18"/>
  <c r="E18"/>
  <c r="F84"/>
  <c r="J17"/>
  <c r="J12"/>
  <c r="J52"/>
  <c r="E7"/>
  <c r="E77"/>
  <c i="7" r="J39"/>
  <c r="J38"/>
  <c i="1" r="AY63"/>
  <c i="7" r="J37"/>
  <c i="1" r="AX63"/>
  <c i="7" r="BI128"/>
  <c r="BH128"/>
  <c r="BG128"/>
  <c r="BF128"/>
  <c r="T128"/>
  <c r="R128"/>
  <c r="P128"/>
  <c r="BI125"/>
  <c r="BH125"/>
  <c r="BG125"/>
  <c r="BF125"/>
  <c r="T125"/>
  <c r="R125"/>
  <c r="P125"/>
  <c r="BI118"/>
  <c r="BH118"/>
  <c r="BG118"/>
  <c r="BF118"/>
  <c r="T118"/>
  <c r="R118"/>
  <c r="P118"/>
  <c r="BI116"/>
  <c r="BH116"/>
  <c r="BG116"/>
  <c r="BF116"/>
  <c r="T116"/>
  <c r="R116"/>
  <c r="P116"/>
  <c r="BI109"/>
  <c r="BH109"/>
  <c r="BG109"/>
  <c r="BF109"/>
  <c r="T109"/>
  <c r="R109"/>
  <c r="P109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1"/>
  <c r="BH91"/>
  <c r="BG91"/>
  <c r="BF91"/>
  <c r="T91"/>
  <c r="R91"/>
  <c r="P91"/>
  <c r="J84"/>
  <c r="F84"/>
  <c r="F82"/>
  <c r="E80"/>
  <c r="J58"/>
  <c r="F58"/>
  <c r="F56"/>
  <c r="E54"/>
  <c r="J26"/>
  <c r="E26"/>
  <c r="J85"/>
  <c r="J25"/>
  <c r="J20"/>
  <c r="E20"/>
  <c r="F85"/>
  <c r="J19"/>
  <c r="J14"/>
  <c r="J82"/>
  <c r="E7"/>
  <c r="E76"/>
  <c i="6" r="J39"/>
  <c r="J38"/>
  <c i="1" r="AY61"/>
  <c i="6" r="J37"/>
  <c i="1" r="AX61"/>
  <c i="6" r="BI102"/>
  <c r="BH102"/>
  <c r="BG102"/>
  <c r="BF102"/>
  <c r="T102"/>
  <c r="T101"/>
  <c r="R102"/>
  <c r="R101"/>
  <c r="P102"/>
  <c r="P101"/>
  <c r="BI97"/>
  <c r="BH97"/>
  <c r="BG97"/>
  <c r="BF97"/>
  <c r="T97"/>
  <c r="T96"/>
  <c r="R97"/>
  <c r="R96"/>
  <c r="P97"/>
  <c r="P96"/>
  <c r="BI92"/>
  <c r="BH92"/>
  <c r="BG92"/>
  <c r="BF92"/>
  <c r="T92"/>
  <c r="T91"/>
  <c r="T90"/>
  <c r="T89"/>
  <c r="R92"/>
  <c r="R91"/>
  <c r="R90"/>
  <c r="R89"/>
  <c r="P92"/>
  <c r="P91"/>
  <c r="P90"/>
  <c r="P89"/>
  <c i="1" r="AU61"/>
  <c i="6" r="J85"/>
  <c r="F85"/>
  <c r="F83"/>
  <c r="E81"/>
  <c r="J58"/>
  <c r="F58"/>
  <c r="F56"/>
  <c r="E54"/>
  <c r="J26"/>
  <c r="E26"/>
  <c r="J86"/>
  <c r="J25"/>
  <c r="J20"/>
  <c r="E20"/>
  <c r="F86"/>
  <c r="J19"/>
  <c r="J14"/>
  <c r="J83"/>
  <c r="E7"/>
  <c r="E77"/>
  <c i="5" r="J37"/>
  <c r="J36"/>
  <c i="1" r="AY59"/>
  <c i="5" r="J35"/>
  <c i="1" r="AX59"/>
  <c i="5" r="BI342"/>
  <c r="BH342"/>
  <c r="BG342"/>
  <c r="BF342"/>
  <c r="T342"/>
  <c r="R342"/>
  <c r="P342"/>
  <c r="BI338"/>
  <c r="BH338"/>
  <c r="BG338"/>
  <c r="BF338"/>
  <c r="T338"/>
  <c r="R338"/>
  <c r="P338"/>
  <c r="BI333"/>
  <c r="BH333"/>
  <c r="BG333"/>
  <c r="BF333"/>
  <c r="T333"/>
  <c r="R333"/>
  <c r="P333"/>
  <c r="BI330"/>
  <c r="BH330"/>
  <c r="BG330"/>
  <c r="BF330"/>
  <c r="T330"/>
  <c r="R330"/>
  <c r="P330"/>
  <c r="BI324"/>
  <c r="BH324"/>
  <c r="BG324"/>
  <c r="BF324"/>
  <c r="T324"/>
  <c r="R324"/>
  <c r="P324"/>
  <c r="BI320"/>
  <c r="BH320"/>
  <c r="BG320"/>
  <c r="BF320"/>
  <c r="T320"/>
  <c r="R320"/>
  <c r="P320"/>
  <c r="BI314"/>
  <c r="BH314"/>
  <c r="BG314"/>
  <c r="BF314"/>
  <c r="T314"/>
  <c r="R314"/>
  <c r="P314"/>
  <c r="BI312"/>
  <c r="BH312"/>
  <c r="BG312"/>
  <c r="BF312"/>
  <c r="T312"/>
  <c r="R312"/>
  <c r="P312"/>
  <c r="BI307"/>
  <c r="BH307"/>
  <c r="BG307"/>
  <c r="BF307"/>
  <c r="T307"/>
  <c r="R307"/>
  <c r="P307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7"/>
  <c r="BH287"/>
  <c r="BG287"/>
  <c r="BF287"/>
  <c r="T287"/>
  <c r="R287"/>
  <c r="P287"/>
  <c r="BI282"/>
  <c r="BH282"/>
  <c r="BG282"/>
  <c r="BF282"/>
  <c r="T282"/>
  <c r="R282"/>
  <c r="P282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59"/>
  <c r="BH259"/>
  <c r="BG259"/>
  <c r="BF259"/>
  <c r="T259"/>
  <c r="R259"/>
  <c r="P259"/>
  <c r="BI252"/>
  <c r="BH252"/>
  <c r="BG252"/>
  <c r="BF252"/>
  <c r="T252"/>
  <c r="R252"/>
  <c r="P252"/>
  <c r="BI247"/>
  <c r="BH247"/>
  <c r="BG247"/>
  <c r="BF247"/>
  <c r="T247"/>
  <c r="R247"/>
  <c r="P247"/>
  <c r="BI240"/>
  <c r="BH240"/>
  <c r="BG240"/>
  <c r="BF240"/>
  <c r="T240"/>
  <c r="R240"/>
  <c r="P240"/>
  <c r="BI232"/>
  <c r="BH232"/>
  <c r="BG232"/>
  <c r="BF232"/>
  <c r="T232"/>
  <c r="R232"/>
  <c r="P232"/>
  <c r="BI227"/>
  <c r="BH227"/>
  <c r="BG227"/>
  <c r="BF227"/>
  <c r="T227"/>
  <c r="R227"/>
  <c r="P227"/>
  <c r="BI220"/>
  <c r="BH220"/>
  <c r="BG220"/>
  <c r="BF220"/>
  <c r="T220"/>
  <c r="R220"/>
  <c r="P220"/>
  <c r="BI214"/>
  <c r="BH214"/>
  <c r="BG214"/>
  <c r="BF214"/>
  <c r="T214"/>
  <c r="R214"/>
  <c r="P214"/>
  <c r="BI205"/>
  <c r="BH205"/>
  <c r="BG205"/>
  <c r="BF205"/>
  <c r="T205"/>
  <c r="R205"/>
  <c r="P205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0"/>
  <c r="BH180"/>
  <c r="BG180"/>
  <c r="BF180"/>
  <c r="T180"/>
  <c r="R180"/>
  <c r="P180"/>
  <c r="BI173"/>
  <c r="BH173"/>
  <c r="BG173"/>
  <c r="BF173"/>
  <c r="T173"/>
  <c r="R173"/>
  <c r="P173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2"/>
  <c r="BH142"/>
  <c r="BG142"/>
  <c r="BF142"/>
  <c r="T142"/>
  <c r="R142"/>
  <c r="P142"/>
  <c r="BI136"/>
  <c r="BH136"/>
  <c r="BG136"/>
  <c r="BF136"/>
  <c r="T136"/>
  <c r="R136"/>
  <c r="P136"/>
  <c r="BI133"/>
  <c r="BH133"/>
  <c r="BG133"/>
  <c r="BF133"/>
  <c r="T133"/>
  <c r="R133"/>
  <c r="P133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06"/>
  <c r="BH106"/>
  <c r="BG106"/>
  <c r="BF106"/>
  <c r="T106"/>
  <c r="R106"/>
  <c r="P106"/>
  <c r="BI99"/>
  <c r="BH99"/>
  <c r="BG99"/>
  <c r="BF99"/>
  <c r="T99"/>
  <c r="R99"/>
  <c r="P99"/>
  <c r="BI93"/>
  <c r="BH93"/>
  <c r="BG93"/>
  <c r="BF93"/>
  <c r="T93"/>
  <c r="R93"/>
  <c r="P93"/>
  <c r="J86"/>
  <c r="F86"/>
  <c r="F84"/>
  <c r="E82"/>
  <c r="J54"/>
  <c r="F54"/>
  <c r="F52"/>
  <c r="E50"/>
  <c r="J24"/>
  <c r="E24"/>
  <c r="J87"/>
  <c r="J23"/>
  <c r="J18"/>
  <c r="E18"/>
  <c r="F87"/>
  <c r="J17"/>
  <c r="J12"/>
  <c r="J84"/>
  <c r="E7"/>
  <c r="E80"/>
  <c i="4" r="J39"/>
  <c r="J38"/>
  <c i="1" r="AY58"/>
  <c i="4" r="J37"/>
  <c i="1" r="AX58"/>
  <c i="4"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1"/>
  <c r="BH91"/>
  <c r="BG91"/>
  <c r="BF91"/>
  <c r="T91"/>
  <c r="R91"/>
  <c r="P91"/>
  <c r="J84"/>
  <c r="F84"/>
  <c r="F82"/>
  <c r="E80"/>
  <c r="J58"/>
  <c r="F58"/>
  <c r="F56"/>
  <c r="E54"/>
  <c r="J26"/>
  <c r="E26"/>
  <c r="J59"/>
  <c r="J25"/>
  <c r="J20"/>
  <c r="E20"/>
  <c r="F85"/>
  <c r="J19"/>
  <c r="J14"/>
  <c r="J82"/>
  <c r="E7"/>
  <c r="E50"/>
  <c i="3" r="J39"/>
  <c r="J38"/>
  <c i="1" r="AY57"/>
  <c i="3" r="J37"/>
  <c i="1" r="AX57"/>
  <c i="3" r="BI247"/>
  <c r="BH247"/>
  <c r="BG247"/>
  <c r="BF247"/>
  <c r="T247"/>
  <c r="T246"/>
  <c r="R247"/>
  <c r="R246"/>
  <c r="P247"/>
  <c r="P246"/>
  <c r="BI238"/>
  <c r="BH238"/>
  <c r="BG238"/>
  <c r="BF238"/>
  <c r="T238"/>
  <c r="R238"/>
  <c r="P238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17"/>
  <c r="BH217"/>
  <c r="BG217"/>
  <c r="BF217"/>
  <c r="T217"/>
  <c r="R217"/>
  <c r="P217"/>
  <c r="BI213"/>
  <c r="BH213"/>
  <c r="BG213"/>
  <c r="BF213"/>
  <c r="T213"/>
  <c r="R213"/>
  <c r="P213"/>
  <c r="BI206"/>
  <c r="BH206"/>
  <c r="BG206"/>
  <c r="BF206"/>
  <c r="T206"/>
  <c r="R206"/>
  <c r="P206"/>
  <c r="BI200"/>
  <c r="BH200"/>
  <c r="BG200"/>
  <c r="BF200"/>
  <c r="T200"/>
  <c r="R200"/>
  <c r="P200"/>
  <c r="BI196"/>
  <c r="BH196"/>
  <c r="BG196"/>
  <c r="BF196"/>
  <c r="T196"/>
  <c r="R196"/>
  <c r="P196"/>
  <c r="BI190"/>
  <c r="BH190"/>
  <c r="BG190"/>
  <c r="BF190"/>
  <c r="T190"/>
  <c r="R190"/>
  <c r="P190"/>
  <c r="BI185"/>
  <c r="BH185"/>
  <c r="BG185"/>
  <c r="BF185"/>
  <c r="T185"/>
  <c r="R185"/>
  <c r="P185"/>
  <c r="BI179"/>
  <c r="BH179"/>
  <c r="BG179"/>
  <c r="BF179"/>
  <c r="T179"/>
  <c r="R179"/>
  <c r="P179"/>
  <c r="BI174"/>
  <c r="BH174"/>
  <c r="BG174"/>
  <c r="BF174"/>
  <c r="T174"/>
  <c r="R174"/>
  <c r="P174"/>
  <c r="BI168"/>
  <c r="BH168"/>
  <c r="BG168"/>
  <c r="BF168"/>
  <c r="T168"/>
  <c r="R168"/>
  <c r="P168"/>
  <c r="BI161"/>
  <c r="BH161"/>
  <c r="BG161"/>
  <c r="BF161"/>
  <c r="T161"/>
  <c r="R161"/>
  <c r="P161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0"/>
  <c r="BH110"/>
  <c r="BG110"/>
  <c r="BF110"/>
  <c r="T110"/>
  <c r="R110"/>
  <c r="P110"/>
  <c r="BI104"/>
  <c r="BH104"/>
  <c r="BG104"/>
  <c r="BF104"/>
  <c r="T104"/>
  <c r="R104"/>
  <c r="P104"/>
  <c r="BI98"/>
  <c r="BH98"/>
  <c r="BG98"/>
  <c r="BF98"/>
  <c r="T98"/>
  <c r="R98"/>
  <c r="P98"/>
  <c r="BI93"/>
  <c r="BH93"/>
  <c r="BG93"/>
  <c r="BF93"/>
  <c r="T93"/>
  <c r="R93"/>
  <c r="P93"/>
  <c r="J86"/>
  <c r="F86"/>
  <c r="F84"/>
  <c r="E82"/>
  <c r="J58"/>
  <c r="F58"/>
  <c r="F56"/>
  <c r="E54"/>
  <c r="J26"/>
  <c r="E26"/>
  <c r="J87"/>
  <c r="J25"/>
  <c r="J20"/>
  <c r="E20"/>
  <c r="F87"/>
  <c r="J19"/>
  <c r="J14"/>
  <c r="J84"/>
  <c r="E7"/>
  <c r="E78"/>
  <c i="2" r="J39"/>
  <c r="J38"/>
  <c i="1" r="AY56"/>
  <c i="2" r="J37"/>
  <c i="1" r="AX56"/>
  <c i="2"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98"/>
  <c r="BH98"/>
  <c r="BG98"/>
  <c r="BF98"/>
  <c r="T98"/>
  <c r="R98"/>
  <c r="P98"/>
  <c r="BI91"/>
  <c r="BH91"/>
  <c r="BG91"/>
  <c r="BF91"/>
  <c r="T91"/>
  <c r="R91"/>
  <c r="P91"/>
  <c r="J84"/>
  <c r="F84"/>
  <c r="F82"/>
  <c r="E80"/>
  <c r="J58"/>
  <c r="F58"/>
  <c r="F56"/>
  <c r="E54"/>
  <c r="J26"/>
  <c r="E26"/>
  <c r="J85"/>
  <c r="J25"/>
  <c r="J20"/>
  <c r="E20"/>
  <c r="F85"/>
  <c r="J19"/>
  <c r="J14"/>
  <c r="J82"/>
  <c r="E7"/>
  <c r="E76"/>
  <c i="1" r="L50"/>
  <c r="AM50"/>
  <c r="AM49"/>
  <c r="L49"/>
  <c r="AM47"/>
  <c r="L47"/>
  <c r="L45"/>
  <c r="L44"/>
  <c i="2" r="J98"/>
  <c i="3" r="J151"/>
  <c r="BK190"/>
  <c r="BK179"/>
  <c i="4" r="BK144"/>
  <c r="J153"/>
  <c i="5" r="J297"/>
  <c r="BK117"/>
  <c r="J155"/>
  <c r="BK282"/>
  <c i="6" r="J92"/>
  <c i="7" r="J97"/>
  <c i="8" r="J106"/>
  <c r="BK136"/>
  <c i="9" r="BK144"/>
  <c r="J134"/>
  <c r="J92"/>
  <c r="J137"/>
  <c i="10" r="J111"/>
  <c r="BK120"/>
  <c i="3" r="J234"/>
  <c r="J141"/>
  <c r="BK206"/>
  <c r="J110"/>
  <c r="BK196"/>
  <c r="J200"/>
  <c i="4" r="BK147"/>
  <c r="J91"/>
  <c r="J150"/>
  <c i="5" r="J342"/>
  <c r="BK312"/>
  <c r="J205"/>
  <c r="J282"/>
  <c r="J93"/>
  <c i="6" r="BK97"/>
  <c i="7" r="BK91"/>
  <c i="8" r="J162"/>
  <c r="J103"/>
  <c i="9" r="BK92"/>
  <c r="BK130"/>
  <c r="J144"/>
  <c r="BK115"/>
  <c i="10" r="J104"/>
  <c r="BK130"/>
  <c i="2" r="J91"/>
  <c i="3" r="BK116"/>
  <c r="BK131"/>
  <c r="BK155"/>
  <c i="4" r="J132"/>
  <c r="J144"/>
  <c r="BK140"/>
  <c i="5" r="BK324"/>
  <c r="BK342"/>
  <c r="J232"/>
  <c r="J117"/>
  <c r="BK252"/>
  <c r="BK293"/>
  <c i="6" r="J97"/>
  <c i="7" r="J125"/>
  <c i="8" r="BK109"/>
  <c r="J109"/>
  <c i="9" r="J130"/>
  <c r="BK137"/>
  <c r="BK146"/>
  <c r="J111"/>
  <c i="10" r="BK96"/>
  <c r="BK88"/>
  <c i="1" r="AS60"/>
  <c i="3" r="J136"/>
  <c r="BK121"/>
  <c r="BK146"/>
  <c r="BK161"/>
  <c i="4" r="BK119"/>
  <c r="J158"/>
  <c r="BK91"/>
  <c i="5" r="BK276"/>
  <c r="J136"/>
  <c r="J259"/>
  <c r="J127"/>
  <c r="BK192"/>
  <c i="7" r="J128"/>
  <c i="8" r="BK99"/>
  <c r="J132"/>
  <c r="J94"/>
  <c i="9" r="BK86"/>
  <c r="J127"/>
  <c r="BK150"/>
  <c r="BK119"/>
  <c i="10" r="BK108"/>
  <c i="1" r="AU60"/>
  <c i="2" r="J107"/>
  <c i="3" r="J247"/>
  <c r="BK229"/>
  <c r="BK238"/>
  <c r="BK110"/>
  <c i="4" r="BK150"/>
  <c r="BK132"/>
  <c i="5" r="J271"/>
  <c r="BK265"/>
  <c r="J240"/>
  <c r="J180"/>
  <c r="BK338"/>
  <c r="J293"/>
  <c r="BK180"/>
  <c r="J106"/>
  <c i="6" r="J102"/>
  <c i="7" r="J116"/>
  <c i="8" r="J149"/>
  <c r="BK106"/>
  <c i="9" r="J176"/>
  <c r="J158"/>
  <c r="J156"/>
  <c r="J89"/>
  <c i="10" r="BK92"/>
  <c r="BK104"/>
  <c i="3" r="BK224"/>
  <c r="BK98"/>
  <c r="J126"/>
  <c r="BK174"/>
  <c r="J121"/>
  <c i="4" r="J140"/>
  <c r="BK100"/>
  <c i="5" r="BK314"/>
  <c r="BK333"/>
  <c r="J173"/>
  <c r="BK307"/>
  <c r="BK188"/>
  <c r="BK271"/>
  <c i="7" r="BK102"/>
  <c i="8" r="BK162"/>
  <c r="J118"/>
  <c i="9" r="BK156"/>
  <c r="BK163"/>
  <c r="J160"/>
  <c r="J148"/>
  <c i="10" r="BK135"/>
  <c i="2" r="BK111"/>
  <c i="3" r="J229"/>
  <c r="J213"/>
  <c r="J224"/>
  <c r="BK213"/>
  <c i="4" r="J104"/>
  <c r="BK161"/>
  <c r="J125"/>
  <c i="5" r="J307"/>
  <c r="J324"/>
  <c r="J188"/>
  <c r="J301"/>
  <c r="BK160"/>
  <c r="BK220"/>
  <c i="7" r="BK97"/>
  <c i="8" r="BK154"/>
  <c r="J140"/>
  <c r="BK103"/>
  <c i="9" r="BK152"/>
  <c r="BK154"/>
  <c r="BK111"/>
  <c r="J86"/>
  <c i="10" r="BK116"/>
  <c i="2" r="BK104"/>
  <c i="3" r="BK217"/>
  <c r="BK200"/>
  <c r="J206"/>
  <c i="4" r="BK122"/>
  <c r="J119"/>
  <c i="5" r="J320"/>
  <c r="J227"/>
  <c r="J333"/>
  <c r="J214"/>
  <c r="BK227"/>
  <c i="7" r="BK116"/>
  <c r="BK128"/>
  <c i="8" r="BK118"/>
  <c r="BK90"/>
  <c i="9" r="J146"/>
  <c r="BK160"/>
  <c r="BK158"/>
  <c r="J154"/>
  <c i="10" r="BK111"/>
  <c r="J100"/>
  <c i="1" r="AS62"/>
  <c i="3" r="J190"/>
  <c r="J174"/>
  <c r="BK151"/>
  <c i="4" r="BK110"/>
  <c r="BK125"/>
  <c r="J113"/>
  <c i="5" r="J252"/>
  <c r="BK93"/>
  <c r="BK301"/>
  <c r="BK196"/>
  <c r="BK155"/>
  <c r="J314"/>
  <c r="J265"/>
  <c r="BK133"/>
  <c r="BK214"/>
  <c i="7" r="J109"/>
  <c i="8" r="BK113"/>
  <c r="J123"/>
  <c i="9" r="BK100"/>
  <c r="J123"/>
  <c i="10" r="J125"/>
  <c i="2" r="BK107"/>
  <c i="3" r="J161"/>
  <c r="BK185"/>
  <c r="BK234"/>
  <c r="BK93"/>
  <c i="4" r="J161"/>
  <c r="J128"/>
  <c r="BK116"/>
  <c i="5" r="BK173"/>
  <c r="J247"/>
  <c r="BK320"/>
  <c r="J142"/>
  <c r="J196"/>
  <c i="7" r="J91"/>
  <c i="8" r="BK143"/>
  <c r="J136"/>
  <c r="J90"/>
  <c i="9" r="J103"/>
  <c r="BK107"/>
  <c i="10" r="J108"/>
  <c r="BK100"/>
  <c i="3" r="BK247"/>
  <c r="J146"/>
  <c r="J104"/>
  <c r="BK126"/>
  <c i="4" r="J147"/>
  <c r="BK107"/>
  <c i="5" r="BK142"/>
  <c r="BK297"/>
  <c r="J160"/>
  <c r="J276"/>
  <c r="BK136"/>
  <c i="6" r="BK102"/>
  <c i="7" r="J102"/>
  <c i="8" r="BK140"/>
  <c r="J154"/>
  <c i="9" r="BK89"/>
  <c r="J119"/>
  <c r="BK134"/>
  <c i="10" r="BK125"/>
  <c i="2" r="J111"/>
  <c i="3" r="J238"/>
  <c r="J93"/>
  <c r="J98"/>
  <c r="J217"/>
  <c i="4" r="BK158"/>
  <c r="BK136"/>
  <c r="BK104"/>
  <c i="5" r="BK122"/>
  <c r="BK164"/>
  <c r="J287"/>
  <c r="J150"/>
  <c r="BK127"/>
  <c i="7" r="BK107"/>
  <c i="8" r="J143"/>
  <c r="J113"/>
  <c i="9" r="BK172"/>
  <c r="BK141"/>
  <c r="BK127"/>
  <c i="10" r="J88"/>
  <c r="J116"/>
  <c i="2" r="J104"/>
  <c i="3" r="J131"/>
  <c r="J116"/>
  <c r="J168"/>
  <c i="4" r="BK153"/>
  <c r="J116"/>
  <c r="J110"/>
  <c i="5" r="J338"/>
  <c r="BK232"/>
  <c r="BK330"/>
  <c r="J220"/>
  <c r="J133"/>
  <c i="7" r="BK125"/>
  <c r="J107"/>
  <c i="8" r="BK149"/>
  <c r="J99"/>
  <c i="9" r="BK176"/>
  <c r="J115"/>
  <c r="BK148"/>
  <c r="BK103"/>
  <c i="10" r="J92"/>
  <c i="1" r="AS55"/>
  <c i="4" r="J107"/>
  <c r="BK113"/>
  <c r="J100"/>
  <c i="5" r="J99"/>
  <c r="BK287"/>
  <c r="BK106"/>
  <c r="BK247"/>
  <c r="J122"/>
  <c i="7" r="J118"/>
  <c r="BK109"/>
  <c i="8" r="BK132"/>
  <c r="BK123"/>
  <c i="9" r="J141"/>
  <c r="J150"/>
  <c r="J152"/>
  <c r="J100"/>
  <c i="10" r="J130"/>
  <c i="2" r="BK98"/>
  <c i="3" r="BK168"/>
  <c r="J196"/>
  <c r="J185"/>
  <c r="BK136"/>
  <c i="4" r="BK128"/>
  <c r="J122"/>
  <c r="BK97"/>
  <c i="5" r="J113"/>
  <c r="BK259"/>
  <c r="J330"/>
  <c r="BK205"/>
  <c r="BK113"/>
  <c r="BK150"/>
  <c i="7" r="BK118"/>
  <c i="8" r="BK94"/>
  <c r="J127"/>
  <c i="9" r="J163"/>
  <c r="BK167"/>
  <c r="J167"/>
  <c r="J172"/>
  <c i="10" r="J120"/>
  <c r="J96"/>
  <c i="2" r="BK91"/>
  <c i="3" r="J155"/>
  <c r="BK141"/>
  <c r="J179"/>
  <c r="BK104"/>
  <c i="4" r="J97"/>
  <c r="J136"/>
  <c i="5" r="BK240"/>
  <c r="J192"/>
  <c r="J312"/>
  <c r="J164"/>
  <c r="BK99"/>
  <c i="6" r="BK92"/>
  <c i="8" r="BK159"/>
  <c r="J159"/>
  <c r="BK127"/>
  <c i="9" r="BK123"/>
  <c r="BK96"/>
  <c r="J96"/>
  <c r="J107"/>
  <c i="10" r="J135"/>
  <c i="5" l="1" r="R319"/>
  <c r="P163"/>
  <c r="P319"/>
  <c r="T163"/>
  <c r="R163"/>
  <c r="T319"/>
  <c i="2" r="R90"/>
  <c r="T103"/>
  <c i="3" r="BK92"/>
  <c r="J92"/>
  <c r="J65"/>
  <c r="BK167"/>
  <c r="J167"/>
  <c r="J66"/>
  <c i="4" r="T90"/>
  <c r="T89"/>
  <c r="T88"/>
  <c r="T157"/>
  <c i="5" r="T92"/>
  <c r="P179"/>
  <c r="T191"/>
  <c r="R258"/>
  <c r="R296"/>
  <c r="P329"/>
  <c r="P337"/>
  <c r="P336"/>
  <c i="7" r="BK90"/>
  <c r="J90"/>
  <c r="J65"/>
  <c r="P124"/>
  <c i="2" r="P90"/>
  <c r="P103"/>
  <c i="3" r="R92"/>
  <c r="R167"/>
  <c r="P212"/>
  <c i="4" r="P90"/>
  <c r="BK157"/>
  <c r="J157"/>
  <c r="J66"/>
  <c i="5" r="BK92"/>
  <c r="J92"/>
  <c r="J61"/>
  <c r="T179"/>
  <c r="R191"/>
  <c r="P258"/>
  <c r="P296"/>
  <c r="R329"/>
  <c r="BK337"/>
  <c r="J337"/>
  <c r="J70"/>
  <c i="7" r="P90"/>
  <c r="P89"/>
  <c r="P88"/>
  <c i="1" r="AU63"/>
  <c i="7" r="BK124"/>
  <c r="J124"/>
  <c r="J66"/>
  <c i="2" r="T90"/>
  <c r="T89"/>
  <c r="T88"/>
  <c r="R103"/>
  <c i="3" r="T92"/>
  <c r="T91"/>
  <c r="T90"/>
  <c r="T167"/>
  <c r="T212"/>
  <c i="4" r="R90"/>
  <c r="R89"/>
  <c r="R88"/>
  <c r="R157"/>
  <c i="5" r="R92"/>
  <c r="BK179"/>
  <c r="J179"/>
  <c r="J63"/>
  <c r="P191"/>
  <c r="T258"/>
  <c r="T296"/>
  <c r="T329"/>
  <c r="R337"/>
  <c r="R336"/>
  <c i="7" r="R90"/>
  <c r="T124"/>
  <c i="2" r="BK90"/>
  <c r="J90"/>
  <c r="J65"/>
  <c r="BK103"/>
  <c r="J103"/>
  <c r="J66"/>
  <c i="3" r="P92"/>
  <c r="P91"/>
  <c r="P90"/>
  <c i="1" r="AU57"/>
  <c i="3" r="P167"/>
  <c r="BK212"/>
  <c r="J212"/>
  <c r="J67"/>
  <c r="R212"/>
  <c i="4" r="BK90"/>
  <c r="J90"/>
  <c r="J65"/>
  <c r="P157"/>
  <c i="5" r="P92"/>
  <c r="P91"/>
  <c r="P90"/>
  <c i="1" r="AU59"/>
  <c i="5" r="R179"/>
  <c r="BK191"/>
  <c r="J191"/>
  <c r="J64"/>
  <c r="BK258"/>
  <c r="J258"/>
  <c r="J65"/>
  <c r="BK296"/>
  <c r="J296"/>
  <c r="J66"/>
  <c r="BK329"/>
  <c r="J329"/>
  <c r="J68"/>
  <c r="T337"/>
  <c r="T336"/>
  <c i="7" r="T90"/>
  <c r="T89"/>
  <c r="T88"/>
  <c r="R124"/>
  <c i="8" r="BK89"/>
  <c r="J89"/>
  <c r="J61"/>
  <c r="P89"/>
  <c r="R89"/>
  <c r="T89"/>
  <c r="BK122"/>
  <c r="J122"/>
  <c r="J62"/>
  <c r="P122"/>
  <c r="R122"/>
  <c r="T122"/>
  <c r="BK131"/>
  <c r="J131"/>
  <c r="J63"/>
  <c r="P131"/>
  <c r="R131"/>
  <c r="T131"/>
  <c r="BK158"/>
  <c r="J158"/>
  <c r="J67"/>
  <c r="P158"/>
  <c r="P157"/>
  <c r="R158"/>
  <c r="R157"/>
  <c r="T158"/>
  <c r="T157"/>
  <c i="9" r="BK85"/>
  <c r="J85"/>
  <c r="J61"/>
  <c r="P85"/>
  <c r="P84"/>
  <c r="P83"/>
  <c i="1" r="AU65"/>
  <c i="9" r="R85"/>
  <c r="R84"/>
  <c r="R83"/>
  <c r="T85"/>
  <c r="T84"/>
  <c r="T83"/>
  <c i="10" r="BK87"/>
  <c r="J87"/>
  <c r="J61"/>
  <c r="P87"/>
  <c r="R87"/>
  <c r="T87"/>
  <c r="BK115"/>
  <c r="J115"/>
  <c r="J62"/>
  <c r="P115"/>
  <c r="R115"/>
  <c r="T115"/>
  <c i="3" r="BK246"/>
  <c r="J246"/>
  <c r="J68"/>
  <c i="5" r="BK163"/>
  <c r="J163"/>
  <c r="J62"/>
  <c r="BK319"/>
  <c r="J319"/>
  <c r="J67"/>
  <c i="6" r="BK91"/>
  <c r="J91"/>
  <c r="J65"/>
  <c r="BK96"/>
  <c r="J96"/>
  <c r="J66"/>
  <c r="BK101"/>
  <c r="J101"/>
  <c r="J67"/>
  <c i="8" r="BK148"/>
  <c r="J148"/>
  <c r="J64"/>
  <c r="BK153"/>
  <c r="J153"/>
  <c r="J65"/>
  <c i="9" r="BK171"/>
  <c r="J171"/>
  <c r="J62"/>
  <c r="BK175"/>
  <c r="J175"/>
  <c r="J63"/>
  <c i="10" r="BK124"/>
  <c r="J124"/>
  <c r="J63"/>
  <c r="BK129"/>
  <c r="J129"/>
  <c r="J64"/>
  <c r="BK134"/>
  <c r="J134"/>
  <c r="J65"/>
  <c r="E48"/>
  <c r="J52"/>
  <c r="F55"/>
  <c r="BE92"/>
  <c r="BE88"/>
  <c r="BE108"/>
  <c r="J82"/>
  <c r="BE111"/>
  <c r="BE120"/>
  <c r="BE96"/>
  <c r="BE100"/>
  <c r="BE104"/>
  <c r="BE116"/>
  <c r="BE125"/>
  <c r="BE130"/>
  <c r="BE135"/>
  <c i="9" r="F55"/>
  <c r="BE86"/>
  <c r="BE89"/>
  <c r="BE123"/>
  <c r="BE141"/>
  <c r="BE144"/>
  <c r="BE156"/>
  <c r="BE160"/>
  <c i="8" r="BK88"/>
  <c r="J88"/>
  <c r="J60"/>
  <c i="9" r="J52"/>
  <c r="J55"/>
  <c r="BE96"/>
  <c r="BE100"/>
  <c r="BE115"/>
  <c r="BE134"/>
  <c r="BE137"/>
  <c r="BE163"/>
  <c r="BE172"/>
  <c r="E73"/>
  <c r="BE119"/>
  <c r="BE146"/>
  <c r="BE154"/>
  <c r="BE176"/>
  <c r="BE92"/>
  <c r="BE103"/>
  <c r="BE107"/>
  <c r="BE111"/>
  <c r="BE127"/>
  <c r="BE130"/>
  <c r="BE148"/>
  <c r="BE150"/>
  <c r="BE152"/>
  <c r="BE158"/>
  <c r="BE167"/>
  <c i="8" r="E48"/>
  <c r="F55"/>
  <c r="BE106"/>
  <c r="BE109"/>
  <c r="BE113"/>
  <c r="BE132"/>
  <c r="BE136"/>
  <c r="BE143"/>
  <c r="BE149"/>
  <c i="7" r="BK89"/>
  <c r="BK88"/>
  <c r="J88"/>
  <c i="8" r="J81"/>
  <c r="BE90"/>
  <c r="BE94"/>
  <c r="BE140"/>
  <c r="BE154"/>
  <c r="BE99"/>
  <c r="BE103"/>
  <c r="BE127"/>
  <c r="BE159"/>
  <c r="BE162"/>
  <c r="J55"/>
  <c r="BE118"/>
  <c r="BE123"/>
  <c i="7" r="E50"/>
  <c r="J59"/>
  <c r="BE97"/>
  <c r="BE109"/>
  <c r="BE128"/>
  <c r="F59"/>
  <c r="J56"/>
  <c r="BE91"/>
  <c r="BE107"/>
  <c r="BE116"/>
  <c r="BE102"/>
  <c r="BE118"/>
  <c r="BE125"/>
  <c i="6" r="E50"/>
  <c r="J56"/>
  <c r="J59"/>
  <c r="BE92"/>
  <c r="BE97"/>
  <c r="BE102"/>
  <c i="5" r="BK91"/>
  <c r="J91"/>
  <c r="J60"/>
  <c i="6" r="F59"/>
  <c i="5" r="E48"/>
  <c r="F55"/>
  <c r="BE93"/>
  <c r="BE99"/>
  <c r="BE106"/>
  <c r="BE117"/>
  <c r="BE164"/>
  <c r="BE173"/>
  <c r="BE180"/>
  <c r="BE240"/>
  <c r="BE247"/>
  <c r="BE252"/>
  <c r="BE297"/>
  <c r="J52"/>
  <c r="J55"/>
  <c r="BE192"/>
  <c r="BE220"/>
  <c r="BE227"/>
  <c r="BE232"/>
  <c r="BE265"/>
  <c r="BE271"/>
  <c r="BE293"/>
  <c r="BE330"/>
  <c r="BE338"/>
  <c r="BE113"/>
  <c r="BE122"/>
  <c r="BE127"/>
  <c r="BE136"/>
  <c r="BE142"/>
  <c r="BE205"/>
  <c r="BE307"/>
  <c r="BE314"/>
  <c r="BE324"/>
  <c r="BE342"/>
  <c r="BE133"/>
  <c r="BE150"/>
  <c r="BE155"/>
  <c r="BE160"/>
  <c r="BE188"/>
  <c r="BE196"/>
  <c r="BE214"/>
  <c r="BE259"/>
  <c r="BE276"/>
  <c r="BE282"/>
  <c r="BE287"/>
  <c r="BE301"/>
  <c r="BE312"/>
  <c r="BE320"/>
  <c r="BE333"/>
  <c i="4" r="F59"/>
  <c r="J85"/>
  <c r="BE107"/>
  <c r="BE119"/>
  <c r="BE147"/>
  <c r="E76"/>
  <c r="BE91"/>
  <c r="BE100"/>
  <c r="BE104"/>
  <c r="BE128"/>
  <c r="BE136"/>
  <c r="BE140"/>
  <c r="BE144"/>
  <c r="BE153"/>
  <c r="BE158"/>
  <c r="J56"/>
  <c r="BE110"/>
  <c r="BE122"/>
  <c r="BE132"/>
  <c r="BE161"/>
  <c r="BE97"/>
  <c r="BE113"/>
  <c r="BE116"/>
  <c r="BE125"/>
  <c r="BE150"/>
  <c i="3" r="E50"/>
  <c r="BE93"/>
  <c r="BE126"/>
  <c r="BE136"/>
  <c r="BE141"/>
  <c r="BE185"/>
  <c r="BE190"/>
  <c r="BE200"/>
  <c r="BE206"/>
  <c r="BE224"/>
  <c r="BE229"/>
  <c r="J56"/>
  <c r="J59"/>
  <c r="BE98"/>
  <c r="BE104"/>
  <c r="BE110"/>
  <c r="BE116"/>
  <c r="BE121"/>
  <c r="BE131"/>
  <c r="BE213"/>
  <c r="F59"/>
  <c r="BE146"/>
  <c r="BE151"/>
  <c r="BE155"/>
  <c r="BE161"/>
  <c r="BE217"/>
  <c r="BE234"/>
  <c r="BE168"/>
  <c r="BE174"/>
  <c r="BE179"/>
  <c r="BE196"/>
  <c r="BE238"/>
  <c r="BE247"/>
  <c i="2" r="E50"/>
  <c r="J56"/>
  <c r="F59"/>
  <c r="J59"/>
  <c r="BE91"/>
  <c r="BE98"/>
  <c r="BE104"/>
  <c r="BE107"/>
  <c r="BE111"/>
  <c i="4" r="F36"/>
  <c i="1" r="BA58"/>
  <c i="8" r="J34"/>
  <c i="1" r="AW64"/>
  <c i="9" r="F36"/>
  <c i="1" r="BC65"/>
  <c i="5" r="J34"/>
  <c i="1" r="AW59"/>
  <c i="6" r="F38"/>
  <c i="1" r="BC61"/>
  <c r="BC60"/>
  <c r="AY60"/>
  <c i="7" r="F36"/>
  <c i="1" r="BA63"/>
  <c r="BA62"/>
  <c r="AW62"/>
  <c i="8" r="F37"/>
  <c i="1" r="BD64"/>
  <c i="10" r="F36"/>
  <c i="1" r="BC66"/>
  <c i="3" r="F37"/>
  <c i="1" r="BB57"/>
  <c i="9" r="J34"/>
  <c i="1" r="AW65"/>
  <c r="AS54"/>
  <c i="4" r="J36"/>
  <c i="1" r="AW58"/>
  <c i="5" r="F36"/>
  <c i="1" r="BC59"/>
  <c i="2" r="F39"/>
  <c i="1" r="BD56"/>
  <c i="6" r="F36"/>
  <c i="1" r="BA61"/>
  <c r="BA60"/>
  <c r="AW60"/>
  <c i="7" r="J36"/>
  <c i="1" r="AW63"/>
  <c i="9" r="F35"/>
  <c i="1" r="BB65"/>
  <c i="3" r="F36"/>
  <c i="1" r="BA57"/>
  <c i="6" r="J36"/>
  <c i="1" r="AW61"/>
  <c i="7" r="F37"/>
  <c i="1" r="BB63"/>
  <c r="BB62"/>
  <c r="AX62"/>
  <c i="8" r="F34"/>
  <c i="1" r="BA64"/>
  <c i="9" r="F37"/>
  <c i="1" r="BD65"/>
  <c i="4" r="F39"/>
  <c i="1" r="BD58"/>
  <c i="7" r="F38"/>
  <c i="1" r="BC63"/>
  <c r="BC62"/>
  <c r="AY62"/>
  <c i="10" r="F37"/>
  <c i="1" r="BD66"/>
  <c i="2" r="J36"/>
  <c i="1" r="AW56"/>
  <c i="5" r="F37"/>
  <c i="1" r="BD59"/>
  <c i="3" r="J36"/>
  <c i="1" r="AW57"/>
  <c i="8" r="F35"/>
  <c i="1" r="BB64"/>
  <c r="AU62"/>
  <c i="2" r="F38"/>
  <c i="1" r="BC56"/>
  <c i="3" r="F38"/>
  <c i="1" r="BC57"/>
  <c i="10" r="F35"/>
  <c i="1" r="BB66"/>
  <c i="4" r="F37"/>
  <c i="1" r="BB58"/>
  <c i="6" r="F37"/>
  <c i="1" r="BB61"/>
  <c r="BB60"/>
  <c r="AX60"/>
  <c i="10" r="F34"/>
  <c i="1" r="BA66"/>
  <c i="3" r="F39"/>
  <c i="1" r="BD57"/>
  <c i="7" r="J32"/>
  <c i="9" r="F34"/>
  <c i="1" r="BA65"/>
  <c i="4" r="F38"/>
  <c i="1" r="BC58"/>
  <c i="7" r="F39"/>
  <c i="1" r="BD63"/>
  <c r="BD62"/>
  <c i="10" r="J34"/>
  <c i="1" r="AW66"/>
  <c i="2" r="F36"/>
  <c i="1" r="BA56"/>
  <c i="5" r="F35"/>
  <c i="1" r="BB59"/>
  <c i="2" r="F37"/>
  <c i="1" r="BB56"/>
  <c i="5" r="F34"/>
  <c i="1" r="BA59"/>
  <c i="6" r="F39"/>
  <c i="1" r="BD61"/>
  <c r="BD60"/>
  <c i="8" r="F36"/>
  <c i="1" r="BC64"/>
  <c i="10" l="1" r="T86"/>
  <c r="T85"/>
  <c i="8" r="R88"/>
  <c r="R87"/>
  <c i="10" r="P86"/>
  <c r="P85"/>
  <c i="1" r="AU66"/>
  <c i="2" r="P89"/>
  <c r="P88"/>
  <c i="1" r="AU56"/>
  <c i="5" r="T91"/>
  <c r="T90"/>
  <c i="10" r="R86"/>
  <c r="R85"/>
  <c i="8" r="P88"/>
  <c r="P87"/>
  <c i="1" r="AU64"/>
  <c i="7" r="R89"/>
  <c r="R88"/>
  <c i="5" r="R91"/>
  <c r="R90"/>
  <c i="4" r="P89"/>
  <c r="P88"/>
  <c i="1" r="AU58"/>
  <c i="8" r="T88"/>
  <c r="T87"/>
  <c i="3" r="R91"/>
  <c r="R90"/>
  <c i="2" r="R89"/>
  <c r="R88"/>
  <c i="5" r="BK336"/>
  <c r="J336"/>
  <c r="J69"/>
  <c i="6" r="BK90"/>
  <c r="J90"/>
  <c r="J64"/>
  <c i="3" r="BK91"/>
  <c r="J91"/>
  <c r="J64"/>
  <c i="2" r="BK89"/>
  <c r="J89"/>
  <c r="J64"/>
  <c i="4" r="BK89"/>
  <c r="J89"/>
  <c r="J64"/>
  <c i="8" r="BK157"/>
  <c r="J157"/>
  <c r="J66"/>
  <c i="9" r="BK84"/>
  <c r="J84"/>
  <c r="J60"/>
  <c i="10" r="BK86"/>
  <c r="J86"/>
  <c r="J60"/>
  <c i="8" r="BK87"/>
  <c r="J87"/>
  <c r="J59"/>
  <c i="1" r="AG63"/>
  <c i="7" r="J89"/>
  <c r="J64"/>
  <c r="J63"/>
  <c i="5" r="BK90"/>
  <c r="J90"/>
  <c r="J59"/>
  <c i="1" r="BA55"/>
  <c i="8" r="F33"/>
  <c i="1" r="AZ64"/>
  <c i="5" r="F33"/>
  <c i="1" r="AZ59"/>
  <c i="3" r="J35"/>
  <c i="1" r="AV57"/>
  <c r="AT57"/>
  <c i="9" r="J33"/>
  <c i="1" r="AV65"/>
  <c r="AT65"/>
  <c i="2" r="J35"/>
  <c i="1" r="AV56"/>
  <c r="AT56"/>
  <c r="BC55"/>
  <c i="7" r="F35"/>
  <c i="1" r="AZ63"/>
  <c r="AZ62"/>
  <c r="AV62"/>
  <c r="AT62"/>
  <c i="10" r="F33"/>
  <c i="1" r="AZ66"/>
  <c i="6" r="J35"/>
  <c i="1" r="AV61"/>
  <c r="AT61"/>
  <c i="10" r="J33"/>
  <c i="1" r="AV66"/>
  <c r="AT66"/>
  <c i="4" r="J35"/>
  <c i="1" r="AV58"/>
  <c r="AT58"/>
  <c i="9" r="F33"/>
  <c i="1" r="AZ65"/>
  <c i="4" r="F35"/>
  <c i="1" r="AZ58"/>
  <c i="6" r="F35"/>
  <c i="1" r="AZ61"/>
  <c r="AZ60"/>
  <c r="AV60"/>
  <c r="AT60"/>
  <c r="AG62"/>
  <c i="8" r="J33"/>
  <c i="1" r="AV64"/>
  <c r="AT64"/>
  <c i="7" r="J35"/>
  <c i="1" r="AV63"/>
  <c r="AT63"/>
  <c r="AN63"/>
  <c i="2" r="F35"/>
  <c i="1" r="AZ56"/>
  <c r="BD55"/>
  <c i="3" r="F35"/>
  <c i="1" r="AZ57"/>
  <c r="BB55"/>
  <c i="5" r="J33"/>
  <c i="1" r="AV59"/>
  <c r="AT59"/>
  <c i="3" l="1" r="BK90"/>
  <c r="J90"/>
  <c r="J63"/>
  <c i="2" r="BK88"/>
  <c r="J88"/>
  <c r="J63"/>
  <c i="4" r="BK88"/>
  <c r="J88"/>
  <c i="6" r="BK89"/>
  <c r="J89"/>
  <c r="J63"/>
  <c i="9" r="BK83"/>
  <c r="J83"/>
  <c r="J59"/>
  <c i="10" r="BK85"/>
  <c r="J85"/>
  <c r="J59"/>
  <c i="1" r="AN62"/>
  <c i="7" r="J41"/>
  <c i="1" r="AU55"/>
  <c r="AU54"/>
  <c r="BD54"/>
  <c r="W33"/>
  <c i="5" r="J30"/>
  <c i="1" r="AG59"/>
  <c r="AN59"/>
  <c i="8" r="J30"/>
  <c i="1" r="AG64"/>
  <c r="AN64"/>
  <c r="BC54"/>
  <c r="AY54"/>
  <c r="AX55"/>
  <c r="BA54"/>
  <c r="AW54"/>
  <c r="AK30"/>
  <c r="AZ55"/>
  <c r="AY55"/>
  <c r="AW55"/>
  <c i="4" r="J32"/>
  <c i="1" r="AG58"/>
  <c r="BB54"/>
  <c r="AX54"/>
  <c i="4" l="1" r="J41"/>
  <c r="J63"/>
  <c i="8" r="J39"/>
  <c i="5" r="J39"/>
  <c i="1" r="AN58"/>
  <c r="W30"/>
  <c r="AZ54"/>
  <c r="AV54"/>
  <c r="AK29"/>
  <c r="AV55"/>
  <c r="AT55"/>
  <c r="W31"/>
  <c i="3" r="J32"/>
  <c i="1" r="AG57"/>
  <c r="W32"/>
  <c i="9" r="J30"/>
  <c i="1" r="AG65"/>
  <c i="10" r="J30"/>
  <c i="1" r="AG66"/>
  <c i="2" r="J32"/>
  <c i="1" r="AG56"/>
  <c i="6" r="J32"/>
  <c i="1" r="AG61"/>
  <c r="AG60"/>
  <c r="AN60"/>
  <c i="3" l="1" r="J41"/>
  <c i="2" r="J41"/>
  <c i="9" r="J39"/>
  <c i="10" r="J39"/>
  <c i="6" r="J41"/>
  <c i="1" r="AN57"/>
  <c r="AN61"/>
  <c r="AN66"/>
  <c r="AN65"/>
  <c r="AN56"/>
  <c r="W29"/>
  <c r="AT54"/>
  <c r="AG55"/>
  <c r="AG54"/>
  <c r="AK26"/>
  <c r="AK35"/>
  <c l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<sst xmlns="http://schemas.openxmlformats.org/spreadsheetml/2006/main">
  <si>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</si>
  <si>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</si>
  <si>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</si>
  <si>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</si>
  <si>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</si>
  <si>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{3e8c41fd-4dc8-4286-9025-145e6e842f1e}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</si>
  <si>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</si>
  <si>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</si>
  <si>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</si>
  <si>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</si>
  <si>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</si>
  <si>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</si>
  <si>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</si>
  <si>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</si>
  <si>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200824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</si>
  <si>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</si>
  <si>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</si>
  <si>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Úprava bezmotorové komunikace A2 a A26</t>
  </si>
  <si>
    <t>0,1</t>
  </si>
  <si>
    <t>KSO:</t>
  </si>
  <si>
    <t/>
  </si>
  <si>
    <t>CC-CZ:</t>
  </si>
  <si>
    <t>1</t>
  </si>
  <si>
    <t>Místo:</t>
  </si>
  <si>
    <t>k. ú. Libeň [730891]</t>
  </si>
  <si>
    <t>Datum:</t>
  </si>
  <si>
    <t>15. 8. 2024</t>
  </si>
  <si>
    <t>10</t>
  </si>
  <si>
    <t>100</t>
  </si>
  <si>
    <t>Zadavatel:</t>
  </si>
  <si>
    <t>IČ:</t>
  </si>
  <si>
    <t>Městská část Praha 8</t>
  </si>
  <si>
    <t>DIČ:</t>
  </si>
  <si>
    <t>Uchazeč:</t>
  </si>
  <si>
    <t>Vyplň údaj</t>
  </si>
  <si>
    <t>Projektant:</t>
  </si>
  <si>
    <t>Atelier PROMIKA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</si>
  <si>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</si>
  <si>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</si>
  <si>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</si>
  <si>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</si>
  <si>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</si>
  <si>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</si>
  <si>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</si>
  <si>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</si>
  <si>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</si>
  <si>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</si>
  <si>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</si>
  <si>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</si>
  <si>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</si>
  <si>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</si>
  <si>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</si>
  <si>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</si>
  <si>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</si>
  <si>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</si>
  <si>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</si>
  <si>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</si>
  <si>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</si>
  <si>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</si>
  <si>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</si>
  <si>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</si>
  <si>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</si>
  <si>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</si>
  <si>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</si>
  <si>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</si>
  <si>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</si>
  <si>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</si>
  <si>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</si>
  <si>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</si>
  <si>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</si>
  <si>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</si>
  <si>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</si>
  <si>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</si>
  <si>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</si>
  <si>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</si>
  <si>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</si>
  <si>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</si>
  <si>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</si>
  <si>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</si>
  <si>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</si>
  <si>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010</t>
  </si>
  <si>
    <t>Příprava území</t>
  </si>
  <si>
    <t>STA</t>
  </si>
  <si>
    <t>{424627b7-8b6a-4186-8e56-2289b955ed1e}</t>
  </si>
  <si>
    <t>2</t>
  </si>
  <si>
    <t>/</t>
  </si>
  <si>
    <t>SO 010.1</t>
  </si>
  <si>
    <t>Příprava území, bourací práce vázacích prvků</t>
  </si>
  <si>
    <t>Soupis</t>
  </si>
  <si>
    <t>{220da839-e9ae-436c-88c0-c79c78e6b972}</t>
  </si>
  <si>
    <t>SO 010.2.1</t>
  </si>
  <si>
    <t>Příprava území, bez bouracích prací vázacích prvků, část SO 101</t>
  </si>
  <si>
    <t>{26c460af-fe8e-472a-b768-b6d17d95e784}</t>
  </si>
  <si>
    <t>SO 010.3</t>
  </si>
  <si>
    <t>Příprava území, kácení</t>
  </si>
  <si>
    <t>{9a72692d-f611-4ffc-b9c7-4519d2ee0654}</t>
  </si>
  <si>
    <t>SO 101</t>
  </si>
  <si>
    <t>Nová bezmotorová komunikace A2</t>
  </si>
  <si>
    <t>{5b89111d-917d-4fa7-ac06-4bc43bf5bf4b}</t>
  </si>
  <si>
    <t>SO 180</t>
  </si>
  <si>
    <t>Dopravně inženýrská opatření (DIO)</t>
  </si>
  <si>
    <t>{c9a5d615-c7ec-4691-9698-ea7178559ed6}</t>
  </si>
  <si>
    <t>SO 180.1</t>
  </si>
  <si>
    <t>Dopravně inženýrská opatření (DIO) (část SO 101)</t>
  </si>
  <si>
    <t>{de9c39a0-1a85-4fe2-8666-4491ab1d48e7}</t>
  </si>
  <si>
    <t>SO 190</t>
  </si>
  <si>
    <t>Stálé dopravní značení</t>
  </si>
  <si>
    <t>{b46c682b-e823-46e3-8a0c-ac3333a9bf6f}</t>
  </si>
  <si>
    <t>SO 190.1</t>
  </si>
  <si>
    <t>Stálé dopravní značení (část SO 101)</t>
  </si>
  <si>
    <t>{2a7ea145-e6f5-4fab-8c95-d2b30d790c0c}</t>
  </si>
  <si>
    <t>SO 201</t>
  </si>
  <si>
    <t>Přesun vázacích prvků</t>
  </si>
  <si>
    <t>{50fad951-e96e-4f4f-9ae5-bc012d3be9ec}</t>
  </si>
  <si>
    <t>SO 810</t>
  </si>
  <si>
    <t xml:space="preserve">Náhradní výsadba </t>
  </si>
  <si>
    <t>{7bd97e77-b5d6-4490-97cb-135192eb3928}</t>
  </si>
  <si>
    <t>VON</t>
  </si>
  <si>
    <t>Vedlejší a ostatní náklady</t>
  </si>
  <si>
    <t>{e946ca9a-b82c-4467-babc-8780928106c2}</t>
  </si>
  <si>
    <t>KRYCÍ LIST SOUPISU PRACÍ</t>
  </si>
  <si>
    <t>Objekt:</t>
  </si>
  <si>
    <t>SO 010 - Příprava území</t>
  </si>
  <si>
    <t>Soupis:</t>
  </si>
  <si>
    <t>SO 010.1 - Příprava území, bourací práce vázacích prvků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</si>
  <si>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</si>
  <si>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</si>
  <si>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</si>
  <si>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</si>
  <si>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</si>
  <si>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</si>
  <si>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</si>
  <si>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</si>
  <si>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</si>
  <si>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</si>
  <si>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</si>
  <si>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</si>
  <si>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</si>
  <si>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</si>
  <si>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</si>
  <si>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</si>
  <si>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</si>
  <si>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</si>
  <si>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</si>
  <si>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</si>
  <si>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</si>
  <si>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</si>
  <si>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</si>
  <si>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</si>
  <si>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</si>
  <si>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</si>
  <si>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961055111</t>
  </si>
  <si>
    <t>Bourání základů ze ŽB</t>
  </si>
  <si>
    <t>m3</t>
  </si>
  <si>
    <t>CS ÚRS 2024 02</t>
  </si>
  <si>
    <t>4</t>
  </si>
  <si>
    <t>1501378173</t>
  </si>
  <si>
    <t>PP</t>
  </si>
  <si>
    <t>Bourání základů z betonu železového</t>
  </si>
  <si>
    <t>Online PSC</t>
  </si>
  <si>
    <t>https://podminky.urs.cz/item/CS_URS_2024_02/961055111</t>
  </si>
  <si>
    <t>VV</t>
  </si>
  <si>
    <t>"BOURACÍ PRÁCE A DEMOLICE"</t>
  </si>
  <si>
    <t>"Bourání stávajících vázacích prvků"</t>
  </si>
  <si>
    <t>"železobetonový základ předpokládaných rozměrů 1,0x1,0 m, předpokládaná hloubka 1,5 m, ocelový kruh" 2*1,0*1,0*1,5</t>
  </si>
  <si>
    <t>"železobetonový základ předpokládaných rozměrů 3,3x1,3 m, předpokládaná hloubka 1,5 m, 2 ocelová pacholata" 1*3,3*1,3*1,5</t>
  </si>
  <si>
    <t>961055111-1</t>
  </si>
  <si>
    <t>Bourání základů z kamene</t>
  </si>
  <si>
    <t>-842582447</t>
  </si>
  <si>
    <t>Bourání základů z kamene</t>
  </si>
  <si>
    <t>"kamenný základ předpokládaných rozměrů 1,0x1,0 m, předpokládaná hloubka 1,5 m, ocelový kruh" 15*1,0*1,0*1,5</t>
  </si>
  <si>
    <t>997</t>
  </si>
  <si>
    <t>Přesun sutě</t>
  </si>
  <si>
    <t>3</t>
  </si>
  <si>
    <t>997221561-1</t>
  </si>
  <si>
    <t>Vodorovná doprava suti na recyklační středisko nebo skládku z kusových materiálů včetně uložení na vzdálenost dle dodavatele stavby</t>
  </si>
  <si>
    <t>t</t>
  </si>
  <si>
    <t>-1220899012</t>
  </si>
  <si>
    <t>Vodorovná doprava suti na recyklační středisko nebo skládku bez naložení, ale se složením a s hrubým urovnáním z kusových materiálů na vzdálenost dle dodavatele stavby</t>
  </si>
  <si>
    <t>P</t>
  </si>
  <si>
    <t>Poznámka k položce:_x000d_
Kamenné prvky (kvádry) budou přednostně nabídnuty objednateli / správci, v případě zájmu o uskladnění očištěny a odvezeny na sklad objednatele / správce do 20km, vč. uložení - součást této položky.</t>
  </si>
  <si>
    <t>997221625</t>
  </si>
  <si>
    <t>Poplatek za uložení na skládce (skládkovné) stavebního odpadu železobetonového kód odpadu 17 01 01</t>
  </si>
  <si>
    <t>1258363702</t>
  </si>
  <si>
    <t>Poplatek za uložení stavebního odpadu na skládce (skládkovné) z armovaného betonu zatříděného do Katalogu odpadů pod kódem 17 01 01</t>
  </si>
  <si>
    <t>https://podminky.urs.cz/item/CS_URS_2024_02/997221625</t>
  </si>
  <si>
    <t>"železobetonový základ" 22,644</t>
  </si>
  <si>
    <t>5</t>
  </si>
  <si>
    <t>997221655</t>
  </si>
  <si>
    <t>Poplatek za uložení na skládce (skládkovné) zeminy a kamení kód odpadu 17 05 04</t>
  </si>
  <si>
    <t>2040462967</t>
  </si>
  <si>
    <t>Poplatek za uložení stavebního odpadu na skládce (skládkovné) zeminy a kamení zatříděného do Katalogu odpadů pod kódem 17 05 04</t>
  </si>
  <si>
    <t>https://podminky.urs.cz/item/CS_URS_2024_02/997221655</t>
  </si>
  <si>
    <t>Poznámka k položce:_x000d_
Čerpáno dle skutečnosti - kamenné prvky (kvádry) budou přednostně nabídnuty objednateli / správci, v případě zájmu o uskladnění odvezeny na sklad objednatele / správce - bez poplatku za uložení.</t>
  </si>
  <si>
    <t>"kamenný základ" 58,5</t>
  </si>
  <si>
    <t>SO 010.2.1 - Příprava území, bez bouracích prací vázacích prvků, část SO 101</t>
  </si>
  <si>
    <t xml:space="preserve">    1 - Zemní práce</t>
  </si>
  <si>
    <t xml:space="preserve">    998 - Přesun hmot</t>
  </si>
  <si>
    <t>Zemní práce</t>
  </si>
  <si>
    <t>111301111</t>
  </si>
  <si>
    <t>Sejmutí drnu tl do 100 mm s přemístěním do 50 m nebo naložením na dopravní prostředek</t>
  </si>
  <si>
    <t>m2</t>
  </si>
  <si>
    <t>2117200902</t>
  </si>
  <si>
    <t>Sejmutí drnu tl. do 100 mm, v jakékoliv ploše</t>
  </si>
  <si>
    <t>https://podminky.urs.cz/item/CS_URS_2024_02/111301111</t>
  </si>
  <si>
    <t>"ZEMNÍ PRÁCE"</t>
  </si>
  <si>
    <t>"Sejmutí drnu / zbytků ornice v tloušťce 100 mm" 2512</t>
  </si>
  <si>
    <t>113105111</t>
  </si>
  <si>
    <t>Rozebrání dlažeb z lomového kamene kladených na sucho</t>
  </si>
  <si>
    <t>404336508</t>
  </si>
  <si>
    <t>Rozebrání dlažeb z lomového kamene s přemístěním hmot na skládku na vzdálenost do 3 m nebo s naložením na dopravní prostředek, kladených na sucho</t>
  </si>
  <si>
    <t>https://podminky.urs.cz/item/CS_URS_2024_02/113105111</t>
  </si>
  <si>
    <t>Poznámka k položce:_x000d_
kameny budou částečně využity v SO 101, nevyužité kameny budou předány Povodí Vltavy</t>
  </si>
  <si>
    <t>"BOURACÍ PRÁCE"</t>
  </si>
  <si>
    <t>"Vybourání původní dlažby z kamenů předpokládané tl. 300 mm na sucho" 2777,129</t>
  </si>
  <si>
    <t>113105113</t>
  </si>
  <si>
    <t>Rozebrání dlažeb z lomového kamene kladených na MC vyspárované MC</t>
  </si>
  <si>
    <t>488046834</t>
  </si>
  <si>
    <t>Rozebrání dlažeb z lomového kamene s přemístěním hmot na skládku na vzdálenost do 3 m nebo s naložením na dopravní prostředek, kladených do cementové malty se spárami zalitými cementovou maltou</t>
  </si>
  <si>
    <t>https://podminky.urs.cz/item/CS_URS_2024_02/113105113</t>
  </si>
  <si>
    <t>"Vybourání původních kamenů předpokládané tl. 300 mm vyspárovaných maltou v betonovém loži" 453,2</t>
  </si>
  <si>
    <t>113106184</t>
  </si>
  <si>
    <t>Rozebrání dlažeb vozovek z velkých kostek s ložem ze živice strojně pl do 50 m2</t>
  </si>
  <si>
    <t>359823188</t>
  </si>
  <si>
    <t>Rozebrání dlažeb vozovek a ploch s přemístěním hmot na skládku na vzdálenost do 3 m nebo s naložením na dopravní prostředek, s jakoukoliv výplní spár strojně plochy jednotlivě do 50 m2 z velkých kostek s ložem ze živice</t>
  </si>
  <si>
    <t>https://podminky.urs.cz/item/CS_URS_2024_02/113106184</t>
  </si>
  <si>
    <t>Poznámka k položce:_x000d_
Alterntivní položka k betonovému loži a spárování</t>
  </si>
  <si>
    <t>"Odstranění původní kamenné dlažby z velkých kostek, vyspárovaných maltou v betonovém loži " 13,3</t>
  </si>
  <si>
    <t>113107212</t>
  </si>
  <si>
    <t>Odstranění podkladu z kameniva těženého tl přes 100 do 200 mm strojně pl přes 200 m2</t>
  </si>
  <si>
    <t>1493551270</t>
  </si>
  <si>
    <t>Odstranění podkladů nebo krytů strojně plochy jednotlivě přes 200 m2 s přemístěním hmot na skládku na vzdálenost do 20 m nebo s naložením na dopravní prostředek z kameniva těženého, o tl. vrstvy přes 100 do 200 mm</t>
  </si>
  <si>
    <t>https://podminky.urs.cz/item/CS_URS_2024_02/113107212</t>
  </si>
  <si>
    <t>"Vybourání původní dlažby z kamenů předpokládané tl. 300 mm na sucho - ŠP lože prům. tl. 150mm" 2777,129</t>
  </si>
  <si>
    <t>6</t>
  </si>
  <si>
    <t>113107231</t>
  </si>
  <si>
    <t>Odstranění podkladu z betonu prostého tl přes 100 do 150 mm strojně pl přes 200 m2</t>
  </si>
  <si>
    <t>124454655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</si>
  <si>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</si>
  <si>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https://podminky.urs.cz/item/CS_URS_2024_02/113107231</t>
  </si>
  <si>
    <t xml:space="preserve">"Vybourání původních kamenů předpokládané tl. 300 mm vyspárovaných maltou  - bet. lože prům. tl. 150mm" 453,2</t>
  </si>
  <si>
    <t>7</t>
  </si>
  <si>
    <t>113107331</t>
  </si>
  <si>
    <t>Odstranění podkladu z betonu prostého tl přes 100 do 150 mm strojně pl do 50 m2</t>
  </si>
  <si>
    <t>764779392</t>
  </si>
  <si>
    <t>Odstranění podkladů nebo krytů strojně plochy jednotlivě do 50 m2 s přemístěním hmot na skládku na vzdálenost do 3 m nebo s naložením na dopravní prostředek z betonu prostého, o tl. vrstvy přes 100 do 150 mm</t>
  </si>
  <si>
    <t>https://podminky.urs.cz/item/CS_URS_2024_02/113107331</t>
  </si>
  <si>
    <t>"Odstranění původní kamenné dlažby z velkých kostek, vyspárovaných maltou - bet. lože tl. do 150mm" 13,3</t>
  </si>
  <si>
    <t>8</t>
  </si>
  <si>
    <t>113202111</t>
  </si>
  <si>
    <t>Vytrhání obrub krajníků obrubníků stojatých</t>
  </si>
  <si>
    <t>m</t>
  </si>
  <si>
    <t>-1011324306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</si>
  <si>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</si>
  <si>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</si>
  <si>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"Vybourání stávajících kamenných krajníků včetně betonového lože" 30,0</t>
  </si>
  <si>
    <t>114203201</t>
  </si>
  <si>
    <t>Očištění lomového kamene nebo betonových tvárnic od hlíny nebo písku</t>
  </si>
  <si>
    <t>-58128349</t>
  </si>
  <si>
    <t>Očištění lomového kamene nebo betonových tvárnic získaných při rozebrání dlažeb, záhozů, rovnanin a soustřeďovacích staveb od hlíny nebo písku</t>
  </si>
  <si>
    <t>https://podminky.urs.cz/item/CS_URS_2024_02/114203201</t>
  </si>
  <si>
    <t>"Očištění původní dlažby z kamenů předpokládané tl. 300 mm na sucho - předp. rozsah 40%" 2777,129*0,3*0,4</t>
  </si>
  <si>
    <t>114203202</t>
  </si>
  <si>
    <t>Očištění lomového kamene nebo betonových tvárnic od malty</t>
  </si>
  <si>
    <t>1970658612</t>
  </si>
  <si>
    <t>Očištění lomového kamene nebo betonových tvárnic získaných při rozebrání dlažeb, záhozů, rovnanin a soustřeďovacích staveb od malty</t>
  </si>
  <si>
    <t>https://podminky.urs.cz/item/CS_URS_2024_02/114203202</t>
  </si>
  <si>
    <t>"Očištění původních kamenů předpokládané tl. 300 mm vyspárovaných maltou - předp. rozsah 40%" 453,2*0,3*0,4</t>
  </si>
  <si>
    <t>11</t>
  </si>
  <si>
    <t>122251106</t>
  </si>
  <si>
    <t>Odkopávky a prokopávky nezapažené v hornině třídy těžitelnosti I skupiny 3 objem do 5000 m3 strojně</t>
  </si>
  <si>
    <t>1354450486</t>
  </si>
  <si>
    <t>Odkopávky a prokopávky nezapažené strojně v hornině třídy těžitelnosti I skupiny 3 přes 1 000 do 5 000 m3</t>
  </si>
  <si>
    <t>https://podminky.urs.cz/item/CS_URS_2024_02/122251106</t>
  </si>
  <si>
    <t>"provedení sanace navážky" 2050</t>
  </si>
  <si>
    <t>162751117-1</t>
  </si>
  <si>
    <t>Vodorovné přemístění výkopku/sypaniny z horniny třídy těžitelnosti I, skupiny 1 až 3 na recyklační středisko nebo skládku dle dodavatele stavby včetně uložení</t>
  </si>
  <si>
    <t>7582114</t>
  </si>
  <si>
    <t>Vodorovné přemístění výkopku nebo sypaniny po suchu na obvyklém dopravním prostředku, bez naložení výkopku, z horniny třídy těžitelnosti I skupiny 1 až 3 na recyklační středisko nebo skládku dle dodavatele stavby včetně uložení</t>
  </si>
  <si>
    <t>"Výkop" 2050</t>
  </si>
  <si>
    <t>"drn / zbytky ornice" 2512*0,1</t>
  </si>
  <si>
    <t>13</t>
  </si>
  <si>
    <t>171201231</t>
  </si>
  <si>
    <t>Poplatek za uložení zeminy a kamení na recyklační skládce (skládkovné) kód odpadu 17 05 04</t>
  </si>
  <si>
    <t>-1438169409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</si>
  <si>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</si>
  <si>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</si>
  <si>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2301,2*1,8 'Přepočtené koeficientem množství</t>
  </si>
  <si>
    <t>14</t>
  </si>
  <si>
    <t>184813511</t>
  </si>
  <si>
    <t>Chemické odplevelení před založením kultury postřikem na široko v rovině a svahu do 1:5 ručně</t>
  </si>
  <si>
    <t>313444499</t>
  </si>
  <si>
    <t>Chemické odplevelení půdy před založením kultury, trávníku nebo zpevněných ploch ručně o jakékoli výměře postřikem na široko v rovině nebo na svahu do 1:5</t>
  </si>
  <si>
    <t>https://podminky.urs.cz/item/CS_URS_2024_02/184813511</t>
  </si>
  <si>
    <t>Poznámka k položce:_x000d_
Chemické odplevelení ploch totálním herbicidem 2x - např. Roundup v dávce 200 ml/100m2; 2x s odstupem alespoň 20 dnů; včetně dodávky herbicidu</t>
  </si>
  <si>
    <t>"Chemické odplevelení (2x)" 5562</t>
  </si>
  <si>
    <t>15</t>
  </si>
  <si>
    <t>914511111</t>
  </si>
  <si>
    <t>Montáž sloupku dopravních značek délky do 3,5 m s betonovým základem</t>
  </si>
  <si>
    <t>kus</t>
  </si>
  <si>
    <t>1732993387</t>
  </si>
  <si>
    <t>Montáž sloupku dopravních značek délky do 3,5 m do betonového základu</t>
  </si>
  <si>
    <t>https://podminky.urs.cz/item/CS_URS_2024_02/914511111</t>
  </si>
  <si>
    <t>Poznámka k položce:_x000d_
Alternativní položka k sloupu plavebního znaku</t>
  </si>
  <si>
    <t>"OSTATNÍ"</t>
  </si>
  <si>
    <t>"Posun plavebního znaku (návěstidla, rozměr 1x1 m) na sloupku (průměr 100 mm) mimo komunikaci do betonového základu - zřízení" 2</t>
  </si>
  <si>
    <t>16</t>
  </si>
  <si>
    <t>938901101</t>
  </si>
  <si>
    <t>Očištění dlažby z lomového kamene nebo z betonových desek od porostu</t>
  </si>
  <si>
    <t>-1966638531</t>
  </si>
  <si>
    <t>Dokončovací práce na dosavadních konstrukcích očištění dlažby od travního a divokého porostu, s vytrháním kořenů ze spár, s naložením odstraněného porostu na dopravní prostředek nebo s odklizením na hromady do vzdálenosti 50 m z lomového kamene nebo betonových desek</t>
  </si>
  <si>
    <t>https://podminky.urs.cz/item/CS_URS_2024_02/938901101</t>
  </si>
  <si>
    <t>"Odstranění nánosů na stávajícím břehovém opevnění předpokládaná průměrná tloušťka 100 mm" 5091,0</t>
  </si>
  <si>
    <t>17</t>
  </si>
  <si>
    <t>-54569586</t>
  </si>
  <si>
    <t>Poznámka k položce:_x000d_
položka bude čerpána v rozsahu dle skutečného stavu po odkrytí</t>
  </si>
  <si>
    <t>"Bourání skrytých železobetonových konstrukcí" 17,0</t>
  </si>
  <si>
    <t>18</t>
  </si>
  <si>
    <t>962052210-1</t>
  </si>
  <si>
    <t>Bourání zdiva nadzákladového ze ŽB do 1 m3 s provedením sanace ubourané plochy</t>
  </si>
  <si>
    <t>91219215</t>
  </si>
  <si>
    <t>Bourání zdiva železobetonového nadzákladového, objemu do 1 m3 s provedením sanace ubourané plochy</t>
  </si>
  <si>
    <t>Poznámka k položce:_x000d_
Upřesňující popis prováděných prací:_x000d_
odbourání železobetonové konstrukce, vytvoření nové styčné plochy na konstrukci řezáním, konstrukce bude očištěna otryskáním, sanace ocelové výztuže (mech. očištění, nátěr), spojovací můstek, reprofilační malta, dvojitý antikarbonatační (sjednocující) nátěr</t>
  </si>
  <si>
    <t>"Ubourání konstrukce z železobetonu - křídlo propustku v km 0,98 (vč. sanace ubourané plochy)" 0,3</t>
  </si>
  <si>
    <t>19</t>
  </si>
  <si>
    <t>966001312</t>
  </si>
  <si>
    <t>Odstranění odpadkového koše přichyceného páskováním nebo šrouby</t>
  </si>
  <si>
    <t>-106678481</t>
  </si>
  <si>
    <t>https://podminky.urs.cz/item/CS_URS_2024_02/966001312</t>
  </si>
  <si>
    <t>Poznámka k položce:_x000d_
Upřesnění: Koše jsou umístěny v hydrologických vrtech._x000d_
vč. likvidace dle dispozic zhotovitele (malé množství)</t>
  </si>
  <si>
    <t>"Demontáž prvků městského mobiliáře - odpadkový koš bez ukotvení k podkladu" 2</t>
  </si>
  <si>
    <t>20</t>
  </si>
  <si>
    <t>966006111-1</t>
  </si>
  <si>
    <t>Zaslepení a zasypání hydrologických vrtů</t>
  </si>
  <si>
    <t>-1697579426</t>
  </si>
  <si>
    <t>"Zaslepení a zasypání nefunkčních hydrologických vrtů" 2</t>
  </si>
  <si>
    <t>966006133</t>
  </si>
  <si>
    <t>Odstranění směrových kůlů uklínovaných kameny nebo obetonovaných</t>
  </si>
  <si>
    <t>-1975632563</t>
  </si>
  <si>
    <t>Odstranění dopravních nebo orientačních značek se sloupkem s uložením hmot na vzdálenost do 20 m nebo s naložením na dopravní prostředek, se zásypem jam a jeho zhutněním kůly uklínované v zemi kameny nebo obetonované, popř. zaberaněné směrové</t>
  </si>
  <si>
    <t>https://podminky.urs.cz/item/CS_URS_2024_02/966006133</t>
  </si>
  <si>
    <t>"Posun plavebního znaku (návěstidla, rozměr 1x1 m) na sloupku (průměr 100 mm) mimo komunikaci do betonového základu - odstranění spolu se znakem" 2</t>
  </si>
  <si>
    <t>22</t>
  </si>
  <si>
    <t>966006531</t>
  </si>
  <si>
    <t>Odstranění PHS sloupek ocelový zakládaný do patky nebo do piloty</t>
  </si>
  <si>
    <t>1976880219</t>
  </si>
  <si>
    <t>Odstranění sloupků protihlukových stěn založených do patek nebo do pilot ocelových</t>
  </si>
  <si>
    <t>https://podminky.urs.cz/item/CS_URS_2024_02/966006531</t>
  </si>
  <si>
    <t>Poznámka k položce:_x000d_
Alternativní položka ke sloupkům svodidla_x000d_
vč. likvidace dle dispozic zhotovitele (sběrné suroviny)</t>
  </si>
  <si>
    <t>"Vybourání ocelových sloupků svodidla výšky 0,9 m včetně betonového lože u železničního mostu" 18*0,9</t>
  </si>
  <si>
    <t>23</t>
  </si>
  <si>
    <t>997221551-0</t>
  </si>
  <si>
    <t>Vodorovná doprava suti na meziskládku nebo z meziskládky ze sypkých materiálů včetně uložení na vzdálenost dle dodavatele stavby</t>
  </si>
  <si>
    <t>-984307777</t>
  </si>
  <si>
    <t>Vodorovná doprava suti na meziskládku nebo z meziskládky bez naložení, ale se složením a s hrubým urovnáním ze sypkých materiálů, na vzdálenost dle dodavatele stavby</t>
  </si>
  <si>
    <t>"odvoz na meziskládku"</t>
  </si>
  <si>
    <t>"Lomový kámen (výběr) pro následné použití v SO 101 - 40% původního kamene, prům. tl. 300mm" (2777,129+453,2)*0,4*0,576</t>
  </si>
  <si>
    <t>24</t>
  </si>
  <si>
    <t>997221551-1</t>
  </si>
  <si>
    <t>Vodorovná doprava suti na recyklační středisko nebo skládku ze sypkých materiálů včetně uložení na vzdálenost dle dodavatele stavby</t>
  </si>
  <si>
    <t>-1882981255</t>
  </si>
  <si>
    <t>Vodorovná doprava suti na recyklační středisko nebo skládku bez naložení, ale se složením a s hrubým urovnáním ze sypkých materiálů, na vzdálenost dle dodavatele stavby</t>
  </si>
  <si>
    <t>"lože a spáry LK - zemina, kamenivo" 1721,82-2777,129*0,576</t>
  </si>
  <si>
    <t>"lože a spáry LK - beton, malta" 299,112-453,2*0,576</t>
  </si>
  <si>
    <t>"podkladní vrstvy - kamenivo" 833,139</t>
  </si>
  <si>
    <t>"LK - přebytek, předp. 60% původního kamene vč. příp. spar, prům. tl. 300mm" (2777,129*0,62+453,2*0,66)*0,6*0,3</t>
  </si>
  <si>
    <t>"nánosy z břehů prům. tl. 100mm" 152,73</t>
  </si>
  <si>
    <t>25</t>
  </si>
  <si>
    <t>669894430</t>
  </si>
  <si>
    <t>"podkladní vrstvy - betony" 147,29+4,323</t>
  </si>
  <si>
    <t>"ostatní konstrukce - předpoklad železobeton" 40,8+0,72</t>
  </si>
  <si>
    <t>"obruby - kamenné krajníky" 6,15</t>
  </si>
  <si>
    <t>26</t>
  </si>
  <si>
    <t>997221615</t>
  </si>
  <si>
    <t>Poplatek za uložení na skládce (skládkovné) stavebního odpadu betonového kód odpadu 17 01 01</t>
  </si>
  <si>
    <t>-1386070949</t>
  </si>
  <si>
    <t>Poplatek za uložení stavebního odpadu na skládce (skládkovné) z prostého betonu zatříděného do Katalogu odpadů pod kódem 17 01 01</t>
  </si>
  <si>
    <t>https://podminky.urs.cz/item/CS_URS_2024_02/997221615</t>
  </si>
  <si>
    <t>27</t>
  </si>
  <si>
    <t>1728131185</t>
  </si>
  <si>
    <t>28</t>
  </si>
  <si>
    <t>-1756211503</t>
  </si>
  <si>
    <t>998</t>
  </si>
  <si>
    <t>Přesun hmot</t>
  </si>
  <si>
    <t>29</t>
  </si>
  <si>
    <t>998231311</t>
  </si>
  <si>
    <t>Přesun hmot pro sadovnické a krajinářské úpravy vodorovně do 5000 m</t>
  </si>
  <si>
    <t>-1836715095</t>
  </si>
  <si>
    <t>Přesun hmot pro sadovnické a krajinářské úpravy strojně dopravní vzdálenost do 5000 m</t>
  </si>
  <si>
    <t>https://podminky.urs.cz/item/CS_URS_2024_02/998231311</t>
  </si>
  <si>
    <t>B2</t>
  </si>
  <si>
    <t>50</t>
  </si>
  <si>
    <t>SO 010.3 - Příprava území, kácení</t>
  </si>
  <si>
    <t>111251111R</t>
  </si>
  <si>
    <t>Drcení ořezaných větví D do 100 mm s odvozem do 20 km</t>
  </si>
  <si>
    <t>292258057</t>
  </si>
  <si>
    <t>Drcení ořezaných větví strojně - (štěpkování) s naložením na dopravní prostředek a odvozem drtě do 20 km a se složením o průměru větví do 100 mm</t>
  </si>
  <si>
    <t xml:space="preserve">Poznámka k položce:_x000d_
povinný odkup zhotovitelem_x000d_
</t>
  </si>
  <si>
    <t>A2</t>
  </si>
  <si>
    <t xml:space="preserve">2350*0.05   "odhad 0,05 m3 dřevní hmoty na 1 m2</t>
  </si>
  <si>
    <t xml:space="preserve">50   "větve D do 100 mm pokácených stromů - odhad</t>
  </si>
  <si>
    <t>C2</t>
  </si>
  <si>
    <t>"Celkem: "A2+B2</t>
  </si>
  <si>
    <t>111251112R</t>
  </si>
  <si>
    <t>Rozřezání ořezaných větví D nad 100 mm a kmenů pokácených stromů s odvozem do 20 km - odhad</t>
  </si>
  <si>
    <t>512</t>
  </si>
  <si>
    <t>-831713992</t>
  </si>
  <si>
    <t>Drcení ořezaných větví strojně - (štěpkování) s naložením na dopravní prostředek a odvozem drtě do 20 km a se složením o průměru větví nad 100 mm</t>
  </si>
  <si>
    <t>Poznámka k položce:_x000d_
povinný odkup zhotovitelem</t>
  </si>
  <si>
    <t>111251203</t>
  </si>
  <si>
    <t>Odstranění křovin a stromů průměru kmene do 100 mm i s kořeny sklonu terénu přes 1:5 z celkové plochy přes 500 m2 strojně</t>
  </si>
  <si>
    <t>450008479</t>
  </si>
  <si>
    <t>Odstranění křovin a stromů s odstraněním kořenů strojně průměru kmene do 100 mm v rovině nebo ve svahu sklonu terénu přes 1:5, při celkové ploše přes 500 m2</t>
  </si>
  <si>
    <t>https://podminky.urs.cz/item/CS_URS_2024_02/111251203</t>
  </si>
  <si>
    <t>Poznámka k položce:_x000d_
s odstraněním pařezů a kořenů vč. likvidace</t>
  </si>
  <si>
    <t>112101101</t>
  </si>
  <si>
    <t>Odstranění stromů listnatých průměru kmene přes 100 do 300 mm</t>
  </si>
  <si>
    <t>1507434676</t>
  </si>
  <si>
    <t>Odstranění stromů s odřezáním kmene a s odvětvením listnatých, průměru kmene přes 100 do 300 mm</t>
  </si>
  <si>
    <t>https://podminky.urs.cz/item/CS_URS_2024_02/112101101</t>
  </si>
  <si>
    <t>112101102</t>
  </si>
  <si>
    <t>Odstranění stromů listnatých průměru kmene přes 300 do 500 mm</t>
  </si>
  <si>
    <t>-1006152499</t>
  </si>
  <si>
    <t>Odstranění stromů s odřezáním kmene a s odvětvením listnatých, průměru kmene přes 300 do 500 mm</t>
  </si>
  <si>
    <t>https://podminky.urs.cz/item/CS_URS_2024_02/112101102</t>
  </si>
  <si>
    <t>112251101</t>
  </si>
  <si>
    <t>Odstranění pařezů průměru přes 100 do 300 mm</t>
  </si>
  <si>
    <t>1478857863</t>
  </si>
  <si>
    <t>Odstranění pařezů strojně s jejich vykopáním nebo vytrháním průměru přes 100 do 300 mm</t>
  </si>
  <si>
    <t>https://podminky.urs.cz/item/CS_URS_2024_02/112251101</t>
  </si>
  <si>
    <t>112251102</t>
  </si>
  <si>
    <t>Odstranění pařezů průměru přes 300 do 500 mm</t>
  </si>
  <si>
    <t>1497656604</t>
  </si>
  <si>
    <t>Odstranění pařezů strojně s jejich vykopáním nebo vytrháním průměru přes 300 do 500 mm</t>
  </si>
  <si>
    <t>https://podminky.urs.cz/item/CS_URS_2024_02/112251102</t>
  </si>
  <si>
    <t>162201411</t>
  </si>
  <si>
    <t>Vodorovné přemístění kmenů stromů listnatých do 1 km D kmene přes 100 do 300 mm</t>
  </si>
  <si>
    <t>812645015</t>
  </si>
  <si>
    <t>Vodorovné přemístění větví, kmenů nebo pařezů s naložením, složením a dopravou do 1000 m kmenů stromů listnatých, průměru přes 100 do 300 mm</t>
  </si>
  <si>
    <t>https://podminky.urs.cz/item/CS_URS_2024_02/162201411</t>
  </si>
  <si>
    <t>162201412</t>
  </si>
  <si>
    <t>Vodorovné přemístění kmenů stromů listnatých do 1 km D kmene přes 300 do 500 mm</t>
  </si>
  <si>
    <t>1888134420</t>
  </si>
  <si>
    <t>Vodorovné přemístění větví, kmenů nebo pařezů s naložením, složením a dopravou do 1000 m kmenů stromů listnatých, průměru přes 300 do 500 mm</t>
  </si>
  <si>
    <t>https://podminky.urs.cz/item/CS_URS_2024_02/162201412</t>
  </si>
  <si>
    <t>162201421</t>
  </si>
  <si>
    <t>Vodorovné přemístění pařezů do 1 km D přes 100 do 300 mm</t>
  </si>
  <si>
    <t>-449973902</t>
  </si>
  <si>
    <t>Vodorovné přemístění větví, kmenů nebo pařezů s naložením, složením a dopravou do 1000 m pařezů kmenů, průměru přes 100 do 300 mm</t>
  </si>
  <si>
    <t>https://podminky.urs.cz/item/CS_URS_2024_02/162201421</t>
  </si>
  <si>
    <t>162201422</t>
  </si>
  <si>
    <t>Vodorovné přemístění pařezů do 1 km D přes 300 do 500 mm</t>
  </si>
  <si>
    <t>-952403374</t>
  </si>
  <si>
    <t>Vodorovné přemístění větví, kmenů nebo pařezů s naložením, složením a dopravou do 1000 m pařezů kmenů, průměru přes 300 do 500 mm</t>
  </si>
  <si>
    <t>https://podminky.urs.cz/item/CS_URS_2024_02/162201422</t>
  </si>
  <si>
    <t>162301951</t>
  </si>
  <si>
    <t>Příplatek k vodorovnému přemístění kmenů stromů listnatých D kmene přes 100 do 300 mm ZKD 1 km</t>
  </si>
  <si>
    <t>1711614189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</si>
  <si>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</si>
  <si>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https://podminky.urs.cz/item/CS_URS_2024_02/162301951</t>
  </si>
  <si>
    <t>19*14</t>
  </si>
  <si>
    <t>162301952</t>
  </si>
  <si>
    <t>Příplatek k vodorovnému přemístění kmenů stromů listnatých D kmene přes 300 do 500 mm ZKD 1 km</t>
  </si>
  <si>
    <t>1326564348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</si>
  <si>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</si>
  <si>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https://podminky.urs.cz/item/CS_URS_2024_02/162301952</t>
  </si>
  <si>
    <t>8*14</t>
  </si>
  <si>
    <t>162301971</t>
  </si>
  <si>
    <t>Příplatek k vodorovnému přemístění pařezů D přes 100 do 300 mm ZKD 1 km</t>
  </si>
  <si>
    <t>510333486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</si>
  <si>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</si>
  <si>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https://podminky.urs.cz/item/CS_URS_2024_02/162301971</t>
  </si>
  <si>
    <t>162301972</t>
  </si>
  <si>
    <t>Příplatek k vodorovnému přemístění pařezů D přes 300 do 500 mm ZKD 1 km</t>
  </si>
  <si>
    <t>1697603504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</si>
  <si>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</si>
  <si>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https://podminky.urs.cz/item/CS_URS_2024_02/162301972</t>
  </si>
  <si>
    <t>174251201</t>
  </si>
  <si>
    <t>Zásyp jam po pařezech D pařezů do 300 mm strojně</t>
  </si>
  <si>
    <t>66528448</t>
  </si>
  <si>
    <t>Zásyp jam po pařezech strojně výkopkem z horniny získané při dobývání pařezů s hrubým urovnáním povrchu zasypávky průměru pařezu přes 100 do 300 mm</t>
  </si>
  <si>
    <t>https://podminky.urs.cz/item/CS_URS_2024_02/174251201</t>
  </si>
  <si>
    <t>174251202</t>
  </si>
  <si>
    <t>Zásyp jam po pařezech D pařezů přes 300 do 500 mm strojně</t>
  </si>
  <si>
    <t>987768531</t>
  </si>
  <si>
    <t>Zásyp jam po pařezech strojně výkopkem z horniny získané při dobývání pařezů s hrubým urovnáním povrchu zasypávky průměru pařezu přes 300 do 500 mm</t>
  </si>
  <si>
    <t>https://podminky.urs.cz/item/CS_URS_2024_02/174251202</t>
  </si>
  <si>
    <t>184818232</t>
  </si>
  <si>
    <t>Ochrana kmene průměru přes 300 do 500 mm bedněním výšky do 2 m</t>
  </si>
  <si>
    <t>142260543</t>
  </si>
  <si>
    <t>Ochrana kmene bedněním před poškozením stavebním provozem zřízení včetně odstranění výšky bednění do 2 m průměru kmene přes 300 do 500 mm</t>
  </si>
  <si>
    <t>https://podminky.urs.cz/item/CS_URS_2024_02/184818232</t>
  </si>
  <si>
    <t>184852233</t>
  </si>
  <si>
    <t>Řez stromu zdravotní o ploše koruny do 30 m2 lezeckou technikou</t>
  </si>
  <si>
    <t>1392301014</t>
  </si>
  <si>
    <t>Řez stromů prováděný lezeckou technikou zdravotní (S-RZ), plocha koruny stromu do 30 m2</t>
  </si>
  <si>
    <t>https://podminky.urs.cz/item/CS_URS_2024_02/184852233</t>
  </si>
  <si>
    <t>Poznámka k položce:_x000d_
položka bude čerpána v rozsahu dle skutečnosti</t>
  </si>
  <si>
    <t>919811111-1</t>
  </si>
  <si>
    <t>Revitalizace keřových porostů</t>
  </si>
  <si>
    <t>1605316613</t>
  </si>
  <si>
    <t xml:space="preserve">1540,0  "ořez, prosvětlení a vyvětvení keřových skupin do 1m</t>
  </si>
  <si>
    <t>938122111-1</t>
  </si>
  <si>
    <t>Zdravotní řez kořenů a ošetření řezných ploch dřevin D do 10 cm herbicidy</t>
  </si>
  <si>
    <t>1040175419</t>
  </si>
  <si>
    <t>Poznámka k položce:_x000d_
Specifikace prací: Ošetření hladkým řezem a ošetření řezu růstovými stimulátory nebo prostředky k ošetření ran (1 ks = 1 strom)_x000d__x000d_
položka bude čerpána v rozsahu dle skutečnosti</t>
  </si>
  <si>
    <t>"Ošetření kořenů - odstranění stavebními pracemi poškozených kořenů do průměru 30 mm" 50</t>
  </si>
  <si>
    <t>SO 101 - Nová bezmotorová komunikace A2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</si>
  <si>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</si>
  <si>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</si>
  <si>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</si>
  <si>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</si>
  <si>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>VRN - Vedlejší rozpočtové náklady</t>
  </si>
  <si>
    <t xml:space="preserve">    VRN4 - Inženýrská činnost</t>
  </si>
  <si>
    <t>122211101</t>
  </si>
  <si>
    <t>Odkopávky a prokopávky v hornině třídy těžitelnosti I, skupiny 3 ručně</t>
  </si>
  <si>
    <t>392544280</t>
  </si>
  <si>
    <t>Odkopávky a prokopávky ručně zapažené i nezapažené v hornině třídy těžitelnosti I skupiny 3</t>
  </si>
  <si>
    <t>https://podminky.urs.cz/item/CS_URS_2024_02/122211101</t>
  </si>
  <si>
    <t>"Výkop ruční "</t>
  </si>
  <si>
    <t>"pro komunikaci" 146,1</t>
  </si>
  <si>
    <t>122251104</t>
  </si>
  <si>
    <t>Odkopávky a prokopávky nezapažené v hornině třídy těžitelnosti I skupiny 3 objem do 500 m3 strojně</t>
  </si>
  <si>
    <t>-933602936</t>
  </si>
  <si>
    <t>Odkopávky a prokopávky nezapažené strojně v hornině třídy těžitelnosti I skupiny 3 přes 100 do 500 m3</t>
  </si>
  <si>
    <t>https://podminky.urs.cz/item/CS_URS_2024_02/122251104</t>
  </si>
  <si>
    <t>"Výkop (jednotlivě do 500 m3)"</t>
  </si>
  <si>
    <t>"pro opěrnou zídku" 313,1</t>
  </si>
  <si>
    <t>"pro komunikaci" 336,8</t>
  </si>
  <si>
    <t>162651112-1</t>
  </si>
  <si>
    <t>Vodorovné přemístění výkopku/sypaniny z horniny třídy těžitelnosti I, skupiny 1 až 3 na meziskládku nebo z meziskládky dle dodavatele stavby včetně uložení</t>
  </si>
  <si>
    <t>66259971</t>
  </si>
  <si>
    <t>Vodorovné přemístění výkopku nebo sypaniny po suchu na obvyklém dopravním prostředku, bez naložení výkopku, z horniny třídy těžitelnosti I skupiny 1 až 3 na meziskládku nebo z meziskládky dle dodavatele stavby včetně uložení</t>
  </si>
  <si>
    <t>Poznámka k položce:_x000d_
Součást položky je i výběr vhodného materiálu pro zpětný násyp / zásyp.</t>
  </si>
  <si>
    <t>"materiál pro zpětné použití z výkopů" 9,3+39,6+23,2+14,0</t>
  </si>
  <si>
    <t>"dovoz z meziskládky"</t>
  </si>
  <si>
    <t xml:space="preserve">"materiál pro zpětné použití z výkopů  9,3+39,6+23,2+14,0</t>
  </si>
  <si>
    <t>1374526027</t>
  </si>
  <si>
    <t>"Výkop (jednotlivě do 500 m3)" 146,1+649,9</t>
  </si>
  <si>
    <t>"Odpočet materiálu pro zpětné použití" -(9,3+39,6+23,2+14,0)</t>
  </si>
  <si>
    <t>167151111</t>
  </si>
  <si>
    <t>Nakládání výkopku z hornin třídy těžitelnosti I skupiny 1 až 3 přes 100 m3</t>
  </si>
  <si>
    <t>786398517</t>
  </si>
  <si>
    <t>Nakládání, skládání a překládání neulehlého výkopku nebo sypaniny strojně nakládání, množství přes 100 m3, z hornin třídy těžitelnosti I, skupiny 1 až 3</t>
  </si>
  <si>
    <t>https://podminky.urs.cz/item/CS_URS_2024_02/167151111</t>
  </si>
  <si>
    <t>171151103</t>
  </si>
  <si>
    <t>Uložení sypaniny z hornin soudržných do násypů zhutněných strojně</t>
  </si>
  <si>
    <t>-1451600334</t>
  </si>
  <si>
    <t>Uložení sypanin do násypů strojně s rozprostřením sypaniny ve vrstvách a s hrubým urovnáním zhutněných z hornin soudržných jakékoliv třídy těžitelnosti</t>
  </si>
  <si>
    <t>https://podminky.urs.cz/item/CS_URS_2024_02/171151103</t>
  </si>
  <si>
    <t xml:space="preserve">"Násyp pro komunikaci, zhutnění, použití materiálu vytěženého na stavbě"  9,3</t>
  </si>
  <si>
    <t>171151111</t>
  </si>
  <si>
    <t>Uložení sypaniny z hornin nesoudržných sypkých do násypů zhutněných strojně</t>
  </si>
  <si>
    <t>-1478368501</t>
  </si>
  <si>
    <t>Uložení sypanin do násypů strojně s rozprostřením sypaniny ve vrstvách a s hrubým urovnáním zhutněných z hornin nesoudržných sypkých</t>
  </si>
  <si>
    <t>https://podminky.urs.cz/item/CS_URS_2024_02/171151111</t>
  </si>
  <si>
    <t>"KONSTRUKCE ZPEVNĚNÝCH PLOCH"</t>
  </si>
  <si>
    <t>"strukturální substrát ze směsi kameniva 32/63 a zeminy - poměr 80:20 tl. 200 mm"</t>
  </si>
  <si>
    <t>"NAVÝŠENÍ NIVELETY STEZKY - OCHRANA KOŘENŮ" 351,2*0,2</t>
  </si>
  <si>
    <t>M</t>
  </si>
  <si>
    <t>103641001</t>
  </si>
  <si>
    <t>zemina pro terénní úpravy - tříděná - strukturální substrát ze směsi kameniva 32/63 a zeminy - poměr 80:20</t>
  </si>
  <si>
    <t>-1990610942</t>
  </si>
  <si>
    <t>70,24*2 'Přepočtené koeficientem množství</t>
  </si>
  <si>
    <t>1524463010</t>
  </si>
  <si>
    <t>709,9*1,8 'Přepočtené koeficientem množství</t>
  </si>
  <si>
    <t>174151101</t>
  </si>
  <si>
    <t>Zásyp jam, šachet rýh nebo kolem objektů sypaninou se zhutněním</t>
  </si>
  <si>
    <t>1895283886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</si>
  <si>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</si>
  <si>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</si>
  <si>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"Hutněný zásyp zeminou ze stavby, zemina vhodná dle ČSN 73 6311 pro kamenné bloky"</t>
  </si>
  <si>
    <t>"1,0 x 0,6 m" 39,6</t>
  </si>
  <si>
    <t>"1,25 x 0,6 m" 23,2</t>
  </si>
  <si>
    <t>"1,5 x 0,6 m" 14,0</t>
  </si>
  <si>
    <t>181951112</t>
  </si>
  <si>
    <t>Úprava pláně v hornině třídy těžitelnosti I skupiny 1 až 3 se zhutněním strojně</t>
  </si>
  <si>
    <t>-193731168</t>
  </si>
  <si>
    <t>Úprava pláně vyrovnáním výškových rozdílů strojně v hornině třídy těžitelnosti I, skupiny 1 až 3 se zhutněním</t>
  </si>
  <si>
    <t>https://podminky.urs.cz/item/CS_URS_2024_02/181951112</t>
  </si>
  <si>
    <t>"Příprava zemní pláně dle výměr ŠD/LK" 2045*0,3+1993,3+1550,1+457,8+109,8+59,6+351,2</t>
  </si>
  <si>
    <t>183106612</t>
  </si>
  <si>
    <t>Ochrana stromu protikořenovou clonou v rovině nebo na svahu do 1:5 hl přes 500 do 700 mm</t>
  </si>
  <si>
    <t>-1530918111</t>
  </si>
  <si>
    <t>Instalace protikořenových bariér do předem vyhloubené rýhy, včetně zásypu a hutnění v rovině nebo na svahu do 1:5, hloubky přes 500 do 700 mm</t>
  </si>
  <si>
    <t>https://podminky.urs.cz/item/CS_URS_2024_02/183106612</t>
  </si>
  <si>
    <t>"Protikořenová bariéra min. výšky 0,5 m" 420</t>
  </si>
  <si>
    <t>69311085</t>
  </si>
  <si>
    <t>geotextilie netkaná separační, ochranná, filtrační, drenážní PP 800g/m2</t>
  </si>
  <si>
    <t>1318482243</t>
  </si>
  <si>
    <t>420*1,2 'Přepočtené koeficientem množství</t>
  </si>
  <si>
    <t>Zakládání</t>
  </si>
  <si>
    <t>274311126</t>
  </si>
  <si>
    <t>Základové pasy, prahy, věnce a ostruhy z betonu prostého C 20/25</t>
  </si>
  <si>
    <t>864141819</t>
  </si>
  <si>
    <t>Základové konstrukce z betonu prostého pasy, prahy, věnce a ostruhy ve výkopu nebo na hlavách pilot C 20/25</t>
  </si>
  <si>
    <t>https://podminky.urs.cz/item/CS_URS_2024_02/274311126</t>
  </si>
  <si>
    <t>"podkladní beton C20/25-XF3 tl. min. 0,15 m (prům. 0,3m3/mb)"</t>
  </si>
  <si>
    <t>"Kamenné bloky"</t>
  </si>
  <si>
    <t>"rozměry cca 1,0*0,6m" 231,0*0,3</t>
  </si>
  <si>
    <t>"rozměry cca 1,25*0,6m" 78,8*0,3</t>
  </si>
  <si>
    <t>"rozměry cca 1,5*0,6m" 31,5*0,3</t>
  </si>
  <si>
    <t>291111111</t>
  </si>
  <si>
    <t>Podklad pro zpevněné plochy z kameniva drceného 0 až 63 mm</t>
  </si>
  <si>
    <t>1419454017</t>
  </si>
  <si>
    <t>Podklad pro zpevněné plochy s rozprostřením a s hutněním z kameniva drceného frakce 0 - 63 mm</t>
  </si>
  <si>
    <t>https://podminky.urs.cz/item/CS_URS_2024_02/291111111</t>
  </si>
  <si>
    <t>"vyrovnávací kosntrukční vrstva 0/63 tl. 200 mm, včetně náběhových ramp na kořenové lávky"</t>
  </si>
  <si>
    <t>Svislé a kompletní konstrukce</t>
  </si>
  <si>
    <t>348212112</t>
  </si>
  <si>
    <t>Zdivo plotových zdí z nepravidelných kamenů na sucho obj jednoho kamene přes 0,02 m3</t>
  </si>
  <si>
    <t>-1194825620</t>
  </si>
  <si>
    <t>Zdivo plotových zdí a podezdívek z lomového kamene na sucho z nepravidelných kamenů objemu 1 kusu kamene přes 0,02 m3</t>
  </si>
  <si>
    <t>https://podminky.urs.cz/item/CS_URS_2024_02/348212112</t>
  </si>
  <si>
    <t>"Kamenné bloky osazené do podkladního betonu (vykázán zvlášť)"</t>
  </si>
  <si>
    <t>"rozměry cca 1,0*0,6m" 231,0*1,0*0,6</t>
  </si>
  <si>
    <t>"rozměry cca 1,25*0,6m" 78,8*1,25*0,6</t>
  </si>
  <si>
    <t>"rozměry cca 1,5*0,6m" 31,5*1,5*0,6</t>
  </si>
  <si>
    <t>348212911</t>
  </si>
  <si>
    <t>Příplatek k cenám zdiva plotových zdí z kamene na sucho za jednostranné lícování zdiva</t>
  </si>
  <si>
    <t>-1879599535</t>
  </si>
  <si>
    <t>Zdivo plotových zdí a podezdívek z lomového kamene na sucho Příplatek k cenám za lícování zdiva jednostranné</t>
  </si>
  <si>
    <t>https://podminky.urs.cz/item/CS_URS_2024_02/348212911</t>
  </si>
  <si>
    <t>Vodorovné konstrukce</t>
  </si>
  <si>
    <t>421958111-1</t>
  </si>
  <si>
    <t>Kořenová lávka, délka přemostění 3 m, šířka 2 mb</t>
  </si>
  <si>
    <t>-374172517</t>
  </si>
  <si>
    <t>Kořenová lávka, délka přemostění 3 m, šířka 2 m</t>
  </si>
  <si>
    <t>"Kořenová lávka, délka přemostění 3 m, šířka 2 m" 3*3,0*2,0</t>
  </si>
  <si>
    <t>451317777</t>
  </si>
  <si>
    <t>Podklad nebo lože pod dlažbu vodorovný nebo do sklonu 1:5 z betonu prostého tl přes 50 do 100 mm</t>
  </si>
  <si>
    <t>-1127868062</t>
  </si>
  <si>
    <t>Podklad nebo lože pod dlažbu (přídlažbu) v ploše vodorovné nebo ve sklonu do 1:5, tloušťky od 50 do 100 mm z betonu prostého</t>
  </si>
  <si>
    <t>https://podminky.urs.cz/item/CS_URS_2024_02/451317777</t>
  </si>
  <si>
    <t>"Dlažba z LK tl. 300 mm vyspárovaná cem. maltou MC25-XF4"</t>
  </si>
  <si>
    <t>"Betonové lože C20/25 nXF3 tl. 300mm"</t>
  </si>
  <si>
    <t>"Krajní řada z lomového kamene min. rozměrů 300x300x300mm" 2045*0,3</t>
  </si>
  <si>
    <t>"Betonové lože C20/25 nXF3 tl. 150 mm"</t>
  </si>
  <si>
    <t>"KONSTRUKCE H (BŘEHOVÉ OPEVNĚNÍ DO BETONU)" 109,8</t>
  </si>
  <si>
    <t>451319777</t>
  </si>
  <si>
    <t>Příplatek ZKD 10 mm tl u podkladu nebo lože pod dlažbu z betonu</t>
  </si>
  <si>
    <t>220746469</t>
  </si>
  <si>
    <t>Podklad nebo lože pod dlažbu (přídlažbu) Příplatek k cenám za každých dalších i započatých 10 mm tloušťky podkladu nebo lože z betonu prostého</t>
  </si>
  <si>
    <t>https://podminky.urs.cz/item/CS_URS_2024_02/451319777</t>
  </si>
  <si>
    <t>"Betonové lože C20/25 nXF3 tl. 300mm (dalších 200mm)"</t>
  </si>
  <si>
    <t>"Krajní řada z lomového kamene min. rozměrů 300x300x300mm" 2045*0,3*20</t>
  </si>
  <si>
    <t>"Betonové lože C20/25 nXF3 tl. 150 mm (dalších 50mm)"</t>
  </si>
  <si>
    <t>"KONSTRUKCE H (BŘEHOVÉ OPEVNĚNÍ DO BETONU)" 109,8*5</t>
  </si>
  <si>
    <t>451561111</t>
  </si>
  <si>
    <t>Lože pod dlažby z kameniva drceného drobného vrstva tl do 100 mm</t>
  </si>
  <si>
    <t>1045186962</t>
  </si>
  <si>
    <t>Lože pod dlažby z kameniva drceného drobného, tl. vrstvy do 100 mm</t>
  </si>
  <si>
    <t>https://podminky.urs.cz/item/CS_URS_2024_02/451561111</t>
  </si>
  <si>
    <t xml:space="preserve">"Dlažba z LK tl. 300 mm - Lože z drceného kameniva fr. 4/8  ČSN EN 13285, ČSN 73 6131   tl. 60 mm"</t>
  </si>
  <si>
    <t>"KONSTRUKCE F (MLATOVÝ POVRCH)" 1993,3</t>
  </si>
  <si>
    <t>451571112</t>
  </si>
  <si>
    <t>Lože pod dlažby ze štěrkopísku vrstva tl přes 100 do 150 mm</t>
  </si>
  <si>
    <t>-2084900234</t>
  </si>
  <si>
    <t>Lože pod dlažby ze štěrkopísků, tl. vrstvy přes 100 do 150 mm</t>
  </si>
  <si>
    <t>https://podminky.urs.cz/item/CS_URS_2024_02/451571112</t>
  </si>
  <si>
    <t>"Dlažba z LK tl. 300 mm uložení na sucho s vyspárováním fr. 4/8"</t>
  </si>
  <si>
    <t>"KONSTRUKCE G (BŘEHOVÉ OPEVNĚNÍ NA SUCHO)" 979,4</t>
  </si>
  <si>
    <t>"Lokální přeskládání kamenů, Konstrukce G, předpoklad 50 % výměry" 570,7</t>
  </si>
  <si>
    <t>464541111</t>
  </si>
  <si>
    <t>Pohoz ze štěrkodrti zrno do 63 mm z terénu</t>
  </si>
  <si>
    <t>154574998</t>
  </si>
  <si>
    <t>Pohoz dna nebo svahů jakékoliv tloušťky ze štěrkodrtí, z terénu, frakce do 63 mm</t>
  </si>
  <si>
    <t>https://podminky.urs.cz/item/CS_URS_2024_02/464541111</t>
  </si>
  <si>
    <t xml:space="preserve">"Sanace podle plochy lomového kamene na sucho z ŠD 0/32  tl. 100mm" 4001,2*0,1</t>
  </si>
  <si>
    <t>465511327</t>
  </si>
  <si>
    <t>Dlažba z lomového kamene na sucho s vyklínováním a vyplněním spár tl 300 mm</t>
  </si>
  <si>
    <t>52521117</t>
  </si>
  <si>
    <t>Dlažba z lomového kamene lomařsky upraveného na sucho s vyklínováním kamenem, s vyplněním spár těženým kamenivem, drnem nebo ornicí s osetím, tl. kamene 300 mm</t>
  </si>
  <si>
    <t>https://podminky.urs.cz/item/CS_URS_2024_02/465511327</t>
  </si>
  <si>
    <t>"KONSTRUKCE G (BŘEHOVÉ OPEVNĚNÍ NA SUCHO) (vč. předlážedění)" 1550,1</t>
  </si>
  <si>
    <t>"Plocha opevnění svahu kolem opěrné stěny z kamenných bloků" 457,8</t>
  </si>
  <si>
    <t>465513327</t>
  </si>
  <si>
    <t>Dlažba z lomového kamene na cementovou maltu s vyspárováním tl 300 mm pro hráze</t>
  </si>
  <si>
    <t>40340245</t>
  </si>
  <si>
    <t>Dlažba z lomového kamene lomařsky upraveného na cementovou maltu, s vyspárováním cementovou maltou, tl. kamene 300 mm</t>
  </si>
  <si>
    <t>https://podminky.urs.cz/item/CS_URS_2024_02/465513327</t>
  </si>
  <si>
    <t>58380760</t>
  </si>
  <si>
    <t>kámen lomový rigol DR 20,25,30</t>
  </si>
  <si>
    <t>-673788428</t>
  </si>
  <si>
    <t>"Dlažba z kamene tl. 300 mm (očištěný původní kámen z SO 010.2.1)"</t>
  </si>
  <si>
    <t xml:space="preserve">"ODPOČET  z pol. 465511327 a 465513327" -(2777,129+453,2)*0,4*0,576</t>
  </si>
  <si>
    <t>465519327</t>
  </si>
  <si>
    <t>Příplatek za dlažbu v pruhu užším než čtyřnásobek tloušťky tl 300 mm</t>
  </si>
  <si>
    <t>-2010634768</t>
  </si>
  <si>
    <t>Dlažba z lomového kamene lomařsky upraveného Příplatek k cenám za dlažbu v pruhu užším než čtyřnásobek tloušťky dlažby, tl. kamene 300 mm</t>
  </si>
  <si>
    <t>https://podminky.urs.cz/item/CS_URS_2024_02/465519327</t>
  </si>
  <si>
    <t>"Dlažba z kamene tl. 300 mm</t>
  </si>
  <si>
    <t>"PLOCHA Z KAMENE NA SUCHO + V BETONU (BŘEHOVÉ OPEVNĚNÍ) - cca 30% plochy" (1993,3+1550,1+457,8+109,8)*0,3</t>
  </si>
  <si>
    <t>Komunikace pozemní</t>
  </si>
  <si>
    <t>564751111</t>
  </si>
  <si>
    <t>Podklad z kameniva hrubého drceného vel. 32-63 mm plochy přes 100 m2 tl 150 mm</t>
  </si>
  <si>
    <t>1298050764</t>
  </si>
  <si>
    <t>Podklad nebo kryt z kameniva hrubého drceného vel. 32-63 mm s rozprostřením a zhutněním plochy přes 100 m2, po zhutnění tl. 150 mm</t>
  </si>
  <si>
    <t>https://podminky.urs.cz/item/CS_URS_2024_02/564751111</t>
  </si>
  <si>
    <t xml:space="preserve">"Hrubé drcené kamenivo HDK 32/63  ČSN EN 13285, ČSN 73 6126-1   tl. 150 mm"</t>
  </si>
  <si>
    <t>564831011</t>
  </si>
  <si>
    <t>Podklad ze štěrkodrtě ŠD plochy do 100 m2 tl 100 mm</t>
  </si>
  <si>
    <t>-1880887006</t>
  </si>
  <si>
    <t>Podklad ze štěrkodrti ŠD s rozprostřením a zhutněním plochy jednotlivě do 100 m2, po zhutnění tl. 100 mm</t>
  </si>
  <si>
    <t>https://podminky.urs.cz/item/CS_URS_2024_02/564831011</t>
  </si>
  <si>
    <t>"štěrkodrť ŠDB 0/32 ČSN EN 13285, ČSN 73 6126-1 100 mm"</t>
  </si>
  <si>
    <t>"KONSTRUKCE J" 59,6</t>
  </si>
  <si>
    <t>30</t>
  </si>
  <si>
    <t>572404112</t>
  </si>
  <si>
    <t>Posyp živičného podkladu nebo krytu drobným kamenivem v množství přes 5 do 10 kg/m2</t>
  </si>
  <si>
    <t>654082041</t>
  </si>
  <si>
    <t>Posyp živičného podkladu nebo krytu kamenivem drobným těženým nebo drceným bez zhutnění, v množství přes 5 do 10 kg/m2</t>
  </si>
  <si>
    <t>https://podminky.urs.cz/item/CS_URS_2024_02/572404112</t>
  </si>
  <si>
    <t>"Dlažba z LK tl. 300 mm - posyp s vyplněním spár stávající plochy z lomového kamene drceným kamenivem fr. 4/8" 570,7</t>
  </si>
  <si>
    <t>31</t>
  </si>
  <si>
    <t>589116112</t>
  </si>
  <si>
    <t>Kryt ploch pro tělovýchovu jedno a dvouvrstvý z hmot hlinitopísčitých tl přes 20 do 50 mm</t>
  </si>
  <si>
    <t>-1255159941</t>
  </si>
  <si>
    <t>Kryt ploch pro tělovýchovu jednovrstvový nebo dvouvrstvový s rozprostřením hmot, vlhčením a zhutněním hlinitopísčitý, o tl. přes 20 do 50 mm</t>
  </si>
  <si>
    <t>https://podminky.urs.cz/item/CS_URS_2024_02/589116112</t>
  </si>
  <si>
    <t xml:space="preserve">"Mlatová vrstva obrusná - drcené kamenivo fr. 0/5      tl. 40 mm"</t>
  </si>
  <si>
    <t>32</t>
  </si>
  <si>
    <t>589116112-1</t>
  </si>
  <si>
    <t>Kryt ploch pro tělovýchovu jedno a dvouvrstvý z hmot hlinitopísčitých tl přes 50 do 70 mm</t>
  </si>
  <si>
    <t>-1216565794</t>
  </si>
  <si>
    <t>Kryt ploch pro tělovýchovu jednovrstvový nebo dvouvrstvový s rozprostřením hmot, vlhčením a zhutněním hlinitopísčitý, o tl. přes 50 do 70 mm</t>
  </si>
  <si>
    <t xml:space="preserve">"Mlatová vrstva dynamická - drcené kamenivo fr. 0/16      tl. 60 mm"</t>
  </si>
  <si>
    <t>33</t>
  </si>
  <si>
    <t>591211111</t>
  </si>
  <si>
    <t>Kladení dlažby z kostek drobných z kamene do lože z kameniva těženého tl 50 mm</t>
  </si>
  <si>
    <t>535291278</t>
  </si>
  <si>
    <t>Kladení dlažby z kostek s provedením lože do tl. 50 mm, s vyplněním spár, s dvojím beraněním a se smetením přebytečného materiálu na krajnici drobných z kamene, do lože z kameniva těženého</t>
  </si>
  <si>
    <t>https://podminky.urs.cz/item/CS_URS_2024_02/591211111</t>
  </si>
  <si>
    <t xml:space="preserve">"Žulová kostka drobná se širokou zatravněnou spárou DL  min. tl. 80 mm, Lože z drceného kameniva fr. 4/8  ČSN EN 13285, ČSN 73 6131   tl. 40 mm"</t>
  </si>
  <si>
    <t>34</t>
  </si>
  <si>
    <t>58381007</t>
  </si>
  <si>
    <t>kostka štípaná dlažební žula drobná 8/10</t>
  </si>
  <si>
    <t>-191452545</t>
  </si>
  <si>
    <t>59,6*1,02 'Přepočtené koeficientem množství</t>
  </si>
  <si>
    <t>35</t>
  </si>
  <si>
    <t>916111123-1</t>
  </si>
  <si>
    <t>Osazení a dodávky obruby z ocelové pásoviny 150x6 mm kotvené na trn do betonu C12/15 - kompletní provedení</t>
  </si>
  <si>
    <t>-2023567072</t>
  </si>
  <si>
    <t>"Ocelová pásovina 150x6 mm kotvena na trn do betonu C12/15" 54,5</t>
  </si>
  <si>
    <t>36</t>
  </si>
  <si>
    <t>919726121</t>
  </si>
  <si>
    <t>Geotextilie pro ochranu, separaci a filtraci netkaná měrná hm do 200 g/m2</t>
  </si>
  <si>
    <t>1333844985</t>
  </si>
  <si>
    <t>Geotextilie netkaná pro ochranu, separaci nebo filtraci měrná hmotnost do 200 g/m2</t>
  </si>
  <si>
    <t>https://podminky.urs.cz/item/CS_URS_2024_02/919726121</t>
  </si>
  <si>
    <t>"geotextílie 150 g/m2"</t>
  </si>
  <si>
    <t>"NAVÝŠENÍ NIVELETY STEZKY - OCHRANA KOŘENŮ" 351,2</t>
  </si>
  <si>
    <t>37</t>
  </si>
  <si>
    <t>936104213</t>
  </si>
  <si>
    <t>Montáž odpadkového koše kotevními šrouby na pevný podklad</t>
  </si>
  <si>
    <t>-1206822801</t>
  </si>
  <si>
    <t>Montáž odpadkového koše přichycením kotevními šrouby</t>
  </si>
  <si>
    <t>https://podminky.urs.cz/item/CS_URS_2024_02/936104213</t>
  </si>
  <si>
    <t>"Odpadkový koš kombinace dřevo-kov" 3</t>
  </si>
  <si>
    <t>38</t>
  </si>
  <si>
    <t>74910133-1</t>
  </si>
  <si>
    <t>Odpadkový koš kombinace dřevo-kov</t>
  </si>
  <si>
    <t>-1015229000</t>
  </si>
  <si>
    <t>39</t>
  </si>
  <si>
    <t>936124113-1</t>
  </si>
  <si>
    <t>Montáž a dodávka lavice parkové stabilní přichycené kotevními šrouby</t>
  </si>
  <si>
    <t>513079176</t>
  </si>
  <si>
    <t>Poznámka k položce:_x000d_
se 4 kotvícími zemními trny dlouhými 700mm uchycenými na závitovou tyč se zapuštěnou hlavou</t>
  </si>
  <si>
    <t>"Sedací lavice dřevěná z dřevěného bloku dubového nebo akátového rozměrů 2000x400x400 mm" 6</t>
  </si>
  <si>
    <t>40</t>
  </si>
  <si>
    <t>274643054</t>
  </si>
  <si>
    <t>"Lomový kámen (výběr) pro použití v SO 101 - 40% původního kamene, prům. tl. 300mm" (2777,129+453,2)*0,4*0,576</t>
  </si>
  <si>
    <t>41</t>
  </si>
  <si>
    <t>997221612</t>
  </si>
  <si>
    <t>Nakládání vybouraných hmot na dopravní prostředky pro vodorovnou dopravu</t>
  </si>
  <si>
    <t>462474261</t>
  </si>
  <si>
    <t>Nakládání na dopravní prostředky pro vodorovnou dopravu vybouraných hmot</t>
  </si>
  <si>
    <t>https://podminky.urs.cz/item/CS_URS_2024_02/997221612</t>
  </si>
  <si>
    <t>"dovoz z meziskládky - naložení"</t>
  </si>
  <si>
    <t>42</t>
  </si>
  <si>
    <t>998223011</t>
  </si>
  <si>
    <t>Přesun hmot pro pozemní komunikace s krytem dlážděným</t>
  </si>
  <si>
    <t>1234938346</t>
  </si>
  <si>
    <t>Přesun hmot pro pozemní komunikace s krytem dlážděným dopravní vzdálenost do 200 m jakékoliv délky objektu</t>
  </si>
  <si>
    <t>https://podminky.urs.cz/item/CS_URS_2024_02/998223011</t>
  </si>
  <si>
    <t>43</t>
  </si>
  <si>
    <t>998223092</t>
  </si>
  <si>
    <t>Příplatek k přesunu hmot pro pozemní komunikace s krytem dlážděným za zvětšený přesun do 2000 m</t>
  </si>
  <si>
    <t>-2138929156</t>
  </si>
  <si>
    <t>Přesun hmot pro pozemní komunikace s krytem dlážděným Příplatek k ceně za zvětšený přesun přes vymezenou vodorovnou dopravní vzdálenost do 2000 m</t>
  </si>
  <si>
    <t>https://podminky.urs.cz/item/CS_URS_2024_02/998223092</t>
  </si>
  <si>
    <t>VRN</t>
  </si>
  <si>
    <t>Vedlejší rozpočtové náklady</t>
  </si>
  <si>
    <t>VRN4</t>
  </si>
  <si>
    <t>Inženýrská činnost</t>
  </si>
  <si>
    <t>44</t>
  </si>
  <si>
    <t>041002000</t>
  </si>
  <si>
    <t>Dozory</t>
  </si>
  <si>
    <t>kpl</t>
  </si>
  <si>
    <t>1024</t>
  </si>
  <si>
    <t>1620061098</t>
  </si>
  <si>
    <t>https://podminky.urs.cz/item/CS_URS_2024_02/041002000</t>
  </si>
  <si>
    <t>Poznámka k položce:_x000d_
Odborný technický dozor v oboru arboristiky a dendrologie, včetně pořízení časoměrné fotodokumentace</t>
  </si>
  <si>
    <t>45</t>
  </si>
  <si>
    <t>043203000</t>
  </si>
  <si>
    <t>Měření, monitoring, rozbory</t>
  </si>
  <si>
    <t>-886076988</t>
  </si>
  <si>
    <t>https://podminky.urs.cz/item/CS_URS_2024_02/043203000</t>
  </si>
  <si>
    <t>Poznámka k položce:_x000d_
Zaměření dna a pasportizaci břehového opevnění pro řešený úsek</t>
  </si>
  <si>
    <t>SO 180 - Dopravně inženýrská opatření (DIO)</t>
  </si>
  <si>
    <t>SO 180.1 - Dopravně inženýrská opatření (DIO) (část SO 101)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</si>
  <si>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</si>
  <si>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</si>
  <si>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</si>
  <si>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</si>
  <si>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013203000</t>
  </si>
  <si>
    <t>Dokumentace stavby bez rozlišení</t>
  </si>
  <si>
    <t>-1739903662</t>
  </si>
  <si>
    <t>https://podminky.urs.cz/item/CS_URS_2024_02/013203000</t>
  </si>
  <si>
    <t>Poznámka k položce:_x000d_
Vypracování podrobného projektu DIO vč. stanovení harmonogramu (celkové doby trvání etapy).</t>
  </si>
  <si>
    <t>VRN3</t>
  </si>
  <si>
    <t>Zařízení staveniště</t>
  </si>
  <si>
    <t>034303000</t>
  </si>
  <si>
    <t>Dopravní značení na staveništi</t>
  </si>
  <si>
    <t>212919341</t>
  </si>
  <si>
    <t>https://podminky.urs.cz/item/CS_URS_2024_02/034303000</t>
  </si>
  <si>
    <t xml:space="preserve">Poznámka k položce:_x000d_
Předpokládaná doba realizace etapy (trvání DIO) =  XXX měsíců ;_x000d_
Položka zahrnuje_x000d_
- osazení značení dle TP66 a případné řízení provozu proškolenými pracovníky_x000d_
- montáž, pronájem a demontáž DIO_x000d_
- zakrytí nebo úpravu stávajícího DZ v rozporu s DIO</t>
  </si>
  <si>
    <t>049103000</t>
  </si>
  <si>
    <t>Náklady vzniklé v souvislosti s realizací stavby</t>
  </si>
  <si>
    <t>-2085850044</t>
  </si>
  <si>
    <t>https://podminky.urs.cz/item/CS_URS_2024_02/049103000</t>
  </si>
  <si>
    <t>Poznámka k položce:_x000d_
Projednání DIO s DO, zajištění DIR</t>
  </si>
  <si>
    <t>SO 190 - Stálé dopravní značení</t>
  </si>
  <si>
    <t>SO 190.1 - Stálé dopravní značení (část SO 101)</t>
  </si>
  <si>
    <t>914111111</t>
  </si>
  <si>
    <t>Montáž svislé dopravní značky do velikosti 1 m2 objímkami na sloupek nebo konzolu</t>
  </si>
  <si>
    <t>-1099475582</t>
  </si>
  <si>
    <t>Montáž svislé dopravní značky základní velikosti do 1 m2 objímkami na sloupky nebo konzoly</t>
  </si>
  <si>
    <t>https://podminky.urs.cz/item/CS_URS_2024_02/914111111</t>
  </si>
  <si>
    <t>"SVISLÉ DOPRAVNÍ ZNAČENÍ NAVRHOVANÉ"</t>
  </si>
  <si>
    <t>"IS21a na jeden sloupek" 2</t>
  </si>
  <si>
    <t>"IS21c na jeden sloupek" 1</t>
  </si>
  <si>
    <t>40445639</t>
  </si>
  <si>
    <t>informativní značky směrové IS 18a, IS21 300x200mm</t>
  </si>
  <si>
    <t>-1694243754</t>
  </si>
  <si>
    <t>"IS21a na jeden sloupek" 2*1</t>
  </si>
  <si>
    <t>914111121</t>
  </si>
  <si>
    <t>Montáž svislé dopravní značky do velikosti 2 m2 objímkami na sloupek nebo konzolu</t>
  </si>
  <si>
    <t>-942493587</t>
  </si>
  <si>
    <t>Montáž svislé dopravní značky základní velikosti do 2 m2 objímkami na sloupky nebo konzoly</t>
  </si>
  <si>
    <t>https://podminky.urs.cz/item/CS_URS_2024_02/914111121</t>
  </si>
  <si>
    <t>"IZ6a + IZ6b na jeden sloupek" 2</t>
  </si>
  <si>
    <t>40445655</t>
  </si>
  <si>
    <t>informativní značky zónové IZ6, IZ7, IZ10 1000x1500mm</t>
  </si>
  <si>
    <t>-52242395</t>
  </si>
  <si>
    <t>914511112</t>
  </si>
  <si>
    <t>Montáž sloupku dopravních značek délky do 3,5 m s betonovým základem a patkou D 60 mm</t>
  </si>
  <si>
    <t>-554349233</t>
  </si>
  <si>
    <t>Montáž sloupku dopravních značek délky do 3,5 m do hliníkové patky pro sloupek D 60 mm</t>
  </si>
  <si>
    <t>https://podminky.urs.cz/item/CS_URS_2024_02/914511112</t>
  </si>
  <si>
    <t>"IZ6a a IZ6b na jednom sloupku" 1</t>
  </si>
  <si>
    <t>40445225</t>
  </si>
  <si>
    <t>sloupek pro dopravní značku Zn D 60mm v 3,5m</t>
  </si>
  <si>
    <t>953118695</t>
  </si>
  <si>
    <t>966006211</t>
  </si>
  <si>
    <t>Odstranění svislých dopravních značek ze sloupů, sloupků nebo konzol</t>
  </si>
  <si>
    <t>-1603362369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</si>
  <si>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</si>
  <si>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https://podminky.urs.cz/item/CS_URS_2024_02/966006211</t>
  </si>
  <si>
    <t>Poznámka k položce:_x000d_
vč. příp. likvidace dle dispozic zhotovitele (sběrné suroviny)</t>
  </si>
  <si>
    <t>"RUŠENÉ A PŘESOUVANÉ SVISLÉ DOPRAVNÍ ZNAČENÍ"</t>
  </si>
  <si>
    <t>"Demontáž IS21a, bez sloupku (ponechán)" 1</t>
  </si>
  <si>
    <t>998225111</t>
  </si>
  <si>
    <t>Přesun hmot pro pozemní komunikace s krytem z kamene, monolitickým betonovým nebo živičným</t>
  </si>
  <si>
    <t>1224754804</t>
  </si>
  <si>
    <t>Přesun hmot pro komunikace s krytem z kameniva, monolitickým betonovým nebo živičným dopravní vzdálenost do 200 m jakékoliv délky objektu</t>
  </si>
  <si>
    <t>https://podminky.urs.cz/item/CS_URS_2024_02/998225111</t>
  </si>
  <si>
    <t>998225192</t>
  </si>
  <si>
    <t>Příplatek k přesunu hmot pro pozemní komunikace s krytem z kamene, živičným, betonovým do 2000 m</t>
  </si>
  <si>
    <t>171828935</t>
  </si>
  <si>
    <t>Přesun hmot pro komunikace s krytem z kameniva, monolitickým betonovým nebo živičným Příplatek k ceně za zvětšený přesun přes vymezenou vodorovnou dopravní vzdálenost do 2000 m</t>
  </si>
  <si>
    <t>https://podminky.urs.cz/item/CS_URS_2024_02/998225192</t>
  </si>
  <si>
    <t>SO 201 - Přesun vázacích prvků</t>
  </si>
  <si>
    <t>PSV - Práce a dodávky PSV</t>
  </si>
  <si>
    <t xml:space="preserve">    767 - Konstrukce zámečnické</t>
  </si>
  <si>
    <t>115101202</t>
  </si>
  <si>
    <t>Čerpání vody na dopravní výšku do 10 m průměrný přítok přes 500 do 1 000 l/min</t>
  </si>
  <si>
    <t>hod</t>
  </si>
  <si>
    <t>-1850129528</t>
  </si>
  <si>
    <t>Čerpání vody na dopravní výšku do 10 m s uvažovaným průměrným přítokem přes 500 do 1 000 l/min</t>
  </si>
  <si>
    <t>https://podminky.urs.cz/item/CS_URS_2024_02/115101202</t>
  </si>
  <si>
    <t>"Výkop pažený s čerpáním vody (pod minimální plavební hladinou) - odborný odhad, čerpáno dle skutečnosti" 500</t>
  </si>
  <si>
    <t>127253105</t>
  </si>
  <si>
    <t>Vykopávky pod vodou dozerem v hornině třídy těžitelnosti I skupiny 1 až 3 s přemístěním výkopku do 50 m</t>
  </si>
  <si>
    <t>403551906</t>
  </si>
  <si>
    <t>Vykopávky pod vodou dozerem s vodorovným přemístěním výkopku a jeho složením v hloubce do 6 m pod projektem stanovenou pracovní hladinou vody v hornině třídy těžitelnosti I skupiny 1 až 3, na vzdálenost do 50 m</t>
  </si>
  <si>
    <t>https://podminky.urs.cz/item/CS_URS_2024_02/127253105</t>
  </si>
  <si>
    <t>Poznámka k položce:_x000d_
část výkopku s uložením v místě pro zpěrných zásyp.</t>
  </si>
  <si>
    <t>"Výkop pažený s čerpáním vody (pod minimální plavební hladinou)" 152,66</t>
  </si>
  <si>
    <t>151101101</t>
  </si>
  <si>
    <t>Zřízení příložného pažení a rozepření stěn rýh hl do 2 m</t>
  </si>
  <si>
    <t>411150843</t>
  </si>
  <si>
    <t>Zřízení pažení a rozepření stěn rýh pro podzemní vedení příložné pro jakoukoliv mezerovitost, hloubky do 2 m</t>
  </si>
  <si>
    <t>https://podminky.urs.cz/item/CS_URS_2024_02/151101101</t>
  </si>
  <si>
    <t>"Výkop pažený s čerpáním vody (pod minimální plavební hladinou)" 15*4*2,0*1,5</t>
  </si>
  <si>
    <t>151101111</t>
  </si>
  <si>
    <t>Odstranění příložného pažení a rozepření stěn rýh hl do 2 m</t>
  </si>
  <si>
    <t>-158562029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</si>
  <si>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</si>
  <si>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</si>
  <si>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-1895412888</t>
  </si>
  <si>
    <t>"Výkop pažený s čerpáním vody (pod minimální plavební hladinou) - přebytek" 152,66-86,94</t>
  </si>
  <si>
    <t>167151101</t>
  </si>
  <si>
    <t>Nakládání výkopku z hornin třídy těžitelnosti I skupiny 1 až 3 do 100 m3</t>
  </si>
  <si>
    <t>-1053808606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</si>
  <si>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</si>
  <si>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</si>
  <si>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"Naložení s přesunem pro Zásyp, použití vykopaného materiálu" 86,94</t>
  </si>
  <si>
    <t>171201221</t>
  </si>
  <si>
    <t>-203806446</t>
  </si>
  <si>
    <t>https://podminky.urs.cz/item/CS_URS_2024_02/171201221</t>
  </si>
  <si>
    <t>65,72*1,8 'Přepočtené koeficientem množství</t>
  </si>
  <si>
    <t>-1301993948</t>
  </si>
  <si>
    <t>"Zásyp, použití vykopaného materiálu" 86,94</t>
  </si>
  <si>
    <t>283111111-1</t>
  </si>
  <si>
    <t>Zřízení trubkových mikropilot svislých tlakových D 80 mm kompletních</t>
  </si>
  <si>
    <t>827285431</t>
  </si>
  <si>
    <t>Zřízení ocelových, trubkových mikropilot tlakové svislé nebo odklon od svislice do 60°, průměru 80 mm kompletní vč. vrtu, trubky a injektáže, hlavy mikropiloty</t>
  </si>
  <si>
    <t>Poznámka k položce:_x000d_
Tlaková mikropilota trvalá s únosností 400 kN, dl. 6 m, z toho 4,5 m injekt. kořen, injekční tlak 2 MPa s kotevní deskou 0,25 x 0,25 x 0,025 m, protikorozní úprava a ochrana před účinky bludných proudů dle TP 124, táhla mikropilot TR 82,5/10 z oceli S355, vrt Ø 200 mm (vrtná souprava umístěné na plavidle), _x000d_
(1 ks na 1 vázací prvek)</t>
  </si>
  <si>
    <t>"Tlaková mikropilota trvalá s únosností 400 kN, dl. 6 m, táhla mikropilot TR 82,5/10 z oceli S355" 15*6,0</t>
  </si>
  <si>
    <t>283111111-2</t>
  </si>
  <si>
    <t>Zřízení trubkových mikropilot svislých tahových D 80 mm kompletních</t>
  </si>
  <si>
    <t>1541607368</t>
  </si>
  <si>
    <t>Zřízení ocelových, trubkových mikropilot tahové svislé nebo odklon od svislice do 60°, průměru 80 mm kompletní vč. vrtu, trubky a injektáže, hlavy mikropiloty</t>
  </si>
  <si>
    <t>Poznámka k položce:_x000d_
Tahová mikropilota trvalá s únosností 400 kN, dl. 9 m, z toho 4,5 m injekt. kořen, injekční tlak 2 MPa s kotevní deskou 0,35 x 0,35 x 0,025 m, protikorozní úprava a ochrana před účinky bludných proudů dle TP 124, táhla mikropilot TR 82,5/10 z oceli S355, vrt Ø 200 mm (vrtná souprava umístěné na plavidle), _x000d_
(2 ks na 1 vázací prvek)</t>
  </si>
  <si>
    <t>"Tahová mikropilota trvalá s únosností 400 kN, úklon od svislice do 60°, dl. 9 m, táhla mikropilot TR 82,5/10 z oceli S355" 2*15*9,0</t>
  </si>
  <si>
    <t>321321116</t>
  </si>
  <si>
    <t>Konstrukce vodních staveb ze ŽB mrazuvzdorného tř. C 30/37</t>
  </si>
  <si>
    <t>-921479004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</si>
  <si>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</si>
  <si>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https://podminky.urs.cz/item/CS_URS_2024_02/321321116</t>
  </si>
  <si>
    <t>"Kotevní blok z vyztuženého betonu C 30/37 XC3 XA1" 15*1,5*2,56</t>
  </si>
  <si>
    <t>321351010</t>
  </si>
  <si>
    <t>Bednění konstrukcí vodních staveb rovinné - zřízení</t>
  </si>
  <si>
    <t>-1984816140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</si>
  <si>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</si>
  <si>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https://podminky.urs.cz/item/CS_URS_2024_02/321351010</t>
  </si>
  <si>
    <t>"Kotevní blok z vyztuženého betonu C 30/37 XC3 XA1" 15*(3*1,5*1,73+1,5*1,2)</t>
  </si>
  <si>
    <t>321352010</t>
  </si>
  <si>
    <t>Bednění konstrukcí vodních staveb rovinné - odstranění</t>
  </si>
  <si>
    <t>2100282496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</si>
  <si>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</si>
  <si>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https://podminky.urs.cz/item/CS_URS_2024_02/321352010</t>
  </si>
  <si>
    <t>321366111</t>
  </si>
  <si>
    <t>Výztuž železobetonových konstrukcí vodních staveb z oceli 10 505 D do 12 mm</t>
  </si>
  <si>
    <t>1670189995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</si>
  <si>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</si>
  <si>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https://podminky.urs.cz/item/CS_URS_2024_02/321366111</t>
  </si>
  <si>
    <t>Poznámka k položce:_x000d_
výztuž kolem hlav mikropilot bude upravena s ohledem k tuhé výztuži v centrální části bloku</t>
  </si>
  <si>
    <t>"Kotevní blok z vyztuženého betonu C 30/37 XC3 XA1 s výztuží z oceli R 10 505, množství výztuže 90 kg/m3" 57,6*90/1000</t>
  </si>
  <si>
    <t>451315134</t>
  </si>
  <si>
    <t>Podkladní nebo výplňová vrstva z betonu C 12/15 tl do 200 mm</t>
  </si>
  <si>
    <t>-1117045350</t>
  </si>
  <si>
    <t>Podkladní a výplňové vrstvy z betonu prostého tloušťky do 200 mm, z betonu C 12/15</t>
  </si>
  <si>
    <t>https://podminky.urs.cz/item/CS_URS_2024_02/451315134</t>
  </si>
  <si>
    <t>"Vrstva podkladního betonu C12/15 tl. (min.) 150 mm pod kotevní bloky" 15*1,9*1,9</t>
  </si>
  <si>
    <t>998003112</t>
  </si>
  <si>
    <t>Přesun hmot pro piloty, kůly, jehly a stěny dřevěné a ocelové zřizované z lodi</t>
  </si>
  <si>
    <t>-1263569393</t>
  </si>
  <si>
    <t>Přesun hmot pro piloty, kůly, jehly, zápory, štětové nebo tabulové stěny ocelové nebo dřevěné, zřizované z lodi</t>
  </si>
  <si>
    <t>https://podminky.urs.cz/item/CS_URS_2024_02/998003112</t>
  </si>
  <si>
    <t>PSV</t>
  </si>
  <si>
    <t>Práce a dodávky PSV</t>
  </si>
  <si>
    <t>767</t>
  </si>
  <si>
    <t>Konstrukce zámečnické</t>
  </si>
  <si>
    <t>767137603-1</t>
  </si>
  <si>
    <t>Vázací kruh lodí na ocelové desce</t>
  </si>
  <si>
    <t>1582875648</t>
  </si>
  <si>
    <t>"Vázací kruh D = 50 mm z oceli S 355 a průměru kruhu 300mm na ocelové desce z plechu 20mm nosně přivař. na zhlaví tuhé kotevní trouby TR 324/10" 15</t>
  </si>
  <si>
    <t>998767101</t>
  </si>
  <si>
    <t>Přesun hmot tonážní pro zámečnické konstrukce v objektech v do 6 m</t>
  </si>
  <si>
    <t>933356186</t>
  </si>
  <si>
    <t>Přesun hmot pro zámečnické konstrukce stanovený z hmotnosti přesunovaného materiálu vodorovná dopravní vzdálenost do 50 m základní v objektech výšky do 6 m</t>
  </si>
  <si>
    <t>https://podminky.urs.cz/item/CS_URS_2024_02/998767101</t>
  </si>
  <si>
    <t xml:space="preserve">SO 810 - Náhradní výsadba </t>
  </si>
  <si>
    <t>1141123931</t>
  </si>
  <si>
    <t>-1820395860</t>
  </si>
  <si>
    <t>"drn / zbytky ornice" 1170*0,1</t>
  </si>
  <si>
    <t>-1176409529</t>
  </si>
  <si>
    <t>1170*0,1*1,8</t>
  </si>
  <si>
    <t>181351113</t>
  </si>
  <si>
    <t>Rozprostření ornice tl vrstvy do 200 mm pl přes 500 m2 v rovině nebo ve svahu do 1:5 strojně</t>
  </si>
  <si>
    <t>1036283056</t>
  </si>
  <si>
    <t>Rozprostření a urovnání ornice v rovině nebo ve svahu sklonu do 1:5 strojně při souvislé ploše přes 500 m2, tl. vrstvy do 200 mm</t>
  </si>
  <si>
    <t>https://podminky.urs.cz/item/CS_URS_2024_02/181351113</t>
  </si>
  <si>
    <t>Poznámka k položce:_x000d_
průměrně tl. 100mm</t>
  </si>
  <si>
    <t>10364101</t>
  </si>
  <si>
    <t>zemina pro terénní úpravy - ornice</t>
  </si>
  <si>
    <t>1629267643</t>
  </si>
  <si>
    <t>5562,0*0,1*1,8</t>
  </si>
  <si>
    <t>181451121</t>
  </si>
  <si>
    <t>Založení lučního trávníku výsevem pl přes 1000 m2 v rovině a ve svahu do 1:5</t>
  </si>
  <si>
    <t>1334629865</t>
  </si>
  <si>
    <t>Založení trávníku na půdě předem připravené plochy přes 1000 m2 výsevem včetně utažení lučního v rovině nebo na svahu do 1:5</t>
  </si>
  <si>
    <t>https://podminky.urs.cz/item/CS_URS_2024_02/181451121</t>
  </si>
  <si>
    <t xml:space="preserve">Poznámka k položce:_x000d_
Založení lučního extenzivního trávníku ze směsi 'Česká květnice' z nabídky firmy Planta Naturalis, Markvartice u Sobotky  - výsev travního semene, utužení povrchu válcováním, zálivka</t>
  </si>
  <si>
    <t>00572420</t>
  </si>
  <si>
    <t>osivo směs travní parková okrasná</t>
  </si>
  <si>
    <t>kg</t>
  </si>
  <si>
    <t>1105665630</t>
  </si>
  <si>
    <t>Poznámka k položce:_x000d_
Dodávka luční travní směsi pro extenzivní trávníky - směs 'Česká květnice' - 2 g/m2</t>
  </si>
  <si>
    <t>A5</t>
  </si>
  <si>
    <t>4429*2*0.001</t>
  </si>
  <si>
    <t>181451131</t>
  </si>
  <si>
    <t>Založení parkového trávníku výsevem pl přes 1000 m2 v rovině a ve svahu do 1:5</t>
  </si>
  <si>
    <t>-80865448</t>
  </si>
  <si>
    <t>Založení trávníku na půdě předem připravené plochy přes 1000 m2 výsevem včetně utažení parkového v rovině nebo na svahu do 1:5</t>
  </si>
  <si>
    <t>https://podminky.urs.cz/item/CS_URS_2024_02/181451131</t>
  </si>
  <si>
    <t>Poznámka k položce:_x000d_
včetně obdělání půdy, hnojení půdy hnojivem a dodávkou hnojiva, včetně ošetření trávníku, klíčící trávník je nutné v suchém období kropit a po dosažení výšky 10 – 15 cm první seč</t>
  </si>
  <si>
    <t>00572410</t>
  </si>
  <si>
    <t>osivo směs travní parková</t>
  </si>
  <si>
    <t>-1251754590</t>
  </si>
  <si>
    <t>Poznámka k položce:_x000d_
Dodávka parkové travní směsi pro trávníky - v množství 25 g/m2</t>
  </si>
  <si>
    <t>A7</t>
  </si>
  <si>
    <t>2408,75*25*0.001</t>
  </si>
  <si>
    <t>181951111</t>
  </si>
  <si>
    <t>Úprava pláně v hornině třídy těžitelnosti I skupiny 1 až 3 bez zhutnění strojně</t>
  </si>
  <si>
    <t>-1473826357</t>
  </si>
  <si>
    <t>Úprava pláně vyrovnáním výškových rozdílů strojně v hornině třídy těžitelnosti I, skupiny 1 až 3 bez zhutnění</t>
  </si>
  <si>
    <t>https://podminky.urs.cz/item/CS_URS_2024_02/181951111</t>
  </si>
  <si>
    <t>Poznámka k položce:_x000d_
úprava ploch po likvidaci pokácených dřevin a stromů vč. modelace terénu pro nový výsev travního semene</t>
  </si>
  <si>
    <t>182111111</t>
  </si>
  <si>
    <t>Zpevnění svahu tkaninou nebo rohoží na svahu sklonu přes 1:2 do 1:1</t>
  </si>
  <si>
    <t>483348806</t>
  </si>
  <si>
    <t>https://podminky.urs.cz/item/CS_URS_2024_02/182111111</t>
  </si>
  <si>
    <t>"Kokosová síť pro zpevnění svahu vč. položení a kotvení" 546,0</t>
  </si>
  <si>
    <t>61894012</t>
  </si>
  <si>
    <t>síť protierozní z kokosových vláken 400g/m2</t>
  </si>
  <si>
    <t>-382555335</t>
  </si>
  <si>
    <t>546*1,1 'Přepočtené koeficientem množství</t>
  </si>
  <si>
    <t>183101221</t>
  </si>
  <si>
    <t>Jamky pro výsadbu s výměnou 50 % půdy zeminy skupiny 1 až 4 obj přes 0,4 do 1 m3 v rovině a svahu do 1:5</t>
  </si>
  <si>
    <t>-133468675</t>
  </si>
  <si>
    <t>Hloubení jamek pro vysazování rostlin v zemině skupiny 1 až 4 s výměnou půdy z 50% v rovině nebo na svahu do 1:5, objemu přes 0,40 do 1,00 m3</t>
  </si>
  <si>
    <t>https://podminky.urs.cz/item/CS_URS_2024_02/183101221</t>
  </si>
  <si>
    <t xml:space="preserve">Poznámka k položce:_x000d_
Hloubení jam pro výsadbu listnatých stromů - o objemu 1 m3 s výměnou půdy na 50%  vč. rozprostření vykopané zeminy v okolí jam</t>
  </si>
  <si>
    <t>10321100</t>
  </si>
  <si>
    <t>zahradní substrát pro výsadbu VL</t>
  </si>
  <si>
    <t>-1503325367</t>
  </si>
  <si>
    <t>Poznámka k položce:_x000d_
Dodání substrátu pro venkovní plochy - pro stromy , výměna substrátu ve výsadbových jamách na 50%</t>
  </si>
  <si>
    <t>183451112</t>
  </si>
  <si>
    <t>Strojní kypření sazenic bez rozlišení výšky ve středně obdělávatelné zemině</t>
  </si>
  <si>
    <t>ar</t>
  </si>
  <si>
    <t>1533520813</t>
  </si>
  <si>
    <t>Kypření sazenic strojně bez rozlišení druhu a výšky sazenic v zemině obdělávatelné středně</t>
  </si>
  <si>
    <t>https://podminky.urs.cz/item/CS_URS_2024_02/183451112</t>
  </si>
  <si>
    <t>5562/100</t>
  </si>
  <si>
    <t>184102122</t>
  </si>
  <si>
    <t>Výsadba dřeviny s balem D přes 0,2 do 0,3 m do jamky se zalitím ve svahu přes 1:5 do 1:2</t>
  </si>
  <si>
    <t>-1189817567</t>
  </si>
  <si>
    <t>Výsadba dřeviny s balem do předem vyhloubené jamky se zalitím na svahu přes 1:5 do 1:2, při průměru balu přes 200 do 300 mm</t>
  </si>
  <si>
    <t>https://podminky.urs.cz/item/CS_URS_2024_02/184102122</t>
  </si>
  <si>
    <t>02650300R</t>
  </si>
  <si>
    <t>javor mléč 16-18</t>
  </si>
  <si>
    <t>854391731</t>
  </si>
  <si>
    <t>Acer platanoides</t>
  </si>
  <si>
    <t>02640445R</t>
  </si>
  <si>
    <t>habr obecný 16-18</t>
  </si>
  <si>
    <t>1357423878</t>
  </si>
  <si>
    <t>Carpinus betulus</t>
  </si>
  <si>
    <t>02650461R</t>
  </si>
  <si>
    <t>dub letní 16-18</t>
  </si>
  <si>
    <t>-1388132641</t>
  </si>
  <si>
    <t>Quercus robur</t>
  </si>
  <si>
    <t>02650470R</t>
  </si>
  <si>
    <t>olše lepkavá 16-18</t>
  </si>
  <si>
    <t>KUS</t>
  </si>
  <si>
    <t>-1842721857</t>
  </si>
  <si>
    <t>Alnus glutinosa</t>
  </si>
  <si>
    <t>02650471R</t>
  </si>
  <si>
    <t>bříza bělokorá 16-18</t>
  </si>
  <si>
    <t>-451851371</t>
  </si>
  <si>
    <t>Betula pendula</t>
  </si>
  <si>
    <t>02650472R</t>
  </si>
  <si>
    <t>lípa malolistá 16-18</t>
  </si>
  <si>
    <t>863958896</t>
  </si>
  <si>
    <t>Tilia cordata</t>
  </si>
  <si>
    <t>02650473R</t>
  </si>
  <si>
    <t>topol černý nehybridizovaný 16-18</t>
  </si>
  <si>
    <t>-1659678294</t>
  </si>
  <si>
    <t>Populus nigra</t>
  </si>
  <si>
    <t>02650474R</t>
  </si>
  <si>
    <t>třešen ptačí 16-18</t>
  </si>
  <si>
    <t>1711130387</t>
  </si>
  <si>
    <t>Prunus avium</t>
  </si>
  <si>
    <t>184801135R</t>
  </si>
  <si>
    <t>Údržba založených sadovnických úprav v délce 1 rok</t>
  </si>
  <si>
    <t>KPL</t>
  </si>
  <si>
    <t>1924626305</t>
  </si>
  <si>
    <t>Poznámka k položce:_x000d_
pravidelné odplevelování výsadeb, kosení trávníků a dodtatečná zálivka, případná dosadba uhynulých rostlin</t>
  </si>
  <si>
    <t>184911421</t>
  </si>
  <si>
    <t>Mulčování rostlin kůrou tl do 0,1 m v rovině a svahu do 1:5</t>
  </si>
  <si>
    <t>-662301559</t>
  </si>
  <si>
    <t>Mulčování vysazených rostlin mulčovací kůrou, tl. do 100 mm v rovině nebo na svahu do 1:5</t>
  </si>
  <si>
    <t>https://podminky.urs.cz/item/CS_URS_2024_02/184911421</t>
  </si>
  <si>
    <t xml:space="preserve">Poznámka k položce:_x000d_
Mulčování keřových výsadeb - rozprostření drcené borky frakce 40 - 70 mm  ve vrstvě 10 cm pro výsadby keřů</t>
  </si>
  <si>
    <t>10391100</t>
  </si>
  <si>
    <t>kůra mulčovací VL</t>
  </si>
  <si>
    <t>-533924724</t>
  </si>
  <si>
    <t>Poznámka k položce:_x000d_
Dodávka drcené borky - frakce 40 - 70 mm</t>
  </si>
  <si>
    <t>A38</t>
  </si>
  <si>
    <t>0,5*0,1*29</t>
  </si>
  <si>
    <t>338950131R</t>
  </si>
  <si>
    <t xml:space="preserve">Dodávka a osazení dřevěných patníků akátových 15/15/50cm </t>
  </si>
  <si>
    <t>942298650</t>
  </si>
  <si>
    <t>Poznámka k položce:_x000d_
hloubení jamek, štěrkový zásyp (alternativa použití kotvící montážní pěny na sloupky), umístěny na rozhraní trávníků a louky, rozteč 4m</t>
  </si>
  <si>
    <t>-944700502</t>
  </si>
  <si>
    <t>VON - Vedlejší a ostatní náklady</t>
  </si>
  <si>
    <t xml:space="preserve">    VRN6 - Územní vlivy</t>
  </si>
  <si>
    <t xml:space="preserve">    VRN7 - Provozní vlivy</t>
  </si>
  <si>
    <t>011324000</t>
  </si>
  <si>
    <t>Archeologický průzkum</t>
  </si>
  <si>
    <t>27528782</t>
  </si>
  <si>
    <t>https://podminky.urs.cz/item/CS_URS_2024_02/011324000</t>
  </si>
  <si>
    <t>Poznámka k položce:_x000d_
Koordinace pro umožnění provedení záchranného archelogického průzkumu a zajištění archeologického dohledu - vše dle PZ, bod A8.</t>
  </si>
  <si>
    <t>011514000</t>
  </si>
  <si>
    <t>Stavebně-statický průzkum</t>
  </si>
  <si>
    <t>604303087</t>
  </si>
  <si>
    <t>https://podminky.urs.cz/item/CS_URS_2024_02/011514000</t>
  </si>
  <si>
    <t>Poznámka k položce:_x000d_
Vytýčení inženýrských sítí</t>
  </si>
  <si>
    <t>012002000</t>
  </si>
  <si>
    <t>Geodetické práce</t>
  </si>
  <si>
    <t>hm</t>
  </si>
  <si>
    <t>1379651269</t>
  </si>
  <si>
    <t>https://podminky.urs.cz/item/CS_URS_2024_02/012002000</t>
  </si>
  <si>
    <t>Poznámka k položce:_x000d_
Zaměření skutečného provedení stavby</t>
  </si>
  <si>
    <t>012303000</t>
  </si>
  <si>
    <t>Geodetické práce po výstavbě</t>
  </si>
  <si>
    <t>-1044743444</t>
  </si>
  <si>
    <t>https://podminky.urs.cz/item/CS_URS_2024_02/012303000</t>
  </si>
  <si>
    <t>Poznámka k položce:_x000d_
Geometrický plán</t>
  </si>
  <si>
    <t>013244000</t>
  </si>
  <si>
    <t>Dokumentace pro provádění stavby</t>
  </si>
  <si>
    <t>-1179920316</t>
  </si>
  <si>
    <t>https://podminky.urs.cz/item/CS_URS_2024_02/013244000</t>
  </si>
  <si>
    <t>Poznámka k položce:_x000d_
RDS</t>
  </si>
  <si>
    <t>013254000</t>
  </si>
  <si>
    <t>Dokumentace skutečného provedení stavby</t>
  </si>
  <si>
    <t>-328783682</t>
  </si>
  <si>
    <t>https://podminky.urs.cz/item/CS_URS_2024_02/013254000</t>
  </si>
  <si>
    <t>013294000</t>
  </si>
  <si>
    <t>Ostatní dokumentace</t>
  </si>
  <si>
    <t>-1071764965</t>
  </si>
  <si>
    <t>https://podminky.urs.cz/item/CS_URS_2024_02/013294000</t>
  </si>
  <si>
    <t>Poznámka k položce:_x000d_
Fotodokumentace (jednotlivé fáze výstavby a dokončení)</t>
  </si>
  <si>
    <t>030001000</t>
  </si>
  <si>
    <t>19683214</t>
  </si>
  <si>
    <t>https://podminky.urs.cz/item/CS_URS_2024_02/030001000</t>
  </si>
  <si>
    <t>Poznámka k položce:_x000d_
kompletní provedení, vč. zajištění BOZP stavby a zabezpečení ZS (oplocení, ostraha ap.)</t>
  </si>
  <si>
    <t>034503000</t>
  </si>
  <si>
    <t>Informační tabule na staveništi</t>
  </si>
  <si>
    <t>-1192092240</t>
  </si>
  <si>
    <t>https://podminky.urs.cz/item/CS_URS_2024_02/034503000</t>
  </si>
  <si>
    <t>Poznámka k položce:_x000d_
Označení stavby dle požadavku objednatele</t>
  </si>
  <si>
    <t>041903000</t>
  </si>
  <si>
    <t>Dozor jiné osoby</t>
  </si>
  <si>
    <t>6008753</t>
  </si>
  <si>
    <t>https://podminky.urs.cz/item/CS_URS_2024_02/041903000</t>
  </si>
  <si>
    <t>Poznámka k položce:_x000d_
Účast geotechniky na stavbě, vč. provedení zkoušek vytěžených materiálů</t>
  </si>
  <si>
    <t>VRN6</t>
  </si>
  <si>
    <t>Územní vlivy</t>
  </si>
  <si>
    <t>060001000</t>
  </si>
  <si>
    <t>-1714216551</t>
  </si>
  <si>
    <t>https://podminky.urs.cz/item/CS_URS_2024_02/060001000</t>
  </si>
  <si>
    <t>Poznámka k položce:_x000d_
Práce na těžce přístupných místech, zohlednění použití malé mechanizace, příp. i lodí, pontonů ap.</t>
  </si>
  <si>
    <t>VRN7</t>
  </si>
  <si>
    <t>Provozní vlivy</t>
  </si>
  <si>
    <t>070001000</t>
  </si>
  <si>
    <t>1842709985</t>
  </si>
  <si>
    <t>https://podminky.urs.cz/item/CS_URS_2024_02/070001000</t>
  </si>
  <si>
    <t>Poznámka k položce:_x000d_
Ztížený pohyb v centru města, zohlednění použití technologie vzhledem k bezprostřední blízkosti břehu Vltavy, a to vč. příp. ručního provádění prací. Zahrnuje i ochranu vodního toku a přilehlých komunikací (dle vyjádření příslušných majitelů / správců)!</t>
  </si>
  <si>
    <t>SEZNAM FIGUR</t>
  </si>
  <si>
    <t>Výměra</t>
  </si>
  <si>
    <t>SO 010/ SO 010.3</t>
  </si>
  <si>
    <t>Použití figury:</t>
  </si>
  <si>
    <t>A8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</si>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</sst>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1324000" TargetMode="External" /><Relationship Id="rId2" Type="http://schemas.openxmlformats.org/officeDocument/2006/relationships/hyperlink" Target="https://podminky.urs.cz/item/CS_URS_2024_02/011514000" TargetMode="External" /><Relationship Id="rId3" Type="http://schemas.openxmlformats.org/officeDocument/2006/relationships/hyperlink" Target="https://podminky.urs.cz/item/CS_URS_2024_02/012002000" TargetMode="External" /><Relationship Id="rId4" Type="http://schemas.openxmlformats.org/officeDocument/2006/relationships/hyperlink" Target="https://podminky.urs.cz/item/CS_URS_2024_02/012303000" TargetMode="External" /><Relationship Id="rId5" Type="http://schemas.openxmlformats.org/officeDocument/2006/relationships/hyperlink" Target="https://podminky.urs.cz/item/CS_URS_2024_02/013244000" TargetMode="External" /><Relationship Id="rId6" Type="http://schemas.openxmlformats.org/officeDocument/2006/relationships/hyperlink" Target="https://podminky.urs.cz/item/CS_URS_2024_02/013254000" TargetMode="External" /><Relationship Id="rId7" Type="http://schemas.openxmlformats.org/officeDocument/2006/relationships/hyperlink" Target="https://podminky.urs.cz/item/CS_URS_2024_02/013294000" TargetMode="External" /><Relationship Id="rId8" Type="http://schemas.openxmlformats.org/officeDocument/2006/relationships/hyperlink" Target="https://podminky.urs.cz/item/CS_URS_2024_02/030001000" TargetMode="External" /><Relationship Id="rId9" Type="http://schemas.openxmlformats.org/officeDocument/2006/relationships/hyperlink" Target="https://podminky.urs.cz/item/CS_URS_2024_02/034503000" TargetMode="External" /><Relationship Id="rId10" Type="http://schemas.openxmlformats.org/officeDocument/2006/relationships/hyperlink" Target="https://podminky.urs.cz/item/CS_URS_2024_02/041903000" TargetMode="External" /><Relationship Id="rId11" Type="http://schemas.openxmlformats.org/officeDocument/2006/relationships/hyperlink" Target="https://podminky.urs.cz/item/CS_URS_2024_02/060001000" TargetMode="External" /><Relationship Id="rId12" Type="http://schemas.openxmlformats.org/officeDocument/2006/relationships/hyperlink" Target="https://podminky.urs.cz/item/CS_URS_2024_02/070001000" TargetMode="External" /><Relationship Id="rId13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61055111" TargetMode="External" /><Relationship Id="rId2" Type="http://schemas.openxmlformats.org/officeDocument/2006/relationships/hyperlink" Target="https://podminky.urs.cz/item/CS_URS_2024_02/997221625" TargetMode="External" /><Relationship Id="rId3" Type="http://schemas.openxmlformats.org/officeDocument/2006/relationships/hyperlink" Target="https://podminky.urs.cz/item/CS_URS_2024_02/997221655" TargetMode="External" /><Relationship Id="rId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301111" TargetMode="External" /><Relationship Id="rId2" Type="http://schemas.openxmlformats.org/officeDocument/2006/relationships/hyperlink" Target="https://podminky.urs.cz/item/CS_URS_2024_02/113105111" TargetMode="External" /><Relationship Id="rId3" Type="http://schemas.openxmlformats.org/officeDocument/2006/relationships/hyperlink" Target="https://podminky.urs.cz/item/CS_URS_2024_02/113105113" TargetMode="External" /><Relationship Id="rId4" Type="http://schemas.openxmlformats.org/officeDocument/2006/relationships/hyperlink" Target="https://podminky.urs.cz/item/CS_URS_2024_02/113106184" TargetMode="External" /><Relationship Id="rId5" Type="http://schemas.openxmlformats.org/officeDocument/2006/relationships/hyperlink" Target="https://podminky.urs.cz/item/CS_URS_2024_02/113107212" TargetMode="External" /><Relationship Id="rId6" Type="http://schemas.openxmlformats.org/officeDocument/2006/relationships/hyperlink" Target="https://podminky.urs.cz/item/CS_URS_2024_02/113107231" TargetMode="External" /><Relationship Id="rId7" Type="http://schemas.openxmlformats.org/officeDocument/2006/relationships/hyperlink" Target="https://podminky.urs.cz/item/CS_URS_2024_02/113107331" TargetMode="External" /><Relationship Id="rId8" Type="http://schemas.openxmlformats.org/officeDocument/2006/relationships/hyperlink" Target="https://podminky.urs.cz/item/CS_URS_2024_02/113202111" TargetMode="External" /><Relationship Id="rId9" Type="http://schemas.openxmlformats.org/officeDocument/2006/relationships/hyperlink" Target="https://podminky.urs.cz/item/CS_URS_2024_02/114203201" TargetMode="External" /><Relationship Id="rId10" Type="http://schemas.openxmlformats.org/officeDocument/2006/relationships/hyperlink" Target="https://podminky.urs.cz/item/CS_URS_2024_02/114203202" TargetMode="External" /><Relationship Id="rId11" Type="http://schemas.openxmlformats.org/officeDocument/2006/relationships/hyperlink" Target="https://podminky.urs.cz/item/CS_URS_2024_02/122251106" TargetMode="External" /><Relationship Id="rId12" Type="http://schemas.openxmlformats.org/officeDocument/2006/relationships/hyperlink" Target="https://podminky.urs.cz/item/CS_URS_2024_02/171201231" TargetMode="External" /><Relationship Id="rId13" Type="http://schemas.openxmlformats.org/officeDocument/2006/relationships/hyperlink" Target="https://podminky.urs.cz/item/CS_URS_2024_02/184813511" TargetMode="External" /><Relationship Id="rId14" Type="http://schemas.openxmlformats.org/officeDocument/2006/relationships/hyperlink" Target="https://podminky.urs.cz/item/CS_URS_2024_02/914511111" TargetMode="External" /><Relationship Id="rId15" Type="http://schemas.openxmlformats.org/officeDocument/2006/relationships/hyperlink" Target="https://podminky.urs.cz/item/CS_URS_2024_02/938901101" TargetMode="External" /><Relationship Id="rId16" Type="http://schemas.openxmlformats.org/officeDocument/2006/relationships/hyperlink" Target="https://podminky.urs.cz/item/CS_URS_2024_02/961055111" TargetMode="External" /><Relationship Id="rId17" Type="http://schemas.openxmlformats.org/officeDocument/2006/relationships/hyperlink" Target="https://podminky.urs.cz/item/CS_URS_2024_02/966001312" TargetMode="External" /><Relationship Id="rId18" Type="http://schemas.openxmlformats.org/officeDocument/2006/relationships/hyperlink" Target="https://podminky.urs.cz/item/CS_URS_2024_02/966006133" TargetMode="External" /><Relationship Id="rId19" Type="http://schemas.openxmlformats.org/officeDocument/2006/relationships/hyperlink" Target="https://podminky.urs.cz/item/CS_URS_2024_02/966006531" TargetMode="External" /><Relationship Id="rId20" Type="http://schemas.openxmlformats.org/officeDocument/2006/relationships/hyperlink" Target="https://podminky.urs.cz/item/CS_URS_2024_02/997221615" TargetMode="External" /><Relationship Id="rId21" Type="http://schemas.openxmlformats.org/officeDocument/2006/relationships/hyperlink" Target="https://podminky.urs.cz/item/CS_URS_2024_02/997221625" TargetMode="External" /><Relationship Id="rId22" Type="http://schemas.openxmlformats.org/officeDocument/2006/relationships/hyperlink" Target="https://podminky.urs.cz/item/CS_URS_2024_02/997221655" TargetMode="External" /><Relationship Id="rId23" Type="http://schemas.openxmlformats.org/officeDocument/2006/relationships/hyperlink" Target="https://podminky.urs.cz/item/CS_URS_2024_02/998231311" TargetMode="External" /><Relationship Id="rId2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51203" TargetMode="External" /><Relationship Id="rId2" Type="http://schemas.openxmlformats.org/officeDocument/2006/relationships/hyperlink" Target="https://podminky.urs.cz/item/CS_URS_2024_02/112101101" TargetMode="External" /><Relationship Id="rId3" Type="http://schemas.openxmlformats.org/officeDocument/2006/relationships/hyperlink" Target="https://podminky.urs.cz/item/CS_URS_2024_02/112101102" TargetMode="External" /><Relationship Id="rId4" Type="http://schemas.openxmlformats.org/officeDocument/2006/relationships/hyperlink" Target="https://podminky.urs.cz/item/CS_URS_2024_02/112251101" TargetMode="External" /><Relationship Id="rId5" Type="http://schemas.openxmlformats.org/officeDocument/2006/relationships/hyperlink" Target="https://podminky.urs.cz/item/CS_URS_2024_02/112251102" TargetMode="External" /><Relationship Id="rId6" Type="http://schemas.openxmlformats.org/officeDocument/2006/relationships/hyperlink" Target="https://podminky.urs.cz/item/CS_URS_2024_02/162201411" TargetMode="External" /><Relationship Id="rId7" Type="http://schemas.openxmlformats.org/officeDocument/2006/relationships/hyperlink" Target="https://podminky.urs.cz/item/CS_URS_2024_02/162201412" TargetMode="External" /><Relationship Id="rId8" Type="http://schemas.openxmlformats.org/officeDocument/2006/relationships/hyperlink" Target="https://podminky.urs.cz/item/CS_URS_2024_02/162201421" TargetMode="External" /><Relationship Id="rId9" Type="http://schemas.openxmlformats.org/officeDocument/2006/relationships/hyperlink" Target="https://podminky.urs.cz/item/CS_URS_2024_02/162201422" TargetMode="External" /><Relationship Id="rId10" Type="http://schemas.openxmlformats.org/officeDocument/2006/relationships/hyperlink" Target="https://podminky.urs.cz/item/CS_URS_2024_02/162301951" TargetMode="External" /><Relationship Id="rId11" Type="http://schemas.openxmlformats.org/officeDocument/2006/relationships/hyperlink" Target="https://podminky.urs.cz/item/CS_URS_2024_02/162301952" TargetMode="External" /><Relationship Id="rId12" Type="http://schemas.openxmlformats.org/officeDocument/2006/relationships/hyperlink" Target="https://podminky.urs.cz/item/CS_URS_2024_02/162301971" TargetMode="External" /><Relationship Id="rId13" Type="http://schemas.openxmlformats.org/officeDocument/2006/relationships/hyperlink" Target="https://podminky.urs.cz/item/CS_URS_2024_02/162301972" TargetMode="External" /><Relationship Id="rId14" Type="http://schemas.openxmlformats.org/officeDocument/2006/relationships/hyperlink" Target="https://podminky.urs.cz/item/CS_URS_2024_02/174251201" TargetMode="External" /><Relationship Id="rId15" Type="http://schemas.openxmlformats.org/officeDocument/2006/relationships/hyperlink" Target="https://podminky.urs.cz/item/CS_URS_2024_02/174251202" TargetMode="External" /><Relationship Id="rId16" Type="http://schemas.openxmlformats.org/officeDocument/2006/relationships/hyperlink" Target="https://podminky.urs.cz/item/CS_URS_2024_02/184818232" TargetMode="External" /><Relationship Id="rId17" Type="http://schemas.openxmlformats.org/officeDocument/2006/relationships/hyperlink" Target="https://podminky.urs.cz/item/CS_URS_2024_02/184852233" TargetMode="External" /><Relationship Id="rId1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11101" TargetMode="External" /><Relationship Id="rId2" Type="http://schemas.openxmlformats.org/officeDocument/2006/relationships/hyperlink" Target="https://podminky.urs.cz/item/CS_URS_2024_02/122251104" TargetMode="External" /><Relationship Id="rId3" Type="http://schemas.openxmlformats.org/officeDocument/2006/relationships/hyperlink" Target="https://podminky.urs.cz/item/CS_URS_2024_02/167151111" TargetMode="External" /><Relationship Id="rId4" Type="http://schemas.openxmlformats.org/officeDocument/2006/relationships/hyperlink" Target="https://podminky.urs.cz/item/CS_URS_2024_02/171151103" TargetMode="External" /><Relationship Id="rId5" Type="http://schemas.openxmlformats.org/officeDocument/2006/relationships/hyperlink" Target="https://podminky.urs.cz/item/CS_URS_2024_02/171151111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181951112" TargetMode="External" /><Relationship Id="rId9" Type="http://schemas.openxmlformats.org/officeDocument/2006/relationships/hyperlink" Target="https://podminky.urs.cz/item/CS_URS_2024_02/183106612" TargetMode="External" /><Relationship Id="rId10" Type="http://schemas.openxmlformats.org/officeDocument/2006/relationships/hyperlink" Target="https://podminky.urs.cz/item/CS_URS_2024_02/274311126" TargetMode="External" /><Relationship Id="rId11" Type="http://schemas.openxmlformats.org/officeDocument/2006/relationships/hyperlink" Target="https://podminky.urs.cz/item/CS_URS_2024_02/291111111" TargetMode="External" /><Relationship Id="rId12" Type="http://schemas.openxmlformats.org/officeDocument/2006/relationships/hyperlink" Target="https://podminky.urs.cz/item/CS_URS_2024_02/348212112" TargetMode="External" /><Relationship Id="rId13" Type="http://schemas.openxmlformats.org/officeDocument/2006/relationships/hyperlink" Target="https://podminky.urs.cz/item/CS_URS_2024_02/348212911" TargetMode="External" /><Relationship Id="rId14" Type="http://schemas.openxmlformats.org/officeDocument/2006/relationships/hyperlink" Target="https://podminky.urs.cz/item/CS_URS_2024_02/451317777" TargetMode="External" /><Relationship Id="rId15" Type="http://schemas.openxmlformats.org/officeDocument/2006/relationships/hyperlink" Target="https://podminky.urs.cz/item/CS_URS_2024_02/451319777" TargetMode="External" /><Relationship Id="rId16" Type="http://schemas.openxmlformats.org/officeDocument/2006/relationships/hyperlink" Target="https://podminky.urs.cz/item/CS_URS_2024_02/451561111" TargetMode="External" /><Relationship Id="rId17" Type="http://schemas.openxmlformats.org/officeDocument/2006/relationships/hyperlink" Target="https://podminky.urs.cz/item/CS_URS_2024_02/451571112" TargetMode="External" /><Relationship Id="rId18" Type="http://schemas.openxmlformats.org/officeDocument/2006/relationships/hyperlink" Target="https://podminky.urs.cz/item/CS_URS_2024_02/464541111" TargetMode="External" /><Relationship Id="rId19" Type="http://schemas.openxmlformats.org/officeDocument/2006/relationships/hyperlink" Target="https://podminky.urs.cz/item/CS_URS_2024_02/465511327" TargetMode="External" /><Relationship Id="rId20" Type="http://schemas.openxmlformats.org/officeDocument/2006/relationships/hyperlink" Target="https://podminky.urs.cz/item/CS_URS_2024_02/465513327" TargetMode="External" /><Relationship Id="rId21" Type="http://schemas.openxmlformats.org/officeDocument/2006/relationships/hyperlink" Target="https://podminky.urs.cz/item/CS_URS_2024_02/465519327" TargetMode="External" /><Relationship Id="rId22" Type="http://schemas.openxmlformats.org/officeDocument/2006/relationships/hyperlink" Target="https://podminky.urs.cz/item/CS_URS_2024_02/564751111" TargetMode="External" /><Relationship Id="rId23" Type="http://schemas.openxmlformats.org/officeDocument/2006/relationships/hyperlink" Target="https://podminky.urs.cz/item/CS_URS_2024_02/564831011" TargetMode="External" /><Relationship Id="rId24" Type="http://schemas.openxmlformats.org/officeDocument/2006/relationships/hyperlink" Target="https://podminky.urs.cz/item/CS_URS_2024_02/572404112" TargetMode="External" /><Relationship Id="rId25" Type="http://schemas.openxmlformats.org/officeDocument/2006/relationships/hyperlink" Target="https://podminky.urs.cz/item/CS_URS_2024_02/589116112" TargetMode="External" /><Relationship Id="rId26" Type="http://schemas.openxmlformats.org/officeDocument/2006/relationships/hyperlink" Target="https://podminky.urs.cz/item/CS_URS_2024_02/591211111" TargetMode="External" /><Relationship Id="rId27" Type="http://schemas.openxmlformats.org/officeDocument/2006/relationships/hyperlink" Target="https://podminky.urs.cz/item/CS_URS_2024_02/919726121" TargetMode="External" /><Relationship Id="rId28" Type="http://schemas.openxmlformats.org/officeDocument/2006/relationships/hyperlink" Target="https://podminky.urs.cz/item/CS_URS_2024_02/936104213" TargetMode="External" /><Relationship Id="rId29" Type="http://schemas.openxmlformats.org/officeDocument/2006/relationships/hyperlink" Target="https://podminky.urs.cz/item/CS_URS_2024_02/997221612" TargetMode="External" /><Relationship Id="rId30" Type="http://schemas.openxmlformats.org/officeDocument/2006/relationships/hyperlink" Target="https://podminky.urs.cz/item/CS_URS_2024_02/998223011" TargetMode="External" /><Relationship Id="rId31" Type="http://schemas.openxmlformats.org/officeDocument/2006/relationships/hyperlink" Target="https://podminky.urs.cz/item/CS_URS_2024_02/998223092" TargetMode="External" /><Relationship Id="rId32" Type="http://schemas.openxmlformats.org/officeDocument/2006/relationships/hyperlink" Target="https://podminky.urs.cz/item/CS_URS_2024_02/041002000" TargetMode="External" /><Relationship Id="rId33" Type="http://schemas.openxmlformats.org/officeDocument/2006/relationships/hyperlink" Target="https://podminky.urs.cz/item/CS_URS_2024_02/043203000" TargetMode="External" /><Relationship Id="rId3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3203000" TargetMode="External" /><Relationship Id="rId2" Type="http://schemas.openxmlformats.org/officeDocument/2006/relationships/hyperlink" Target="https://podminky.urs.cz/item/CS_URS_2024_02/034303000" TargetMode="External" /><Relationship Id="rId3" Type="http://schemas.openxmlformats.org/officeDocument/2006/relationships/hyperlink" Target="https://podminky.urs.cz/item/CS_URS_2024_02/049103000" TargetMode="External" /><Relationship Id="rId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14111111" TargetMode="External" /><Relationship Id="rId2" Type="http://schemas.openxmlformats.org/officeDocument/2006/relationships/hyperlink" Target="https://podminky.urs.cz/item/CS_URS_2024_02/914111121" TargetMode="External" /><Relationship Id="rId3" Type="http://schemas.openxmlformats.org/officeDocument/2006/relationships/hyperlink" Target="https://podminky.urs.cz/item/CS_URS_2024_02/914511112" TargetMode="External" /><Relationship Id="rId4" Type="http://schemas.openxmlformats.org/officeDocument/2006/relationships/hyperlink" Target="https://podminky.urs.cz/item/CS_URS_2024_02/966006211" TargetMode="External" /><Relationship Id="rId5" Type="http://schemas.openxmlformats.org/officeDocument/2006/relationships/hyperlink" Target="https://podminky.urs.cz/item/CS_URS_2024_02/998225111" TargetMode="External" /><Relationship Id="rId6" Type="http://schemas.openxmlformats.org/officeDocument/2006/relationships/hyperlink" Target="https://podminky.urs.cz/item/CS_URS_2024_02/998225192" TargetMode="External" /><Relationship Id="rId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101202" TargetMode="External" /><Relationship Id="rId2" Type="http://schemas.openxmlformats.org/officeDocument/2006/relationships/hyperlink" Target="https://podminky.urs.cz/item/CS_URS_2024_02/127253105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7151101" TargetMode="External" /><Relationship Id="rId6" Type="http://schemas.openxmlformats.org/officeDocument/2006/relationships/hyperlink" Target="https://podminky.urs.cz/item/CS_URS_2024_02/17120122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321321116" TargetMode="External" /><Relationship Id="rId9" Type="http://schemas.openxmlformats.org/officeDocument/2006/relationships/hyperlink" Target="https://podminky.urs.cz/item/CS_URS_2024_02/321351010" TargetMode="External" /><Relationship Id="rId10" Type="http://schemas.openxmlformats.org/officeDocument/2006/relationships/hyperlink" Target="https://podminky.urs.cz/item/CS_URS_2024_02/321352010" TargetMode="External" /><Relationship Id="rId11" Type="http://schemas.openxmlformats.org/officeDocument/2006/relationships/hyperlink" Target="https://podminky.urs.cz/item/CS_URS_2024_02/321366111" TargetMode="External" /><Relationship Id="rId12" Type="http://schemas.openxmlformats.org/officeDocument/2006/relationships/hyperlink" Target="https://podminky.urs.cz/item/CS_URS_2024_02/451315134" TargetMode="External" /><Relationship Id="rId13" Type="http://schemas.openxmlformats.org/officeDocument/2006/relationships/hyperlink" Target="https://podminky.urs.cz/item/CS_URS_2024_02/998003112" TargetMode="External" /><Relationship Id="rId14" Type="http://schemas.openxmlformats.org/officeDocument/2006/relationships/hyperlink" Target="https://podminky.urs.cz/item/CS_URS_2024_02/998767101" TargetMode="External" /><Relationship Id="rId1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301111" TargetMode="External" /><Relationship Id="rId2" Type="http://schemas.openxmlformats.org/officeDocument/2006/relationships/hyperlink" Target="https://podminky.urs.cz/item/CS_URS_2024_02/171201231" TargetMode="External" /><Relationship Id="rId3" Type="http://schemas.openxmlformats.org/officeDocument/2006/relationships/hyperlink" Target="https://podminky.urs.cz/item/CS_URS_2024_02/181351113" TargetMode="External" /><Relationship Id="rId4" Type="http://schemas.openxmlformats.org/officeDocument/2006/relationships/hyperlink" Target="https://podminky.urs.cz/item/CS_URS_2024_02/181451121" TargetMode="External" /><Relationship Id="rId5" Type="http://schemas.openxmlformats.org/officeDocument/2006/relationships/hyperlink" Target="https://podminky.urs.cz/item/CS_URS_2024_02/181451131" TargetMode="External" /><Relationship Id="rId6" Type="http://schemas.openxmlformats.org/officeDocument/2006/relationships/hyperlink" Target="https://podminky.urs.cz/item/CS_URS_2024_02/181951111" TargetMode="External" /><Relationship Id="rId7" Type="http://schemas.openxmlformats.org/officeDocument/2006/relationships/hyperlink" Target="https://podminky.urs.cz/item/CS_URS_2024_02/182111111" TargetMode="External" /><Relationship Id="rId8" Type="http://schemas.openxmlformats.org/officeDocument/2006/relationships/hyperlink" Target="https://podminky.urs.cz/item/CS_URS_2024_02/183101221" TargetMode="External" /><Relationship Id="rId9" Type="http://schemas.openxmlformats.org/officeDocument/2006/relationships/hyperlink" Target="https://podminky.urs.cz/item/CS_URS_2024_02/183451112" TargetMode="External" /><Relationship Id="rId10" Type="http://schemas.openxmlformats.org/officeDocument/2006/relationships/hyperlink" Target="https://podminky.urs.cz/item/CS_URS_2024_02/184102122" TargetMode="External" /><Relationship Id="rId11" Type="http://schemas.openxmlformats.org/officeDocument/2006/relationships/hyperlink" Target="https://podminky.urs.cz/item/CS_URS_2024_02/184911421" TargetMode="External" /><Relationship Id="rId12" Type="http://schemas.openxmlformats.org/officeDocument/2006/relationships/hyperlink" Target="https://podminky.urs.cz/item/CS_URS_2024_02/998231311" TargetMode="External" /><Relationship Id="rId1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18</v>
      </c>
    </row>
    <row r="7" s="1" customFormat="1" ht="12" customHeight="1">
      <c r="B7" s="22"/>
      <c r="C7" s="23"/>
      <c r="D7" s="33" t="s">
        <v>19</v>
      </c>
      <c r="E7" s="23"/>
      <c r="F7" s="23"/>
      <c r="G7" s="23"/>
      <c r="H7" s="23"/>
      <c r="I7" s="23"/>
      <c r="J7" s="23"/>
      <c r="K7" s="28" t="s">
        <v>20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21</v>
      </c>
      <c r="AL7" s="23"/>
      <c r="AM7" s="23"/>
      <c r="AN7" s="28" t="s">
        <v>20</v>
      </c>
      <c r="AO7" s="23"/>
      <c r="AP7" s="23"/>
      <c r="AQ7" s="23"/>
      <c r="AR7" s="21"/>
      <c r="BE7" s="32"/>
      <c r="BS7" s="18" t="s">
        <v>22</v>
      </c>
    </row>
    <row r="8" s="1" customFormat="1" ht="12" customHeight="1">
      <c r="B8" s="22"/>
      <c r="C8" s="23"/>
      <c r="D8" s="33" t="s">
        <v>23</v>
      </c>
      <c r="E8" s="23"/>
      <c r="F8" s="23"/>
      <c r="G8" s="23"/>
      <c r="H8" s="23"/>
      <c r="I8" s="23"/>
      <c r="J8" s="23"/>
      <c r="K8" s="28" t="s">
        <v>24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25</v>
      </c>
      <c r="AL8" s="23"/>
      <c r="AM8" s="23"/>
      <c r="AN8" s="34" t="s">
        <v>26</v>
      </c>
      <c r="AO8" s="23"/>
      <c r="AP8" s="23"/>
      <c r="AQ8" s="23"/>
      <c r="AR8" s="21"/>
      <c r="BE8" s="32"/>
      <c r="BS8" s="18" t="s">
        <v>27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28</v>
      </c>
    </row>
    <row r="10" s="1" customFormat="1" ht="12" customHeight="1">
      <c r="B10" s="22"/>
      <c r="C10" s="23"/>
      <c r="D10" s="33" t="s">
        <v>29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30</v>
      </c>
      <c r="AL10" s="23"/>
      <c r="AM10" s="23"/>
      <c r="AN10" s="28" t="s">
        <v>20</v>
      </c>
      <c r="AO10" s="23"/>
      <c r="AP10" s="23"/>
      <c r="AQ10" s="23"/>
      <c r="AR10" s="21"/>
      <c r="BE10" s="32"/>
      <c r="BS10" s="18" t="s">
        <v>18</v>
      </c>
    </row>
    <row r="11" s="1" customFormat="1" ht="18.48" customHeight="1">
      <c r="B11" s="22"/>
      <c r="C11" s="23"/>
      <c r="D11" s="23"/>
      <c r="E11" s="28" t="s">
        <v>31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32</v>
      </c>
      <c r="AL11" s="23"/>
      <c r="AM11" s="23"/>
      <c r="AN11" s="28" t="s">
        <v>20</v>
      </c>
      <c r="AO11" s="23"/>
      <c r="AP11" s="23"/>
      <c r="AQ11" s="23"/>
      <c r="AR11" s="21"/>
      <c r="BE11" s="32"/>
      <c r="BS11" s="18" t="s">
        <v>18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18</v>
      </c>
    </row>
    <row r="13" s="1" customFormat="1" ht="12" customHeight="1">
      <c r="B13" s="22"/>
      <c r="C13" s="23"/>
      <c r="D13" s="33" t="s">
        <v>33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30</v>
      </c>
      <c r="AL13" s="23"/>
      <c r="AM13" s="23"/>
      <c r="AN13" s="35" t="s">
        <v>34</v>
      </c>
      <c r="AO13" s="23"/>
      <c r="AP13" s="23"/>
      <c r="AQ13" s="23"/>
      <c r="AR13" s="21"/>
      <c r="BE13" s="32"/>
      <c r="BS13" s="18" t="s">
        <v>18</v>
      </c>
    </row>
    <row r="14">
      <c r="B14" s="22"/>
      <c r="C14" s="23"/>
      <c r="D14" s="23"/>
      <c r="E14" s="35" t="s">
        <v>34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32</v>
      </c>
      <c r="AL14" s="23"/>
      <c r="AM14" s="23"/>
      <c r="AN14" s="35" t="s">
        <v>34</v>
      </c>
      <c r="AO14" s="23"/>
      <c r="AP14" s="23"/>
      <c r="AQ14" s="23"/>
      <c r="AR14" s="21"/>
      <c r="BE14" s="32"/>
      <c r="BS14" s="18" t="s">
        <v>18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30</v>
      </c>
      <c r="AL16" s="23"/>
      <c r="AM16" s="23"/>
      <c r="AN16" s="28" t="s">
        <v>20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32</v>
      </c>
      <c r="AL17" s="23"/>
      <c r="AM17" s="23"/>
      <c r="AN17" s="28" t="s">
        <v>20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30</v>
      </c>
      <c r="AL19" s="23"/>
      <c r="AM19" s="23"/>
      <c r="AN19" s="28" t="s">
        <v>20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32</v>
      </c>
      <c r="AL20" s="23"/>
      <c r="AM20" s="23"/>
      <c r="AN20" s="28" t="s">
        <v>20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45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46</v>
      </c>
      <c r="E29" s="48"/>
      <c r="F29" s="33" t="s">
        <v>47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48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50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53</v>
      </c>
      <c r="U35" s="55"/>
      <c r="V35" s="55"/>
      <c r="W35" s="55"/>
      <c r="X35" s="57" t="s">
        <v>54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55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200824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Úprava bezmotorové komunikace A2 a A26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23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k. ú. Libeň [730891]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25</v>
      </c>
      <c r="AJ47" s="41"/>
      <c r="AK47" s="41"/>
      <c r="AL47" s="41"/>
      <c r="AM47" s="73" t="str">
        <f>IF(AN8= "","",AN8)</f>
        <v>15. 8. 2024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29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Městská část Praha 8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35</v>
      </c>
      <c r="AJ49" s="41"/>
      <c r="AK49" s="41"/>
      <c r="AL49" s="41"/>
      <c r="AM49" s="74" t="str">
        <f>IF(E17="","",E17)</f>
        <v>Atelier PROMIKA s.r.o.</v>
      </c>
      <c r="AN49" s="65"/>
      <c r="AO49" s="65"/>
      <c r="AP49" s="65"/>
      <c r="AQ49" s="41"/>
      <c r="AR49" s="45"/>
      <c r="AS49" s="75" t="s">
        <v>56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33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57</v>
      </c>
      <c r="D52" s="88"/>
      <c r="E52" s="88"/>
      <c r="F52" s="88"/>
      <c r="G52" s="88"/>
      <c r="H52" s="89"/>
      <c r="I52" s="90" t="s">
        <v>58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59</v>
      </c>
      <c r="AH52" s="88"/>
      <c r="AI52" s="88"/>
      <c r="AJ52" s="88"/>
      <c r="AK52" s="88"/>
      <c r="AL52" s="88"/>
      <c r="AM52" s="88"/>
      <c r="AN52" s="90" t="s">
        <v>60</v>
      </c>
      <c r="AO52" s="88"/>
      <c r="AP52" s="88"/>
      <c r="AQ52" s="92" t="s">
        <v>61</v>
      </c>
      <c r="AR52" s="45"/>
      <c r="AS52" s="93" t="s">
        <v>62</v>
      </c>
      <c r="AT52" s="94" t="s">
        <v>63</v>
      </c>
      <c r="AU52" s="94" t="s">
        <v>64</v>
      </c>
      <c r="AV52" s="94" t="s">
        <v>65</v>
      </c>
      <c r="AW52" s="94" t="s">
        <v>66</v>
      </c>
      <c r="AX52" s="94" t="s">
        <v>67</v>
      </c>
      <c r="AY52" s="94" t="s">
        <v>68</v>
      </c>
      <c r="AZ52" s="94" t="s">
        <v>69</v>
      </c>
      <c r="BA52" s="94" t="s">
        <v>70</v>
      </c>
      <c r="BB52" s="94" t="s">
        <v>71</v>
      </c>
      <c r="BC52" s="94" t="s">
        <v>72</v>
      </c>
      <c r="BD52" s="95" t="s">
        <v>73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74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ROUND(AG55+AG59+AG60+AG62+SUM(AG64:AG66),2)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20</v>
      </c>
      <c r="AR54" s="105"/>
      <c r="AS54" s="106">
        <f>ROUND(AS55+AS59+AS60+AS62+SUM(AS64:AS66),2)</f>
        <v>0</v>
      </c>
      <c r="AT54" s="107">
        <f>ROUND(SUM(AV54:AW54),2)</f>
        <v>0</v>
      </c>
      <c r="AU54" s="108">
        <f>ROUND(AU55+AU59+AU60+AU62+SUM(AU64:AU66),5)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ROUND(AZ55+AZ59+AZ60+AZ62+SUM(AZ64:AZ66),2)</f>
        <v>0</v>
      </c>
      <c r="BA54" s="107">
        <f>ROUND(BA55+BA59+BA60+BA62+SUM(BA64:BA66),2)</f>
        <v>0</v>
      </c>
      <c r="BB54" s="107">
        <f>ROUND(BB55+BB59+BB60+BB62+SUM(BB64:BB66),2)</f>
        <v>0</v>
      </c>
      <c r="BC54" s="107">
        <f>ROUND(BC55+BC59+BC60+BC62+SUM(BC64:BC66),2)</f>
        <v>0</v>
      </c>
      <c r="BD54" s="109">
        <f>ROUND(BD55+BD59+BD60+BD62+SUM(BD64:BD66),2)</f>
        <v>0</v>
      </c>
      <c r="BE54" s="6"/>
      <c r="BS54" s="110" t="s">
        <v>75</v>
      </c>
      <c r="BT54" s="110" t="s">
        <v>76</v>
      </c>
      <c r="BU54" s="111" t="s">
        <v>77</v>
      </c>
      <c r="BV54" s="110" t="s">
        <v>78</v>
      </c>
      <c r="BW54" s="110" t="s">
        <v>5</v>
      </c>
      <c r="BX54" s="110" t="s">
        <v>79</v>
      </c>
      <c r="CL54" s="110" t="s">
        <v>20</v>
      </c>
    </row>
    <row r="55" s="7" customFormat="1" ht="16.5" customHeight="1">
      <c r="A55" s="7"/>
      <c r="B55" s="112"/>
      <c r="C55" s="113"/>
      <c r="D55" s="114" t="s">
        <v>80</v>
      </c>
      <c r="E55" s="114"/>
      <c r="F55" s="114"/>
      <c r="G55" s="114"/>
      <c r="H55" s="114"/>
      <c r="I55" s="115"/>
      <c r="J55" s="114" t="s">
        <v>81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ROUND(SUM(AG56:AG58),2)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82</v>
      </c>
      <c r="AR55" s="119"/>
      <c r="AS55" s="120">
        <f>ROUND(SUM(AS56:AS58),2)</f>
        <v>0</v>
      </c>
      <c r="AT55" s="121">
        <f>ROUND(SUM(AV55:AW55),2)</f>
        <v>0</v>
      </c>
      <c r="AU55" s="122">
        <f>ROUND(SUM(AU56:AU58),5)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ROUND(SUM(AZ56:AZ58),2)</f>
        <v>0</v>
      </c>
      <c r="BA55" s="121">
        <f>ROUND(SUM(BA56:BA58),2)</f>
        <v>0</v>
      </c>
      <c r="BB55" s="121">
        <f>ROUND(SUM(BB56:BB58),2)</f>
        <v>0</v>
      </c>
      <c r="BC55" s="121">
        <f>ROUND(SUM(BC56:BC58),2)</f>
        <v>0</v>
      </c>
      <c r="BD55" s="123">
        <f>ROUND(SUM(BD56:BD58),2)</f>
        <v>0</v>
      </c>
      <c r="BE55" s="7"/>
      <c r="BS55" s="124" t="s">
        <v>75</v>
      </c>
      <c r="BT55" s="124" t="s">
        <v>22</v>
      </c>
      <c r="BU55" s="124" t="s">
        <v>77</v>
      </c>
      <c r="BV55" s="124" t="s">
        <v>78</v>
      </c>
      <c r="BW55" s="124" t="s">
        <v>83</v>
      </c>
      <c r="BX55" s="124" t="s">
        <v>5</v>
      </c>
      <c r="CL55" s="124" t="s">
        <v>20</v>
      </c>
      <c r="CM55" s="124" t="s">
        <v>84</v>
      </c>
    </row>
    <row r="56" s="4" customFormat="1" ht="23.25" customHeight="1">
      <c r="A56" s="125" t="s">
        <v>85</v>
      </c>
      <c r="B56" s="64"/>
      <c r="C56" s="126"/>
      <c r="D56" s="126"/>
      <c r="E56" s="127" t="s">
        <v>86</v>
      </c>
      <c r="F56" s="127"/>
      <c r="G56" s="127"/>
      <c r="H56" s="127"/>
      <c r="I56" s="127"/>
      <c r="J56" s="126"/>
      <c r="K56" s="127" t="s">
        <v>87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'SO 010.1 - Příprava území...'!J32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88</v>
      </c>
      <c r="AR56" s="66"/>
      <c r="AS56" s="130">
        <v>0</v>
      </c>
      <c r="AT56" s="131">
        <f>ROUND(SUM(AV56:AW56),2)</f>
        <v>0</v>
      </c>
      <c r="AU56" s="132">
        <f>'SO 010.1 - Příprava území...'!P88</f>
        <v>0</v>
      </c>
      <c r="AV56" s="131">
        <f>'SO 010.1 - Příprava území...'!J35</f>
        <v>0</v>
      </c>
      <c r="AW56" s="131">
        <f>'SO 010.1 - Příprava území...'!J36</f>
        <v>0</v>
      </c>
      <c r="AX56" s="131">
        <f>'SO 010.1 - Příprava území...'!J37</f>
        <v>0</v>
      </c>
      <c r="AY56" s="131">
        <f>'SO 010.1 - Příprava území...'!J38</f>
        <v>0</v>
      </c>
      <c r="AZ56" s="131">
        <f>'SO 010.1 - Příprava území...'!F35</f>
        <v>0</v>
      </c>
      <c r="BA56" s="131">
        <f>'SO 010.1 - Příprava území...'!F36</f>
        <v>0</v>
      </c>
      <c r="BB56" s="131">
        <f>'SO 010.1 - Příprava území...'!F37</f>
        <v>0</v>
      </c>
      <c r="BC56" s="131">
        <f>'SO 010.1 - Příprava území...'!F38</f>
        <v>0</v>
      </c>
      <c r="BD56" s="133">
        <f>'SO 010.1 - Příprava území...'!F39</f>
        <v>0</v>
      </c>
      <c r="BE56" s="4"/>
      <c r="BT56" s="134" t="s">
        <v>84</v>
      </c>
      <c r="BV56" s="134" t="s">
        <v>78</v>
      </c>
      <c r="BW56" s="134" t="s">
        <v>89</v>
      </c>
      <c r="BX56" s="134" t="s">
        <v>83</v>
      </c>
      <c r="CL56" s="134" t="s">
        <v>20</v>
      </c>
    </row>
    <row r="57" s="4" customFormat="1" ht="23.25" customHeight="1">
      <c r="A57" s="125" t="s">
        <v>85</v>
      </c>
      <c r="B57" s="64"/>
      <c r="C57" s="126"/>
      <c r="D57" s="126"/>
      <c r="E57" s="127" t="s">
        <v>90</v>
      </c>
      <c r="F57" s="127"/>
      <c r="G57" s="127"/>
      <c r="H57" s="127"/>
      <c r="I57" s="127"/>
      <c r="J57" s="126"/>
      <c r="K57" s="127" t="s">
        <v>91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'SO 010.2.1 - Příprava úze...'!J32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88</v>
      </c>
      <c r="AR57" s="66"/>
      <c r="AS57" s="130">
        <v>0</v>
      </c>
      <c r="AT57" s="131">
        <f>ROUND(SUM(AV57:AW57),2)</f>
        <v>0</v>
      </c>
      <c r="AU57" s="132">
        <f>'SO 010.2.1 - Příprava úze...'!P90</f>
        <v>0</v>
      </c>
      <c r="AV57" s="131">
        <f>'SO 010.2.1 - Příprava úze...'!J35</f>
        <v>0</v>
      </c>
      <c r="AW57" s="131">
        <f>'SO 010.2.1 - Příprava úze...'!J36</f>
        <v>0</v>
      </c>
      <c r="AX57" s="131">
        <f>'SO 010.2.1 - Příprava úze...'!J37</f>
        <v>0</v>
      </c>
      <c r="AY57" s="131">
        <f>'SO 010.2.1 - Příprava úze...'!J38</f>
        <v>0</v>
      </c>
      <c r="AZ57" s="131">
        <f>'SO 010.2.1 - Příprava úze...'!F35</f>
        <v>0</v>
      </c>
      <c r="BA57" s="131">
        <f>'SO 010.2.1 - Příprava úze...'!F36</f>
        <v>0</v>
      </c>
      <c r="BB57" s="131">
        <f>'SO 010.2.1 - Příprava úze...'!F37</f>
        <v>0</v>
      </c>
      <c r="BC57" s="131">
        <f>'SO 010.2.1 - Příprava úze...'!F38</f>
        <v>0</v>
      </c>
      <c r="BD57" s="133">
        <f>'SO 010.2.1 - Příprava úze...'!F39</f>
        <v>0</v>
      </c>
      <c r="BE57" s="4"/>
      <c r="BT57" s="134" t="s">
        <v>84</v>
      </c>
      <c r="BV57" s="134" t="s">
        <v>78</v>
      </c>
      <c r="BW57" s="134" t="s">
        <v>92</v>
      </c>
      <c r="BX57" s="134" t="s">
        <v>83</v>
      </c>
      <c r="CL57" s="134" t="s">
        <v>20</v>
      </c>
    </row>
    <row r="58" s="4" customFormat="1" ht="23.25" customHeight="1">
      <c r="A58" s="125" t="s">
        <v>85</v>
      </c>
      <c r="B58" s="64"/>
      <c r="C58" s="126"/>
      <c r="D58" s="126"/>
      <c r="E58" s="127" t="s">
        <v>93</v>
      </c>
      <c r="F58" s="127"/>
      <c r="G58" s="127"/>
      <c r="H58" s="127"/>
      <c r="I58" s="127"/>
      <c r="J58" s="126"/>
      <c r="K58" s="127" t="s">
        <v>94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'SO 010.3 - Příprava území...'!J32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88</v>
      </c>
      <c r="AR58" s="66"/>
      <c r="AS58" s="130">
        <v>0</v>
      </c>
      <c r="AT58" s="131">
        <f>ROUND(SUM(AV58:AW58),2)</f>
        <v>0</v>
      </c>
      <c r="AU58" s="132">
        <f>'SO 010.3 - Příprava území...'!P88</f>
        <v>0</v>
      </c>
      <c r="AV58" s="131">
        <f>'SO 010.3 - Příprava území...'!J35</f>
        <v>0</v>
      </c>
      <c r="AW58" s="131">
        <f>'SO 010.3 - Příprava území...'!J36</f>
        <v>0</v>
      </c>
      <c r="AX58" s="131">
        <f>'SO 010.3 - Příprava území...'!J37</f>
        <v>0</v>
      </c>
      <c r="AY58" s="131">
        <f>'SO 010.3 - Příprava území...'!J38</f>
        <v>0</v>
      </c>
      <c r="AZ58" s="131">
        <f>'SO 010.3 - Příprava území...'!F35</f>
        <v>0</v>
      </c>
      <c r="BA58" s="131">
        <f>'SO 010.3 - Příprava území...'!F36</f>
        <v>0</v>
      </c>
      <c r="BB58" s="131">
        <f>'SO 010.3 - Příprava území...'!F37</f>
        <v>0</v>
      </c>
      <c r="BC58" s="131">
        <f>'SO 010.3 - Příprava území...'!F38</f>
        <v>0</v>
      </c>
      <c r="BD58" s="133">
        <f>'SO 010.3 - Příprava území...'!F39</f>
        <v>0</v>
      </c>
      <c r="BE58" s="4"/>
      <c r="BT58" s="134" t="s">
        <v>84</v>
      </c>
      <c r="BV58" s="134" t="s">
        <v>78</v>
      </c>
      <c r="BW58" s="134" t="s">
        <v>95</v>
      </c>
      <c r="BX58" s="134" t="s">
        <v>83</v>
      </c>
      <c r="CL58" s="134" t="s">
        <v>20</v>
      </c>
    </row>
    <row r="59" s="7" customFormat="1" ht="16.5" customHeight="1">
      <c r="A59" s="125" t="s">
        <v>85</v>
      </c>
      <c r="B59" s="112"/>
      <c r="C59" s="113"/>
      <c r="D59" s="114" t="s">
        <v>96</v>
      </c>
      <c r="E59" s="114"/>
      <c r="F59" s="114"/>
      <c r="G59" s="114"/>
      <c r="H59" s="114"/>
      <c r="I59" s="115"/>
      <c r="J59" s="114" t="s">
        <v>97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7">
        <f>'SO 101 - Nová bezmotorová...'!J30</f>
        <v>0</v>
      </c>
      <c r="AH59" s="115"/>
      <c r="AI59" s="115"/>
      <c r="AJ59" s="115"/>
      <c r="AK59" s="115"/>
      <c r="AL59" s="115"/>
      <c r="AM59" s="115"/>
      <c r="AN59" s="117">
        <f>SUM(AG59,AT59)</f>
        <v>0</v>
      </c>
      <c r="AO59" s="115"/>
      <c r="AP59" s="115"/>
      <c r="AQ59" s="118" t="s">
        <v>82</v>
      </c>
      <c r="AR59" s="119"/>
      <c r="AS59" s="120">
        <v>0</v>
      </c>
      <c r="AT59" s="121">
        <f>ROUND(SUM(AV59:AW59),2)</f>
        <v>0</v>
      </c>
      <c r="AU59" s="122">
        <f>'SO 101 - Nová bezmotorová...'!P90</f>
        <v>0</v>
      </c>
      <c r="AV59" s="121">
        <f>'SO 101 - Nová bezmotorová...'!J33</f>
        <v>0</v>
      </c>
      <c r="AW59" s="121">
        <f>'SO 101 - Nová bezmotorová...'!J34</f>
        <v>0</v>
      </c>
      <c r="AX59" s="121">
        <f>'SO 101 - Nová bezmotorová...'!J35</f>
        <v>0</v>
      </c>
      <c r="AY59" s="121">
        <f>'SO 101 - Nová bezmotorová...'!J36</f>
        <v>0</v>
      </c>
      <c r="AZ59" s="121">
        <f>'SO 101 - Nová bezmotorová...'!F33</f>
        <v>0</v>
      </c>
      <c r="BA59" s="121">
        <f>'SO 101 - Nová bezmotorová...'!F34</f>
        <v>0</v>
      </c>
      <c r="BB59" s="121">
        <f>'SO 101 - Nová bezmotorová...'!F35</f>
        <v>0</v>
      </c>
      <c r="BC59" s="121">
        <f>'SO 101 - Nová bezmotorová...'!F36</f>
        <v>0</v>
      </c>
      <c r="BD59" s="123">
        <f>'SO 101 - Nová bezmotorová...'!F37</f>
        <v>0</v>
      </c>
      <c r="BE59" s="7"/>
      <c r="BT59" s="124" t="s">
        <v>22</v>
      </c>
      <c r="BV59" s="124" t="s">
        <v>78</v>
      </c>
      <c r="BW59" s="124" t="s">
        <v>98</v>
      </c>
      <c r="BX59" s="124" t="s">
        <v>5</v>
      </c>
      <c r="CL59" s="124" t="s">
        <v>20</v>
      </c>
      <c r="CM59" s="124" t="s">
        <v>84</v>
      </c>
    </row>
    <row r="60" s="7" customFormat="1" ht="16.5" customHeight="1">
      <c r="A60" s="7"/>
      <c r="B60" s="112"/>
      <c r="C60" s="113"/>
      <c r="D60" s="114" t="s">
        <v>99</v>
      </c>
      <c r="E60" s="114"/>
      <c r="F60" s="114"/>
      <c r="G60" s="114"/>
      <c r="H60" s="114"/>
      <c r="I60" s="115"/>
      <c r="J60" s="114" t="s">
        <v>100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6">
        <f>ROUND(AG61,2)</f>
        <v>0</v>
      </c>
      <c r="AH60" s="115"/>
      <c r="AI60" s="115"/>
      <c r="AJ60" s="115"/>
      <c r="AK60" s="115"/>
      <c r="AL60" s="115"/>
      <c r="AM60" s="115"/>
      <c r="AN60" s="117">
        <f>SUM(AG60,AT60)</f>
        <v>0</v>
      </c>
      <c r="AO60" s="115"/>
      <c r="AP60" s="115"/>
      <c r="AQ60" s="118" t="s">
        <v>82</v>
      </c>
      <c r="AR60" s="119"/>
      <c r="AS60" s="120">
        <f>ROUND(AS61,2)</f>
        <v>0</v>
      </c>
      <c r="AT60" s="121">
        <f>ROUND(SUM(AV60:AW60),2)</f>
        <v>0</v>
      </c>
      <c r="AU60" s="122">
        <f>ROUND(AU61,5)</f>
        <v>0</v>
      </c>
      <c r="AV60" s="121">
        <f>ROUND(AZ60*L29,2)</f>
        <v>0</v>
      </c>
      <c r="AW60" s="121">
        <f>ROUND(BA60*L30,2)</f>
        <v>0</v>
      </c>
      <c r="AX60" s="121">
        <f>ROUND(BB60*L29,2)</f>
        <v>0</v>
      </c>
      <c r="AY60" s="121">
        <f>ROUND(BC60*L30,2)</f>
        <v>0</v>
      </c>
      <c r="AZ60" s="121">
        <f>ROUND(AZ61,2)</f>
        <v>0</v>
      </c>
      <c r="BA60" s="121">
        <f>ROUND(BA61,2)</f>
        <v>0</v>
      </c>
      <c r="BB60" s="121">
        <f>ROUND(BB61,2)</f>
        <v>0</v>
      </c>
      <c r="BC60" s="121">
        <f>ROUND(BC61,2)</f>
        <v>0</v>
      </c>
      <c r="BD60" s="123">
        <f>ROUND(BD61,2)</f>
        <v>0</v>
      </c>
      <c r="BE60" s="7"/>
      <c r="BS60" s="124" t="s">
        <v>75</v>
      </c>
      <c r="BT60" s="124" t="s">
        <v>22</v>
      </c>
      <c r="BU60" s="124" t="s">
        <v>77</v>
      </c>
      <c r="BV60" s="124" t="s">
        <v>78</v>
      </c>
      <c r="BW60" s="124" t="s">
        <v>101</v>
      </c>
      <c r="BX60" s="124" t="s">
        <v>5</v>
      </c>
      <c r="CL60" s="124" t="s">
        <v>20</v>
      </c>
      <c r="CM60" s="124" t="s">
        <v>84</v>
      </c>
    </row>
    <row r="61" s="4" customFormat="1" ht="23.25" customHeight="1">
      <c r="A61" s="125" t="s">
        <v>85</v>
      </c>
      <c r="B61" s="64"/>
      <c r="C61" s="126"/>
      <c r="D61" s="126"/>
      <c r="E61" s="127" t="s">
        <v>102</v>
      </c>
      <c r="F61" s="127"/>
      <c r="G61" s="127"/>
      <c r="H61" s="127"/>
      <c r="I61" s="127"/>
      <c r="J61" s="126"/>
      <c r="K61" s="127" t="s">
        <v>103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'SO 180.1 - Dopravně inžen...'!J32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88</v>
      </c>
      <c r="AR61" s="66"/>
      <c r="AS61" s="130">
        <v>0</v>
      </c>
      <c r="AT61" s="131">
        <f>ROUND(SUM(AV61:AW61),2)</f>
        <v>0</v>
      </c>
      <c r="AU61" s="132">
        <f>'SO 180.1 - Dopravně inžen...'!P89</f>
        <v>0</v>
      </c>
      <c r="AV61" s="131">
        <f>'SO 180.1 - Dopravně inžen...'!J35</f>
        <v>0</v>
      </c>
      <c r="AW61" s="131">
        <f>'SO 180.1 - Dopravně inžen...'!J36</f>
        <v>0</v>
      </c>
      <c r="AX61" s="131">
        <f>'SO 180.1 - Dopravně inžen...'!J37</f>
        <v>0</v>
      </c>
      <c r="AY61" s="131">
        <f>'SO 180.1 - Dopravně inžen...'!J38</f>
        <v>0</v>
      </c>
      <c r="AZ61" s="131">
        <f>'SO 180.1 - Dopravně inžen...'!F35</f>
        <v>0</v>
      </c>
      <c r="BA61" s="131">
        <f>'SO 180.1 - Dopravně inžen...'!F36</f>
        <v>0</v>
      </c>
      <c r="BB61" s="131">
        <f>'SO 180.1 - Dopravně inžen...'!F37</f>
        <v>0</v>
      </c>
      <c r="BC61" s="131">
        <f>'SO 180.1 - Dopravně inžen...'!F38</f>
        <v>0</v>
      </c>
      <c r="BD61" s="133">
        <f>'SO 180.1 - Dopravně inžen...'!F39</f>
        <v>0</v>
      </c>
      <c r="BE61" s="4"/>
      <c r="BT61" s="134" t="s">
        <v>84</v>
      </c>
      <c r="BV61" s="134" t="s">
        <v>78</v>
      </c>
      <c r="BW61" s="134" t="s">
        <v>104</v>
      </c>
      <c r="BX61" s="134" t="s">
        <v>101</v>
      </c>
      <c r="CL61" s="134" t="s">
        <v>20</v>
      </c>
    </row>
    <row r="62" s="7" customFormat="1" ht="16.5" customHeight="1">
      <c r="A62" s="7"/>
      <c r="B62" s="112"/>
      <c r="C62" s="113"/>
      <c r="D62" s="114" t="s">
        <v>105</v>
      </c>
      <c r="E62" s="114"/>
      <c r="F62" s="114"/>
      <c r="G62" s="114"/>
      <c r="H62" s="114"/>
      <c r="I62" s="115"/>
      <c r="J62" s="114" t="s">
        <v>106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6">
        <f>ROUND(AG63,2)</f>
        <v>0</v>
      </c>
      <c r="AH62" s="115"/>
      <c r="AI62" s="115"/>
      <c r="AJ62" s="115"/>
      <c r="AK62" s="115"/>
      <c r="AL62" s="115"/>
      <c r="AM62" s="115"/>
      <c r="AN62" s="117">
        <f>SUM(AG62,AT62)</f>
        <v>0</v>
      </c>
      <c r="AO62" s="115"/>
      <c r="AP62" s="115"/>
      <c r="AQ62" s="118" t="s">
        <v>82</v>
      </c>
      <c r="AR62" s="119"/>
      <c r="AS62" s="120">
        <f>ROUND(AS63,2)</f>
        <v>0</v>
      </c>
      <c r="AT62" s="121">
        <f>ROUND(SUM(AV62:AW62),2)</f>
        <v>0</v>
      </c>
      <c r="AU62" s="122">
        <f>ROUND(AU63,5)</f>
        <v>0</v>
      </c>
      <c r="AV62" s="121">
        <f>ROUND(AZ62*L29,2)</f>
        <v>0</v>
      </c>
      <c r="AW62" s="121">
        <f>ROUND(BA62*L30,2)</f>
        <v>0</v>
      </c>
      <c r="AX62" s="121">
        <f>ROUND(BB62*L29,2)</f>
        <v>0</v>
      </c>
      <c r="AY62" s="121">
        <f>ROUND(BC62*L30,2)</f>
        <v>0</v>
      </c>
      <c r="AZ62" s="121">
        <f>ROUND(AZ63,2)</f>
        <v>0</v>
      </c>
      <c r="BA62" s="121">
        <f>ROUND(BA63,2)</f>
        <v>0</v>
      </c>
      <c r="BB62" s="121">
        <f>ROUND(BB63,2)</f>
        <v>0</v>
      </c>
      <c r="BC62" s="121">
        <f>ROUND(BC63,2)</f>
        <v>0</v>
      </c>
      <c r="BD62" s="123">
        <f>ROUND(BD63,2)</f>
        <v>0</v>
      </c>
      <c r="BE62" s="7"/>
      <c r="BS62" s="124" t="s">
        <v>75</v>
      </c>
      <c r="BT62" s="124" t="s">
        <v>22</v>
      </c>
      <c r="BU62" s="124" t="s">
        <v>77</v>
      </c>
      <c r="BV62" s="124" t="s">
        <v>78</v>
      </c>
      <c r="BW62" s="124" t="s">
        <v>107</v>
      </c>
      <c r="BX62" s="124" t="s">
        <v>5</v>
      </c>
      <c r="CL62" s="124" t="s">
        <v>20</v>
      </c>
      <c r="CM62" s="124" t="s">
        <v>84</v>
      </c>
    </row>
    <row r="63" s="4" customFormat="1" ht="23.25" customHeight="1">
      <c r="A63" s="125" t="s">
        <v>85</v>
      </c>
      <c r="B63" s="64"/>
      <c r="C63" s="126"/>
      <c r="D63" s="126"/>
      <c r="E63" s="127" t="s">
        <v>108</v>
      </c>
      <c r="F63" s="127"/>
      <c r="G63" s="127"/>
      <c r="H63" s="127"/>
      <c r="I63" s="127"/>
      <c r="J63" s="126"/>
      <c r="K63" s="127" t="s">
        <v>109</v>
      </c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8">
        <f>'SO 190.1 - Stálé dopravní...'!J32</f>
        <v>0</v>
      </c>
      <c r="AH63" s="126"/>
      <c r="AI63" s="126"/>
      <c r="AJ63" s="126"/>
      <c r="AK63" s="126"/>
      <c r="AL63" s="126"/>
      <c r="AM63" s="126"/>
      <c r="AN63" s="128">
        <f>SUM(AG63,AT63)</f>
        <v>0</v>
      </c>
      <c r="AO63" s="126"/>
      <c r="AP63" s="126"/>
      <c r="AQ63" s="129" t="s">
        <v>88</v>
      </c>
      <c r="AR63" s="66"/>
      <c r="AS63" s="130">
        <v>0</v>
      </c>
      <c r="AT63" s="131">
        <f>ROUND(SUM(AV63:AW63),2)</f>
        <v>0</v>
      </c>
      <c r="AU63" s="132">
        <f>'SO 190.1 - Stálé dopravní...'!P88</f>
        <v>0</v>
      </c>
      <c r="AV63" s="131">
        <f>'SO 190.1 - Stálé dopravní...'!J35</f>
        <v>0</v>
      </c>
      <c r="AW63" s="131">
        <f>'SO 190.1 - Stálé dopravní...'!J36</f>
        <v>0</v>
      </c>
      <c r="AX63" s="131">
        <f>'SO 190.1 - Stálé dopravní...'!J37</f>
        <v>0</v>
      </c>
      <c r="AY63" s="131">
        <f>'SO 190.1 - Stálé dopravní...'!J38</f>
        <v>0</v>
      </c>
      <c r="AZ63" s="131">
        <f>'SO 190.1 - Stálé dopravní...'!F35</f>
        <v>0</v>
      </c>
      <c r="BA63" s="131">
        <f>'SO 190.1 - Stálé dopravní...'!F36</f>
        <v>0</v>
      </c>
      <c r="BB63" s="131">
        <f>'SO 190.1 - Stálé dopravní...'!F37</f>
        <v>0</v>
      </c>
      <c r="BC63" s="131">
        <f>'SO 190.1 - Stálé dopravní...'!F38</f>
        <v>0</v>
      </c>
      <c r="BD63" s="133">
        <f>'SO 190.1 - Stálé dopravní...'!F39</f>
        <v>0</v>
      </c>
      <c r="BE63" s="4"/>
      <c r="BT63" s="134" t="s">
        <v>84</v>
      </c>
      <c r="BV63" s="134" t="s">
        <v>78</v>
      </c>
      <c r="BW63" s="134" t="s">
        <v>110</v>
      </c>
      <c r="BX63" s="134" t="s">
        <v>107</v>
      </c>
      <c r="CL63" s="134" t="s">
        <v>20</v>
      </c>
    </row>
    <row r="64" s="7" customFormat="1" ht="16.5" customHeight="1">
      <c r="A64" s="125" t="s">
        <v>85</v>
      </c>
      <c r="B64" s="112"/>
      <c r="C64" s="113"/>
      <c r="D64" s="114" t="s">
        <v>111</v>
      </c>
      <c r="E64" s="114"/>
      <c r="F64" s="114"/>
      <c r="G64" s="114"/>
      <c r="H64" s="114"/>
      <c r="I64" s="115"/>
      <c r="J64" s="114" t="s">
        <v>112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7">
        <f>'SO 201 - Přesun vázacích ...'!J30</f>
        <v>0</v>
      </c>
      <c r="AH64" s="115"/>
      <c r="AI64" s="115"/>
      <c r="AJ64" s="115"/>
      <c r="AK64" s="115"/>
      <c r="AL64" s="115"/>
      <c r="AM64" s="115"/>
      <c r="AN64" s="117">
        <f>SUM(AG64,AT64)</f>
        <v>0</v>
      </c>
      <c r="AO64" s="115"/>
      <c r="AP64" s="115"/>
      <c r="AQ64" s="118" t="s">
        <v>82</v>
      </c>
      <c r="AR64" s="119"/>
      <c r="AS64" s="120">
        <v>0</v>
      </c>
      <c r="AT64" s="121">
        <f>ROUND(SUM(AV64:AW64),2)</f>
        <v>0</v>
      </c>
      <c r="AU64" s="122">
        <f>'SO 201 - Přesun vázacích ...'!P87</f>
        <v>0</v>
      </c>
      <c r="AV64" s="121">
        <f>'SO 201 - Přesun vázacích ...'!J33</f>
        <v>0</v>
      </c>
      <c r="AW64" s="121">
        <f>'SO 201 - Přesun vázacích ...'!J34</f>
        <v>0</v>
      </c>
      <c r="AX64" s="121">
        <f>'SO 201 - Přesun vázacích ...'!J35</f>
        <v>0</v>
      </c>
      <c r="AY64" s="121">
        <f>'SO 201 - Přesun vázacích ...'!J36</f>
        <v>0</v>
      </c>
      <c r="AZ64" s="121">
        <f>'SO 201 - Přesun vázacích ...'!F33</f>
        <v>0</v>
      </c>
      <c r="BA64" s="121">
        <f>'SO 201 - Přesun vázacích ...'!F34</f>
        <v>0</v>
      </c>
      <c r="BB64" s="121">
        <f>'SO 201 - Přesun vázacích ...'!F35</f>
        <v>0</v>
      </c>
      <c r="BC64" s="121">
        <f>'SO 201 - Přesun vázacích ...'!F36</f>
        <v>0</v>
      </c>
      <c r="BD64" s="123">
        <f>'SO 201 - Přesun vázacích ...'!F37</f>
        <v>0</v>
      </c>
      <c r="BE64" s="7"/>
      <c r="BT64" s="124" t="s">
        <v>22</v>
      </c>
      <c r="BV64" s="124" t="s">
        <v>78</v>
      </c>
      <c r="BW64" s="124" t="s">
        <v>113</v>
      </c>
      <c r="BX64" s="124" t="s">
        <v>5</v>
      </c>
      <c r="CL64" s="124" t="s">
        <v>20</v>
      </c>
      <c r="CM64" s="124" t="s">
        <v>84</v>
      </c>
    </row>
    <row r="65" s="7" customFormat="1" ht="16.5" customHeight="1">
      <c r="A65" s="125" t="s">
        <v>85</v>
      </c>
      <c r="B65" s="112"/>
      <c r="C65" s="113"/>
      <c r="D65" s="114" t="s">
        <v>114</v>
      </c>
      <c r="E65" s="114"/>
      <c r="F65" s="114"/>
      <c r="G65" s="114"/>
      <c r="H65" s="114"/>
      <c r="I65" s="115"/>
      <c r="J65" s="114" t="s">
        <v>115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7">
        <f>'SO 810 - Náhradní výsadba '!J30</f>
        <v>0</v>
      </c>
      <c r="AH65" s="115"/>
      <c r="AI65" s="115"/>
      <c r="AJ65" s="115"/>
      <c r="AK65" s="115"/>
      <c r="AL65" s="115"/>
      <c r="AM65" s="115"/>
      <c r="AN65" s="117">
        <f>SUM(AG65,AT65)</f>
        <v>0</v>
      </c>
      <c r="AO65" s="115"/>
      <c r="AP65" s="115"/>
      <c r="AQ65" s="118" t="s">
        <v>82</v>
      </c>
      <c r="AR65" s="119"/>
      <c r="AS65" s="120">
        <v>0</v>
      </c>
      <c r="AT65" s="121">
        <f>ROUND(SUM(AV65:AW65),2)</f>
        <v>0</v>
      </c>
      <c r="AU65" s="122">
        <f>'SO 810 - Náhradní výsadba '!P83</f>
        <v>0</v>
      </c>
      <c r="AV65" s="121">
        <f>'SO 810 - Náhradní výsadba '!J33</f>
        <v>0</v>
      </c>
      <c r="AW65" s="121">
        <f>'SO 810 - Náhradní výsadba '!J34</f>
        <v>0</v>
      </c>
      <c r="AX65" s="121">
        <f>'SO 810 - Náhradní výsadba '!J35</f>
        <v>0</v>
      </c>
      <c r="AY65" s="121">
        <f>'SO 810 - Náhradní výsadba '!J36</f>
        <v>0</v>
      </c>
      <c r="AZ65" s="121">
        <f>'SO 810 - Náhradní výsadba '!F33</f>
        <v>0</v>
      </c>
      <c r="BA65" s="121">
        <f>'SO 810 - Náhradní výsadba '!F34</f>
        <v>0</v>
      </c>
      <c r="BB65" s="121">
        <f>'SO 810 - Náhradní výsadba '!F35</f>
        <v>0</v>
      </c>
      <c r="BC65" s="121">
        <f>'SO 810 - Náhradní výsadba '!F36</f>
        <v>0</v>
      </c>
      <c r="BD65" s="123">
        <f>'SO 810 - Náhradní výsadba '!F37</f>
        <v>0</v>
      </c>
      <c r="BE65" s="7"/>
      <c r="BT65" s="124" t="s">
        <v>22</v>
      </c>
      <c r="BV65" s="124" t="s">
        <v>78</v>
      </c>
      <c r="BW65" s="124" t="s">
        <v>116</v>
      </c>
      <c r="BX65" s="124" t="s">
        <v>5</v>
      </c>
      <c r="CL65" s="124" t="s">
        <v>20</v>
      </c>
      <c r="CM65" s="124" t="s">
        <v>84</v>
      </c>
    </row>
    <row r="66" s="7" customFormat="1" ht="16.5" customHeight="1">
      <c r="A66" s="125" t="s">
        <v>85</v>
      </c>
      <c r="B66" s="112"/>
      <c r="C66" s="113"/>
      <c r="D66" s="114" t="s">
        <v>117</v>
      </c>
      <c r="E66" s="114"/>
      <c r="F66" s="114"/>
      <c r="G66" s="114"/>
      <c r="H66" s="114"/>
      <c r="I66" s="115"/>
      <c r="J66" s="114" t="s">
        <v>118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7">
        <f>'VON - Vedlejší a ostatní ...'!J30</f>
        <v>0</v>
      </c>
      <c r="AH66" s="115"/>
      <c r="AI66" s="115"/>
      <c r="AJ66" s="115"/>
      <c r="AK66" s="115"/>
      <c r="AL66" s="115"/>
      <c r="AM66" s="115"/>
      <c r="AN66" s="117">
        <f>SUM(AG66,AT66)</f>
        <v>0</v>
      </c>
      <c r="AO66" s="115"/>
      <c r="AP66" s="115"/>
      <c r="AQ66" s="118" t="s">
        <v>117</v>
      </c>
      <c r="AR66" s="119"/>
      <c r="AS66" s="135">
        <v>0</v>
      </c>
      <c r="AT66" s="136">
        <f>ROUND(SUM(AV66:AW66),2)</f>
        <v>0</v>
      </c>
      <c r="AU66" s="137">
        <f>'VON - Vedlejší a ostatní ...'!P85</f>
        <v>0</v>
      </c>
      <c r="AV66" s="136">
        <f>'VON - Vedlejší a ostatní ...'!J33</f>
        <v>0</v>
      </c>
      <c r="AW66" s="136">
        <f>'VON - Vedlejší a ostatní ...'!J34</f>
        <v>0</v>
      </c>
      <c r="AX66" s="136">
        <f>'VON - Vedlejší a ostatní ...'!J35</f>
        <v>0</v>
      </c>
      <c r="AY66" s="136">
        <f>'VON - Vedlejší a ostatní ...'!J36</f>
        <v>0</v>
      </c>
      <c r="AZ66" s="136">
        <f>'VON - Vedlejší a ostatní ...'!F33</f>
        <v>0</v>
      </c>
      <c r="BA66" s="136">
        <f>'VON - Vedlejší a ostatní ...'!F34</f>
        <v>0</v>
      </c>
      <c r="BB66" s="136">
        <f>'VON - Vedlejší a ostatní ...'!F35</f>
        <v>0</v>
      </c>
      <c r="BC66" s="136">
        <f>'VON - Vedlejší a ostatní ...'!F36</f>
        <v>0</v>
      </c>
      <c r="BD66" s="138">
        <f>'VON - Vedlejší a ostatní ...'!F37</f>
        <v>0</v>
      </c>
      <c r="BE66" s="7"/>
      <c r="BT66" s="124" t="s">
        <v>22</v>
      </c>
      <c r="BV66" s="124" t="s">
        <v>78</v>
      </c>
      <c r="BW66" s="124" t="s">
        <v>119</v>
      </c>
      <c r="BX66" s="124" t="s">
        <v>5</v>
      </c>
      <c r="CL66" s="124" t="s">
        <v>20</v>
      </c>
      <c r="CM66" s="124" t="s">
        <v>84</v>
      </c>
    </row>
    <row r="67" s="2" customFormat="1" ht="30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5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45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</sheetData>
  <sheetProtection sheet="1" formatColumns="0" formatRows="0" objects="1" scenarios="1" spinCount="100000" saltValue="st3mCwYe4dbPFb6vEOuUzHY2VIH2nhvq5JaBtAOhYYt2NcnONEvADhQrCBk8ZaX+DrkldOqY2q6OjdmxaGO2kA==" hashValue="a5ip3HZwXbg9Vl7Ea89Ex9kXaJbFPWZzdW77SB7LUXVntTShhFzWsi1J1M8cQri/sxiWzuWbMl1GT6jT7ww9JQ==" algorithmName="SHA-512" password="CC35"/>
  <mergeCells count="86">
    <mergeCell ref="C52:G52"/>
    <mergeCell ref="D64:H64"/>
    <mergeCell ref="D55:H55"/>
    <mergeCell ref="D62:H62"/>
    <mergeCell ref="D59:H59"/>
    <mergeCell ref="D60:H60"/>
    <mergeCell ref="E58:I58"/>
    <mergeCell ref="E56:I56"/>
    <mergeCell ref="E57:I57"/>
    <mergeCell ref="E61:I61"/>
    <mergeCell ref="E63:I63"/>
    <mergeCell ref="I52:AF52"/>
    <mergeCell ref="J59:AF59"/>
    <mergeCell ref="J55:AF55"/>
    <mergeCell ref="J62:AF62"/>
    <mergeCell ref="J64:AF64"/>
    <mergeCell ref="J60:AF60"/>
    <mergeCell ref="K57:AF57"/>
    <mergeCell ref="K61:AF61"/>
    <mergeCell ref="K58:AF58"/>
    <mergeCell ref="K63:AF63"/>
    <mergeCell ref="K56:AF56"/>
    <mergeCell ref="L45:AO45"/>
    <mergeCell ref="D65:H65"/>
    <mergeCell ref="J65:AF65"/>
    <mergeCell ref="D66:H66"/>
    <mergeCell ref="J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2:AM52"/>
    <mergeCell ref="AG57:AM57"/>
    <mergeCell ref="AG61:AM61"/>
    <mergeCell ref="AG60:AM60"/>
    <mergeCell ref="AG59:AM59"/>
    <mergeCell ref="AG62:AM62"/>
    <mergeCell ref="AG55:AM55"/>
    <mergeCell ref="AG56:AM56"/>
    <mergeCell ref="AG64:AM64"/>
    <mergeCell ref="AG58:AM58"/>
    <mergeCell ref="AG63:AM63"/>
    <mergeCell ref="AM50:AP50"/>
    <mergeCell ref="AM47:AN47"/>
    <mergeCell ref="AM49:AP49"/>
    <mergeCell ref="AN63:AP63"/>
    <mergeCell ref="AN64:AP64"/>
    <mergeCell ref="AN57:AP57"/>
    <mergeCell ref="AN52:AP52"/>
    <mergeCell ref="AN61:AP61"/>
    <mergeCell ref="AN60:AP60"/>
    <mergeCell ref="AN55:AP55"/>
    <mergeCell ref="AN59:AP59"/>
    <mergeCell ref="AN56:AP56"/>
    <mergeCell ref="AN62:AP62"/>
    <mergeCell ref="AN58:AP58"/>
    <mergeCell ref="AS49:AT51"/>
    <mergeCell ref="AN65:AP65"/>
    <mergeCell ref="AG65:AM65"/>
    <mergeCell ref="AN66:AP66"/>
    <mergeCell ref="AG66:AM66"/>
    <mergeCell ref="AN54:AP54"/>
  </mergeCells>
  <hyperlinks>
    <hyperlink ref="A56" location="'SO 010.1 - Příprava území...'!C2" display="/"/>
    <hyperlink ref="A57" location="'SO 010.2.1 - Příprava úze...'!C2" display="/"/>
    <hyperlink ref="A58" location="'SO 010.3 - Příprava území...'!C2" display="/"/>
    <hyperlink ref="A59" location="'SO 101 - Nová bezmotorová...'!C2" display="/"/>
    <hyperlink ref="A61" location="'SO 180.1 - Dopravně inžen...'!C2" display="/"/>
    <hyperlink ref="A63" location="'SO 190.1 - Stálé dopravní...'!C2" display="/"/>
    <hyperlink ref="A64" location="'SO 201 - Přesun vázacích ...'!C2" display="/"/>
    <hyperlink ref="A65" location="'SO 810 - Náhradní výsadba '!C2" display="/"/>
    <hyperlink ref="A6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121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1117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19</v>
      </c>
      <c r="E11" s="39"/>
      <c r="F11" s="134" t="s">
        <v>20</v>
      </c>
      <c r="G11" s="39"/>
      <c r="H11" s="39"/>
      <c r="I11" s="143" t="s">
        <v>21</v>
      </c>
      <c r="J11" s="134" t="s">
        <v>20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23</v>
      </c>
      <c r="E12" s="39"/>
      <c r="F12" s="134" t="s">
        <v>24</v>
      </c>
      <c r="G12" s="39"/>
      <c r="H12" s="39"/>
      <c r="I12" s="143" t="s">
        <v>25</v>
      </c>
      <c r="J12" s="147" t="str">
        <f>'Rekapitulace stavby'!AN8</f>
        <v>15. 8. 2024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29</v>
      </c>
      <c r="E14" s="39"/>
      <c r="F14" s="39"/>
      <c r="G14" s="39"/>
      <c r="H14" s="39"/>
      <c r="I14" s="143" t="s">
        <v>30</v>
      </c>
      <c r="J14" s="134" t="s">
        <v>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31</v>
      </c>
      <c r="F15" s="39"/>
      <c r="G15" s="39"/>
      <c r="H15" s="39"/>
      <c r="I15" s="143" t="s">
        <v>32</v>
      </c>
      <c r="J15" s="134" t="s">
        <v>20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33</v>
      </c>
      <c r="E17" s="39"/>
      <c r="F17" s="39"/>
      <c r="G17" s="39"/>
      <c r="H17" s="39"/>
      <c r="I17" s="143" t="s">
        <v>30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32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35</v>
      </c>
      <c r="E20" s="39"/>
      <c r="F20" s="39"/>
      <c r="G20" s="39"/>
      <c r="H20" s="39"/>
      <c r="I20" s="143" t="s">
        <v>30</v>
      </c>
      <c r="J20" s="134" t="s">
        <v>20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36</v>
      </c>
      <c r="F21" s="39"/>
      <c r="G21" s="39"/>
      <c r="H21" s="39"/>
      <c r="I21" s="143" t="s">
        <v>32</v>
      </c>
      <c r="J21" s="134" t="s">
        <v>20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38</v>
      </c>
      <c r="E23" s="39"/>
      <c r="F23" s="39"/>
      <c r="G23" s="39"/>
      <c r="H23" s="39"/>
      <c r="I23" s="143" t="s">
        <v>30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32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40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20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46</v>
      </c>
      <c r="E33" s="143" t="s">
        <v>47</v>
      </c>
      <c r="F33" s="157">
        <f>ROUND((SUM(BE85:BE138)),  2)</f>
        <v>0</v>
      </c>
      <c r="G33" s="39"/>
      <c r="H33" s="39"/>
      <c r="I33" s="158">
        <v>0.20999999999999999</v>
      </c>
      <c r="J33" s="157">
        <f>ROUND(((SUM(BE85:BE138))*I33),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48</v>
      </c>
      <c r="F34" s="157">
        <f>ROUND((SUM(BF85:BF138)),  2)</f>
        <v>0</v>
      </c>
      <c r="G34" s="39"/>
      <c r="H34" s="39"/>
      <c r="I34" s="158">
        <v>0.12</v>
      </c>
      <c r="J34" s="157">
        <f>ROUND(((SUM(BF85:BF138))*I34),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49</v>
      </c>
      <c r="F35" s="157">
        <f>ROUND((SUM(BG85:BG138)),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50</v>
      </c>
      <c r="F36" s="157">
        <f>ROUND((SUM(BH85:BH138)),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51</v>
      </c>
      <c r="F37" s="157">
        <f>ROUND((SUM(BI85:BI138)),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125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Úprava bezmotorové komunikace A2 a A26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121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23</v>
      </c>
      <c r="D52" s="41"/>
      <c r="E52" s="41"/>
      <c r="F52" s="28" t="str">
        <f>F12</f>
        <v>k. ú. Libeň [730891]</v>
      </c>
      <c r="G52" s="41"/>
      <c r="H52" s="41"/>
      <c r="I52" s="33" t="s">
        <v>25</v>
      </c>
      <c r="J52" s="73" t="str">
        <f>IF(J12="","",J12)</f>
        <v>15. 8. 2024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29</v>
      </c>
      <c r="D54" s="41"/>
      <c r="E54" s="41"/>
      <c r="F54" s="28" t="str">
        <f>E15</f>
        <v>Městská část Praha 8</v>
      </c>
      <c r="G54" s="41"/>
      <c r="H54" s="41"/>
      <c r="I54" s="33" t="s">
        <v>35</v>
      </c>
      <c r="J54" s="37" t="str">
        <f>E21</f>
        <v>Atelier PROMIKA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33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126</v>
      </c>
      <c r="D57" s="172"/>
      <c r="E57" s="172"/>
      <c r="F57" s="172"/>
      <c r="G57" s="172"/>
      <c r="H57" s="172"/>
      <c r="I57" s="172"/>
      <c r="J57" s="173" t="s">
        <v>127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74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128</v>
      </c>
    </row>
    <row r="60" s="9" customFormat="1" ht="24.96" customHeight="1">
      <c r="A60" s="9"/>
      <c r="B60" s="175"/>
      <c r="C60" s="176"/>
      <c r="D60" s="177" t="s">
        <v>512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811</v>
      </c>
      <c r="E61" s="183"/>
      <c r="F61" s="183"/>
      <c r="G61" s="183"/>
      <c r="H61" s="183"/>
      <c r="I61" s="183"/>
      <c r="J61" s="184">
        <f>J87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812</v>
      </c>
      <c r="E62" s="183"/>
      <c r="F62" s="183"/>
      <c r="G62" s="183"/>
      <c r="H62" s="183"/>
      <c r="I62" s="183"/>
      <c r="J62" s="184">
        <f>J115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513</v>
      </c>
      <c r="E63" s="183"/>
      <c r="F63" s="183"/>
      <c r="G63" s="183"/>
      <c r="H63" s="183"/>
      <c r="I63" s="183"/>
      <c r="J63" s="184">
        <f>J124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1118</v>
      </c>
      <c r="E64" s="183"/>
      <c r="F64" s="183"/>
      <c r="G64" s="183"/>
      <c r="H64" s="183"/>
      <c r="I64" s="183"/>
      <c r="J64" s="184">
        <f>J129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1119</v>
      </c>
      <c r="E65" s="183"/>
      <c r="F65" s="183"/>
      <c r="G65" s="183"/>
      <c r="H65" s="183"/>
      <c r="I65" s="183"/>
      <c r="J65" s="184">
        <f>J134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132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Úprava bezmotorové komunikace A2 a A26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121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VON - Vedlejší a ostatní náklady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23</v>
      </c>
      <c r="D79" s="41"/>
      <c r="E79" s="41"/>
      <c r="F79" s="28" t="str">
        <f>F12</f>
        <v>k. ú. Libeň [730891]</v>
      </c>
      <c r="G79" s="41"/>
      <c r="H79" s="41"/>
      <c r="I79" s="33" t="s">
        <v>25</v>
      </c>
      <c r="J79" s="73" t="str">
        <f>IF(J12="","",J12)</f>
        <v>15. 8. 2024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29</v>
      </c>
      <c r="D81" s="41"/>
      <c r="E81" s="41"/>
      <c r="F81" s="28" t="str">
        <f>E15</f>
        <v>Městská část Praha 8</v>
      </c>
      <c r="G81" s="41"/>
      <c r="H81" s="41"/>
      <c r="I81" s="33" t="s">
        <v>35</v>
      </c>
      <c r="J81" s="37" t="str">
        <f>E21</f>
        <v>Atelier PROMIKA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33</v>
      </c>
      <c r="D82" s="41"/>
      <c r="E82" s="41"/>
      <c r="F82" s="28" t="str">
        <f>IF(E18="","",E18)</f>
        <v>Vyplň údaj</v>
      </c>
      <c r="G82" s="41"/>
      <c r="H82" s="41"/>
      <c r="I82" s="33" t="s">
        <v>38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133</v>
      </c>
      <c r="D84" s="189" t="s">
        <v>61</v>
      </c>
      <c r="E84" s="189" t="s">
        <v>57</v>
      </c>
      <c r="F84" s="189" t="s">
        <v>58</v>
      </c>
      <c r="G84" s="189" t="s">
        <v>134</v>
      </c>
      <c r="H84" s="189" t="s">
        <v>135</v>
      </c>
      <c r="I84" s="189" t="s">
        <v>136</v>
      </c>
      <c r="J84" s="189" t="s">
        <v>127</v>
      </c>
      <c r="K84" s="190" t="s">
        <v>137</v>
      </c>
      <c r="L84" s="191"/>
      <c r="M84" s="93" t="s">
        <v>20</v>
      </c>
      <c r="N84" s="94" t="s">
        <v>46</v>
      </c>
      <c r="O84" s="94" t="s">
        <v>138</v>
      </c>
      <c r="P84" s="94" t="s">
        <v>139</v>
      </c>
      <c r="Q84" s="94" t="s">
        <v>140</v>
      </c>
      <c r="R84" s="94" t="s">
        <v>141</v>
      </c>
      <c r="S84" s="94" t="s">
        <v>142</v>
      </c>
      <c r="T84" s="95" t="s">
        <v>143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144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</f>
        <v>0</v>
      </c>
      <c r="Q85" s="97"/>
      <c r="R85" s="194">
        <f>R86</f>
        <v>0</v>
      </c>
      <c r="S85" s="97"/>
      <c r="T85" s="195">
        <f>T86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75</v>
      </c>
      <c r="AU85" s="18" t="s">
        <v>128</v>
      </c>
      <c r="BK85" s="196">
        <f>BK86</f>
        <v>0</v>
      </c>
    </row>
    <row r="86" s="12" customFormat="1" ht="25.92" customHeight="1">
      <c r="A86" s="12"/>
      <c r="B86" s="197"/>
      <c r="C86" s="198"/>
      <c r="D86" s="199" t="s">
        <v>75</v>
      </c>
      <c r="E86" s="200" t="s">
        <v>791</v>
      </c>
      <c r="F86" s="200" t="s">
        <v>792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P87+P115+P124+P129+P134</f>
        <v>0</v>
      </c>
      <c r="Q86" s="205"/>
      <c r="R86" s="206">
        <f>R87+R115+R124+R129+R134</f>
        <v>0</v>
      </c>
      <c r="S86" s="205"/>
      <c r="T86" s="207">
        <f>T87+T115+T124+T129+T134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187</v>
      </c>
      <c r="AT86" s="209" t="s">
        <v>75</v>
      </c>
      <c r="AU86" s="209" t="s">
        <v>76</v>
      </c>
      <c r="AY86" s="208" t="s">
        <v>147</v>
      </c>
      <c r="BK86" s="210">
        <f>BK87+BK115+BK124+BK129+BK134</f>
        <v>0</v>
      </c>
    </row>
    <row r="87" s="12" customFormat="1" ht="22.8" customHeight="1">
      <c r="A87" s="12"/>
      <c r="B87" s="197"/>
      <c r="C87" s="198"/>
      <c r="D87" s="199" t="s">
        <v>75</v>
      </c>
      <c r="E87" s="211" t="s">
        <v>813</v>
      </c>
      <c r="F87" s="211" t="s">
        <v>814</v>
      </c>
      <c r="G87" s="198"/>
      <c r="H87" s="198"/>
      <c r="I87" s="201"/>
      <c r="J87" s="212">
        <f>BK87</f>
        <v>0</v>
      </c>
      <c r="K87" s="198"/>
      <c r="L87" s="203"/>
      <c r="M87" s="204"/>
      <c r="N87" s="205"/>
      <c r="O87" s="205"/>
      <c r="P87" s="206">
        <f>SUM(P88:P114)</f>
        <v>0</v>
      </c>
      <c r="Q87" s="205"/>
      <c r="R87" s="206">
        <f>SUM(R88:R114)</f>
        <v>0</v>
      </c>
      <c r="S87" s="205"/>
      <c r="T87" s="207">
        <f>SUM(T88:T114)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187</v>
      </c>
      <c r="AT87" s="209" t="s">
        <v>75</v>
      </c>
      <c r="AU87" s="209" t="s">
        <v>22</v>
      </c>
      <c r="AY87" s="208" t="s">
        <v>147</v>
      </c>
      <c r="BK87" s="210">
        <f>SUM(BK88:BK114)</f>
        <v>0</v>
      </c>
    </row>
    <row r="88" s="2" customFormat="1" ht="16.5" customHeight="1">
      <c r="A88" s="39"/>
      <c r="B88" s="40"/>
      <c r="C88" s="213" t="s">
        <v>22</v>
      </c>
      <c r="D88" s="213" t="s">
        <v>150</v>
      </c>
      <c r="E88" s="214" t="s">
        <v>1120</v>
      </c>
      <c r="F88" s="215" t="s">
        <v>1121</v>
      </c>
      <c r="G88" s="216" t="s">
        <v>798</v>
      </c>
      <c r="H88" s="217">
        <v>1</v>
      </c>
      <c r="I88" s="218"/>
      <c r="J88" s="219">
        <f>ROUND(I88*H88,2)</f>
        <v>0</v>
      </c>
      <c r="K88" s="215" t="s">
        <v>154</v>
      </c>
      <c r="L88" s="45"/>
      <c r="M88" s="220" t="s">
        <v>20</v>
      </c>
      <c r="N88" s="221" t="s">
        <v>47</v>
      </c>
      <c r="O88" s="85"/>
      <c r="P88" s="222">
        <f>O88*H88</f>
        <v>0</v>
      </c>
      <c r="Q88" s="222">
        <v>0</v>
      </c>
      <c r="R88" s="222">
        <f>Q88*H88</f>
        <v>0</v>
      </c>
      <c r="S88" s="222">
        <v>0</v>
      </c>
      <c r="T88" s="223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4" t="s">
        <v>799</v>
      </c>
      <c r="AT88" s="224" t="s">
        <v>150</v>
      </c>
      <c r="AU88" s="224" t="s">
        <v>84</v>
      </c>
      <c r="AY88" s="18" t="s">
        <v>147</v>
      </c>
      <c r="BE88" s="225">
        <f>IF(N88="základní",J88,0)</f>
        <v>0</v>
      </c>
      <c r="BF88" s="225">
        <f>IF(N88="snížená",J88,0)</f>
        <v>0</v>
      </c>
      <c r="BG88" s="225">
        <f>IF(N88="zákl. přenesená",J88,0)</f>
        <v>0</v>
      </c>
      <c r="BH88" s="225">
        <f>IF(N88="sníž. přenesená",J88,0)</f>
        <v>0</v>
      </c>
      <c r="BI88" s="225">
        <f>IF(N88="nulová",J88,0)</f>
        <v>0</v>
      </c>
      <c r="BJ88" s="18" t="s">
        <v>22</v>
      </c>
      <c r="BK88" s="225">
        <f>ROUND(I88*H88,2)</f>
        <v>0</v>
      </c>
      <c r="BL88" s="18" t="s">
        <v>799</v>
      </c>
      <c r="BM88" s="224" t="s">
        <v>1122</v>
      </c>
    </row>
    <row r="89" s="2" customFormat="1">
      <c r="A89" s="39"/>
      <c r="B89" s="40"/>
      <c r="C89" s="41"/>
      <c r="D89" s="226" t="s">
        <v>157</v>
      </c>
      <c r="E89" s="41"/>
      <c r="F89" s="227" t="s">
        <v>1121</v>
      </c>
      <c r="G89" s="41"/>
      <c r="H89" s="41"/>
      <c r="I89" s="228"/>
      <c r="J89" s="41"/>
      <c r="K89" s="41"/>
      <c r="L89" s="45"/>
      <c r="M89" s="229"/>
      <c r="N89" s="230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157</v>
      </c>
      <c r="AU89" s="18" t="s">
        <v>84</v>
      </c>
    </row>
    <row r="90" s="2" customFormat="1">
      <c r="A90" s="39"/>
      <c r="B90" s="40"/>
      <c r="C90" s="41"/>
      <c r="D90" s="231" t="s">
        <v>159</v>
      </c>
      <c r="E90" s="41"/>
      <c r="F90" s="232" t="s">
        <v>1123</v>
      </c>
      <c r="G90" s="41"/>
      <c r="H90" s="41"/>
      <c r="I90" s="228"/>
      <c r="J90" s="41"/>
      <c r="K90" s="41"/>
      <c r="L90" s="45"/>
      <c r="M90" s="229"/>
      <c r="N90" s="23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159</v>
      </c>
      <c r="AU90" s="18" t="s">
        <v>84</v>
      </c>
    </row>
    <row r="91" s="2" customFormat="1">
      <c r="A91" s="39"/>
      <c r="B91" s="40"/>
      <c r="C91" s="41"/>
      <c r="D91" s="226" t="s">
        <v>179</v>
      </c>
      <c r="E91" s="41"/>
      <c r="F91" s="254" t="s">
        <v>1124</v>
      </c>
      <c r="G91" s="41"/>
      <c r="H91" s="41"/>
      <c r="I91" s="228"/>
      <c r="J91" s="41"/>
      <c r="K91" s="41"/>
      <c r="L91" s="45"/>
      <c r="M91" s="229"/>
      <c r="N91" s="23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 ht="16.5" customHeight="1">
      <c r="A92" s="39"/>
      <c r="B92" s="40"/>
      <c r="C92" s="213" t="s">
        <v>84</v>
      </c>
      <c r="D92" s="213" t="s">
        <v>150</v>
      </c>
      <c r="E92" s="214" t="s">
        <v>1125</v>
      </c>
      <c r="F92" s="215" t="s">
        <v>1126</v>
      </c>
      <c r="G92" s="216" t="s">
        <v>798</v>
      </c>
      <c r="H92" s="217">
        <v>1</v>
      </c>
      <c r="I92" s="218"/>
      <c r="J92" s="219">
        <f>ROUND(I92*H92,2)</f>
        <v>0</v>
      </c>
      <c r="K92" s="215" t="s">
        <v>154</v>
      </c>
      <c r="L92" s="45"/>
      <c r="M92" s="220" t="s">
        <v>20</v>
      </c>
      <c r="N92" s="221" t="s">
        <v>47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799</v>
      </c>
      <c r="AT92" s="224" t="s">
        <v>150</v>
      </c>
      <c r="AU92" s="224" t="s">
        <v>84</v>
      </c>
      <c r="AY92" s="18" t="s">
        <v>147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22</v>
      </c>
      <c r="BK92" s="225">
        <f>ROUND(I92*H92,2)</f>
        <v>0</v>
      </c>
      <c r="BL92" s="18" t="s">
        <v>799</v>
      </c>
      <c r="BM92" s="224" t="s">
        <v>1127</v>
      </c>
    </row>
    <row r="93" s="2" customFormat="1">
      <c r="A93" s="39"/>
      <c r="B93" s="40"/>
      <c r="C93" s="41"/>
      <c r="D93" s="226" t="s">
        <v>157</v>
      </c>
      <c r="E93" s="41"/>
      <c r="F93" s="227" t="s">
        <v>1126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157</v>
      </c>
      <c r="AU93" s="18" t="s">
        <v>84</v>
      </c>
    </row>
    <row r="94" s="2" customFormat="1">
      <c r="A94" s="39"/>
      <c r="B94" s="40"/>
      <c r="C94" s="41"/>
      <c r="D94" s="231" t="s">
        <v>159</v>
      </c>
      <c r="E94" s="41"/>
      <c r="F94" s="232" t="s">
        <v>1128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159</v>
      </c>
      <c r="AU94" s="18" t="s">
        <v>84</v>
      </c>
    </row>
    <row r="95" s="2" customFormat="1">
      <c r="A95" s="39"/>
      <c r="B95" s="40"/>
      <c r="C95" s="41"/>
      <c r="D95" s="226" t="s">
        <v>179</v>
      </c>
      <c r="E95" s="41"/>
      <c r="F95" s="254" t="s">
        <v>1129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84</v>
      </c>
    </row>
    <row r="96" s="2" customFormat="1" ht="16.5" customHeight="1">
      <c r="A96" s="39"/>
      <c r="B96" s="40"/>
      <c r="C96" s="213" t="s">
        <v>173</v>
      </c>
      <c r="D96" s="213" t="s">
        <v>150</v>
      </c>
      <c r="E96" s="214" t="s">
        <v>1130</v>
      </c>
      <c r="F96" s="215" t="s">
        <v>1131</v>
      </c>
      <c r="G96" s="216" t="s">
        <v>1132</v>
      </c>
      <c r="H96" s="217">
        <v>24</v>
      </c>
      <c r="I96" s="218"/>
      <c r="J96" s="219">
        <f>ROUND(I96*H96,2)</f>
        <v>0</v>
      </c>
      <c r="K96" s="215" t="s">
        <v>154</v>
      </c>
      <c r="L96" s="45"/>
      <c r="M96" s="220" t="s">
        <v>20</v>
      </c>
      <c r="N96" s="221" t="s">
        <v>47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799</v>
      </c>
      <c r="AT96" s="224" t="s">
        <v>150</v>
      </c>
      <c r="AU96" s="224" t="s">
        <v>84</v>
      </c>
      <c r="AY96" s="18" t="s">
        <v>147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22</v>
      </c>
      <c r="BK96" s="225">
        <f>ROUND(I96*H96,2)</f>
        <v>0</v>
      </c>
      <c r="BL96" s="18" t="s">
        <v>799</v>
      </c>
      <c r="BM96" s="224" t="s">
        <v>1133</v>
      </c>
    </row>
    <row r="97" s="2" customFormat="1">
      <c r="A97" s="39"/>
      <c r="B97" s="40"/>
      <c r="C97" s="41"/>
      <c r="D97" s="226" t="s">
        <v>157</v>
      </c>
      <c r="E97" s="41"/>
      <c r="F97" s="227" t="s">
        <v>1131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157</v>
      </c>
      <c r="AU97" s="18" t="s">
        <v>84</v>
      </c>
    </row>
    <row r="98" s="2" customFormat="1">
      <c r="A98" s="39"/>
      <c r="B98" s="40"/>
      <c r="C98" s="41"/>
      <c r="D98" s="231" t="s">
        <v>159</v>
      </c>
      <c r="E98" s="41"/>
      <c r="F98" s="232" t="s">
        <v>1134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159</v>
      </c>
      <c r="AU98" s="18" t="s">
        <v>84</v>
      </c>
    </row>
    <row r="99" s="2" customFormat="1">
      <c r="A99" s="39"/>
      <c r="B99" s="40"/>
      <c r="C99" s="41"/>
      <c r="D99" s="226" t="s">
        <v>179</v>
      </c>
      <c r="E99" s="41"/>
      <c r="F99" s="254" t="s">
        <v>1135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 ht="16.5" customHeight="1">
      <c r="A100" s="39"/>
      <c r="B100" s="40"/>
      <c r="C100" s="213" t="s">
        <v>155</v>
      </c>
      <c r="D100" s="213" t="s">
        <v>150</v>
      </c>
      <c r="E100" s="214" t="s">
        <v>1136</v>
      </c>
      <c r="F100" s="215" t="s">
        <v>1137</v>
      </c>
      <c r="G100" s="216" t="s">
        <v>798</v>
      </c>
      <c r="H100" s="217">
        <v>1</v>
      </c>
      <c r="I100" s="218"/>
      <c r="J100" s="219">
        <f>ROUND(I100*H100,2)</f>
        <v>0</v>
      </c>
      <c r="K100" s="215" t="s">
        <v>154</v>
      </c>
      <c r="L100" s="45"/>
      <c r="M100" s="220" t="s">
        <v>20</v>
      </c>
      <c r="N100" s="221" t="s">
        <v>47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799</v>
      </c>
      <c r="AT100" s="224" t="s">
        <v>150</v>
      </c>
      <c r="AU100" s="224" t="s">
        <v>84</v>
      </c>
      <c r="AY100" s="18" t="s">
        <v>147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22</v>
      </c>
      <c r="BK100" s="225">
        <f>ROUND(I100*H100,2)</f>
        <v>0</v>
      </c>
      <c r="BL100" s="18" t="s">
        <v>799</v>
      </c>
      <c r="BM100" s="224" t="s">
        <v>1138</v>
      </c>
    </row>
    <row r="101" s="2" customFormat="1">
      <c r="A101" s="39"/>
      <c r="B101" s="40"/>
      <c r="C101" s="41"/>
      <c r="D101" s="226" t="s">
        <v>157</v>
      </c>
      <c r="E101" s="41"/>
      <c r="F101" s="227" t="s">
        <v>1137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157</v>
      </c>
      <c r="AU101" s="18" t="s">
        <v>84</v>
      </c>
    </row>
    <row r="102" s="2" customFormat="1">
      <c r="A102" s="39"/>
      <c r="B102" s="40"/>
      <c r="C102" s="41"/>
      <c r="D102" s="231" t="s">
        <v>159</v>
      </c>
      <c r="E102" s="41"/>
      <c r="F102" s="232" t="s">
        <v>1139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159</v>
      </c>
      <c r="AU102" s="18" t="s">
        <v>84</v>
      </c>
    </row>
    <row r="103" s="2" customFormat="1">
      <c r="A103" s="39"/>
      <c r="B103" s="40"/>
      <c r="C103" s="41"/>
      <c r="D103" s="226" t="s">
        <v>179</v>
      </c>
      <c r="E103" s="41"/>
      <c r="F103" s="254" t="s">
        <v>1140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 ht="16.5" customHeight="1">
      <c r="A104" s="39"/>
      <c r="B104" s="40"/>
      <c r="C104" s="213" t="s">
        <v>187</v>
      </c>
      <c r="D104" s="213" t="s">
        <v>150</v>
      </c>
      <c r="E104" s="214" t="s">
        <v>1141</v>
      </c>
      <c r="F104" s="215" t="s">
        <v>1142</v>
      </c>
      <c r="G104" s="216" t="s">
        <v>798</v>
      </c>
      <c r="H104" s="217">
        <v>1</v>
      </c>
      <c r="I104" s="218"/>
      <c r="J104" s="219">
        <f>ROUND(I104*H104,2)</f>
        <v>0</v>
      </c>
      <c r="K104" s="215" t="s">
        <v>154</v>
      </c>
      <c r="L104" s="45"/>
      <c r="M104" s="220" t="s">
        <v>20</v>
      </c>
      <c r="N104" s="221" t="s">
        <v>47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799</v>
      </c>
      <c r="AT104" s="224" t="s">
        <v>150</v>
      </c>
      <c r="AU104" s="224" t="s">
        <v>84</v>
      </c>
      <c r="AY104" s="18" t="s">
        <v>147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22</v>
      </c>
      <c r="BK104" s="225">
        <f>ROUND(I104*H104,2)</f>
        <v>0</v>
      </c>
      <c r="BL104" s="18" t="s">
        <v>799</v>
      </c>
      <c r="BM104" s="224" t="s">
        <v>1143</v>
      </c>
    </row>
    <row r="105" s="2" customFormat="1">
      <c r="A105" s="39"/>
      <c r="B105" s="40"/>
      <c r="C105" s="41"/>
      <c r="D105" s="226" t="s">
        <v>157</v>
      </c>
      <c r="E105" s="41"/>
      <c r="F105" s="227" t="s">
        <v>1142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>
      <c r="A106" s="39"/>
      <c r="B106" s="40"/>
      <c r="C106" s="41"/>
      <c r="D106" s="231" t="s">
        <v>159</v>
      </c>
      <c r="E106" s="41"/>
      <c r="F106" s="232" t="s">
        <v>1144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159</v>
      </c>
      <c r="AU106" s="18" t="s">
        <v>84</v>
      </c>
    </row>
    <row r="107" s="2" customFormat="1">
      <c r="A107" s="39"/>
      <c r="B107" s="40"/>
      <c r="C107" s="41"/>
      <c r="D107" s="226" t="s">
        <v>179</v>
      </c>
      <c r="E107" s="41"/>
      <c r="F107" s="254" t="s">
        <v>1145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 ht="16.5" customHeight="1">
      <c r="A108" s="39"/>
      <c r="B108" s="40"/>
      <c r="C108" s="213" t="s">
        <v>234</v>
      </c>
      <c r="D108" s="213" t="s">
        <v>150</v>
      </c>
      <c r="E108" s="214" t="s">
        <v>1146</v>
      </c>
      <c r="F108" s="215" t="s">
        <v>1147</v>
      </c>
      <c r="G108" s="216" t="s">
        <v>798</v>
      </c>
      <c r="H108" s="217">
        <v>1</v>
      </c>
      <c r="I108" s="218"/>
      <c r="J108" s="219">
        <f>ROUND(I108*H108,2)</f>
        <v>0</v>
      </c>
      <c r="K108" s="215" t="s">
        <v>154</v>
      </c>
      <c r="L108" s="45"/>
      <c r="M108" s="220" t="s">
        <v>20</v>
      </c>
      <c r="N108" s="221" t="s">
        <v>47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799</v>
      </c>
      <c r="AT108" s="224" t="s">
        <v>150</v>
      </c>
      <c r="AU108" s="224" t="s">
        <v>84</v>
      </c>
      <c r="AY108" s="18" t="s">
        <v>147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22</v>
      </c>
      <c r="BK108" s="225">
        <f>ROUND(I108*H108,2)</f>
        <v>0</v>
      </c>
      <c r="BL108" s="18" t="s">
        <v>799</v>
      </c>
      <c r="BM108" s="224" t="s">
        <v>1148</v>
      </c>
    </row>
    <row r="109" s="2" customFormat="1">
      <c r="A109" s="39"/>
      <c r="B109" s="40"/>
      <c r="C109" s="41"/>
      <c r="D109" s="226" t="s">
        <v>157</v>
      </c>
      <c r="E109" s="41"/>
      <c r="F109" s="227" t="s">
        <v>1147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157</v>
      </c>
      <c r="AU109" s="18" t="s">
        <v>84</v>
      </c>
    </row>
    <row r="110" s="2" customFormat="1">
      <c r="A110" s="39"/>
      <c r="B110" s="40"/>
      <c r="C110" s="41"/>
      <c r="D110" s="231" t="s">
        <v>159</v>
      </c>
      <c r="E110" s="41"/>
      <c r="F110" s="232" t="s">
        <v>1149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159</v>
      </c>
      <c r="AU110" s="18" t="s">
        <v>84</v>
      </c>
    </row>
    <row r="111" s="2" customFormat="1" ht="16.5" customHeight="1">
      <c r="A111" s="39"/>
      <c r="B111" s="40"/>
      <c r="C111" s="213" t="s">
        <v>241</v>
      </c>
      <c r="D111" s="213" t="s">
        <v>150</v>
      </c>
      <c r="E111" s="214" t="s">
        <v>1150</v>
      </c>
      <c r="F111" s="215" t="s">
        <v>1151</v>
      </c>
      <c r="G111" s="216" t="s">
        <v>798</v>
      </c>
      <c r="H111" s="217">
        <v>1</v>
      </c>
      <c r="I111" s="218"/>
      <c r="J111" s="219">
        <f>ROUND(I111*H111,2)</f>
        <v>0</v>
      </c>
      <c r="K111" s="215" t="s">
        <v>154</v>
      </c>
      <c r="L111" s="45"/>
      <c r="M111" s="220" t="s">
        <v>20</v>
      </c>
      <c r="N111" s="221" t="s">
        <v>47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799</v>
      </c>
      <c r="AT111" s="224" t="s">
        <v>150</v>
      </c>
      <c r="AU111" s="224" t="s">
        <v>84</v>
      </c>
      <c r="AY111" s="18" t="s">
        <v>147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22</v>
      </c>
      <c r="BK111" s="225">
        <f>ROUND(I111*H111,2)</f>
        <v>0</v>
      </c>
      <c r="BL111" s="18" t="s">
        <v>799</v>
      </c>
      <c r="BM111" s="224" t="s">
        <v>1152</v>
      </c>
    </row>
    <row r="112" s="2" customFormat="1">
      <c r="A112" s="39"/>
      <c r="B112" s="40"/>
      <c r="C112" s="41"/>
      <c r="D112" s="226" t="s">
        <v>157</v>
      </c>
      <c r="E112" s="41"/>
      <c r="F112" s="227" t="s">
        <v>1151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2" customFormat="1">
      <c r="A113" s="39"/>
      <c r="B113" s="40"/>
      <c r="C113" s="41"/>
      <c r="D113" s="231" t="s">
        <v>159</v>
      </c>
      <c r="E113" s="41"/>
      <c r="F113" s="232" t="s">
        <v>1153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159</v>
      </c>
      <c r="AU113" s="18" t="s">
        <v>84</v>
      </c>
    </row>
    <row r="114" s="2" customFormat="1">
      <c r="A114" s="39"/>
      <c r="B114" s="40"/>
      <c r="C114" s="41"/>
      <c r="D114" s="226" t="s">
        <v>179</v>
      </c>
      <c r="E114" s="41"/>
      <c r="F114" s="254" t="s">
        <v>1154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12" customFormat="1" ht="22.8" customHeight="1">
      <c r="A115" s="12"/>
      <c r="B115" s="197"/>
      <c r="C115" s="198"/>
      <c r="D115" s="199" t="s">
        <v>75</v>
      </c>
      <c r="E115" s="211" t="s">
        <v>820</v>
      </c>
      <c r="F115" s="211" t="s">
        <v>821</v>
      </c>
      <c r="G115" s="198"/>
      <c r="H115" s="198"/>
      <c r="I115" s="201"/>
      <c r="J115" s="212">
        <f>BK115</f>
        <v>0</v>
      </c>
      <c r="K115" s="198"/>
      <c r="L115" s="203"/>
      <c r="M115" s="204"/>
      <c r="N115" s="205"/>
      <c r="O115" s="205"/>
      <c r="P115" s="206">
        <f>SUM(P116:P123)</f>
        <v>0</v>
      </c>
      <c r="Q115" s="205"/>
      <c r="R115" s="206">
        <f>SUM(R116:R123)</f>
        <v>0</v>
      </c>
      <c r="S115" s="205"/>
      <c r="T115" s="207">
        <f>SUM(T116:T123)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187</v>
      </c>
      <c r="AT115" s="209" t="s">
        <v>75</v>
      </c>
      <c r="AU115" s="209" t="s">
        <v>22</v>
      </c>
      <c r="AY115" s="208" t="s">
        <v>147</v>
      </c>
      <c r="BK115" s="210">
        <f>SUM(BK116:BK123)</f>
        <v>0</v>
      </c>
    </row>
    <row r="116" s="2" customFormat="1" ht="16.5" customHeight="1">
      <c r="A116" s="39"/>
      <c r="B116" s="40"/>
      <c r="C116" s="213" t="s">
        <v>248</v>
      </c>
      <c r="D116" s="213" t="s">
        <v>150</v>
      </c>
      <c r="E116" s="214" t="s">
        <v>1155</v>
      </c>
      <c r="F116" s="215" t="s">
        <v>821</v>
      </c>
      <c r="G116" s="216" t="s">
        <v>798</v>
      </c>
      <c r="H116" s="217">
        <v>1</v>
      </c>
      <c r="I116" s="218"/>
      <c r="J116" s="219">
        <f>ROUND(I116*H116,2)</f>
        <v>0</v>
      </c>
      <c r="K116" s="215" t="s">
        <v>154</v>
      </c>
      <c r="L116" s="45"/>
      <c r="M116" s="220" t="s">
        <v>20</v>
      </c>
      <c r="N116" s="221" t="s">
        <v>47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799</v>
      </c>
      <c r="AT116" s="224" t="s">
        <v>150</v>
      </c>
      <c r="AU116" s="224" t="s">
        <v>84</v>
      </c>
      <c r="AY116" s="18" t="s">
        <v>147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22</v>
      </c>
      <c r="BK116" s="225">
        <f>ROUND(I116*H116,2)</f>
        <v>0</v>
      </c>
      <c r="BL116" s="18" t="s">
        <v>799</v>
      </c>
      <c r="BM116" s="224" t="s">
        <v>1156</v>
      </c>
    </row>
    <row r="117" s="2" customFormat="1">
      <c r="A117" s="39"/>
      <c r="B117" s="40"/>
      <c r="C117" s="41"/>
      <c r="D117" s="226" t="s">
        <v>157</v>
      </c>
      <c r="E117" s="41"/>
      <c r="F117" s="227" t="s">
        <v>821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84</v>
      </c>
    </row>
    <row r="118" s="2" customFormat="1">
      <c r="A118" s="39"/>
      <c r="B118" s="40"/>
      <c r="C118" s="41"/>
      <c r="D118" s="231" t="s">
        <v>159</v>
      </c>
      <c r="E118" s="41"/>
      <c r="F118" s="232" t="s">
        <v>1157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159</v>
      </c>
      <c r="AU118" s="18" t="s">
        <v>84</v>
      </c>
    </row>
    <row r="119" s="2" customFormat="1">
      <c r="A119" s="39"/>
      <c r="B119" s="40"/>
      <c r="C119" s="41"/>
      <c r="D119" s="226" t="s">
        <v>179</v>
      </c>
      <c r="E119" s="41"/>
      <c r="F119" s="254" t="s">
        <v>1158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 ht="16.5" customHeight="1">
      <c r="A120" s="39"/>
      <c r="B120" s="40"/>
      <c r="C120" s="213" t="s">
        <v>148</v>
      </c>
      <c r="D120" s="213" t="s">
        <v>150</v>
      </c>
      <c r="E120" s="214" t="s">
        <v>1159</v>
      </c>
      <c r="F120" s="215" t="s">
        <v>1160</v>
      </c>
      <c r="G120" s="216" t="s">
        <v>798</v>
      </c>
      <c r="H120" s="217">
        <v>1</v>
      </c>
      <c r="I120" s="218"/>
      <c r="J120" s="219">
        <f>ROUND(I120*H120,2)</f>
        <v>0</v>
      </c>
      <c r="K120" s="215" t="s">
        <v>154</v>
      </c>
      <c r="L120" s="45"/>
      <c r="M120" s="220" t="s">
        <v>20</v>
      </c>
      <c r="N120" s="221" t="s">
        <v>47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799</v>
      </c>
      <c r="AT120" s="224" t="s">
        <v>150</v>
      </c>
      <c r="AU120" s="224" t="s">
        <v>84</v>
      </c>
      <c r="AY120" s="18" t="s">
        <v>147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22</v>
      </c>
      <c r="BK120" s="225">
        <f>ROUND(I120*H120,2)</f>
        <v>0</v>
      </c>
      <c r="BL120" s="18" t="s">
        <v>799</v>
      </c>
      <c r="BM120" s="224" t="s">
        <v>1161</v>
      </c>
    </row>
    <row r="121" s="2" customFormat="1">
      <c r="A121" s="39"/>
      <c r="B121" s="40"/>
      <c r="C121" s="41"/>
      <c r="D121" s="226" t="s">
        <v>157</v>
      </c>
      <c r="E121" s="41"/>
      <c r="F121" s="227" t="s">
        <v>1160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157</v>
      </c>
      <c r="AU121" s="18" t="s">
        <v>84</v>
      </c>
    </row>
    <row r="122" s="2" customFormat="1">
      <c r="A122" s="39"/>
      <c r="B122" s="40"/>
      <c r="C122" s="41"/>
      <c r="D122" s="231" t="s">
        <v>159</v>
      </c>
      <c r="E122" s="41"/>
      <c r="F122" s="232" t="s">
        <v>1162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159</v>
      </c>
      <c r="AU122" s="18" t="s">
        <v>84</v>
      </c>
    </row>
    <row r="123" s="2" customFormat="1">
      <c r="A123" s="39"/>
      <c r="B123" s="40"/>
      <c r="C123" s="41"/>
      <c r="D123" s="226" t="s">
        <v>179</v>
      </c>
      <c r="E123" s="41"/>
      <c r="F123" s="254" t="s">
        <v>1163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179</v>
      </c>
      <c r="AU123" s="18" t="s">
        <v>84</v>
      </c>
    </row>
    <row r="124" s="12" customFormat="1" ht="22.8" customHeight="1">
      <c r="A124" s="12"/>
      <c r="B124" s="197"/>
      <c r="C124" s="198"/>
      <c r="D124" s="199" t="s">
        <v>75</v>
      </c>
      <c r="E124" s="211" t="s">
        <v>793</v>
      </c>
      <c r="F124" s="211" t="s">
        <v>794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SUM(P125:P128)</f>
        <v>0</v>
      </c>
      <c r="Q124" s="205"/>
      <c r="R124" s="206">
        <f>SUM(R125:R128)</f>
        <v>0</v>
      </c>
      <c r="S124" s="205"/>
      <c r="T124" s="207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187</v>
      </c>
      <c r="AT124" s="209" t="s">
        <v>75</v>
      </c>
      <c r="AU124" s="209" t="s">
        <v>22</v>
      </c>
      <c r="AY124" s="208" t="s">
        <v>147</v>
      </c>
      <c r="BK124" s="210">
        <f>SUM(BK125:BK128)</f>
        <v>0</v>
      </c>
    </row>
    <row r="125" s="2" customFormat="1" ht="16.5" customHeight="1">
      <c r="A125" s="39"/>
      <c r="B125" s="40"/>
      <c r="C125" s="213" t="s">
        <v>27</v>
      </c>
      <c r="D125" s="213" t="s">
        <v>150</v>
      </c>
      <c r="E125" s="214" t="s">
        <v>1164</v>
      </c>
      <c r="F125" s="215" t="s">
        <v>1165</v>
      </c>
      <c r="G125" s="216" t="s">
        <v>798</v>
      </c>
      <c r="H125" s="217">
        <v>1</v>
      </c>
      <c r="I125" s="218"/>
      <c r="J125" s="219">
        <f>ROUND(I125*H125,2)</f>
        <v>0</v>
      </c>
      <c r="K125" s="215" t="s">
        <v>154</v>
      </c>
      <c r="L125" s="45"/>
      <c r="M125" s="220" t="s">
        <v>20</v>
      </c>
      <c r="N125" s="221" t="s">
        <v>47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799</v>
      </c>
      <c r="AT125" s="224" t="s">
        <v>150</v>
      </c>
      <c r="AU125" s="224" t="s">
        <v>84</v>
      </c>
      <c r="AY125" s="18" t="s">
        <v>147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22</v>
      </c>
      <c r="BK125" s="225">
        <f>ROUND(I125*H125,2)</f>
        <v>0</v>
      </c>
      <c r="BL125" s="18" t="s">
        <v>799</v>
      </c>
      <c r="BM125" s="224" t="s">
        <v>1166</v>
      </c>
    </row>
    <row r="126" s="2" customFormat="1">
      <c r="A126" s="39"/>
      <c r="B126" s="40"/>
      <c r="C126" s="41"/>
      <c r="D126" s="226" t="s">
        <v>157</v>
      </c>
      <c r="E126" s="41"/>
      <c r="F126" s="227" t="s">
        <v>1165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157</v>
      </c>
      <c r="AU126" s="18" t="s">
        <v>84</v>
      </c>
    </row>
    <row r="127" s="2" customFormat="1">
      <c r="A127" s="39"/>
      <c r="B127" s="40"/>
      <c r="C127" s="41"/>
      <c r="D127" s="231" t="s">
        <v>159</v>
      </c>
      <c r="E127" s="41"/>
      <c r="F127" s="232" t="s">
        <v>1167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159</v>
      </c>
      <c r="AU127" s="18" t="s">
        <v>84</v>
      </c>
    </row>
    <row r="128" s="2" customFormat="1">
      <c r="A128" s="39"/>
      <c r="B128" s="40"/>
      <c r="C128" s="41"/>
      <c r="D128" s="226" t="s">
        <v>179</v>
      </c>
      <c r="E128" s="41"/>
      <c r="F128" s="254" t="s">
        <v>1168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12" customFormat="1" ht="22.8" customHeight="1">
      <c r="A129" s="12"/>
      <c r="B129" s="197"/>
      <c r="C129" s="198"/>
      <c r="D129" s="199" t="s">
        <v>75</v>
      </c>
      <c r="E129" s="211" t="s">
        <v>1169</v>
      </c>
      <c r="F129" s="211" t="s">
        <v>1170</v>
      </c>
      <c r="G129" s="198"/>
      <c r="H129" s="198"/>
      <c r="I129" s="201"/>
      <c r="J129" s="212">
        <f>BK129</f>
        <v>0</v>
      </c>
      <c r="K129" s="198"/>
      <c r="L129" s="203"/>
      <c r="M129" s="204"/>
      <c r="N129" s="205"/>
      <c r="O129" s="205"/>
      <c r="P129" s="206">
        <f>SUM(P130:P133)</f>
        <v>0</v>
      </c>
      <c r="Q129" s="205"/>
      <c r="R129" s="206">
        <f>SUM(R130:R133)</f>
        <v>0</v>
      </c>
      <c r="S129" s="205"/>
      <c r="T129" s="207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8" t="s">
        <v>187</v>
      </c>
      <c r="AT129" s="209" t="s">
        <v>75</v>
      </c>
      <c r="AU129" s="209" t="s">
        <v>22</v>
      </c>
      <c r="AY129" s="208" t="s">
        <v>147</v>
      </c>
      <c r="BK129" s="210">
        <f>SUM(BK130:BK133)</f>
        <v>0</v>
      </c>
    </row>
    <row r="130" s="2" customFormat="1" ht="16.5" customHeight="1">
      <c r="A130" s="39"/>
      <c r="B130" s="40"/>
      <c r="C130" s="213" t="s">
        <v>268</v>
      </c>
      <c r="D130" s="213" t="s">
        <v>150</v>
      </c>
      <c r="E130" s="214" t="s">
        <v>1171</v>
      </c>
      <c r="F130" s="215" t="s">
        <v>1170</v>
      </c>
      <c r="G130" s="216" t="s">
        <v>798</v>
      </c>
      <c r="H130" s="217">
        <v>1</v>
      </c>
      <c r="I130" s="218"/>
      <c r="J130" s="219">
        <f>ROUND(I130*H130,2)</f>
        <v>0</v>
      </c>
      <c r="K130" s="215" t="s">
        <v>154</v>
      </c>
      <c r="L130" s="45"/>
      <c r="M130" s="220" t="s">
        <v>20</v>
      </c>
      <c r="N130" s="221" t="s">
        <v>47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799</v>
      </c>
      <c r="AT130" s="224" t="s">
        <v>150</v>
      </c>
      <c r="AU130" s="224" t="s">
        <v>84</v>
      </c>
      <c r="AY130" s="18" t="s">
        <v>147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22</v>
      </c>
      <c r="BK130" s="225">
        <f>ROUND(I130*H130,2)</f>
        <v>0</v>
      </c>
      <c r="BL130" s="18" t="s">
        <v>799</v>
      </c>
      <c r="BM130" s="224" t="s">
        <v>1172</v>
      </c>
    </row>
    <row r="131" s="2" customFormat="1">
      <c r="A131" s="39"/>
      <c r="B131" s="40"/>
      <c r="C131" s="41"/>
      <c r="D131" s="226" t="s">
        <v>157</v>
      </c>
      <c r="E131" s="41"/>
      <c r="F131" s="227" t="s">
        <v>1170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157</v>
      </c>
      <c r="AU131" s="18" t="s">
        <v>84</v>
      </c>
    </row>
    <row r="132" s="2" customFormat="1">
      <c r="A132" s="39"/>
      <c r="B132" s="40"/>
      <c r="C132" s="41"/>
      <c r="D132" s="231" t="s">
        <v>159</v>
      </c>
      <c r="E132" s="41"/>
      <c r="F132" s="232" t="s">
        <v>1173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159</v>
      </c>
      <c r="AU132" s="18" t="s">
        <v>84</v>
      </c>
    </row>
    <row r="133" s="2" customFormat="1">
      <c r="A133" s="39"/>
      <c r="B133" s="40"/>
      <c r="C133" s="41"/>
      <c r="D133" s="226" t="s">
        <v>179</v>
      </c>
      <c r="E133" s="41"/>
      <c r="F133" s="254" t="s">
        <v>1174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12" customFormat="1" ht="22.8" customHeight="1">
      <c r="A134" s="12"/>
      <c r="B134" s="197"/>
      <c r="C134" s="198"/>
      <c r="D134" s="199" t="s">
        <v>75</v>
      </c>
      <c r="E134" s="211" t="s">
        <v>1175</v>
      </c>
      <c r="F134" s="211" t="s">
        <v>1176</v>
      </c>
      <c r="G134" s="198"/>
      <c r="H134" s="198"/>
      <c r="I134" s="201"/>
      <c r="J134" s="212">
        <f>BK134</f>
        <v>0</v>
      </c>
      <c r="K134" s="198"/>
      <c r="L134" s="203"/>
      <c r="M134" s="204"/>
      <c r="N134" s="205"/>
      <c r="O134" s="205"/>
      <c r="P134" s="206">
        <f>SUM(P135:P138)</f>
        <v>0</v>
      </c>
      <c r="Q134" s="205"/>
      <c r="R134" s="206">
        <f>SUM(R135:R138)</f>
        <v>0</v>
      </c>
      <c r="S134" s="205"/>
      <c r="T134" s="207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8" t="s">
        <v>187</v>
      </c>
      <c r="AT134" s="209" t="s">
        <v>75</v>
      </c>
      <c r="AU134" s="209" t="s">
        <v>22</v>
      </c>
      <c r="AY134" s="208" t="s">
        <v>147</v>
      </c>
      <c r="BK134" s="210">
        <f>SUM(BK135:BK138)</f>
        <v>0</v>
      </c>
    </row>
    <row r="135" s="2" customFormat="1" ht="16.5" customHeight="1">
      <c r="A135" s="39"/>
      <c r="B135" s="40"/>
      <c r="C135" s="213" t="s">
        <v>8</v>
      </c>
      <c r="D135" s="213" t="s">
        <v>150</v>
      </c>
      <c r="E135" s="214" t="s">
        <v>1177</v>
      </c>
      <c r="F135" s="215" t="s">
        <v>1176</v>
      </c>
      <c r="G135" s="216" t="s">
        <v>798</v>
      </c>
      <c r="H135" s="217">
        <v>1</v>
      </c>
      <c r="I135" s="218"/>
      <c r="J135" s="219">
        <f>ROUND(I135*H135,2)</f>
        <v>0</v>
      </c>
      <c r="K135" s="215" t="s">
        <v>154</v>
      </c>
      <c r="L135" s="45"/>
      <c r="M135" s="220" t="s">
        <v>20</v>
      </c>
      <c r="N135" s="221" t="s">
        <v>47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799</v>
      </c>
      <c r="AT135" s="224" t="s">
        <v>150</v>
      </c>
      <c r="AU135" s="224" t="s">
        <v>84</v>
      </c>
      <c r="AY135" s="18" t="s">
        <v>147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22</v>
      </c>
      <c r="BK135" s="225">
        <f>ROUND(I135*H135,2)</f>
        <v>0</v>
      </c>
      <c r="BL135" s="18" t="s">
        <v>799</v>
      </c>
      <c r="BM135" s="224" t="s">
        <v>1178</v>
      </c>
    </row>
    <row r="136" s="2" customFormat="1">
      <c r="A136" s="39"/>
      <c r="B136" s="40"/>
      <c r="C136" s="41"/>
      <c r="D136" s="226" t="s">
        <v>157</v>
      </c>
      <c r="E136" s="41"/>
      <c r="F136" s="227" t="s">
        <v>1176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157</v>
      </c>
      <c r="AU136" s="18" t="s">
        <v>84</v>
      </c>
    </row>
    <row r="137" s="2" customFormat="1">
      <c r="A137" s="39"/>
      <c r="B137" s="40"/>
      <c r="C137" s="41"/>
      <c r="D137" s="231" t="s">
        <v>159</v>
      </c>
      <c r="E137" s="41"/>
      <c r="F137" s="232" t="s">
        <v>1179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159</v>
      </c>
      <c r="AU137" s="18" t="s">
        <v>84</v>
      </c>
    </row>
    <row r="138" s="2" customFormat="1">
      <c r="A138" s="39"/>
      <c r="B138" s="40"/>
      <c r="C138" s="41"/>
      <c r="D138" s="226" t="s">
        <v>179</v>
      </c>
      <c r="E138" s="41"/>
      <c r="F138" s="254" t="s">
        <v>1180</v>
      </c>
      <c r="G138" s="41"/>
      <c r="H138" s="41"/>
      <c r="I138" s="228"/>
      <c r="J138" s="41"/>
      <c r="K138" s="41"/>
      <c r="L138" s="45"/>
      <c r="M138" s="258"/>
      <c r="N138" s="259"/>
      <c r="O138" s="260"/>
      <c r="P138" s="260"/>
      <c r="Q138" s="260"/>
      <c r="R138" s="260"/>
      <c r="S138" s="260"/>
      <c r="T138" s="261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84</v>
      </c>
    </row>
    <row r="139" s="2" customFormat="1" ht="6.96" customHeight="1">
      <c r="A139" s="39"/>
      <c r="B139" s="60"/>
      <c r="C139" s="61"/>
      <c r="D139" s="61"/>
      <c r="E139" s="61"/>
      <c r="F139" s="61"/>
      <c r="G139" s="61"/>
      <c r="H139" s="61"/>
      <c r="I139" s="61"/>
      <c r="J139" s="61"/>
      <c r="K139" s="61"/>
      <c r="L139" s="45"/>
      <c r="M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</sheetData>
  <sheetProtection sheet="1" autoFilter="0" formatColumns="0" formatRows="0" objects="1" scenarios="1" spinCount="100000" saltValue="ZyEyeBa3/LgZMg8v/1HErpz63cCQh2YfI/dO2hBdmnC187feKWF+275rOVtGd0vJ7HAGdHeg2/zf6Ltp5/GVrw==" hashValue="h9LGEkRVVaSxHdstb/fWLtwTsypsb+2+35DyeIpgCh+Wy9DRFXyp7zyefpsylbVVWrQey5lGuyw5gVuCPmytNg==" algorithmName="SHA-512" password="CC35"/>
  <autoFilter ref="C84:K13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4_02/011324000"/>
    <hyperlink ref="F94" r:id="rId2" display="https://podminky.urs.cz/item/CS_URS_2024_02/011514000"/>
    <hyperlink ref="F98" r:id="rId3" display="https://podminky.urs.cz/item/CS_URS_2024_02/012002000"/>
    <hyperlink ref="F102" r:id="rId4" display="https://podminky.urs.cz/item/CS_URS_2024_02/012303000"/>
    <hyperlink ref="F106" r:id="rId5" display="https://podminky.urs.cz/item/CS_URS_2024_02/013244000"/>
    <hyperlink ref="F110" r:id="rId6" display="https://podminky.urs.cz/item/CS_URS_2024_02/013254000"/>
    <hyperlink ref="F113" r:id="rId7" display="https://podminky.urs.cz/item/CS_URS_2024_02/013294000"/>
    <hyperlink ref="F118" r:id="rId8" display="https://podminky.urs.cz/item/CS_URS_2024_02/030001000"/>
    <hyperlink ref="F122" r:id="rId9" display="https://podminky.urs.cz/item/CS_URS_2024_02/034503000"/>
    <hyperlink ref="F127" r:id="rId10" display="https://podminky.urs.cz/item/CS_URS_2024_02/041903000"/>
    <hyperlink ref="F132" r:id="rId11" display="https://podminky.urs.cz/item/CS_URS_2024_02/060001000"/>
    <hyperlink ref="F137" r:id="rId12" display="https://podminky.urs.cz/item/CS_URS_2024_02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9"/>
      <c r="C3" s="140"/>
      <c r="D3" s="140"/>
      <c r="E3" s="140"/>
      <c r="F3" s="140"/>
      <c r="G3" s="140"/>
      <c r="H3" s="21"/>
    </row>
    <row r="4" s="1" customFormat="1" ht="24.96" customHeight="1">
      <c r="B4" s="21"/>
      <c r="C4" s="141" t="s">
        <v>1181</v>
      </c>
      <c r="H4" s="21"/>
    </row>
    <row r="5" s="1" customFormat="1" ht="12" customHeight="1">
      <c r="B5" s="21"/>
      <c r="C5" s="273" t="s">
        <v>13</v>
      </c>
      <c r="D5" s="150" t="s">
        <v>14</v>
      </c>
      <c r="E5" s="1"/>
      <c r="F5" s="1"/>
      <c r="H5" s="21"/>
    </row>
    <row r="6" s="1" customFormat="1" ht="36.96" customHeight="1">
      <c r="B6" s="21"/>
      <c r="C6" s="274" t="s">
        <v>16</v>
      </c>
      <c r="D6" s="275" t="s">
        <v>17</v>
      </c>
      <c r="E6" s="1"/>
      <c r="F6" s="1"/>
      <c r="H6" s="21"/>
    </row>
    <row r="7" s="1" customFormat="1" ht="16.5" customHeight="1">
      <c r="B7" s="21"/>
      <c r="C7" s="143" t="s">
        <v>25</v>
      </c>
      <c r="D7" s="147" t="str">
        <f>'Rekapitulace stavby'!AN8</f>
        <v>15. 8. 2024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6"/>
      <c r="B9" s="276"/>
      <c r="C9" s="277" t="s">
        <v>57</v>
      </c>
      <c r="D9" s="278" t="s">
        <v>58</v>
      </c>
      <c r="E9" s="278" t="s">
        <v>134</v>
      </c>
      <c r="F9" s="279" t="s">
        <v>1182</v>
      </c>
      <c r="G9" s="186"/>
      <c r="H9" s="276"/>
    </row>
    <row r="10" s="2" customFormat="1" ht="26.4" customHeight="1">
      <c r="A10" s="39"/>
      <c r="B10" s="45"/>
      <c r="C10" s="280" t="s">
        <v>1183</v>
      </c>
      <c r="D10" s="280" t="s">
        <v>94</v>
      </c>
      <c r="E10" s="39"/>
      <c r="F10" s="39"/>
      <c r="G10" s="39"/>
      <c r="H10" s="45"/>
    </row>
    <row r="11" s="2" customFormat="1" ht="16.8" customHeight="1">
      <c r="A11" s="39"/>
      <c r="B11" s="45"/>
      <c r="C11" s="281" t="s">
        <v>398</v>
      </c>
      <c r="D11" s="282" t="s">
        <v>398</v>
      </c>
      <c r="E11" s="283" t="s">
        <v>20</v>
      </c>
      <c r="F11" s="284">
        <v>117.5</v>
      </c>
      <c r="G11" s="39"/>
      <c r="H11" s="45"/>
    </row>
    <row r="12" s="2" customFormat="1" ht="16.8" customHeight="1">
      <c r="A12" s="39"/>
      <c r="B12" s="45"/>
      <c r="C12" s="285" t="s">
        <v>398</v>
      </c>
      <c r="D12" s="285" t="s">
        <v>399</v>
      </c>
      <c r="E12" s="18" t="s">
        <v>20</v>
      </c>
      <c r="F12" s="286">
        <v>117.5</v>
      </c>
      <c r="G12" s="39"/>
      <c r="H12" s="45"/>
    </row>
    <row r="13" s="2" customFormat="1" ht="16.8" customHeight="1">
      <c r="A13" s="39"/>
      <c r="B13" s="45"/>
      <c r="C13" s="287" t="s">
        <v>1184</v>
      </c>
      <c r="D13" s="39"/>
      <c r="E13" s="39"/>
      <c r="F13" s="39"/>
      <c r="G13" s="39"/>
      <c r="H13" s="45"/>
    </row>
    <row r="14" s="2" customFormat="1" ht="16.8" customHeight="1">
      <c r="A14" s="39"/>
      <c r="B14" s="45"/>
      <c r="C14" s="285" t="s">
        <v>393</v>
      </c>
      <c r="D14" s="285" t="s">
        <v>394</v>
      </c>
      <c r="E14" s="18" t="s">
        <v>153</v>
      </c>
      <c r="F14" s="286">
        <v>167.5</v>
      </c>
      <c r="G14" s="39"/>
      <c r="H14" s="45"/>
    </row>
    <row r="15" s="2" customFormat="1" ht="16.8" customHeight="1">
      <c r="A15" s="39"/>
      <c r="B15" s="45"/>
      <c r="C15" s="281" t="s">
        <v>390</v>
      </c>
      <c r="D15" s="282" t="s">
        <v>390</v>
      </c>
      <c r="E15" s="283" t="s">
        <v>20</v>
      </c>
      <c r="F15" s="284">
        <v>50</v>
      </c>
      <c r="G15" s="39"/>
      <c r="H15" s="45"/>
    </row>
    <row r="16" s="2" customFormat="1" ht="16.8" customHeight="1">
      <c r="A16" s="39"/>
      <c r="B16" s="45"/>
      <c r="C16" s="285" t="s">
        <v>390</v>
      </c>
      <c r="D16" s="285" t="s">
        <v>400</v>
      </c>
      <c r="E16" s="18" t="s">
        <v>20</v>
      </c>
      <c r="F16" s="286">
        <v>50</v>
      </c>
      <c r="G16" s="39"/>
      <c r="H16" s="45"/>
    </row>
    <row r="17" s="2" customFormat="1" ht="16.8" customHeight="1">
      <c r="A17" s="39"/>
      <c r="B17" s="45"/>
      <c r="C17" s="287" t="s">
        <v>1184</v>
      </c>
      <c r="D17" s="39"/>
      <c r="E17" s="39"/>
      <c r="F17" s="39"/>
      <c r="G17" s="39"/>
      <c r="H17" s="45"/>
    </row>
    <row r="18" s="2" customFormat="1" ht="16.8" customHeight="1">
      <c r="A18" s="39"/>
      <c r="B18" s="45"/>
      <c r="C18" s="285" t="s">
        <v>393</v>
      </c>
      <c r="D18" s="285" t="s">
        <v>394</v>
      </c>
      <c r="E18" s="18" t="s">
        <v>153</v>
      </c>
      <c r="F18" s="286">
        <v>167.5</v>
      </c>
      <c r="G18" s="39"/>
      <c r="H18" s="45"/>
    </row>
    <row r="19" s="2" customFormat="1" ht="16.8" customHeight="1">
      <c r="A19" s="39"/>
      <c r="B19" s="45"/>
      <c r="C19" s="281" t="s">
        <v>401</v>
      </c>
      <c r="D19" s="282" t="s">
        <v>401</v>
      </c>
      <c r="E19" s="283" t="s">
        <v>20</v>
      </c>
      <c r="F19" s="284">
        <v>167.5</v>
      </c>
      <c r="G19" s="39"/>
      <c r="H19" s="45"/>
    </row>
    <row r="20" s="2" customFormat="1" ht="16.8" customHeight="1">
      <c r="A20" s="39"/>
      <c r="B20" s="45"/>
      <c r="C20" s="285" t="s">
        <v>401</v>
      </c>
      <c r="D20" s="285" t="s">
        <v>402</v>
      </c>
      <c r="E20" s="18" t="s">
        <v>20</v>
      </c>
      <c r="F20" s="286">
        <v>167.5</v>
      </c>
      <c r="G20" s="39"/>
      <c r="H20" s="45"/>
    </row>
    <row r="21" s="2" customFormat="1" ht="26.4" customHeight="1">
      <c r="A21" s="39"/>
      <c r="B21" s="45"/>
      <c r="C21" s="280" t="s">
        <v>114</v>
      </c>
      <c r="D21" s="280" t="s">
        <v>115</v>
      </c>
      <c r="E21" s="39"/>
      <c r="F21" s="39"/>
      <c r="G21" s="39"/>
      <c r="H21" s="45"/>
    </row>
    <row r="22" s="2" customFormat="1" ht="16.8" customHeight="1">
      <c r="A22" s="39"/>
      <c r="B22" s="45"/>
      <c r="C22" s="281" t="s">
        <v>398</v>
      </c>
      <c r="D22" s="282" t="s">
        <v>398</v>
      </c>
      <c r="E22" s="283" t="s">
        <v>20</v>
      </c>
      <c r="F22" s="284">
        <v>2388</v>
      </c>
      <c r="G22" s="39"/>
      <c r="H22" s="45"/>
    </row>
    <row r="23" s="2" customFormat="1" ht="16.8" customHeight="1">
      <c r="A23" s="39"/>
      <c r="B23" s="45"/>
      <c r="C23" s="281" t="s">
        <v>1110</v>
      </c>
      <c r="D23" s="282" t="s">
        <v>1110</v>
      </c>
      <c r="E23" s="283" t="s">
        <v>20</v>
      </c>
      <c r="F23" s="284">
        <v>1.45</v>
      </c>
      <c r="G23" s="39"/>
      <c r="H23" s="45"/>
    </row>
    <row r="24" s="2" customFormat="1" ht="16.8" customHeight="1">
      <c r="A24" s="39"/>
      <c r="B24" s="45"/>
      <c r="C24" s="285" t="s">
        <v>1110</v>
      </c>
      <c r="D24" s="285" t="s">
        <v>1111</v>
      </c>
      <c r="E24" s="18" t="s">
        <v>20</v>
      </c>
      <c r="F24" s="286">
        <v>1.45</v>
      </c>
      <c r="G24" s="39"/>
      <c r="H24" s="45"/>
    </row>
    <row r="25" s="2" customFormat="1" ht="16.8" customHeight="1">
      <c r="A25" s="39"/>
      <c r="B25" s="45"/>
      <c r="C25" s="281" t="s">
        <v>1011</v>
      </c>
      <c r="D25" s="282" t="s">
        <v>1011</v>
      </c>
      <c r="E25" s="283" t="s">
        <v>20</v>
      </c>
      <c r="F25" s="284">
        <v>8.8580000000000005</v>
      </c>
      <c r="G25" s="39"/>
      <c r="H25" s="45"/>
    </row>
    <row r="26" s="2" customFormat="1" ht="16.8" customHeight="1">
      <c r="A26" s="39"/>
      <c r="B26" s="45"/>
      <c r="C26" s="285" t="s">
        <v>1011</v>
      </c>
      <c r="D26" s="285" t="s">
        <v>1012</v>
      </c>
      <c r="E26" s="18" t="s">
        <v>20</v>
      </c>
      <c r="F26" s="286">
        <v>8.8580000000000005</v>
      </c>
      <c r="G26" s="39"/>
      <c r="H26" s="45"/>
    </row>
    <row r="27" s="2" customFormat="1" ht="16.8" customHeight="1">
      <c r="A27" s="39"/>
      <c r="B27" s="45"/>
      <c r="C27" s="281" t="s">
        <v>1023</v>
      </c>
      <c r="D27" s="282" t="s">
        <v>1023</v>
      </c>
      <c r="E27" s="283" t="s">
        <v>20</v>
      </c>
      <c r="F27" s="284">
        <v>60.219000000000001</v>
      </c>
      <c r="G27" s="39"/>
      <c r="H27" s="45"/>
    </row>
    <row r="28" s="2" customFormat="1" ht="16.8" customHeight="1">
      <c r="A28" s="39"/>
      <c r="B28" s="45"/>
      <c r="C28" s="285" t="s">
        <v>1023</v>
      </c>
      <c r="D28" s="285" t="s">
        <v>1024</v>
      </c>
      <c r="E28" s="18" t="s">
        <v>20</v>
      </c>
      <c r="F28" s="286">
        <v>60.219000000000001</v>
      </c>
      <c r="G28" s="39"/>
      <c r="H28" s="45"/>
    </row>
    <row r="29" s="2" customFormat="1" ht="16.8" customHeight="1">
      <c r="A29" s="39"/>
      <c r="B29" s="45"/>
      <c r="C29" s="281" t="s">
        <v>1185</v>
      </c>
      <c r="D29" s="282" t="s">
        <v>1185</v>
      </c>
      <c r="E29" s="283" t="s">
        <v>20</v>
      </c>
      <c r="F29" s="284">
        <v>5836</v>
      </c>
      <c r="G29" s="39"/>
      <c r="H29" s="45"/>
    </row>
    <row r="30" s="2" customFormat="1" ht="16.8" customHeight="1">
      <c r="A30" s="39"/>
      <c r="B30" s="45"/>
      <c r="C30" s="281" t="s">
        <v>390</v>
      </c>
      <c r="D30" s="282" t="s">
        <v>390</v>
      </c>
      <c r="E30" s="283" t="s">
        <v>20</v>
      </c>
      <c r="F30" s="284">
        <v>19.5</v>
      </c>
      <c r="G30" s="39"/>
      <c r="H30" s="45"/>
    </row>
    <row r="31" s="2" customFormat="1" ht="16.8" customHeight="1">
      <c r="A31" s="39"/>
      <c r="B31" s="45"/>
      <c r="C31" s="281" t="s">
        <v>401</v>
      </c>
      <c r="D31" s="282" t="s">
        <v>401</v>
      </c>
      <c r="E31" s="283" t="s">
        <v>20</v>
      </c>
      <c r="F31" s="284">
        <v>2407.5</v>
      </c>
      <c r="G31" s="39"/>
      <c r="H31" s="45"/>
    </row>
    <row r="32" s="2" customFormat="1" ht="7.44" customHeight="1">
      <c r="A32" s="39"/>
      <c r="B32" s="166"/>
      <c r="C32" s="167"/>
      <c r="D32" s="167"/>
      <c r="E32" s="167"/>
      <c r="F32" s="167"/>
      <c r="G32" s="167"/>
      <c r="H32" s="45"/>
    </row>
    <row r="33" s="2" customFormat="1">
      <c r="A33" s="39"/>
      <c r="B33" s="39"/>
      <c r="C33" s="39"/>
      <c r="D33" s="39"/>
      <c r="E33" s="39"/>
      <c r="F33" s="39"/>
      <c r="G33" s="39"/>
      <c r="H33" s="39"/>
    </row>
  </sheetData>
  <sheetProtection sheet="1" formatColumns="0" formatRows="0" objects="1" scenarios="1" spinCount="100000" saltValue="SvFnfNvkBKMJ1XOqMSrf4NCJG/Hy7wxvGccO2M6n8JE7PRaLybCTlvHSS/PEIb+AXWQEoRX607lRoVdGKEk5Gw==" hashValue="dhgQCgm3HvvOCYn/F1ao1tz6LZcGVPaM5y44W0mvn7FLmNCIdmxWZzWqC9n9bLgDa4AasPZvI0da7iASBFi6/w==" algorithmName="SHA-512" password="CC35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5" customFormat="1" ht="45" customHeight="1">
      <c r="B3" s="292"/>
      <c r="C3" s="293" t="s">
        <v>1186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1187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1188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1189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1190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1191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1192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1193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1194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1195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1196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82</v>
      </c>
      <c r="F18" s="299" t="s">
        <v>1197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1198</v>
      </c>
      <c r="F19" s="299" t="s">
        <v>1199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1200</v>
      </c>
      <c r="F20" s="299" t="s">
        <v>1201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117</v>
      </c>
      <c r="F21" s="299" t="s">
        <v>118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1202</v>
      </c>
      <c r="F22" s="299" t="s">
        <v>1203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88</v>
      </c>
      <c r="F23" s="299" t="s">
        <v>1204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1205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1206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1207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1208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1209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1210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1211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1212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1213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133</v>
      </c>
      <c r="F36" s="299"/>
      <c r="G36" s="299" t="s">
        <v>1214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1215</v>
      </c>
      <c r="F37" s="299"/>
      <c r="G37" s="299" t="s">
        <v>1216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57</v>
      </c>
      <c r="F38" s="299"/>
      <c r="G38" s="299" t="s">
        <v>1217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58</v>
      </c>
      <c r="F39" s="299"/>
      <c r="G39" s="299" t="s">
        <v>1218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134</v>
      </c>
      <c r="F40" s="299"/>
      <c r="G40" s="299" t="s">
        <v>1219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135</v>
      </c>
      <c r="F41" s="299"/>
      <c r="G41" s="299" t="s">
        <v>1220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1221</v>
      </c>
      <c r="F42" s="299"/>
      <c r="G42" s="299" t="s">
        <v>1222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1223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1224</v>
      </c>
      <c r="F44" s="299"/>
      <c r="G44" s="299" t="s">
        <v>1225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137</v>
      </c>
      <c r="F45" s="299"/>
      <c r="G45" s="299" t="s">
        <v>1226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1227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1228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1229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1230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1231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1232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1233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1234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1235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1236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1237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1238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1239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1240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1241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1242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1243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1244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1245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1246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1247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1248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1249</v>
      </c>
      <c r="D76" s="317"/>
      <c r="E76" s="317"/>
      <c r="F76" s="317" t="s">
        <v>1250</v>
      </c>
      <c r="G76" s="318"/>
      <c r="H76" s="317" t="s">
        <v>58</v>
      </c>
      <c r="I76" s="317" t="s">
        <v>61</v>
      </c>
      <c r="J76" s="317" t="s">
        <v>1251</v>
      </c>
      <c r="K76" s="316"/>
    </row>
    <row r="77" s="1" customFormat="1" ht="17.25" customHeight="1">
      <c r="B77" s="314"/>
      <c r="C77" s="319" t="s">
        <v>1252</v>
      </c>
      <c r="D77" s="319"/>
      <c r="E77" s="319"/>
      <c r="F77" s="320" t="s">
        <v>1253</v>
      </c>
      <c r="G77" s="321"/>
      <c r="H77" s="319"/>
      <c r="I77" s="319"/>
      <c r="J77" s="319" t="s">
        <v>1254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57</v>
      </c>
      <c r="D79" s="324"/>
      <c r="E79" s="324"/>
      <c r="F79" s="325" t="s">
        <v>1255</v>
      </c>
      <c r="G79" s="326"/>
      <c r="H79" s="302" t="s">
        <v>1256</v>
      </c>
      <c r="I79" s="302" t="s">
        <v>1257</v>
      </c>
      <c r="J79" s="302">
        <v>20</v>
      </c>
      <c r="K79" s="316"/>
    </row>
    <row r="80" s="1" customFormat="1" ht="15" customHeight="1">
      <c r="B80" s="314"/>
      <c r="C80" s="302" t="s">
        <v>1258</v>
      </c>
      <c r="D80" s="302"/>
      <c r="E80" s="302"/>
      <c r="F80" s="325" t="s">
        <v>1255</v>
      </c>
      <c r="G80" s="326"/>
      <c r="H80" s="302" t="s">
        <v>1259</v>
      </c>
      <c r="I80" s="302" t="s">
        <v>1257</v>
      </c>
      <c r="J80" s="302">
        <v>120</v>
      </c>
      <c r="K80" s="316"/>
    </row>
    <row r="81" s="1" customFormat="1" ht="15" customHeight="1">
      <c r="B81" s="327"/>
      <c r="C81" s="302" t="s">
        <v>1260</v>
      </c>
      <c r="D81" s="302"/>
      <c r="E81" s="302"/>
      <c r="F81" s="325" t="s">
        <v>1261</v>
      </c>
      <c r="G81" s="326"/>
      <c r="H81" s="302" t="s">
        <v>1262</v>
      </c>
      <c r="I81" s="302" t="s">
        <v>1257</v>
      </c>
      <c r="J81" s="302">
        <v>50</v>
      </c>
      <c r="K81" s="316"/>
    </row>
    <row r="82" s="1" customFormat="1" ht="15" customHeight="1">
      <c r="B82" s="327"/>
      <c r="C82" s="302" t="s">
        <v>1263</v>
      </c>
      <c r="D82" s="302"/>
      <c r="E82" s="302"/>
      <c r="F82" s="325" t="s">
        <v>1255</v>
      </c>
      <c r="G82" s="326"/>
      <c r="H82" s="302" t="s">
        <v>1264</v>
      </c>
      <c r="I82" s="302" t="s">
        <v>1265</v>
      </c>
      <c r="J82" s="302"/>
      <c r="K82" s="316"/>
    </row>
    <row r="83" s="1" customFormat="1" ht="15" customHeight="1">
      <c r="B83" s="327"/>
      <c r="C83" s="328" t="s">
        <v>1266</v>
      </c>
      <c r="D83" s="328"/>
      <c r="E83" s="328"/>
      <c r="F83" s="329" t="s">
        <v>1261</v>
      </c>
      <c r="G83" s="328"/>
      <c r="H83" s="328" t="s">
        <v>1267</v>
      </c>
      <c r="I83" s="328" t="s">
        <v>1257</v>
      </c>
      <c r="J83" s="328">
        <v>15</v>
      </c>
      <c r="K83" s="316"/>
    </row>
    <row r="84" s="1" customFormat="1" ht="15" customHeight="1">
      <c r="B84" s="327"/>
      <c r="C84" s="328" t="s">
        <v>1268</v>
      </c>
      <c r="D84" s="328"/>
      <c r="E84" s="328"/>
      <c r="F84" s="329" t="s">
        <v>1261</v>
      </c>
      <c r="G84" s="328"/>
      <c r="H84" s="328" t="s">
        <v>1269</v>
      </c>
      <c r="I84" s="328" t="s">
        <v>1257</v>
      </c>
      <c r="J84" s="328">
        <v>15</v>
      </c>
      <c r="K84" s="316"/>
    </row>
    <row r="85" s="1" customFormat="1" ht="15" customHeight="1">
      <c r="B85" s="327"/>
      <c r="C85" s="328" t="s">
        <v>1270</v>
      </c>
      <c r="D85" s="328"/>
      <c r="E85" s="328"/>
      <c r="F85" s="329" t="s">
        <v>1261</v>
      </c>
      <c r="G85" s="328"/>
      <c r="H85" s="328" t="s">
        <v>1271</v>
      </c>
      <c r="I85" s="328" t="s">
        <v>1257</v>
      </c>
      <c r="J85" s="328">
        <v>20</v>
      </c>
      <c r="K85" s="316"/>
    </row>
    <row r="86" s="1" customFormat="1" ht="15" customHeight="1">
      <c r="B86" s="327"/>
      <c r="C86" s="328" t="s">
        <v>1272</v>
      </c>
      <c r="D86" s="328"/>
      <c r="E86" s="328"/>
      <c r="F86" s="329" t="s">
        <v>1261</v>
      </c>
      <c r="G86" s="328"/>
      <c r="H86" s="328" t="s">
        <v>1273</v>
      </c>
      <c r="I86" s="328" t="s">
        <v>1257</v>
      </c>
      <c r="J86" s="328">
        <v>20</v>
      </c>
      <c r="K86" s="316"/>
    </row>
    <row r="87" s="1" customFormat="1" ht="15" customHeight="1">
      <c r="B87" s="327"/>
      <c r="C87" s="302" t="s">
        <v>1274</v>
      </c>
      <c r="D87" s="302"/>
      <c r="E87" s="302"/>
      <c r="F87" s="325" t="s">
        <v>1261</v>
      </c>
      <c r="G87" s="326"/>
      <c r="H87" s="302" t="s">
        <v>1275</v>
      </c>
      <c r="I87" s="302" t="s">
        <v>1257</v>
      </c>
      <c r="J87" s="302">
        <v>50</v>
      </c>
      <c r="K87" s="316"/>
    </row>
    <row r="88" s="1" customFormat="1" ht="15" customHeight="1">
      <c r="B88" s="327"/>
      <c r="C88" s="302" t="s">
        <v>1276</v>
      </c>
      <c r="D88" s="302"/>
      <c r="E88" s="302"/>
      <c r="F88" s="325" t="s">
        <v>1261</v>
      </c>
      <c r="G88" s="326"/>
      <c r="H88" s="302" t="s">
        <v>1277</v>
      </c>
      <c r="I88" s="302" t="s">
        <v>1257</v>
      </c>
      <c r="J88" s="302">
        <v>20</v>
      </c>
      <c r="K88" s="316"/>
    </row>
    <row r="89" s="1" customFormat="1" ht="15" customHeight="1">
      <c r="B89" s="327"/>
      <c r="C89" s="302" t="s">
        <v>1278</v>
      </c>
      <c r="D89" s="302"/>
      <c r="E89" s="302"/>
      <c r="F89" s="325" t="s">
        <v>1261</v>
      </c>
      <c r="G89" s="326"/>
      <c r="H89" s="302" t="s">
        <v>1279</v>
      </c>
      <c r="I89" s="302" t="s">
        <v>1257</v>
      </c>
      <c r="J89" s="302">
        <v>20</v>
      </c>
      <c r="K89" s="316"/>
    </row>
    <row r="90" s="1" customFormat="1" ht="15" customHeight="1">
      <c r="B90" s="327"/>
      <c r="C90" s="302" t="s">
        <v>1280</v>
      </c>
      <c r="D90" s="302"/>
      <c r="E90" s="302"/>
      <c r="F90" s="325" t="s">
        <v>1261</v>
      </c>
      <c r="G90" s="326"/>
      <c r="H90" s="302" t="s">
        <v>1281</v>
      </c>
      <c r="I90" s="302" t="s">
        <v>1257</v>
      </c>
      <c r="J90" s="302">
        <v>50</v>
      </c>
      <c r="K90" s="316"/>
    </row>
    <row r="91" s="1" customFormat="1" ht="15" customHeight="1">
      <c r="B91" s="327"/>
      <c r="C91" s="302" t="s">
        <v>1282</v>
      </c>
      <c r="D91" s="302"/>
      <c r="E91" s="302"/>
      <c r="F91" s="325" t="s">
        <v>1261</v>
      </c>
      <c r="G91" s="326"/>
      <c r="H91" s="302" t="s">
        <v>1282</v>
      </c>
      <c r="I91" s="302" t="s">
        <v>1257</v>
      </c>
      <c r="J91" s="302">
        <v>50</v>
      </c>
      <c r="K91" s="316"/>
    </row>
    <row r="92" s="1" customFormat="1" ht="15" customHeight="1">
      <c r="B92" s="327"/>
      <c r="C92" s="302" t="s">
        <v>1283</v>
      </c>
      <c r="D92" s="302"/>
      <c r="E92" s="302"/>
      <c r="F92" s="325" t="s">
        <v>1261</v>
      </c>
      <c r="G92" s="326"/>
      <c r="H92" s="302" t="s">
        <v>1284</v>
      </c>
      <c r="I92" s="302" t="s">
        <v>1257</v>
      </c>
      <c r="J92" s="302">
        <v>255</v>
      </c>
      <c r="K92" s="316"/>
    </row>
    <row r="93" s="1" customFormat="1" ht="15" customHeight="1">
      <c r="B93" s="327"/>
      <c r="C93" s="302" t="s">
        <v>1285</v>
      </c>
      <c r="D93" s="302"/>
      <c r="E93" s="302"/>
      <c r="F93" s="325" t="s">
        <v>1255</v>
      </c>
      <c r="G93" s="326"/>
      <c r="H93" s="302" t="s">
        <v>1286</v>
      </c>
      <c r="I93" s="302" t="s">
        <v>1287</v>
      </c>
      <c r="J93" s="302"/>
      <c r="K93" s="316"/>
    </row>
    <row r="94" s="1" customFormat="1" ht="15" customHeight="1">
      <c r="B94" s="327"/>
      <c r="C94" s="302" t="s">
        <v>1288</v>
      </c>
      <c r="D94" s="302"/>
      <c r="E94" s="302"/>
      <c r="F94" s="325" t="s">
        <v>1255</v>
      </c>
      <c r="G94" s="326"/>
      <c r="H94" s="302" t="s">
        <v>1289</v>
      </c>
      <c r="I94" s="302" t="s">
        <v>1290</v>
      </c>
      <c r="J94" s="302"/>
      <c r="K94" s="316"/>
    </row>
    <row r="95" s="1" customFormat="1" ht="15" customHeight="1">
      <c r="B95" s="327"/>
      <c r="C95" s="302" t="s">
        <v>1291</v>
      </c>
      <c r="D95" s="302"/>
      <c r="E95" s="302"/>
      <c r="F95" s="325" t="s">
        <v>1255</v>
      </c>
      <c r="G95" s="326"/>
      <c r="H95" s="302" t="s">
        <v>1291</v>
      </c>
      <c r="I95" s="302" t="s">
        <v>1290</v>
      </c>
      <c r="J95" s="302"/>
      <c r="K95" s="316"/>
    </row>
    <row r="96" s="1" customFormat="1" ht="15" customHeight="1">
      <c r="B96" s="327"/>
      <c r="C96" s="302" t="s">
        <v>42</v>
      </c>
      <c r="D96" s="302"/>
      <c r="E96" s="302"/>
      <c r="F96" s="325" t="s">
        <v>1255</v>
      </c>
      <c r="G96" s="326"/>
      <c r="H96" s="302" t="s">
        <v>1292</v>
      </c>
      <c r="I96" s="302" t="s">
        <v>1290</v>
      </c>
      <c r="J96" s="302"/>
      <c r="K96" s="316"/>
    </row>
    <row r="97" s="1" customFormat="1" ht="15" customHeight="1">
      <c r="B97" s="327"/>
      <c r="C97" s="302" t="s">
        <v>52</v>
      </c>
      <c r="D97" s="302"/>
      <c r="E97" s="302"/>
      <c r="F97" s="325" t="s">
        <v>1255</v>
      </c>
      <c r="G97" s="326"/>
      <c r="H97" s="302" t="s">
        <v>1293</v>
      </c>
      <c r="I97" s="302" t="s">
        <v>1290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1294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1249</v>
      </c>
      <c r="D103" s="317"/>
      <c r="E103" s="317"/>
      <c r="F103" s="317" t="s">
        <v>1250</v>
      </c>
      <c r="G103" s="318"/>
      <c r="H103" s="317" t="s">
        <v>58</v>
      </c>
      <c r="I103" s="317" t="s">
        <v>61</v>
      </c>
      <c r="J103" s="317" t="s">
        <v>1251</v>
      </c>
      <c r="K103" s="316"/>
    </row>
    <row r="104" s="1" customFormat="1" ht="17.25" customHeight="1">
      <c r="B104" s="314"/>
      <c r="C104" s="319" t="s">
        <v>1252</v>
      </c>
      <c r="D104" s="319"/>
      <c r="E104" s="319"/>
      <c r="F104" s="320" t="s">
        <v>1253</v>
      </c>
      <c r="G104" s="321"/>
      <c r="H104" s="319"/>
      <c r="I104" s="319"/>
      <c r="J104" s="319" t="s">
        <v>1254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57</v>
      </c>
      <c r="D106" s="324"/>
      <c r="E106" s="324"/>
      <c r="F106" s="325" t="s">
        <v>1255</v>
      </c>
      <c r="G106" s="302"/>
      <c r="H106" s="302" t="s">
        <v>1295</v>
      </c>
      <c r="I106" s="302" t="s">
        <v>1257</v>
      </c>
      <c r="J106" s="302">
        <v>20</v>
      </c>
      <c r="K106" s="316"/>
    </row>
    <row r="107" s="1" customFormat="1" ht="15" customHeight="1">
      <c r="B107" s="314"/>
      <c r="C107" s="302" t="s">
        <v>1258</v>
      </c>
      <c r="D107" s="302"/>
      <c r="E107" s="302"/>
      <c r="F107" s="325" t="s">
        <v>1255</v>
      </c>
      <c r="G107" s="302"/>
      <c r="H107" s="302" t="s">
        <v>1295</v>
      </c>
      <c r="I107" s="302" t="s">
        <v>1257</v>
      </c>
      <c r="J107" s="302">
        <v>120</v>
      </c>
      <c r="K107" s="316"/>
    </row>
    <row r="108" s="1" customFormat="1" ht="15" customHeight="1">
      <c r="B108" s="327"/>
      <c r="C108" s="302" t="s">
        <v>1260</v>
      </c>
      <c r="D108" s="302"/>
      <c r="E108" s="302"/>
      <c r="F108" s="325" t="s">
        <v>1261</v>
      </c>
      <c r="G108" s="302"/>
      <c r="H108" s="302" t="s">
        <v>1295</v>
      </c>
      <c r="I108" s="302" t="s">
        <v>1257</v>
      </c>
      <c r="J108" s="302">
        <v>50</v>
      </c>
      <c r="K108" s="316"/>
    </row>
    <row r="109" s="1" customFormat="1" ht="15" customHeight="1">
      <c r="B109" s="327"/>
      <c r="C109" s="302" t="s">
        <v>1263</v>
      </c>
      <c r="D109" s="302"/>
      <c r="E109" s="302"/>
      <c r="F109" s="325" t="s">
        <v>1255</v>
      </c>
      <c r="G109" s="302"/>
      <c r="H109" s="302" t="s">
        <v>1295</v>
      </c>
      <c r="I109" s="302" t="s">
        <v>1265</v>
      </c>
      <c r="J109" s="302"/>
      <c r="K109" s="316"/>
    </row>
    <row r="110" s="1" customFormat="1" ht="15" customHeight="1">
      <c r="B110" s="327"/>
      <c r="C110" s="302" t="s">
        <v>1274</v>
      </c>
      <c r="D110" s="302"/>
      <c r="E110" s="302"/>
      <c r="F110" s="325" t="s">
        <v>1261</v>
      </c>
      <c r="G110" s="302"/>
      <c r="H110" s="302" t="s">
        <v>1295</v>
      </c>
      <c r="I110" s="302" t="s">
        <v>1257</v>
      </c>
      <c r="J110" s="302">
        <v>50</v>
      </c>
      <c r="K110" s="316"/>
    </row>
    <row r="111" s="1" customFormat="1" ht="15" customHeight="1">
      <c r="B111" s="327"/>
      <c r="C111" s="302" t="s">
        <v>1282</v>
      </c>
      <c r="D111" s="302"/>
      <c r="E111" s="302"/>
      <c r="F111" s="325" t="s">
        <v>1261</v>
      </c>
      <c r="G111" s="302"/>
      <c r="H111" s="302" t="s">
        <v>1295</v>
      </c>
      <c r="I111" s="302" t="s">
        <v>1257</v>
      </c>
      <c r="J111" s="302">
        <v>50</v>
      </c>
      <c r="K111" s="316"/>
    </row>
    <row r="112" s="1" customFormat="1" ht="15" customHeight="1">
      <c r="B112" s="327"/>
      <c r="C112" s="302" t="s">
        <v>1280</v>
      </c>
      <c r="D112" s="302"/>
      <c r="E112" s="302"/>
      <c r="F112" s="325" t="s">
        <v>1261</v>
      </c>
      <c r="G112" s="302"/>
      <c r="H112" s="302" t="s">
        <v>1295</v>
      </c>
      <c r="I112" s="302" t="s">
        <v>1257</v>
      </c>
      <c r="J112" s="302">
        <v>50</v>
      </c>
      <c r="K112" s="316"/>
    </row>
    <row r="113" s="1" customFormat="1" ht="15" customHeight="1">
      <c r="B113" s="327"/>
      <c r="C113" s="302" t="s">
        <v>57</v>
      </c>
      <c r="D113" s="302"/>
      <c r="E113" s="302"/>
      <c r="F113" s="325" t="s">
        <v>1255</v>
      </c>
      <c r="G113" s="302"/>
      <c r="H113" s="302" t="s">
        <v>1296</v>
      </c>
      <c r="I113" s="302" t="s">
        <v>1257</v>
      </c>
      <c r="J113" s="302">
        <v>20</v>
      </c>
      <c r="K113" s="316"/>
    </row>
    <row r="114" s="1" customFormat="1" ht="15" customHeight="1">
      <c r="B114" s="327"/>
      <c r="C114" s="302" t="s">
        <v>1297</v>
      </c>
      <c r="D114" s="302"/>
      <c r="E114" s="302"/>
      <c r="F114" s="325" t="s">
        <v>1255</v>
      </c>
      <c r="G114" s="302"/>
      <c r="H114" s="302" t="s">
        <v>1298</v>
      </c>
      <c r="I114" s="302" t="s">
        <v>1257</v>
      </c>
      <c r="J114" s="302">
        <v>120</v>
      </c>
      <c r="K114" s="316"/>
    </row>
    <row r="115" s="1" customFormat="1" ht="15" customHeight="1">
      <c r="B115" s="327"/>
      <c r="C115" s="302" t="s">
        <v>42</v>
      </c>
      <c r="D115" s="302"/>
      <c r="E115" s="302"/>
      <c r="F115" s="325" t="s">
        <v>1255</v>
      </c>
      <c r="G115" s="302"/>
      <c r="H115" s="302" t="s">
        <v>1299</v>
      </c>
      <c r="I115" s="302" t="s">
        <v>1290</v>
      </c>
      <c r="J115" s="302"/>
      <c r="K115" s="316"/>
    </row>
    <row r="116" s="1" customFormat="1" ht="15" customHeight="1">
      <c r="B116" s="327"/>
      <c r="C116" s="302" t="s">
        <v>52</v>
      </c>
      <c r="D116" s="302"/>
      <c r="E116" s="302"/>
      <c r="F116" s="325" t="s">
        <v>1255</v>
      </c>
      <c r="G116" s="302"/>
      <c r="H116" s="302" t="s">
        <v>1300</v>
      </c>
      <c r="I116" s="302" t="s">
        <v>1290</v>
      </c>
      <c r="J116" s="302"/>
      <c r="K116" s="316"/>
    </row>
    <row r="117" s="1" customFormat="1" ht="15" customHeight="1">
      <c r="B117" s="327"/>
      <c r="C117" s="302" t="s">
        <v>61</v>
      </c>
      <c r="D117" s="302"/>
      <c r="E117" s="302"/>
      <c r="F117" s="325" t="s">
        <v>1255</v>
      </c>
      <c r="G117" s="302"/>
      <c r="H117" s="302" t="s">
        <v>1301</v>
      </c>
      <c r="I117" s="302" t="s">
        <v>1302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1303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1249</v>
      </c>
      <c r="D123" s="317"/>
      <c r="E123" s="317"/>
      <c r="F123" s="317" t="s">
        <v>1250</v>
      </c>
      <c r="G123" s="318"/>
      <c r="H123" s="317" t="s">
        <v>58</v>
      </c>
      <c r="I123" s="317" t="s">
        <v>61</v>
      </c>
      <c r="J123" s="317" t="s">
        <v>1251</v>
      </c>
      <c r="K123" s="346"/>
    </row>
    <row r="124" s="1" customFormat="1" ht="17.25" customHeight="1">
      <c r="B124" s="345"/>
      <c r="C124" s="319" t="s">
        <v>1252</v>
      </c>
      <c r="D124" s="319"/>
      <c r="E124" s="319"/>
      <c r="F124" s="320" t="s">
        <v>1253</v>
      </c>
      <c r="G124" s="321"/>
      <c r="H124" s="319"/>
      <c r="I124" s="319"/>
      <c r="J124" s="319" t="s">
        <v>1254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1258</v>
      </c>
      <c r="D126" s="324"/>
      <c r="E126" s="324"/>
      <c r="F126" s="325" t="s">
        <v>1255</v>
      </c>
      <c r="G126" s="302"/>
      <c r="H126" s="302" t="s">
        <v>1295</v>
      </c>
      <c r="I126" s="302" t="s">
        <v>1257</v>
      </c>
      <c r="J126" s="302">
        <v>120</v>
      </c>
      <c r="K126" s="350"/>
    </row>
    <row r="127" s="1" customFormat="1" ht="15" customHeight="1">
      <c r="B127" s="347"/>
      <c r="C127" s="302" t="s">
        <v>1304</v>
      </c>
      <c r="D127" s="302"/>
      <c r="E127" s="302"/>
      <c r="F127" s="325" t="s">
        <v>1255</v>
      </c>
      <c r="G127" s="302"/>
      <c r="H127" s="302" t="s">
        <v>1305</v>
      </c>
      <c r="I127" s="302" t="s">
        <v>1257</v>
      </c>
      <c r="J127" s="302" t="s">
        <v>1306</v>
      </c>
      <c r="K127" s="350"/>
    </row>
    <row r="128" s="1" customFormat="1" ht="15" customHeight="1">
      <c r="B128" s="347"/>
      <c r="C128" s="302" t="s">
        <v>88</v>
      </c>
      <c r="D128" s="302"/>
      <c r="E128" s="302"/>
      <c r="F128" s="325" t="s">
        <v>1255</v>
      </c>
      <c r="G128" s="302"/>
      <c r="H128" s="302" t="s">
        <v>1307</v>
      </c>
      <c r="I128" s="302" t="s">
        <v>1257</v>
      </c>
      <c r="J128" s="302" t="s">
        <v>1306</v>
      </c>
      <c r="K128" s="350"/>
    </row>
    <row r="129" s="1" customFormat="1" ht="15" customHeight="1">
      <c r="B129" s="347"/>
      <c r="C129" s="302" t="s">
        <v>1266</v>
      </c>
      <c r="D129" s="302"/>
      <c r="E129" s="302"/>
      <c r="F129" s="325" t="s">
        <v>1261</v>
      </c>
      <c r="G129" s="302"/>
      <c r="H129" s="302" t="s">
        <v>1267</v>
      </c>
      <c r="I129" s="302" t="s">
        <v>1257</v>
      </c>
      <c r="J129" s="302">
        <v>15</v>
      </c>
      <c r="K129" s="350"/>
    </row>
    <row r="130" s="1" customFormat="1" ht="15" customHeight="1">
      <c r="B130" s="347"/>
      <c r="C130" s="328" t="s">
        <v>1268</v>
      </c>
      <c r="D130" s="328"/>
      <c r="E130" s="328"/>
      <c r="F130" s="329" t="s">
        <v>1261</v>
      </c>
      <c r="G130" s="328"/>
      <c r="H130" s="328" t="s">
        <v>1269</v>
      </c>
      <c r="I130" s="328" t="s">
        <v>1257</v>
      </c>
      <c r="J130" s="328">
        <v>15</v>
      </c>
      <c r="K130" s="350"/>
    </row>
    <row r="131" s="1" customFormat="1" ht="15" customHeight="1">
      <c r="B131" s="347"/>
      <c r="C131" s="328" t="s">
        <v>1270</v>
      </c>
      <c r="D131" s="328"/>
      <c r="E131" s="328"/>
      <c r="F131" s="329" t="s">
        <v>1261</v>
      </c>
      <c r="G131" s="328"/>
      <c r="H131" s="328" t="s">
        <v>1271</v>
      </c>
      <c r="I131" s="328" t="s">
        <v>1257</v>
      </c>
      <c r="J131" s="328">
        <v>20</v>
      </c>
      <c r="K131" s="350"/>
    </row>
    <row r="132" s="1" customFormat="1" ht="15" customHeight="1">
      <c r="B132" s="347"/>
      <c r="C132" s="328" t="s">
        <v>1272</v>
      </c>
      <c r="D132" s="328"/>
      <c r="E132" s="328"/>
      <c r="F132" s="329" t="s">
        <v>1261</v>
      </c>
      <c r="G132" s="328"/>
      <c r="H132" s="328" t="s">
        <v>1273</v>
      </c>
      <c r="I132" s="328" t="s">
        <v>1257</v>
      </c>
      <c r="J132" s="328">
        <v>20</v>
      </c>
      <c r="K132" s="350"/>
    </row>
    <row r="133" s="1" customFormat="1" ht="15" customHeight="1">
      <c r="B133" s="347"/>
      <c r="C133" s="302" t="s">
        <v>1260</v>
      </c>
      <c r="D133" s="302"/>
      <c r="E133" s="302"/>
      <c r="F133" s="325" t="s">
        <v>1261</v>
      </c>
      <c r="G133" s="302"/>
      <c r="H133" s="302" t="s">
        <v>1295</v>
      </c>
      <c r="I133" s="302" t="s">
        <v>1257</v>
      </c>
      <c r="J133" s="302">
        <v>50</v>
      </c>
      <c r="K133" s="350"/>
    </row>
    <row r="134" s="1" customFormat="1" ht="15" customHeight="1">
      <c r="B134" s="347"/>
      <c r="C134" s="302" t="s">
        <v>1274</v>
      </c>
      <c r="D134" s="302"/>
      <c r="E134" s="302"/>
      <c r="F134" s="325" t="s">
        <v>1261</v>
      </c>
      <c r="G134" s="302"/>
      <c r="H134" s="302" t="s">
        <v>1295</v>
      </c>
      <c r="I134" s="302" t="s">
        <v>1257</v>
      </c>
      <c r="J134" s="302">
        <v>50</v>
      </c>
      <c r="K134" s="350"/>
    </row>
    <row r="135" s="1" customFormat="1" ht="15" customHeight="1">
      <c r="B135" s="347"/>
      <c r="C135" s="302" t="s">
        <v>1280</v>
      </c>
      <c r="D135" s="302"/>
      <c r="E135" s="302"/>
      <c r="F135" s="325" t="s">
        <v>1261</v>
      </c>
      <c r="G135" s="302"/>
      <c r="H135" s="302" t="s">
        <v>1295</v>
      </c>
      <c r="I135" s="302" t="s">
        <v>1257</v>
      </c>
      <c r="J135" s="302">
        <v>50</v>
      </c>
      <c r="K135" s="350"/>
    </row>
    <row r="136" s="1" customFormat="1" ht="15" customHeight="1">
      <c r="B136" s="347"/>
      <c r="C136" s="302" t="s">
        <v>1282</v>
      </c>
      <c r="D136" s="302"/>
      <c r="E136" s="302"/>
      <c r="F136" s="325" t="s">
        <v>1261</v>
      </c>
      <c r="G136" s="302"/>
      <c r="H136" s="302" t="s">
        <v>1295</v>
      </c>
      <c r="I136" s="302" t="s">
        <v>1257</v>
      </c>
      <c r="J136" s="302">
        <v>50</v>
      </c>
      <c r="K136" s="350"/>
    </row>
    <row r="137" s="1" customFormat="1" ht="15" customHeight="1">
      <c r="B137" s="347"/>
      <c r="C137" s="302" t="s">
        <v>1283</v>
      </c>
      <c r="D137" s="302"/>
      <c r="E137" s="302"/>
      <c r="F137" s="325" t="s">
        <v>1261</v>
      </c>
      <c r="G137" s="302"/>
      <c r="H137" s="302" t="s">
        <v>1308</v>
      </c>
      <c r="I137" s="302" t="s">
        <v>1257</v>
      </c>
      <c r="J137" s="302">
        <v>255</v>
      </c>
      <c r="K137" s="350"/>
    </row>
    <row r="138" s="1" customFormat="1" ht="15" customHeight="1">
      <c r="B138" s="347"/>
      <c r="C138" s="302" t="s">
        <v>1285</v>
      </c>
      <c r="D138" s="302"/>
      <c r="E138" s="302"/>
      <c r="F138" s="325" t="s">
        <v>1255</v>
      </c>
      <c r="G138" s="302"/>
      <c r="H138" s="302" t="s">
        <v>1309</v>
      </c>
      <c r="I138" s="302" t="s">
        <v>1287</v>
      </c>
      <c r="J138" s="302"/>
      <c r="K138" s="350"/>
    </row>
    <row r="139" s="1" customFormat="1" ht="15" customHeight="1">
      <c r="B139" s="347"/>
      <c r="C139" s="302" t="s">
        <v>1288</v>
      </c>
      <c r="D139" s="302"/>
      <c r="E139" s="302"/>
      <c r="F139" s="325" t="s">
        <v>1255</v>
      </c>
      <c r="G139" s="302"/>
      <c r="H139" s="302" t="s">
        <v>1310</v>
      </c>
      <c r="I139" s="302" t="s">
        <v>1290</v>
      </c>
      <c r="J139" s="302"/>
      <c r="K139" s="350"/>
    </row>
    <row r="140" s="1" customFormat="1" ht="15" customHeight="1">
      <c r="B140" s="347"/>
      <c r="C140" s="302" t="s">
        <v>1291</v>
      </c>
      <c r="D140" s="302"/>
      <c r="E140" s="302"/>
      <c r="F140" s="325" t="s">
        <v>1255</v>
      </c>
      <c r="G140" s="302"/>
      <c r="H140" s="302" t="s">
        <v>1291</v>
      </c>
      <c r="I140" s="302" t="s">
        <v>1290</v>
      </c>
      <c r="J140" s="302"/>
      <c r="K140" s="350"/>
    </row>
    <row r="141" s="1" customFormat="1" ht="15" customHeight="1">
      <c r="B141" s="347"/>
      <c r="C141" s="302" t="s">
        <v>42</v>
      </c>
      <c r="D141" s="302"/>
      <c r="E141" s="302"/>
      <c r="F141" s="325" t="s">
        <v>1255</v>
      </c>
      <c r="G141" s="302"/>
      <c r="H141" s="302" t="s">
        <v>1311</v>
      </c>
      <c r="I141" s="302" t="s">
        <v>1290</v>
      </c>
      <c r="J141" s="302"/>
      <c r="K141" s="350"/>
    </row>
    <row r="142" s="1" customFormat="1" ht="15" customHeight="1">
      <c r="B142" s="347"/>
      <c r="C142" s="302" t="s">
        <v>1312</v>
      </c>
      <c r="D142" s="302"/>
      <c r="E142" s="302"/>
      <c r="F142" s="325" t="s">
        <v>1255</v>
      </c>
      <c r="G142" s="302"/>
      <c r="H142" s="302" t="s">
        <v>1313</v>
      </c>
      <c r="I142" s="302" t="s">
        <v>1290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1314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1249</v>
      </c>
      <c r="D148" s="317"/>
      <c r="E148" s="317"/>
      <c r="F148" s="317" t="s">
        <v>1250</v>
      </c>
      <c r="G148" s="318"/>
      <c r="H148" s="317" t="s">
        <v>58</v>
      </c>
      <c r="I148" s="317" t="s">
        <v>61</v>
      </c>
      <c r="J148" s="317" t="s">
        <v>1251</v>
      </c>
      <c r="K148" s="316"/>
    </row>
    <row r="149" s="1" customFormat="1" ht="17.25" customHeight="1">
      <c r="B149" s="314"/>
      <c r="C149" s="319" t="s">
        <v>1252</v>
      </c>
      <c r="D149" s="319"/>
      <c r="E149" s="319"/>
      <c r="F149" s="320" t="s">
        <v>1253</v>
      </c>
      <c r="G149" s="321"/>
      <c r="H149" s="319"/>
      <c r="I149" s="319"/>
      <c r="J149" s="319" t="s">
        <v>1254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1258</v>
      </c>
      <c r="D151" s="302"/>
      <c r="E151" s="302"/>
      <c r="F151" s="355" t="s">
        <v>1255</v>
      </c>
      <c r="G151" s="302"/>
      <c r="H151" s="354" t="s">
        <v>1295</v>
      </c>
      <c r="I151" s="354" t="s">
        <v>1257</v>
      </c>
      <c r="J151" s="354">
        <v>120</v>
      </c>
      <c r="K151" s="350"/>
    </row>
    <row r="152" s="1" customFormat="1" ht="15" customHeight="1">
      <c r="B152" s="327"/>
      <c r="C152" s="354" t="s">
        <v>1304</v>
      </c>
      <c r="D152" s="302"/>
      <c r="E152" s="302"/>
      <c r="F152" s="355" t="s">
        <v>1255</v>
      </c>
      <c r="G152" s="302"/>
      <c r="H152" s="354" t="s">
        <v>1315</v>
      </c>
      <c r="I152" s="354" t="s">
        <v>1257</v>
      </c>
      <c r="J152" s="354" t="s">
        <v>1306</v>
      </c>
      <c r="K152" s="350"/>
    </row>
    <row r="153" s="1" customFormat="1" ht="15" customHeight="1">
      <c r="B153" s="327"/>
      <c r="C153" s="354" t="s">
        <v>88</v>
      </c>
      <c r="D153" s="302"/>
      <c r="E153" s="302"/>
      <c r="F153" s="355" t="s">
        <v>1255</v>
      </c>
      <c r="G153" s="302"/>
      <c r="H153" s="354" t="s">
        <v>1316</v>
      </c>
      <c r="I153" s="354" t="s">
        <v>1257</v>
      </c>
      <c r="J153" s="354" t="s">
        <v>1306</v>
      </c>
      <c r="K153" s="350"/>
    </row>
    <row r="154" s="1" customFormat="1" ht="15" customHeight="1">
      <c r="B154" s="327"/>
      <c r="C154" s="354" t="s">
        <v>1260</v>
      </c>
      <c r="D154" s="302"/>
      <c r="E154" s="302"/>
      <c r="F154" s="355" t="s">
        <v>1261</v>
      </c>
      <c r="G154" s="302"/>
      <c r="H154" s="354" t="s">
        <v>1295</v>
      </c>
      <c r="I154" s="354" t="s">
        <v>1257</v>
      </c>
      <c r="J154" s="354">
        <v>50</v>
      </c>
      <c r="K154" s="350"/>
    </row>
    <row r="155" s="1" customFormat="1" ht="15" customHeight="1">
      <c r="B155" s="327"/>
      <c r="C155" s="354" t="s">
        <v>1263</v>
      </c>
      <c r="D155" s="302"/>
      <c r="E155" s="302"/>
      <c r="F155" s="355" t="s">
        <v>1255</v>
      </c>
      <c r="G155" s="302"/>
      <c r="H155" s="354" t="s">
        <v>1295</v>
      </c>
      <c r="I155" s="354" t="s">
        <v>1265</v>
      </c>
      <c r="J155" s="354"/>
      <c r="K155" s="350"/>
    </row>
    <row r="156" s="1" customFormat="1" ht="15" customHeight="1">
      <c r="B156" s="327"/>
      <c r="C156" s="354" t="s">
        <v>1274</v>
      </c>
      <c r="D156" s="302"/>
      <c r="E156" s="302"/>
      <c r="F156" s="355" t="s">
        <v>1261</v>
      </c>
      <c r="G156" s="302"/>
      <c r="H156" s="354" t="s">
        <v>1295</v>
      </c>
      <c r="I156" s="354" t="s">
        <v>1257</v>
      </c>
      <c r="J156" s="354">
        <v>50</v>
      </c>
      <c r="K156" s="350"/>
    </row>
    <row r="157" s="1" customFormat="1" ht="15" customHeight="1">
      <c r="B157" s="327"/>
      <c r="C157" s="354" t="s">
        <v>1282</v>
      </c>
      <c r="D157" s="302"/>
      <c r="E157" s="302"/>
      <c r="F157" s="355" t="s">
        <v>1261</v>
      </c>
      <c r="G157" s="302"/>
      <c r="H157" s="354" t="s">
        <v>1295</v>
      </c>
      <c r="I157" s="354" t="s">
        <v>1257</v>
      </c>
      <c r="J157" s="354">
        <v>50</v>
      </c>
      <c r="K157" s="350"/>
    </row>
    <row r="158" s="1" customFormat="1" ht="15" customHeight="1">
      <c r="B158" s="327"/>
      <c r="C158" s="354" t="s">
        <v>1280</v>
      </c>
      <c r="D158" s="302"/>
      <c r="E158" s="302"/>
      <c r="F158" s="355" t="s">
        <v>1261</v>
      </c>
      <c r="G158" s="302"/>
      <c r="H158" s="354" t="s">
        <v>1295</v>
      </c>
      <c r="I158" s="354" t="s">
        <v>1257</v>
      </c>
      <c r="J158" s="354">
        <v>50</v>
      </c>
      <c r="K158" s="350"/>
    </row>
    <row r="159" s="1" customFormat="1" ht="15" customHeight="1">
      <c r="B159" s="327"/>
      <c r="C159" s="354" t="s">
        <v>126</v>
      </c>
      <c r="D159" s="302"/>
      <c r="E159" s="302"/>
      <c r="F159" s="355" t="s">
        <v>1255</v>
      </c>
      <c r="G159" s="302"/>
      <c r="H159" s="354" t="s">
        <v>1317</v>
      </c>
      <c r="I159" s="354" t="s">
        <v>1257</v>
      </c>
      <c r="J159" s="354" t="s">
        <v>1318</v>
      </c>
      <c r="K159" s="350"/>
    </row>
    <row r="160" s="1" customFormat="1" ht="15" customHeight="1">
      <c r="B160" s="327"/>
      <c r="C160" s="354" t="s">
        <v>1319</v>
      </c>
      <c r="D160" s="302"/>
      <c r="E160" s="302"/>
      <c r="F160" s="355" t="s">
        <v>1255</v>
      </c>
      <c r="G160" s="302"/>
      <c r="H160" s="354" t="s">
        <v>1320</v>
      </c>
      <c r="I160" s="354" t="s">
        <v>1290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1321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1249</v>
      </c>
      <c r="D166" s="317"/>
      <c r="E166" s="317"/>
      <c r="F166" s="317" t="s">
        <v>1250</v>
      </c>
      <c r="G166" s="359"/>
      <c r="H166" s="360" t="s">
        <v>58</v>
      </c>
      <c r="I166" s="360" t="s">
        <v>61</v>
      </c>
      <c r="J166" s="317" t="s">
        <v>1251</v>
      </c>
      <c r="K166" s="294"/>
    </row>
    <row r="167" s="1" customFormat="1" ht="17.25" customHeight="1">
      <c r="B167" s="295"/>
      <c r="C167" s="319" t="s">
        <v>1252</v>
      </c>
      <c r="D167" s="319"/>
      <c r="E167" s="319"/>
      <c r="F167" s="320" t="s">
        <v>1253</v>
      </c>
      <c r="G167" s="361"/>
      <c r="H167" s="362"/>
      <c r="I167" s="362"/>
      <c r="J167" s="319" t="s">
        <v>1254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1258</v>
      </c>
      <c r="D169" s="302"/>
      <c r="E169" s="302"/>
      <c r="F169" s="325" t="s">
        <v>1255</v>
      </c>
      <c r="G169" s="302"/>
      <c r="H169" s="302" t="s">
        <v>1295</v>
      </c>
      <c r="I169" s="302" t="s">
        <v>1257</v>
      </c>
      <c r="J169" s="302">
        <v>120</v>
      </c>
      <c r="K169" s="350"/>
    </row>
    <row r="170" s="1" customFormat="1" ht="15" customHeight="1">
      <c r="B170" s="327"/>
      <c r="C170" s="302" t="s">
        <v>1304</v>
      </c>
      <c r="D170" s="302"/>
      <c r="E170" s="302"/>
      <c r="F170" s="325" t="s">
        <v>1255</v>
      </c>
      <c r="G170" s="302"/>
      <c r="H170" s="302" t="s">
        <v>1305</v>
      </c>
      <c r="I170" s="302" t="s">
        <v>1257</v>
      </c>
      <c r="J170" s="302" t="s">
        <v>1306</v>
      </c>
      <c r="K170" s="350"/>
    </row>
    <row r="171" s="1" customFormat="1" ht="15" customHeight="1">
      <c r="B171" s="327"/>
      <c r="C171" s="302" t="s">
        <v>88</v>
      </c>
      <c r="D171" s="302"/>
      <c r="E171" s="302"/>
      <c r="F171" s="325" t="s">
        <v>1255</v>
      </c>
      <c r="G171" s="302"/>
      <c r="H171" s="302" t="s">
        <v>1322</v>
      </c>
      <c r="I171" s="302" t="s">
        <v>1257</v>
      </c>
      <c r="J171" s="302" t="s">
        <v>1306</v>
      </c>
      <c r="K171" s="350"/>
    </row>
    <row r="172" s="1" customFormat="1" ht="15" customHeight="1">
      <c r="B172" s="327"/>
      <c r="C172" s="302" t="s">
        <v>1260</v>
      </c>
      <c r="D172" s="302"/>
      <c r="E172" s="302"/>
      <c r="F172" s="325" t="s">
        <v>1261</v>
      </c>
      <c r="G172" s="302"/>
      <c r="H172" s="302" t="s">
        <v>1322</v>
      </c>
      <c r="I172" s="302" t="s">
        <v>1257</v>
      </c>
      <c r="J172" s="302">
        <v>50</v>
      </c>
      <c r="K172" s="350"/>
    </row>
    <row r="173" s="1" customFormat="1" ht="15" customHeight="1">
      <c r="B173" s="327"/>
      <c r="C173" s="302" t="s">
        <v>1263</v>
      </c>
      <c r="D173" s="302"/>
      <c r="E173" s="302"/>
      <c r="F173" s="325" t="s">
        <v>1255</v>
      </c>
      <c r="G173" s="302"/>
      <c r="H173" s="302" t="s">
        <v>1322</v>
      </c>
      <c r="I173" s="302" t="s">
        <v>1265</v>
      </c>
      <c r="J173" s="302"/>
      <c r="K173" s="350"/>
    </row>
    <row r="174" s="1" customFormat="1" ht="15" customHeight="1">
      <c r="B174" s="327"/>
      <c r="C174" s="302" t="s">
        <v>1274</v>
      </c>
      <c r="D174" s="302"/>
      <c r="E174" s="302"/>
      <c r="F174" s="325" t="s">
        <v>1261</v>
      </c>
      <c r="G174" s="302"/>
      <c r="H174" s="302" t="s">
        <v>1322</v>
      </c>
      <c r="I174" s="302" t="s">
        <v>1257</v>
      </c>
      <c r="J174" s="302">
        <v>50</v>
      </c>
      <c r="K174" s="350"/>
    </row>
    <row r="175" s="1" customFormat="1" ht="15" customHeight="1">
      <c r="B175" s="327"/>
      <c r="C175" s="302" t="s">
        <v>1282</v>
      </c>
      <c r="D175" s="302"/>
      <c r="E175" s="302"/>
      <c r="F175" s="325" t="s">
        <v>1261</v>
      </c>
      <c r="G175" s="302"/>
      <c r="H175" s="302" t="s">
        <v>1322</v>
      </c>
      <c r="I175" s="302" t="s">
        <v>1257</v>
      </c>
      <c r="J175" s="302">
        <v>50</v>
      </c>
      <c r="K175" s="350"/>
    </row>
    <row r="176" s="1" customFormat="1" ht="15" customHeight="1">
      <c r="B176" s="327"/>
      <c r="C176" s="302" t="s">
        <v>1280</v>
      </c>
      <c r="D176" s="302"/>
      <c r="E176" s="302"/>
      <c r="F176" s="325" t="s">
        <v>1261</v>
      </c>
      <c r="G176" s="302"/>
      <c r="H176" s="302" t="s">
        <v>1322</v>
      </c>
      <c r="I176" s="302" t="s">
        <v>1257</v>
      </c>
      <c r="J176" s="302">
        <v>50</v>
      </c>
      <c r="K176" s="350"/>
    </row>
    <row r="177" s="1" customFormat="1" ht="15" customHeight="1">
      <c r="B177" s="327"/>
      <c r="C177" s="302" t="s">
        <v>133</v>
      </c>
      <c r="D177" s="302"/>
      <c r="E177" s="302"/>
      <c r="F177" s="325" t="s">
        <v>1255</v>
      </c>
      <c r="G177" s="302"/>
      <c r="H177" s="302" t="s">
        <v>1323</v>
      </c>
      <c r="I177" s="302" t="s">
        <v>1324</v>
      </c>
      <c r="J177" s="302"/>
      <c r="K177" s="350"/>
    </row>
    <row r="178" s="1" customFormat="1" ht="15" customHeight="1">
      <c r="B178" s="327"/>
      <c r="C178" s="302" t="s">
        <v>61</v>
      </c>
      <c r="D178" s="302"/>
      <c r="E178" s="302"/>
      <c r="F178" s="325" t="s">
        <v>1255</v>
      </c>
      <c r="G178" s="302"/>
      <c r="H178" s="302" t="s">
        <v>1325</v>
      </c>
      <c r="I178" s="302" t="s">
        <v>1326</v>
      </c>
      <c r="J178" s="302">
        <v>1</v>
      </c>
      <c r="K178" s="350"/>
    </row>
    <row r="179" s="1" customFormat="1" ht="15" customHeight="1">
      <c r="B179" s="327"/>
      <c r="C179" s="302" t="s">
        <v>57</v>
      </c>
      <c r="D179" s="302"/>
      <c r="E179" s="302"/>
      <c r="F179" s="325" t="s">
        <v>1255</v>
      </c>
      <c r="G179" s="302"/>
      <c r="H179" s="302" t="s">
        <v>1327</v>
      </c>
      <c r="I179" s="302" t="s">
        <v>1257</v>
      </c>
      <c r="J179" s="302">
        <v>20</v>
      </c>
      <c r="K179" s="350"/>
    </row>
    <row r="180" s="1" customFormat="1" ht="15" customHeight="1">
      <c r="B180" s="327"/>
      <c r="C180" s="302" t="s">
        <v>58</v>
      </c>
      <c r="D180" s="302"/>
      <c r="E180" s="302"/>
      <c r="F180" s="325" t="s">
        <v>1255</v>
      </c>
      <c r="G180" s="302"/>
      <c r="H180" s="302" t="s">
        <v>1328</v>
      </c>
      <c r="I180" s="302" t="s">
        <v>1257</v>
      </c>
      <c r="J180" s="302">
        <v>255</v>
      </c>
      <c r="K180" s="350"/>
    </row>
    <row r="181" s="1" customFormat="1" ht="15" customHeight="1">
      <c r="B181" s="327"/>
      <c r="C181" s="302" t="s">
        <v>134</v>
      </c>
      <c r="D181" s="302"/>
      <c r="E181" s="302"/>
      <c r="F181" s="325" t="s">
        <v>1255</v>
      </c>
      <c r="G181" s="302"/>
      <c r="H181" s="302" t="s">
        <v>1219</v>
      </c>
      <c r="I181" s="302" t="s">
        <v>1257</v>
      </c>
      <c r="J181" s="302">
        <v>10</v>
      </c>
      <c r="K181" s="350"/>
    </row>
    <row r="182" s="1" customFormat="1" ht="15" customHeight="1">
      <c r="B182" s="327"/>
      <c r="C182" s="302" t="s">
        <v>135</v>
      </c>
      <c r="D182" s="302"/>
      <c r="E182" s="302"/>
      <c r="F182" s="325" t="s">
        <v>1255</v>
      </c>
      <c r="G182" s="302"/>
      <c r="H182" s="302" t="s">
        <v>1329</v>
      </c>
      <c r="I182" s="302" t="s">
        <v>1290</v>
      </c>
      <c r="J182" s="302"/>
      <c r="K182" s="350"/>
    </row>
    <row r="183" s="1" customFormat="1" ht="15" customHeight="1">
      <c r="B183" s="327"/>
      <c r="C183" s="302" t="s">
        <v>1330</v>
      </c>
      <c r="D183" s="302"/>
      <c r="E183" s="302"/>
      <c r="F183" s="325" t="s">
        <v>1255</v>
      </c>
      <c r="G183" s="302"/>
      <c r="H183" s="302" t="s">
        <v>1331</v>
      </c>
      <c r="I183" s="302" t="s">
        <v>1290</v>
      </c>
      <c r="J183" s="302"/>
      <c r="K183" s="350"/>
    </row>
    <row r="184" s="1" customFormat="1" ht="15" customHeight="1">
      <c r="B184" s="327"/>
      <c r="C184" s="302" t="s">
        <v>1319</v>
      </c>
      <c r="D184" s="302"/>
      <c r="E184" s="302"/>
      <c r="F184" s="325" t="s">
        <v>1255</v>
      </c>
      <c r="G184" s="302"/>
      <c r="H184" s="302" t="s">
        <v>1332</v>
      </c>
      <c r="I184" s="302" t="s">
        <v>1290</v>
      </c>
      <c r="J184" s="302"/>
      <c r="K184" s="350"/>
    </row>
    <row r="185" s="1" customFormat="1" ht="15" customHeight="1">
      <c r="B185" s="327"/>
      <c r="C185" s="302" t="s">
        <v>137</v>
      </c>
      <c r="D185" s="302"/>
      <c r="E185" s="302"/>
      <c r="F185" s="325" t="s">
        <v>1261</v>
      </c>
      <c r="G185" s="302"/>
      <c r="H185" s="302" t="s">
        <v>1333</v>
      </c>
      <c r="I185" s="302" t="s">
        <v>1257</v>
      </c>
      <c r="J185" s="302">
        <v>50</v>
      </c>
      <c r="K185" s="350"/>
    </row>
    <row r="186" s="1" customFormat="1" ht="15" customHeight="1">
      <c r="B186" s="327"/>
      <c r="C186" s="302" t="s">
        <v>1334</v>
      </c>
      <c r="D186" s="302"/>
      <c r="E186" s="302"/>
      <c r="F186" s="325" t="s">
        <v>1261</v>
      </c>
      <c r="G186" s="302"/>
      <c r="H186" s="302" t="s">
        <v>1335</v>
      </c>
      <c r="I186" s="302" t="s">
        <v>1336</v>
      </c>
      <c r="J186" s="302"/>
      <c r="K186" s="350"/>
    </row>
    <row r="187" s="1" customFormat="1" ht="15" customHeight="1">
      <c r="B187" s="327"/>
      <c r="C187" s="302" t="s">
        <v>1337</v>
      </c>
      <c r="D187" s="302"/>
      <c r="E187" s="302"/>
      <c r="F187" s="325" t="s">
        <v>1261</v>
      </c>
      <c r="G187" s="302"/>
      <c r="H187" s="302" t="s">
        <v>1338</v>
      </c>
      <c r="I187" s="302" t="s">
        <v>1336</v>
      </c>
      <c r="J187" s="302"/>
      <c r="K187" s="350"/>
    </row>
    <row r="188" s="1" customFormat="1" ht="15" customHeight="1">
      <c r="B188" s="327"/>
      <c r="C188" s="302" t="s">
        <v>1339</v>
      </c>
      <c r="D188" s="302"/>
      <c r="E188" s="302"/>
      <c r="F188" s="325" t="s">
        <v>1261</v>
      </c>
      <c r="G188" s="302"/>
      <c r="H188" s="302" t="s">
        <v>1340</v>
      </c>
      <c r="I188" s="302" t="s">
        <v>1336</v>
      </c>
      <c r="J188" s="302"/>
      <c r="K188" s="350"/>
    </row>
    <row r="189" s="1" customFormat="1" ht="15" customHeight="1">
      <c r="B189" s="327"/>
      <c r="C189" s="363" t="s">
        <v>1341</v>
      </c>
      <c r="D189" s="302"/>
      <c r="E189" s="302"/>
      <c r="F189" s="325" t="s">
        <v>1261</v>
      </c>
      <c r="G189" s="302"/>
      <c r="H189" s="302" t="s">
        <v>1342</v>
      </c>
      <c r="I189" s="302" t="s">
        <v>1343</v>
      </c>
      <c r="J189" s="364" t="s">
        <v>1344</v>
      </c>
      <c r="K189" s="350"/>
    </row>
    <row r="190" s="16" customFormat="1" ht="15" customHeight="1">
      <c r="B190" s="365"/>
      <c r="C190" s="366" t="s">
        <v>1345</v>
      </c>
      <c r="D190" s="367"/>
      <c r="E190" s="367"/>
      <c r="F190" s="368" t="s">
        <v>1261</v>
      </c>
      <c r="G190" s="367"/>
      <c r="H190" s="367" t="s">
        <v>1346</v>
      </c>
      <c r="I190" s="367" t="s">
        <v>1343</v>
      </c>
      <c r="J190" s="369" t="s">
        <v>1344</v>
      </c>
      <c r="K190" s="370"/>
    </row>
    <row r="191" s="1" customFormat="1" ht="15" customHeight="1">
      <c r="B191" s="327"/>
      <c r="C191" s="363" t="s">
        <v>46</v>
      </c>
      <c r="D191" s="302"/>
      <c r="E191" s="302"/>
      <c r="F191" s="325" t="s">
        <v>1255</v>
      </c>
      <c r="G191" s="302"/>
      <c r="H191" s="299" t="s">
        <v>1347</v>
      </c>
      <c r="I191" s="302" t="s">
        <v>1348</v>
      </c>
      <c r="J191" s="302"/>
      <c r="K191" s="350"/>
    </row>
    <row r="192" s="1" customFormat="1" ht="15" customHeight="1">
      <c r="B192" s="327"/>
      <c r="C192" s="363" t="s">
        <v>1349</v>
      </c>
      <c r="D192" s="302"/>
      <c r="E192" s="302"/>
      <c r="F192" s="325" t="s">
        <v>1255</v>
      </c>
      <c r="G192" s="302"/>
      <c r="H192" s="302" t="s">
        <v>1350</v>
      </c>
      <c r="I192" s="302" t="s">
        <v>1290</v>
      </c>
      <c r="J192" s="302"/>
      <c r="K192" s="350"/>
    </row>
    <row r="193" s="1" customFormat="1" ht="15" customHeight="1">
      <c r="B193" s="327"/>
      <c r="C193" s="363" t="s">
        <v>1351</v>
      </c>
      <c r="D193" s="302"/>
      <c r="E193" s="302"/>
      <c r="F193" s="325" t="s">
        <v>1255</v>
      </c>
      <c r="G193" s="302"/>
      <c r="H193" s="302" t="s">
        <v>1352</v>
      </c>
      <c r="I193" s="302" t="s">
        <v>1290</v>
      </c>
      <c r="J193" s="302"/>
      <c r="K193" s="350"/>
    </row>
    <row r="194" s="1" customFormat="1" ht="15" customHeight="1">
      <c r="B194" s="327"/>
      <c r="C194" s="363" t="s">
        <v>1353</v>
      </c>
      <c r="D194" s="302"/>
      <c r="E194" s="302"/>
      <c r="F194" s="325" t="s">
        <v>1261</v>
      </c>
      <c r="G194" s="302"/>
      <c r="H194" s="302" t="s">
        <v>1354</v>
      </c>
      <c r="I194" s="302" t="s">
        <v>1290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1355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1356</v>
      </c>
      <c r="D201" s="372"/>
      <c r="E201" s="372"/>
      <c r="F201" s="372" t="s">
        <v>1357</v>
      </c>
      <c r="G201" s="373"/>
      <c r="H201" s="372" t="s">
        <v>1358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1348</v>
      </c>
      <c r="D203" s="302"/>
      <c r="E203" s="302"/>
      <c r="F203" s="325" t="s">
        <v>47</v>
      </c>
      <c r="G203" s="302"/>
      <c r="H203" s="302" t="s">
        <v>1359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48</v>
      </c>
      <c r="G204" s="302"/>
      <c r="H204" s="302" t="s">
        <v>1360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51</v>
      </c>
      <c r="G205" s="302"/>
      <c r="H205" s="302" t="s">
        <v>1361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49</v>
      </c>
      <c r="G206" s="302"/>
      <c r="H206" s="302" t="s">
        <v>1362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50</v>
      </c>
      <c r="G207" s="302"/>
      <c r="H207" s="302" t="s">
        <v>1363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1302</v>
      </c>
      <c r="D209" s="302"/>
      <c r="E209" s="302"/>
      <c r="F209" s="325" t="s">
        <v>82</v>
      </c>
      <c r="G209" s="302"/>
      <c r="H209" s="302" t="s">
        <v>1364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1200</v>
      </c>
      <c r="G210" s="302"/>
      <c r="H210" s="302" t="s">
        <v>1201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1198</v>
      </c>
      <c r="G211" s="302"/>
      <c r="H211" s="302" t="s">
        <v>1365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117</v>
      </c>
      <c r="G212" s="363"/>
      <c r="H212" s="354" t="s">
        <v>118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1202</v>
      </c>
      <c r="G213" s="363"/>
      <c r="H213" s="354" t="s">
        <v>1366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1326</v>
      </c>
      <c r="D215" s="302"/>
      <c r="E215" s="302"/>
      <c r="F215" s="325">
        <v>1</v>
      </c>
      <c r="G215" s="363"/>
      <c r="H215" s="354" t="s">
        <v>1367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1368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1369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1370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122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124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ROUND((SUM(BE88:BE115)),  2)</f>
        <v>0</v>
      </c>
      <c r="G35" s="39"/>
      <c r="H35" s="39"/>
      <c r="I35" s="158">
        <v>0.20999999999999999</v>
      </c>
      <c r="J35" s="157">
        <f>ROUND(((SUM(BE88:BE115))*I35),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ROUND((SUM(BF88:BF115)),  2)</f>
        <v>0</v>
      </c>
      <c r="G36" s="39"/>
      <c r="H36" s="39"/>
      <c r="I36" s="158">
        <v>0.12</v>
      </c>
      <c r="J36" s="157">
        <f>ROUND(((SUM(BF88:BF115))*I36),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ROUND((SUM(BG88:BG115)),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ROUND((SUM(BH88:BH115)),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ROUND((SUM(BI88:BI115)),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010.1 - Příprava území, bourací práce vázacích prvků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129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130</v>
      </c>
      <c r="E65" s="183"/>
      <c r="F65" s="183"/>
      <c r="G65" s="183"/>
      <c r="H65" s="183"/>
      <c r="I65" s="183"/>
      <c r="J65" s="184">
        <f>J90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131</v>
      </c>
      <c r="E66" s="183"/>
      <c r="F66" s="183"/>
      <c r="G66" s="183"/>
      <c r="H66" s="183"/>
      <c r="I66" s="183"/>
      <c r="J66" s="184">
        <f>J103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132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Úprava bezmotorové komunikace A2 a A26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121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122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123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SO 010.1 - Příprava území, bourací práce vázacích prvků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23</v>
      </c>
      <c r="D82" s="41"/>
      <c r="E82" s="41"/>
      <c r="F82" s="28" t="str">
        <f>F14</f>
        <v>k. ú. Libeň [730891]</v>
      </c>
      <c r="G82" s="41"/>
      <c r="H82" s="41"/>
      <c r="I82" s="33" t="s">
        <v>25</v>
      </c>
      <c r="J82" s="73" t="str">
        <f>IF(J14="","",J14)</f>
        <v>15. 8. 2024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29</v>
      </c>
      <c r="D84" s="41"/>
      <c r="E84" s="41"/>
      <c r="F84" s="28" t="str">
        <f>E17</f>
        <v>Městská část Praha 8</v>
      </c>
      <c r="G84" s="41"/>
      <c r="H84" s="41"/>
      <c r="I84" s="33" t="s">
        <v>35</v>
      </c>
      <c r="J84" s="37" t="str">
        <f>E23</f>
        <v>Atelier PROMIKA s.r.o.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33</v>
      </c>
      <c r="D85" s="41"/>
      <c r="E85" s="41"/>
      <c r="F85" s="28" t="str">
        <f>IF(E20="","",E20)</f>
        <v>Vyplň údaj</v>
      </c>
      <c r="G85" s="41"/>
      <c r="H85" s="41"/>
      <c r="I85" s="33" t="s">
        <v>38</v>
      </c>
      <c r="J85" s="37" t="str">
        <f>E26</f>
        <v xml:space="preserve"> 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133</v>
      </c>
      <c r="D87" s="189" t="s">
        <v>61</v>
      </c>
      <c r="E87" s="189" t="s">
        <v>57</v>
      </c>
      <c r="F87" s="189" t="s">
        <v>58</v>
      </c>
      <c r="G87" s="189" t="s">
        <v>134</v>
      </c>
      <c r="H87" s="189" t="s">
        <v>135</v>
      </c>
      <c r="I87" s="189" t="s">
        <v>136</v>
      </c>
      <c r="J87" s="189" t="s">
        <v>127</v>
      </c>
      <c r="K87" s="190" t="s">
        <v>137</v>
      </c>
      <c r="L87" s="191"/>
      <c r="M87" s="93" t="s">
        <v>20</v>
      </c>
      <c r="N87" s="94" t="s">
        <v>46</v>
      </c>
      <c r="O87" s="94" t="s">
        <v>138</v>
      </c>
      <c r="P87" s="94" t="s">
        <v>139</v>
      </c>
      <c r="Q87" s="94" t="s">
        <v>140</v>
      </c>
      <c r="R87" s="94" t="s">
        <v>141</v>
      </c>
      <c r="S87" s="94" t="s">
        <v>142</v>
      </c>
      <c r="T87" s="95" t="s">
        <v>143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144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</f>
        <v>0</v>
      </c>
      <c r="Q88" s="97"/>
      <c r="R88" s="194">
        <f>R89</f>
        <v>0</v>
      </c>
      <c r="S88" s="97"/>
      <c r="T88" s="195">
        <f>T89</f>
        <v>81.144000000000005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75</v>
      </c>
      <c r="AU88" s="18" t="s">
        <v>128</v>
      </c>
      <c r="BK88" s="196">
        <f>BK89</f>
        <v>0</v>
      </c>
    </row>
    <row r="89" s="12" customFormat="1" ht="25.92" customHeight="1">
      <c r="A89" s="12"/>
      <c r="B89" s="197"/>
      <c r="C89" s="198"/>
      <c r="D89" s="199" t="s">
        <v>75</v>
      </c>
      <c r="E89" s="200" t="s">
        <v>145</v>
      </c>
      <c r="F89" s="200" t="s">
        <v>146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P90+P103</f>
        <v>0</v>
      </c>
      <c r="Q89" s="205"/>
      <c r="R89" s="206">
        <f>R90+R103</f>
        <v>0</v>
      </c>
      <c r="S89" s="205"/>
      <c r="T89" s="207">
        <f>T90+T103</f>
        <v>81.144000000000005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22</v>
      </c>
      <c r="AT89" s="209" t="s">
        <v>75</v>
      </c>
      <c r="AU89" s="209" t="s">
        <v>76</v>
      </c>
      <c r="AY89" s="208" t="s">
        <v>147</v>
      </c>
      <c r="BK89" s="210">
        <f>BK90+BK103</f>
        <v>0</v>
      </c>
    </row>
    <row r="90" s="12" customFormat="1" ht="22.8" customHeight="1">
      <c r="A90" s="12"/>
      <c r="B90" s="197"/>
      <c r="C90" s="198"/>
      <c r="D90" s="199" t="s">
        <v>75</v>
      </c>
      <c r="E90" s="211" t="s">
        <v>148</v>
      </c>
      <c r="F90" s="211" t="s">
        <v>149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SUM(P91:P102)</f>
        <v>0</v>
      </c>
      <c r="Q90" s="205"/>
      <c r="R90" s="206">
        <f>SUM(R91:R102)</f>
        <v>0</v>
      </c>
      <c r="S90" s="205"/>
      <c r="T90" s="207">
        <f>SUM(T91:T102)</f>
        <v>81.144000000000005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22</v>
      </c>
      <c r="AT90" s="209" t="s">
        <v>75</v>
      </c>
      <c r="AU90" s="209" t="s">
        <v>22</v>
      </c>
      <c r="AY90" s="208" t="s">
        <v>147</v>
      </c>
      <c r="BK90" s="210">
        <f>SUM(BK91:BK102)</f>
        <v>0</v>
      </c>
    </row>
    <row r="91" s="2" customFormat="1" ht="16.5" customHeight="1">
      <c r="A91" s="39"/>
      <c r="B91" s="40"/>
      <c r="C91" s="213" t="s">
        <v>22</v>
      </c>
      <c r="D91" s="213" t="s">
        <v>150</v>
      </c>
      <c r="E91" s="214" t="s">
        <v>151</v>
      </c>
      <c r="F91" s="215" t="s">
        <v>152</v>
      </c>
      <c r="G91" s="216" t="s">
        <v>153</v>
      </c>
      <c r="H91" s="217">
        <v>9.4350000000000005</v>
      </c>
      <c r="I91" s="218"/>
      <c r="J91" s="219">
        <f>ROUND(I91*H91,2)</f>
        <v>0</v>
      </c>
      <c r="K91" s="215" t="s">
        <v>154</v>
      </c>
      <c r="L91" s="45"/>
      <c r="M91" s="220" t="s">
        <v>20</v>
      </c>
      <c r="N91" s="221" t="s">
        <v>47</v>
      </c>
      <c r="O91" s="85"/>
      <c r="P91" s="222">
        <f>O91*H91</f>
        <v>0</v>
      </c>
      <c r="Q91" s="222">
        <v>0</v>
      </c>
      <c r="R91" s="222">
        <f>Q91*H91</f>
        <v>0</v>
      </c>
      <c r="S91" s="222">
        <v>2.3999999999999999</v>
      </c>
      <c r="T91" s="223">
        <f>S91*H91</f>
        <v>22.644000000000002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4" t="s">
        <v>155</v>
      </c>
      <c r="AT91" s="224" t="s">
        <v>150</v>
      </c>
      <c r="AU91" s="224" t="s">
        <v>84</v>
      </c>
      <c r="AY91" s="18" t="s">
        <v>147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18" t="s">
        <v>22</v>
      </c>
      <c r="BK91" s="225">
        <f>ROUND(I91*H91,2)</f>
        <v>0</v>
      </c>
      <c r="BL91" s="18" t="s">
        <v>155</v>
      </c>
      <c r="BM91" s="224" t="s">
        <v>156</v>
      </c>
    </row>
    <row r="92" s="2" customFormat="1">
      <c r="A92" s="39"/>
      <c r="B92" s="40"/>
      <c r="C92" s="41"/>
      <c r="D92" s="226" t="s">
        <v>157</v>
      </c>
      <c r="E92" s="41"/>
      <c r="F92" s="227" t="s">
        <v>158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157</v>
      </c>
      <c r="AU92" s="18" t="s">
        <v>84</v>
      </c>
    </row>
    <row r="93" s="2" customFormat="1">
      <c r="A93" s="39"/>
      <c r="B93" s="40"/>
      <c r="C93" s="41"/>
      <c r="D93" s="231" t="s">
        <v>159</v>
      </c>
      <c r="E93" s="41"/>
      <c r="F93" s="232" t="s">
        <v>160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159</v>
      </c>
      <c r="AU93" s="18" t="s">
        <v>84</v>
      </c>
    </row>
    <row r="94" s="13" customFormat="1">
      <c r="A94" s="13"/>
      <c r="B94" s="233"/>
      <c r="C94" s="234"/>
      <c r="D94" s="226" t="s">
        <v>161</v>
      </c>
      <c r="E94" s="235" t="s">
        <v>20</v>
      </c>
      <c r="F94" s="236" t="s">
        <v>162</v>
      </c>
      <c r="G94" s="234"/>
      <c r="H94" s="235" t="s">
        <v>20</v>
      </c>
      <c r="I94" s="237"/>
      <c r="J94" s="234"/>
      <c r="K94" s="234"/>
      <c r="L94" s="238"/>
      <c r="M94" s="239"/>
      <c r="N94" s="240"/>
      <c r="O94" s="240"/>
      <c r="P94" s="240"/>
      <c r="Q94" s="240"/>
      <c r="R94" s="240"/>
      <c r="S94" s="240"/>
      <c r="T94" s="24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2" t="s">
        <v>161</v>
      </c>
      <c r="AU94" s="242" t="s">
        <v>84</v>
      </c>
      <c r="AV94" s="13" t="s">
        <v>22</v>
      </c>
      <c r="AW94" s="13" t="s">
        <v>37</v>
      </c>
      <c r="AX94" s="13" t="s">
        <v>76</v>
      </c>
      <c r="AY94" s="242" t="s">
        <v>147</v>
      </c>
    </row>
    <row r="95" s="13" customFormat="1">
      <c r="A95" s="13"/>
      <c r="B95" s="233"/>
      <c r="C95" s="234"/>
      <c r="D95" s="226" t="s">
        <v>161</v>
      </c>
      <c r="E95" s="235" t="s">
        <v>20</v>
      </c>
      <c r="F95" s="236" t="s">
        <v>163</v>
      </c>
      <c r="G95" s="234"/>
      <c r="H95" s="235" t="s">
        <v>20</v>
      </c>
      <c r="I95" s="237"/>
      <c r="J95" s="234"/>
      <c r="K95" s="234"/>
      <c r="L95" s="238"/>
      <c r="M95" s="239"/>
      <c r="N95" s="240"/>
      <c r="O95" s="240"/>
      <c r="P95" s="240"/>
      <c r="Q95" s="240"/>
      <c r="R95" s="240"/>
      <c r="S95" s="240"/>
      <c r="T95" s="241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2" t="s">
        <v>161</v>
      </c>
      <c r="AU95" s="242" t="s">
        <v>84</v>
      </c>
      <c r="AV95" s="13" t="s">
        <v>22</v>
      </c>
      <c r="AW95" s="13" t="s">
        <v>37</v>
      </c>
      <c r="AX95" s="13" t="s">
        <v>76</v>
      </c>
      <c r="AY95" s="242" t="s">
        <v>147</v>
      </c>
    </row>
    <row r="96" s="14" customFormat="1">
      <c r="A96" s="14"/>
      <c r="B96" s="243"/>
      <c r="C96" s="244"/>
      <c r="D96" s="226" t="s">
        <v>161</v>
      </c>
      <c r="E96" s="245" t="s">
        <v>20</v>
      </c>
      <c r="F96" s="246" t="s">
        <v>164</v>
      </c>
      <c r="G96" s="244"/>
      <c r="H96" s="247">
        <v>3</v>
      </c>
      <c r="I96" s="248"/>
      <c r="J96" s="244"/>
      <c r="K96" s="244"/>
      <c r="L96" s="249"/>
      <c r="M96" s="250"/>
      <c r="N96" s="251"/>
      <c r="O96" s="251"/>
      <c r="P96" s="251"/>
      <c r="Q96" s="251"/>
      <c r="R96" s="251"/>
      <c r="S96" s="251"/>
      <c r="T96" s="252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3" t="s">
        <v>161</v>
      </c>
      <c r="AU96" s="253" t="s">
        <v>84</v>
      </c>
      <c r="AV96" s="14" t="s">
        <v>84</v>
      </c>
      <c r="AW96" s="14" t="s">
        <v>37</v>
      </c>
      <c r="AX96" s="14" t="s">
        <v>76</v>
      </c>
      <c r="AY96" s="253" t="s">
        <v>147</v>
      </c>
    </row>
    <row r="97" s="14" customFormat="1">
      <c r="A97" s="14"/>
      <c r="B97" s="243"/>
      <c r="C97" s="244"/>
      <c r="D97" s="226" t="s">
        <v>161</v>
      </c>
      <c r="E97" s="245" t="s">
        <v>20</v>
      </c>
      <c r="F97" s="246" t="s">
        <v>165</v>
      </c>
      <c r="G97" s="244"/>
      <c r="H97" s="247">
        <v>6.4349999999999996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161</v>
      </c>
      <c r="AU97" s="253" t="s">
        <v>84</v>
      </c>
      <c r="AV97" s="14" t="s">
        <v>84</v>
      </c>
      <c r="AW97" s="14" t="s">
        <v>37</v>
      </c>
      <c r="AX97" s="14" t="s">
        <v>76</v>
      </c>
      <c r="AY97" s="253" t="s">
        <v>147</v>
      </c>
    </row>
    <row r="98" s="2" customFormat="1" ht="16.5" customHeight="1">
      <c r="A98" s="39"/>
      <c r="B98" s="40"/>
      <c r="C98" s="213" t="s">
        <v>84</v>
      </c>
      <c r="D98" s="213" t="s">
        <v>150</v>
      </c>
      <c r="E98" s="214" t="s">
        <v>166</v>
      </c>
      <c r="F98" s="215" t="s">
        <v>167</v>
      </c>
      <c r="G98" s="216" t="s">
        <v>153</v>
      </c>
      <c r="H98" s="217">
        <v>22.5</v>
      </c>
      <c r="I98" s="218"/>
      <c r="J98" s="219">
        <f>ROUND(I98*H98,2)</f>
        <v>0</v>
      </c>
      <c r="K98" s="215" t="s">
        <v>20</v>
      </c>
      <c r="L98" s="45"/>
      <c r="M98" s="220" t="s">
        <v>20</v>
      </c>
      <c r="N98" s="221" t="s">
        <v>47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2.6000000000000001</v>
      </c>
      <c r="T98" s="223">
        <f>S98*H98</f>
        <v>58.5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155</v>
      </c>
      <c r="AT98" s="224" t="s">
        <v>150</v>
      </c>
      <c r="AU98" s="224" t="s">
        <v>84</v>
      </c>
      <c r="AY98" s="18" t="s">
        <v>147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22</v>
      </c>
      <c r="BK98" s="225">
        <f>ROUND(I98*H98,2)</f>
        <v>0</v>
      </c>
      <c r="BL98" s="18" t="s">
        <v>155</v>
      </c>
      <c r="BM98" s="224" t="s">
        <v>168</v>
      </c>
    </row>
    <row r="99" s="2" customFormat="1">
      <c r="A99" s="39"/>
      <c r="B99" s="40"/>
      <c r="C99" s="41"/>
      <c r="D99" s="226" t="s">
        <v>157</v>
      </c>
      <c r="E99" s="41"/>
      <c r="F99" s="227" t="s">
        <v>169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157</v>
      </c>
      <c r="AU99" s="18" t="s">
        <v>84</v>
      </c>
    </row>
    <row r="100" s="13" customFormat="1">
      <c r="A100" s="13"/>
      <c r="B100" s="233"/>
      <c r="C100" s="234"/>
      <c r="D100" s="226" t="s">
        <v>161</v>
      </c>
      <c r="E100" s="235" t="s">
        <v>20</v>
      </c>
      <c r="F100" s="236" t="s">
        <v>162</v>
      </c>
      <c r="G100" s="234"/>
      <c r="H100" s="235" t="s">
        <v>20</v>
      </c>
      <c r="I100" s="237"/>
      <c r="J100" s="234"/>
      <c r="K100" s="234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161</v>
      </c>
      <c r="AU100" s="242" t="s">
        <v>84</v>
      </c>
      <c r="AV100" s="13" t="s">
        <v>22</v>
      </c>
      <c r="AW100" s="13" t="s">
        <v>37</v>
      </c>
      <c r="AX100" s="13" t="s">
        <v>76</v>
      </c>
      <c r="AY100" s="242" t="s">
        <v>147</v>
      </c>
    </row>
    <row r="101" s="13" customFormat="1">
      <c r="A101" s="13"/>
      <c r="B101" s="233"/>
      <c r="C101" s="234"/>
      <c r="D101" s="226" t="s">
        <v>161</v>
      </c>
      <c r="E101" s="235" t="s">
        <v>20</v>
      </c>
      <c r="F101" s="236" t="s">
        <v>163</v>
      </c>
      <c r="G101" s="234"/>
      <c r="H101" s="235" t="s">
        <v>20</v>
      </c>
      <c r="I101" s="237"/>
      <c r="J101" s="234"/>
      <c r="K101" s="234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161</v>
      </c>
      <c r="AU101" s="242" t="s">
        <v>84</v>
      </c>
      <c r="AV101" s="13" t="s">
        <v>22</v>
      </c>
      <c r="AW101" s="13" t="s">
        <v>37</v>
      </c>
      <c r="AX101" s="13" t="s">
        <v>76</v>
      </c>
      <c r="AY101" s="242" t="s">
        <v>147</v>
      </c>
    </row>
    <row r="102" s="14" customFormat="1">
      <c r="A102" s="14"/>
      <c r="B102" s="243"/>
      <c r="C102" s="244"/>
      <c r="D102" s="226" t="s">
        <v>161</v>
      </c>
      <c r="E102" s="245" t="s">
        <v>20</v>
      </c>
      <c r="F102" s="246" t="s">
        <v>170</v>
      </c>
      <c r="G102" s="244"/>
      <c r="H102" s="247">
        <v>22.5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161</v>
      </c>
      <c r="AU102" s="253" t="s">
        <v>84</v>
      </c>
      <c r="AV102" s="14" t="s">
        <v>84</v>
      </c>
      <c r="AW102" s="14" t="s">
        <v>37</v>
      </c>
      <c r="AX102" s="14" t="s">
        <v>76</v>
      </c>
      <c r="AY102" s="253" t="s">
        <v>147</v>
      </c>
    </row>
    <row r="103" s="12" customFormat="1" ht="22.8" customHeight="1">
      <c r="A103" s="12"/>
      <c r="B103" s="197"/>
      <c r="C103" s="198"/>
      <c r="D103" s="199" t="s">
        <v>75</v>
      </c>
      <c r="E103" s="211" t="s">
        <v>171</v>
      </c>
      <c r="F103" s="211" t="s">
        <v>172</v>
      </c>
      <c r="G103" s="198"/>
      <c r="H103" s="198"/>
      <c r="I103" s="201"/>
      <c r="J103" s="212">
        <f>BK103</f>
        <v>0</v>
      </c>
      <c r="K103" s="198"/>
      <c r="L103" s="203"/>
      <c r="M103" s="204"/>
      <c r="N103" s="205"/>
      <c r="O103" s="205"/>
      <c r="P103" s="206">
        <f>SUM(P104:P115)</f>
        <v>0</v>
      </c>
      <c r="Q103" s="205"/>
      <c r="R103" s="206">
        <f>SUM(R104:R115)</f>
        <v>0</v>
      </c>
      <c r="S103" s="205"/>
      <c r="T103" s="207">
        <f>SUM(T104:T115)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22</v>
      </c>
      <c r="AT103" s="209" t="s">
        <v>75</v>
      </c>
      <c r="AU103" s="209" t="s">
        <v>22</v>
      </c>
      <c r="AY103" s="208" t="s">
        <v>147</v>
      </c>
      <c r="BK103" s="210">
        <f>SUM(BK104:BK115)</f>
        <v>0</v>
      </c>
    </row>
    <row r="104" s="2" customFormat="1" ht="24.15" customHeight="1">
      <c r="A104" s="39"/>
      <c r="B104" s="40"/>
      <c r="C104" s="213" t="s">
        <v>173</v>
      </c>
      <c r="D104" s="213" t="s">
        <v>150</v>
      </c>
      <c r="E104" s="214" t="s">
        <v>174</v>
      </c>
      <c r="F104" s="215" t="s">
        <v>175</v>
      </c>
      <c r="G104" s="216" t="s">
        <v>176</v>
      </c>
      <c r="H104" s="217">
        <v>81.144000000000005</v>
      </c>
      <c r="I104" s="218"/>
      <c r="J104" s="219">
        <f>ROUND(I104*H104,2)</f>
        <v>0</v>
      </c>
      <c r="K104" s="215" t="s">
        <v>20</v>
      </c>
      <c r="L104" s="45"/>
      <c r="M104" s="220" t="s">
        <v>20</v>
      </c>
      <c r="N104" s="221" t="s">
        <v>47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155</v>
      </c>
      <c r="AT104" s="224" t="s">
        <v>150</v>
      </c>
      <c r="AU104" s="224" t="s">
        <v>84</v>
      </c>
      <c r="AY104" s="18" t="s">
        <v>147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22</v>
      </c>
      <c r="BK104" s="225">
        <f>ROUND(I104*H104,2)</f>
        <v>0</v>
      </c>
      <c r="BL104" s="18" t="s">
        <v>155</v>
      </c>
      <c r="BM104" s="224" t="s">
        <v>177</v>
      </c>
    </row>
    <row r="105" s="2" customFormat="1">
      <c r="A105" s="39"/>
      <c r="B105" s="40"/>
      <c r="C105" s="41"/>
      <c r="D105" s="226" t="s">
        <v>157</v>
      </c>
      <c r="E105" s="41"/>
      <c r="F105" s="227" t="s">
        <v>178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>
      <c r="A106" s="39"/>
      <c r="B106" s="40"/>
      <c r="C106" s="41"/>
      <c r="D106" s="226" t="s">
        <v>179</v>
      </c>
      <c r="E106" s="41"/>
      <c r="F106" s="254" t="s">
        <v>180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84</v>
      </c>
    </row>
    <row r="107" s="2" customFormat="1" ht="21.75" customHeight="1">
      <c r="A107" s="39"/>
      <c r="B107" s="40"/>
      <c r="C107" s="213" t="s">
        <v>155</v>
      </c>
      <c r="D107" s="213" t="s">
        <v>150</v>
      </c>
      <c r="E107" s="214" t="s">
        <v>181</v>
      </c>
      <c r="F107" s="215" t="s">
        <v>182</v>
      </c>
      <c r="G107" s="216" t="s">
        <v>176</v>
      </c>
      <c r="H107" s="217">
        <v>22.643999999999998</v>
      </c>
      <c r="I107" s="218"/>
      <c r="J107" s="219">
        <f>ROUND(I107*H107,2)</f>
        <v>0</v>
      </c>
      <c r="K107" s="215" t="s">
        <v>154</v>
      </c>
      <c r="L107" s="45"/>
      <c r="M107" s="220" t="s">
        <v>20</v>
      </c>
      <c r="N107" s="221" t="s">
        <v>47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155</v>
      </c>
      <c r="AT107" s="224" t="s">
        <v>150</v>
      </c>
      <c r="AU107" s="224" t="s">
        <v>84</v>
      </c>
      <c r="AY107" s="18" t="s">
        <v>147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22</v>
      </c>
      <c r="BK107" s="225">
        <f>ROUND(I107*H107,2)</f>
        <v>0</v>
      </c>
      <c r="BL107" s="18" t="s">
        <v>155</v>
      </c>
      <c r="BM107" s="224" t="s">
        <v>183</v>
      </c>
    </row>
    <row r="108" s="2" customFormat="1">
      <c r="A108" s="39"/>
      <c r="B108" s="40"/>
      <c r="C108" s="41"/>
      <c r="D108" s="226" t="s">
        <v>157</v>
      </c>
      <c r="E108" s="41"/>
      <c r="F108" s="227" t="s">
        <v>184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>
      <c r="A109" s="39"/>
      <c r="B109" s="40"/>
      <c r="C109" s="41"/>
      <c r="D109" s="231" t="s">
        <v>159</v>
      </c>
      <c r="E109" s="41"/>
      <c r="F109" s="232" t="s">
        <v>185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159</v>
      </c>
      <c r="AU109" s="18" t="s">
        <v>84</v>
      </c>
    </row>
    <row r="110" s="14" customFormat="1">
      <c r="A110" s="14"/>
      <c r="B110" s="243"/>
      <c r="C110" s="244"/>
      <c r="D110" s="226" t="s">
        <v>161</v>
      </c>
      <c r="E110" s="245" t="s">
        <v>20</v>
      </c>
      <c r="F110" s="246" t="s">
        <v>186</v>
      </c>
      <c r="G110" s="244"/>
      <c r="H110" s="247">
        <v>22.643999999999998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161</v>
      </c>
      <c r="AU110" s="253" t="s">
        <v>84</v>
      </c>
      <c r="AV110" s="14" t="s">
        <v>84</v>
      </c>
      <c r="AW110" s="14" t="s">
        <v>37</v>
      </c>
      <c r="AX110" s="14" t="s">
        <v>76</v>
      </c>
      <c r="AY110" s="253" t="s">
        <v>147</v>
      </c>
    </row>
    <row r="111" s="2" customFormat="1" ht="16.5" customHeight="1">
      <c r="A111" s="39"/>
      <c r="B111" s="40"/>
      <c r="C111" s="213" t="s">
        <v>187</v>
      </c>
      <c r="D111" s="213" t="s">
        <v>150</v>
      </c>
      <c r="E111" s="214" t="s">
        <v>188</v>
      </c>
      <c r="F111" s="215" t="s">
        <v>189</v>
      </c>
      <c r="G111" s="216" t="s">
        <v>176</v>
      </c>
      <c r="H111" s="217">
        <v>58.5</v>
      </c>
      <c r="I111" s="218"/>
      <c r="J111" s="219">
        <f>ROUND(I111*H111,2)</f>
        <v>0</v>
      </c>
      <c r="K111" s="215" t="s">
        <v>154</v>
      </c>
      <c r="L111" s="45"/>
      <c r="M111" s="220" t="s">
        <v>20</v>
      </c>
      <c r="N111" s="221" t="s">
        <v>47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155</v>
      </c>
      <c r="AT111" s="224" t="s">
        <v>150</v>
      </c>
      <c r="AU111" s="224" t="s">
        <v>84</v>
      </c>
      <c r="AY111" s="18" t="s">
        <v>147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22</v>
      </c>
      <c r="BK111" s="225">
        <f>ROUND(I111*H111,2)</f>
        <v>0</v>
      </c>
      <c r="BL111" s="18" t="s">
        <v>155</v>
      </c>
      <c r="BM111" s="224" t="s">
        <v>190</v>
      </c>
    </row>
    <row r="112" s="2" customFormat="1">
      <c r="A112" s="39"/>
      <c r="B112" s="40"/>
      <c r="C112" s="41"/>
      <c r="D112" s="226" t="s">
        <v>157</v>
      </c>
      <c r="E112" s="41"/>
      <c r="F112" s="227" t="s">
        <v>191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2" customFormat="1">
      <c r="A113" s="39"/>
      <c r="B113" s="40"/>
      <c r="C113" s="41"/>
      <c r="D113" s="231" t="s">
        <v>159</v>
      </c>
      <c r="E113" s="41"/>
      <c r="F113" s="232" t="s">
        <v>192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159</v>
      </c>
      <c r="AU113" s="18" t="s">
        <v>84</v>
      </c>
    </row>
    <row r="114" s="2" customFormat="1">
      <c r="A114" s="39"/>
      <c r="B114" s="40"/>
      <c r="C114" s="41"/>
      <c r="D114" s="226" t="s">
        <v>179</v>
      </c>
      <c r="E114" s="41"/>
      <c r="F114" s="254" t="s">
        <v>193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14" customFormat="1">
      <c r="A115" s="14"/>
      <c r="B115" s="243"/>
      <c r="C115" s="244"/>
      <c r="D115" s="226" t="s">
        <v>161</v>
      </c>
      <c r="E115" s="245" t="s">
        <v>20</v>
      </c>
      <c r="F115" s="246" t="s">
        <v>194</v>
      </c>
      <c r="G115" s="244"/>
      <c r="H115" s="247">
        <v>58.5</v>
      </c>
      <c r="I115" s="248"/>
      <c r="J115" s="244"/>
      <c r="K115" s="244"/>
      <c r="L115" s="249"/>
      <c r="M115" s="255"/>
      <c r="N115" s="256"/>
      <c r="O115" s="256"/>
      <c r="P115" s="256"/>
      <c r="Q115" s="256"/>
      <c r="R115" s="256"/>
      <c r="S115" s="256"/>
      <c r="T115" s="25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161</v>
      </c>
      <c r="AU115" s="253" t="s">
        <v>84</v>
      </c>
      <c r="AV115" s="14" t="s">
        <v>84</v>
      </c>
      <c r="AW115" s="14" t="s">
        <v>37</v>
      </c>
      <c r="AX115" s="14" t="s">
        <v>76</v>
      </c>
      <c r="AY115" s="253" t="s">
        <v>147</v>
      </c>
    </row>
    <row r="116" s="2" customFormat="1" ht="6.96" customHeight="1">
      <c r="A116" s="39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45"/>
      <c r="M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</sheetData>
  <sheetProtection sheet="1" autoFilter="0" formatColumns="0" formatRows="0" objects="1" scenarios="1" spinCount="100000" saltValue="JSUCSBUCV9l1VamVi4WRSQ+L330yh2lTl6BiGpnTwliS+ogXuyH4LY4zG637hMd7DHFPbHgR8nQCabT3UydqqQ==" hashValue="vKpIx8bK8+HwhZwmrr4A9dA/QHeh3XaqrW/1vJ+2k4WaKaumRB64MA2Ll/7vKpsqppgWgHi/n9rCzxeREWjteg==" algorithmName="SHA-512" password="CC35"/>
  <autoFilter ref="C87:K1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4_02/961055111"/>
    <hyperlink ref="F109" r:id="rId2" display="https://podminky.urs.cz/item/CS_URS_2024_02/997221625"/>
    <hyperlink ref="F113" r:id="rId3" display="https://podminky.urs.cz/item/CS_URS_2024_02/99722165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122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ROUND(J90,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ROUND((SUM(BE90:BE249)),  2)</f>
        <v>0</v>
      </c>
      <c r="G35" s="39"/>
      <c r="H35" s="39"/>
      <c r="I35" s="158">
        <v>0.20999999999999999</v>
      </c>
      <c r="J35" s="157">
        <f>ROUND(((SUM(BE90:BE249))*I35),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ROUND((SUM(BF90:BF249)),  2)</f>
        <v>0</v>
      </c>
      <c r="G36" s="39"/>
      <c r="H36" s="39"/>
      <c r="I36" s="158">
        <v>0.12</v>
      </c>
      <c r="J36" s="157">
        <f>ROUND(((SUM(BF90:BF249))*I36),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ROUND((SUM(BG90:BG249)),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ROUND((SUM(BH90:BH249)),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ROUND((SUM(BI90:BI249)),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010.2.1 - Příprava území, bez bouracích prací vázacích prvků, část SO 101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129</v>
      </c>
      <c r="E64" s="178"/>
      <c r="F64" s="178"/>
      <c r="G64" s="178"/>
      <c r="H64" s="178"/>
      <c r="I64" s="178"/>
      <c r="J64" s="179">
        <f>J91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196</v>
      </c>
      <c r="E65" s="183"/>
      <c r="F65" s="183"/>
      <c r="G65" s="183"/>
      <c r="H65" s="183"/>
      <c r="I65" s="183"/>
      <c r="J65" s="184">
        <f>J92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130</v>
      </c>
      <c r="E66" s="183"/>
      <c r="F66" s="183"/>
      <c r="G66" s="183"/>
      <c r="H66" s="183"/>
      <c r="I66" s="183"/>
      <c r="J66" s="184">
        <f>J167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131</v>
      </c>
      <c r="E67" s="183"/>
      <c r="F67" s="183"/>
      <c r="G67" s="183"/>
      <c r="H67" s="183"/>
      <c r="I67" s="183"/>
      <c r="J67" s="184">
        <f>J212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197</v>
      </c>
      <c r="E68" s="183"/>
      <c r="F68" s="183"/>
      <c r="G68" s="183"/>
      <c r="H68" s="183"/>
      <c r="I68" s="183"/>
      <c r="J68" s="184">
        <f>J246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132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0" t="str">
        <f>E7</f>
        <v>Úprava bezmotorové komunikace A2 a A26</v>
      </c>
      <c r="F78" s="33"/>
      <c r="G78" s="33"/>
      <c r="H78" s="33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121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0" t="s">
        <v>122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123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SO 010.2.1 - Příprava území, bez bouracích prací vázacích prvků, část SO 101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23</v>
      </c>
      <c r="D84" s="41"/>
      <c r="E84" s="41"/>
      <c r="F84" s="28" t="str">
        <f>F14</f>
        <v>k. ú. Libeň [730891]</v>
      </c>
      <c r="G84" s="41"/>
      <c r="H84" s="41"/>
      <c r="I84" s="33" t="s">
        <v>25</v>
      </c>
      <c r="J84" s="73" t="str">
        <f>IF(J14="","",J14)</f>
        <v>15. 8. 2024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5.65" customHeight="1">
      <c r="A86" s="39"/>
      <c r="B86" s="40"/>
      <c r="C86" s="33" t="s">
        <v>29</v>
      </c>
      <c r="D86" s="41"/>
      <c r="E86" s="41"/>
      <c r="F86" s="28" t="str">
        <f>E17</f>
        <v>Městská část Praha 8</v>
      </c>
      <c r="G86" s="41"/>
      <c r="H86" s="41"/>
      <c r="I86" s="33" t="s">
        <v>35</v>
      </c>
      <c r="J86" s="37" t="str">
        <f>E23</f>
        <v>Atelier PROMIKA s.r.o.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33</v>
      </c>
      <c r="D87" s="41"/>
      <c r="E87" s="41"/>
      <c r="F87" s="28" t="str">
        <f>IF(E20="","",E20)</f>
        <v>Vyplň údaj</v>
      </c>
      <c r="G87" s="41"/>
      <c r="H87" s="41"/>
      <c r="I87" s="33" t="s">
        <v>38</v>
      </c>
      <c r="J87" s="37" t="str">
        <f>E26</f>
        <v xml:space="preserve"> 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133</v>
      </c>
      <c r="D89" s="189" t="s">
        <v>61</v>
      </c>
      <c r="E89" s="189" t="s">
        <v>57</v>
      </c>
      <c r="F89" s="189" t="s">
        <v>58</v>
      </c>
      <c r="G89" s="189" t="s">
        <v>134</v>
      </c>
      <c r="H89" s="189" t="s">
        <v>135</v>
      </c>
      <c r="I89" s="189" t="s">
        <v>136</v>
      </c>
      <c r="J89" s="189" t="s">
        <v>127</v>
      </c>
      <c r="K89" s="190" t="s">
        <v>137</v>
      </c>
      <c r="L89" s="191"/>
      <c r="M89" s="93" t="s">
        <v>20</v>
      </c>
      <c r="N89" s="94" t="s">
        <v>46</v>
      </c>
      <c r="O89" s="94" t="s">
        <v>138</v>
      </c>
      <c r="P89" s="94" t="s">
        <v>139</v>
      </c>
      <c r="Q89" s="94" t="s">
        <v>140</v>
      </c>
      <c r="R89" s="94" t="s">
        <v>141</v>
      </c>
      <c r="S89" s="94" t="s">
        <v>142</v>
      </c>
      <c r="T89" s="95" t="s">
        <v>143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144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</f>
        <v>0</v>
      </c>
      <c r="Q90" s="97"/>
      <c r="R90" s="194">
        <f>R91</f>
        <v>0.21881999999999999</v>
      </c>
      <c r="S90" s="97"/>
      <c r="T90" s="195">
        <f>T91</f>
        <v>3218.0767700000006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75</v>
      </c>
      <c r="AU90" s="18" t="s">
        <v>128</v>
      </c>
      <c r="BK90" s="196">
        <f>BK91</f>
        <v>0</v>
      </c>
    </row>
    <row r="91" s="12" customFormat="1" ht="25.92" customHeight="1">
      <c r="A91" s="12"/>
      <c r="B91" s="197"/>
      <c r="C91" s="198"/>
      <c r="D91" s="199" t="s">
        <v>75</v>
      </c>
      <c r="E91" s="200" t="s">
        <v>145</v>
      </c>
      <c r="F91" s="200" t="s">
        <v>146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P92+P167+P212+P246</f>
        <v>0</v>
      </c>
      <c r="Q91" s="205"/>
      <c r="R91" s="206">
        <f>R92+R167+R212+R246</f>
        <v>0.21881999999999999</v>
      </c>
      <c r="S91" s="205"/>
      <c r="T91" s="207">
        <f>T92+T167+T212+T246</f>
        <v>3218.0767700000006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22</v>
      </c>
      <c r="AT91" s="209" t="s">
        <v>75</v>
      </c>
      <c r="AU91" s="209" t="s">
        <v>76</v>
      </c>
      <c r="AY91" s="208" t="s">
        <v>147</v>
      </c>
      <c r="BK91" s="210">
        <f>BK92+BK167+BK212+BK246</f>
        <v>0</v>
      </c>
    </row>
    <row r="92" s="12" customFormat="1" ht="22.8" customHeight="1">
      <c r="A92" s="12"/>
      <c r="B92" s="197"/>
      <c r="C92" s="198"/>
      <c r="D92" s="199" t="s">
        <v>75</v>
      </c>
      <c r="E92" s="211" t="s">
        <v>22</v>
      </c>
      <c r="F92" s="211" t="s">
        <v>198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SUM(P93:P166)</f>
        <v>0</v>
      </c>
      <c r="Q92" s="205"/>
      <c r="R92" s="206">
        <f>SUM(R93:R166)</f>
        <v>0</v>
      </c>
      <c r="S92" s="205"/>
      <c r="T92" s="207">
        <f>SUM(T93:T166)</f>
        <v>3018.5496800000005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22</v>
      </c>
      <c r="AT92" s="209" t="s">
        <v>75</v>
      </c>
      <c r="AU92" s="209" t="s">
        <v>22</v>
      </c>
      <c r="AY92" s="208" t="s">
        <v>147</v>
      </c>
      <c r="BK92" s="210">
        <f>SUM(BK93:BK166)</f>
        <v>0</v>
      </c>
    </row>
    <row r="93" s="2" customFormat="1" ht="16.5" customHeight="1">
      <c r="A93" s="39"/>
      <c r="B93" s="40"/>
      <c r="C93" s="213" t="s">
        <v>22</v>
      </c>
      <c r="D93" s="213" t="s">
        <v>150</v>
      </c>
      <c r="E93" s="214" t="s">
        <v>199</v>
      </c>
      <c r="F93" s="215" t="s">
        <v>200</v>
      </c>
      <c r="G93" s="216" t="s">
        <v>201</v>
      </c>
      <c r="H93" s="217">
        <v>2512</v>
      </c>
      <c r="I93" s="218"/>
      <c r="J93" s="219">
        <f>ROUND(I93*H93,2)</f>
        <v>0</v>
      </c>
      <c r="K93" s="215" t="s">
        <v>154</v>
      </c>
      <c r="L93" s="45"/>
      <c r="M93" s="220" t="s">
        <v>20</v>
      </c>
      <c r="N93" s="221" t="s">
        <v>47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155</v>
      </c>
      <c r="AT93" s="224" t="s">
        <v>150</v>
      </c>
      <c r="AU93" s="224" t="s">
        <v>84</v>
      </c>
      <c r="AY93" s="18" t="s">
        <v>147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22</v>
      </c>
      <c r="BK93" s="225">
        <f>ROUND(I93*H93,2)</f>
        <v>0</v>
      </c>
      <c r="BL93" s="18" t="s">
        <v>155</v>
      </c>
      <c r="BM93" s="224" t="s">
        <v>202</v>
      </c>
    </row>
    <row r="94" s="2" customFormat="1">
      <c r="A94" s="39"/>
      <c r="B94" s="40"/>
      <c r="C94" s="41"/>
      <c r="D94" s="226" t="s">
        <v>157</v>
      </c>
      <c r="E94" s="41"/>
      <c r="F94" s="227" t="s">
        <v>203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157</v>
      </c>
      <c r="AU94" s="18" t="s">
        <v>84</v>
      </c>
    </row>
    <row r="95" s="2" customFormat="1">
      <c r="A95" s="39"/>
      <c r="B95" s="40"/>
      <c r="C95" s="41"/>
      <c r="D95" s="231" t="s">
        <v>159</v>
      </c>
      <c r="E95" s="41"/>
      <c r="F95" s="232" t="s">
        <v>204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159</v>
      </c>
      <c r="AU95" s="18" t="s">
        <v>84</v>
      </c>
    </row>
    <row r="96" s="13" customFormat="1">
      <c r="A96" s="13"/>
      <c r="B96" s="233"/>
      <c r="C96" s="234"/>
      <c r="D96" s="226" t="s">
        <v>161</v>
      </c>
      <c r="E96" s="235" t="s">
        <v>20</v>
      </c>
      <c r="F96" s="236" t="s">
        <v>205</v>
      </c>
      <c r="G96" s="234"/>
      <c r="H96" s="235" t="s">
        <v>20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161</v>
      </c>
      <c r="AU96" s="242" t="s">
        <v>84</v>
      </c>
      <c r="AV96" s="13" t="s">
        <v>22</v>
      </c>
      <c r="AW96" s="13" t="s">
        <v>37</v>
      </c>
      <c r="AX96" s="13" t="s">
        <v>76</v>
      </c>
      <c r="AY96" s="242" t="s">
        <v>147</v>
      </c>
    </row>
    <row r="97" s="14" customFormat="1">
      <c r="A97" s="14"/>
      <c r="B97" s="243"/>
      <c r="C97" s="244"/>
      <c r="D97" s="226" t="s">
        <v>161</v>
      </c>
      <c r="E97" s="245" t="s">
        <v>20</v>
      </c>
      <c r="F97" s="246" t="s">
        <v>206</v>
      </c>
      <c r="G97" s="244"/>
      <c r="H97" s="247">
        <v>2512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161</v>
      </c>
      <c r="AU97" s="253" t="s">
        <v>84</v>
      </c>
      <c r="AV97" s="14" t="s">
        <v>84</v>
      </c>
      <c r="AW97" s="14" t="s">
        <v>37</v>
      </c>
      <c r="AX97" s="14" t="s">
        <v>76</v>
      </c>
      <c r="AY97" s="253" t="s">
        <v>147</v>
      </c>
    </row>
    <row r="98" s="2" customFormat="1" ht="16.5" customHeight="1">
      <c r="A98" s="39"/>
      <c r="B98" s="40"/>
      <c r="C98" s="213" t="s">
        <v>84</v>
      </c>
      <c r="D98" s="213" t="s">
        <v>150</v>
      </c>
      <c r="E98" s="214" t="s">
        <v>207</v>
      </c>
      <c r="F98" s="215" t="s">
        <v>208</v>
      </c>
      <c r="G98" s="216" t="s">
        <v>201</v>
      </c>
      <c r="H98" s="217">
        <v>2777.1289999999999</v>
      </c>
      <c r="I98" s="218"/>
      <c r="J98" s="219">
        <f>ROUND(I98*H98,2)</f>
        <v>0</v>
      </c>
      <c r="K98" s="215" t="s">
        <v>154</v>
      </c>
      <c r="L98" s="45"/>
      <c r="M98" s="220" t="s">
        <v>20</v>
      </c>
      <c r="N98" s="221" t="s">
        <v>47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0.62</v>
      </c>
      <c r="T98" s="223">
        <f>S98*H98</f>
        <v>1721.81998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155</v>
      </c>
      <c r="AT98" s="224" t="s">
        <v>150</v>
      </c>
      <c r="AU98" s="224" t="s">
        <v>84</v>
      </c>
      <c r="AY98" s="18" t="s">
        <v>147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22</v>
      </c>
      <c r="BK98" s="225">
        <f>ROUND(I98*H98,2)</f>
        <v>0</v>
      </c>
      <c r="BL98" s="18" t="s">
        <v>155</v>
      </c>
      <c r="BM98" s="224" t="s">
        <v>209</v>
      </c>
    </row>
    <row r="99" s="2" customFormat="1">
      <c r="A99" s="39"/>
      <c r="B99" s="40"/>
      <c r="C99" s="41"/>
      <c r="D99" s="226" t="s">
        <v>157</v>
      </c>
      <c r="E99" s="41"/>
      <c r="F99" s="227" t="s">
        <v>210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157</v>
      </c>
      <c r="AU99" s="18" t="s">
        <v>84</v>
      </c>
    </row>
    <row r="100" s="2" customFormat="1">
      <c r="A100" s="39"/>
      <c r="B100" s="40"/>
      <c r="C100" s="41"/>
      <c r="D100" s="231" t="s">
        <v>159</v>
      </c>
      <c r="E100" s="41"/>
      <c r="F100" s="232" t="s">
        <v>211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159</v>
      </c>
      <c r="AU100" s="18" t="s">
        <v>84</v>
      </c>
    </row>
    <row r="101" s="2" customFormat="1">
      <c r="A101" s="39"/>
      <c r="B101" s="40"/>
      <c r="C101" s="41"/>
      <c r="D101" s="226" t="s">
        <v>179</v>
      </c>
      <c r="E101" s="41"/>
      <c r="F101" s="254" t="s">
        <v>212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179</v>
      </c>
      <c r="AU101" s="18" t="s">
        <v>84</v>
      </c>
    </row>
    <row r="102" s="13" customFormat="1">
      <c r="A102" s="13"/>
      <c r="B102" s="233"/>
      <c r="C102" s="234"/>
      <c r="D102" s="226" t="s">
        <v>161</v>
      </c>
      <c r="E102" s="235" t="s">
        <v>20</v>
      </c>
      <c r="F102" s="236" t="s">
        <v>213</v>
      </c>
      <c r="G102" s="234"/>
      <c r="H102" s="235" t="s">
        <v>20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161</v>
      </c>
      <c r="AU102" s="242" t="s">
        <v>84</v>
      </c>
      <c r="AV102" s="13" t="s">
        <v>22</v>
      </c>
      <c r="AW102" s="13" t="s">
        <v>37</v>
      </c>
      <c r="AX102" s="13" t="s">
        <v>76</v>
      </c>
      <c r="AY102" s="242" t="s">
        <v>147</v>
      </c>
    </row>
    <row r="103" s="14" customFormat="1">
      <c r="A103" s="14"/>
      <c r="B103" s="243"/>
      <c r="C103" s="244"/>
      <c r="D103" s="226" t="s">
        <v>161</v>
      </c>
      <c r="E103" s="245" t="s">
        <v>20</v>
      </c>
      <c r="F103" s="246" t="s">
        <v>214</v>
      </c>
      <c r="G103" s="244"/>
      <c r="H103" s="247">
        <v>2777.1289999999999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161</v>
      </c>
      <c r="AU103" s="253" t="s">
        <v>84</v>
      </c>
      <c r="AV103" s="14" t="s">
        <v>84</v>
      </c>
      <c r="AW103" s="14" t="s">
        <v>37</v>
      </c>
      <c r="AX103" s="14" t="s">
        <v>76</v>
      </c>
      <c r="AY103" s="253" t="s">
        <v>147</v>
      </c>
    </row>
    <row r="104" s="2" customFormat="1" ht="16.5" customHeight="1">
      <c r="A104" s="39"/>
      <c r="B104" s="40"/>
      <c r="C104" s="213" t="s">
        <v>173</v>
      </c>
      <c r="D104" s="213" t="s">
        <v>150</v>
      </c>
      <c r="E104" s="214" t="s">
        <v>215</v>
      </c>
      <c r="F104" s="215" t="s">
        <v>216</v>
      </c>
      <c r="G104" s="216" t="s">
        <v>201</v>
      </c>
      <c r="H104" s="217">
        <v>453.19999999999999</v>
      </c>
      <c r="I104" s="218"/>
      <c r="J104" s="219">
        <f>ROUND(I104*H104,2)</f>
        <v>0</v>
      </c>
      <c r="K104" s="215" t="s">
        <v>154</v>
      </c>
      <c r="L104" s="45"/>
      <c r="M104" s="220" t="s">
        <v>20</v>
      </c>
      <c r="N104" s="221" t="s">
        <v>47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0.66000000000000003</v>
      </c>
      <c r="T104" s="223">
        <f>S104*H104</f>
        <v>299.11200000000002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155</v>
      </c>
      <c r="AT104" s="224" t="s">
        <v>150</v>
      </c>
      <c r="AU104" s="224" t="s">
        <v>84</v>
      </c>
      <c r="AY104" s="18" t="s">
        <v>147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22</v>
      </c>
      <c r="BK104" s="225">
        <f>ROUND(I104*H104,2)</f>
        <v>0</v>
      </c>
      <c r="BL104" s="18" t="s">
        <v>155</v>
      </c>
      <c r="BM104" s="224" t="s">
        <v>217</v>
      </c>
    </row>
    <row r="105" s="2" customFormat="1">
      <c r="A105" s="39"/>
      <c r="B105" s="40"/>
      <c r="C105" s="41"/>
      <c r="D105" s="226" t="s">
        <v>157</v>
      </c>
      <c r="E105" s="41"/>
      <c r="F105" s="227" t="s">
        <v>218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>
      <c r="A106" s="39"/>
      <c r="B106" s="40"/>
      <c r="C106" s="41"/>
      <c r="D106" s="231" t="s">
        <v>159</v>
      </c>
      <c r="E106" s="41"/>
      <c r="F106" s="232" t="s">
        <v>219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159</v>
      </c>
      <c r="AU106" s="18" t="s">
        <v>84</v>
      </c>
    </row>
    <row r="107" s="2" customFormat="1">
      <c r="A107" s="39"/>
      <c r="B107" s="40"/>
      <c r="C107" s="41"/>
      <c r="D107" s="226" t="s">
        <v>179</v>
      </c>
      <c r="E107" s="41"/>
      <c r="F107" s="254" t="s">
        <v>212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13" customFormat="1">
      <c r="A108" s="13"/>
      <c r="B108" s="233"/>
      <c r="C108" s="234"/>
      <c r="D108" s="226" t="s">
        <v>161</v>
      </c>
      <c r="E108" s="235" t="s">
        <v>20</v>
      </c>
      <c r="F108" s="236" t="s">
        <v>213</v>
      </c>
      <c r="G108" s="234"/>
      <c r="H108" s="235" t="s">
        <v>20</v>
      </c>
      <c r="I108" s="237"/>
      <c r="J108" s="234"/>
      <c r="K108" s="234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161</v>
      </c>
      <c r="AU108" s="242" t="s">
        <v>84</v>
      </c>
      <c r="AV108" s="13" t="s">
        <v>22</v>
      </c>
      <c r="AW108" s="13" t="s">
        <v>37</v>
      </c>
      <c r="AX108" s="13" t="s">
        <v>76</v>
      </c>
      <c r="AY108" s="242" t="s">
        <v>147</v>
      </c>
    </row>
    <row r="109" s="14" customFormat="1">
      <c r="A109" s="14"/>
      <c r="B109" s="243"/>
      <c r="C109" s="244"/>
      <c r="D109" s="226" t="s">
        <v>161</v>
      </c>
      <c r="E109" s="245" t="s">
        <v>20</v>
      </c>
      <c r="F109" s="246" t="s">
        <v>220</v>
      </c>
      <c r="G109" s="244"/>
      <c r="H109" s="247">
        <v>453.19999999999999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161</v>
      </c>
      <c r="AU109" s="253" t="s">
        <v>84</v>
      </c>
      <c r="AV109" s="14" t="s">
        <v>84</v>
      </c>
      <c r="AW109" s="14" t="s">
        <v>37</v>
      </c>
      <c r="AX109" s="14" t="s">
        <v>76</v>
      </c>
      <c r="AY109" s="253" t="s">
        <v>147</v>
      </c>
    </row>
    <row r="110" s="2" customFormat="1" ht="16.5" customHeight="1">
      <c r="A110" s="39"/>
      <c r="B110" s="40"/>
      <c r="C110" s="213" t="s">
        <v>155</v>
      </c>
      <c r="D110" s="213" t="s">
        <v>150</v>
      </c>
      <c r="E110" s="214" t="s">
        <v>221</v>
      </c>
      <c r="F110" s="215" t="s">
        <v>222</v>
      </c>
      <c r="G110" s="216" t="s">
        <v>201</v>
      </c>
      <c r="H110" s="217">
        <v>13.300000000000001</v>
      </c>
      <c r="I110" s="218"/>
      <c r="J110" s="219">
        <f>ROUND(I110*H110,2)</f>
        <v>0</v>
      </c>
      <c r="K110" s="215" t="s">
        <v>154</v>
      </c>
      <c r="L110" s="45"/>
      <c r="M110" s="220" t="s">
        <v>20</v>
      </c>
      <c r="N110" s="221" t="s">
        <v>47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0.505</v>
      </c>
      <c r="T110" s="223">
        <f>S110*H110</f>
        <v>6.7165000000000008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155</v>
      </c>
      <c r="AT110" s="224" t="s">
        <v>150</v>
      </c>
      <c r="AU110" s="224" t="s">
        <v>84</v>
      </c>
      <c r="AY110" s="18" t="s">
        <v>147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22</v>
      </c>
      <c r="BK110" s="225">
        <f>ROUND(I110*H110,2)</f>
        <v>0</v>
      </c>
      <c r="BL110" s="18" t="s">
        <v>155</v>
      </c>
      <c r="BM110" s="224" t="s">
        <v>223</v>
      </c>
    </row>
    <row r="111" s="2" customFormat="1">
      <c r="A111" s="39"/>
      <c r="B111" s="40"/>
      <c r="C111" s="41"/>
      <c r="D111" s="226" t="s">
        <v>157</v>
      </c>
      <c r="E111" s="41"/>
      <c r="F111" s="227" t="s">
        <v>224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157</v>
      </c>
      <c r="AU111" s="18" t="s">
        <v>84</v>
      </c>
    </row>
    <row r="112" s="2" customFormat="1">
      <c r="A112" s="39"/>
      <c r="B112" s="40"/>
      <c r="C112" s="41"/>
      <c r="D112" s="231" t="s">
        <v>159</v>
      </c>
      <c r="E112" s="41"/>
      <c r="F112" s="232" t="s">
        <v>225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159</v>
      </c>
      <c r="AU112" s="18" t="s">
        <v>84</v>
      </c>
    </row>
    <row r="113" s="2" customFormat="1">
      <c r="A113" s="39"/>
      <c r="B113" s="40"/>
      <c r="C113" s="41"/>
      <c r="D113" s="226" t="s">
        <v>179</v>
      </c>
      <c r="E113" s="41"/>
      <c r="F113" s="254" t="s">
        <v>226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179</v>
      </c>
      <c r="AU113" s="18" t="s">
        <v>84</v>
      </c>
    </row>
    <row r="114" s="13" customFormat="1">
      <c r="A114" s="13"/>
      <c r="B114" s="233"/>
      <c r="C114" s="234"/>
      <c r="D114" s="226" t="s">
        <v>161</v>
      </c>
      <c r="E114" s="235" t="s">
        <v>20</v>
      </c>
      <c r="F114" s="236" t="s">
        <v>213</v>
      </c>
      <c r="G114" s="234"/>
      <c r="H114" s="235" t="s">
        <v>20</v>
      </c>
      <c r="I114" s="237"/>
      <c r="J114" s="234"/>
      <c r="K114" s="234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161</v>
      </c>
      <c r="AU114" s="242" t="s">
        <v>84</v>
      </c>
      <c r="AV114" s="13" t="s">
        <v>22</v>
      </c>
      <c r="AW114" s="13" t="s">
        <v>37</v>
      </c>
      <c r="AX114" s="13" t="s">
        <v>76</v>
      </c>
      <c r="AY114" s="242" t="s">
        <v>147</v>
      </c>
    </row>
    <row r="115" s="14" customFormat="1">
      <c r="A115" s="14"/>
      <c r="B115" s="243"/>
      <c r="C115" s="244"/>
      <c r="D115" s="226" t="s">
        <v>161</v>
      </c>
      <c r="E115" s="245" t="s">
        <v>20</v>
      </c>
      <c r="F115" s="246" t="s">
        <v>227</v>
      </c>
      <c r="G115" s="244"/>
      <c r="H115" s="247">
        <v>13.300000000000001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161</v>
      </c>
      <c r="AU115" s="253" t="s">
        <v>84</v>
      </c>
      <c r="AV115" s="14" t="s">
        <v>84</v>
      </c>
      <c r="AW115" s="14" t="s">
        <v>37</v>
      </c>
      <c r="AX115" s="14" t="s">
        <v>76</v>
      </c>
      <c r="AY115" s="253" t="s">
        <v>147</v>
      </c>
    </row>
    <row r="116" s="2" customFormat="1" ht="16.5" customHeight="1">
      <c r="A116" s="39"/>
      <c r="B116" s="40"/>
      <c r="C116" s="213" t="s">
        <v>187</v>
      </c>
      <c r="D116" s="213" t="s">
        <v>150</v>
      </c>
      <c r="E116" s="214" t="s">
        <v>228</v>
      </c>
      <c r="F116" s="215" t="s">
        <v>229</v>
      </c>
      <c r="G116" s="216" t="s">
        <v>201</v>
      </c>
      <c r="H116" s="217">
        <v>2777.1289999999999</v>
      </c>
      <c r="I116" s="218"/>
      <c r="J116" s="219">
        <f>ROUND(I116*H116,2)</f>
        <v>0</v>
      </c>
      <c r="K116" s="215" t="s">
        <v>154</v>
      </c>
      <c r="L116" s="45"/>
      <c r="M116" s="220" t="s">
        <v>20</v>
      </c>
      <c r="N116" s="221" t="s">
        <v>47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0.29999999999999999</v>
      </c>
      <c r="T116" s="223">
        <f>S116*H116</f>
        <v>833.13869999999997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155</v>
      </c>
      <c r="AT116" s="224" t="s">
        <v>150</v>
      </c>
      <c r="AU116" s="224" t="s">
        <v>84</v>
      </c>
      <c r="AY116" s="18" t="s">
        <v>147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22</v>
      </c>
      <c r="BK116" s="225">
        <f>ROUND(I116*H116,2)</f>
        <v>0</v>
      </c>
      <c r="BL116" s="18" t="s">
        <v>155</v>
      </c>
      <c r="BM116" s="224" t="s">
        <v>230</v>
      </c>
    </row>
    <row r="117" s="2" customFormat="1">
      <c r="A117" s="39"/>
      <c r="B117" s="40"/>
      <c r="C117" s="41"/>
      <c r="D117" s="226" t="s">
        <v>157</v>
      </c>
      <c r="E117" s="41"/>
      <c r="F117" s="227" t="s">
        <v>231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84</v>
      </c>
    </row>
    <row r="118" s="2" customFormat="1">
      <c r="A118" s="39"/>
      <c r="B118" s="40"/>
      <c r="C118" s="41"/>
      <c r="D118" s="231" t="s">
        <v>159</v>
      </c>
      <c r="E118" s="41"/>
      <c r="F118" s="232" t="s">
        <v>232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159</v>
      </c>
      <c r="AU118" s="18" t="s">
        <v>84</v>
      </c>
    </row>
    <row r="119" s="13" customFormat="1">
      <c r="A119" s="13"/>
      <c r="B119" s="233"/>
      <c r="C119" s="234"/>
      <c r="D119" s="226" t="s">
        <v>161</v>
      </c>
      <c r="E119" s="235" t="s">
        <v>20</v>
      </c>
      <c r="F119" s="236" t="s">
        <v>213</v>
      </c>
      <c r="G119" s="234"/>
      <c r="H119" s="235" t="s">
        <v>20</v>
      </c>
      <c r="I119" s="237"/>
      <c r="J119" s="234"/>
      <c r="K119" s="234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161</v>
      </c>
      <c r="AU119" s="242" t="s">
        <v>84</v>
      </c>
      <c r="AV119" s="13" t="s">
        <v>22</v>
      </c>
      <c r="AW119" s="13" t="s">
        <v>37</v>
      </c>
      <c r="AX119" s="13" t="s">
        <v>76</v>
      </c>
      <c r="AY119" s="242" t="s">
        <v>147</v>
      </c>
    </row>
    <row r="120" s="14" customFormat="1">
      <c r="A120" s="14"/>
      <c r="B120" s="243"/>
      <c r="C120" s="244"/>
      <c r="D120" s="226" t="s">
        <v>161</v>
      </c>
      <c r="E120" s="245" t="s">
        <v>20</v>
      </c>
      <c r="F120" s="246" t="s">
        <v>233</v>
      </c>
      <c r="G120" s="244"/>
      <c r="H120" s="247">
        <v>2777.1289999999999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161</v>
      </c>
      <c r="AU120" s="253" t="s">
        <v>84</v>
      </c>
      <c r="AV120" s="14" t="s">
        <v>84</v>
      </c>
      <c r="AW120" s="14" t="s">
        <v>37</v>
      </c>
      <c r="AX120" s="14" t="s">
        <v>76</v>
      </c>
      <c r="AY120" s="253" t="s">
        <v>147</v>
      </c>
    </row>
    <row r="121" s="2" customFormat="1" ht="16.5" customHeight="1">
      <c r="A121" s="39"/>
      <c r="B121" s="40"/>
      <c r="C121" s="213" t="s">
        <v>234</v>
      </c>
      <c r="D121" s="213" t="s">
        <v>150</v>
      </c>
      <c r="E121" s="214" t="s">
        <v>235</v>
      </c>
      <c r="F121" s="215" t="s">
        <v>236</v>
      </c>
      <c r="G121" s="216" t="s">
        <v>201</v>
      </c>
      <c r="H121" s="217">
        <v>453.19999999999999</v>
      </c>
      <c r="I121" s="218"/>
      <c r="J121" s="219">
        <f>ROUND(I121*H121,2)</f>
        <v>0</v>
      </c>
      <c r="K121" s="215" t="s">
        <v>154</v>
      </c>
      <c r="L121" s="45"/>
      <c r="M121" s="220" t="s">
        <v>20</v>
      </c>
      <c r="N121" s="221" t="s">
        <v>47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0.32500000000000001</v>
      </c>
      <c r="T121" s="223">
        <f>S121*H121</f>
        <v>147.28999999999999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155</v>
      </c>
      <c r="AT121" s="224" t="s">
        <v>150</v>
      </c>
      <c r="AU121" s="224" t="s">
        <v>84</v>
      </c>
      <c r="AY121" s="18" t="s">
        <v>147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22</v>
      </c>
      <c r="BK121" s="225">
        <f>ROUND(I121*H121,2)</f>
        <v>0</v>
      </c>
      <c r="BL121" s="18" t="s">
        <v>155</v>
      </c>
      <c r="BM121" s="224" t="s">
        <v>237</v>
      </c>
    </row>
    <row r="122" s="2" customFormat="1">
      <c r="A122" s="39"/>
      <c r="B122" s="40"/>
      <c r="C122" s="41"/>
      <c r="D122" s="226" t="s">
        <v>157</v>
      </c>
      <c r="E122" s="41"/>
      <c r="F122" s="227" t="s">
        <v>238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157</v>
      </c>
      <c r="AU122" s="18" t="s">
        <v>84</v>
      </c>
    </row>
    <row r="123" s="2" customFormat="1">
      <c r="A123" s="39"/>
      <c r="B123" s="40"/>
      <c r="C123" s="41"/>
      <c r="D123" s="231" t="s">
        <v>159</v>
      </c>
      <c r="E123" s="41"/>
      <c r="F123" s="232" t="s">
        <v>239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159</v>
      </c>
      <c r="AU123" s="18" t="s">
        <v>84</v>
      </c>
    </row>
    <row r="124" s="13" customFormat="1">
      <c r="A124" s="13"/>
      <c r="B124" s="233"/>
      <c r="C124" s="234"/>
      <c r="D124" s="226" t="s">
        <v>161</v>
      </c>
      <c r="E124" s="235" t="s">
        <v>20</v>
      </c>
      <c r="F124" s="236" t="s">
        <v>213</v>
      </c>
      <c r="G124" s="234"/>
      <c r="H124" s="235" t="s">
        <v>20</v>
      </c>
      <c r="I124" s="237"/>
      <c r="J124" s="234"/>
      <c r="K124" s="234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161</v>
      </c>
      <c r="AU124" s="242" t="s">
        <v>84</v>
      </c>
      <c r="AV124" s="13" t="s">
        <v>22</v>
      </c>
      <c r="AW124" s="13" t="s">
        <v>37</v>
      </c>
      <c r="AX124" s="13" t="s">
        <v>76</v>
      </c>
      <c r="AY124" s="242" t="s">
        <v>147</v>
      </c>
    </row>
    <row r="125" s="14" customFormat="1">
      <c r="A125" s="14"/>
      <c r="B125" s="243"/>
      <c r="C125" s="244"/>
      <c r="D125" s="226" t="s">
        <v>161</v>
      </c>
      <c r="E125" s="245" t="s">
        <v>20</v>
      </c>
      <c r="F125" s="246" t="s">
        <v>240</v>
      </c>
      <c r="G125" s="244"/>
      <c r="H125" s="247">
        <v>453.19999999999999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161</v>
      </c>
      <c r="AU125" s="253" t="s">
        <v>84</v>
      </c>
      <c r="AV125" s="14" t="s">
        <v>84</v>
      </c>
      <c r="AW125" s="14" t="s">
        <v>37</v>
      </c>
      <c r="AX125" s="14" t="s">
        <v>76</v>
      </c>
      <c r="AY125" s="253" t="s">
        <v>147</v>
      </c>
    </row>
    <row r="126" s="2" customFormat="1" ht="16.5" customHeight="1">
      <c r="A126" s="39"/>
      <c r="B126" s="40"/>
      <c r="C126" s="213" t="s">
        <v>241</v>
      </c>
      <c r="D126" s="213" t="s">
        <v>150</v>
      </c>
      <c r="E126" s="214" t="s">
        <v>242</v>
      </c>
      <c r="F126" s="215" t="s">
        <v>243</v>
      </c>
      <c r="G126" s="216" t="s">
        <v>201</v>
      </c>
      <c r="H126" s="217">
        <v>13.300000000000001</v>
      </c>
      <c r="I126" s="218"/>
      <c r="J126" s="219">
        <f>ROUND(I126*H126,2)</f>
        <v>0</v>
      </c>
      <c r="K126" s="215" t="s">
        <v>154</v>
      </c>
      <c r="L126" s="45"/>
      <c r="M126" s="220" t="s">
        <v>20</v>
      </c>
      <c r="N126" s="221" t="s">
        <v>47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0.32500000000000001</v>
      </c>
      <c r="T126" s="223">
        <f>S126*H126</f>
        <v>4.3225000000000007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155</v>
      </c>
      <c r="AT126" s="224" t="s">
        <v>150</v>
      </c>
      <c r="AU126" s="224" t="s">
        <v>84</v>
      </c>
      <c r="AY126" s="18" t="s">
        <v>147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22</v>
      </c>
      <c r="BK126" s="225">
        <f>ROUND(I126*H126,2)</f>
        <v>0</v>
      </c>
      <c r="BL126" s="18" t="s">
        <v>155</v>
      </c>
      <c r="BM126" s="224" t="s">
        <v>244</v>
      </c>
    </row>
    <row r="127" s="2" customFormat="1">
      <c r="A127" s="39"/>
      <c r="B127" s="40"/>
      <c r="C127" s="41"/>
      <c r="D127" s="226" t="s">
        <v>157</v>
      </c>
      <c r="E127" s="41"/>
      <c r="F127" s="227" t="s">
        <v>245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157</v>
      </c>
      <c r="AU127" s="18" t="s">
        <v>84</v>
      </c>
    </row>
    <row r="128" s="2" customFormat="1">
      <c r="A128" s="39"/>
      <c r="B128" s="40"/>
      <c r="C128" s="41"/>
      <c r="D128" s="231" t="s">
        <v>159</v>
      </c>
      <c r="E128" s="41"/>
      <c r="F128" s="232" t="s">
        <v>246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159</v>
      </c>
      <c r="AU128" s="18" t="s">
        <v>84</v>
      </c>
    </row>
    <row r="129" s="13" customFormat="1">
      <c r="A129" s="13"/>
      <c r="B129" s="233"/>
      <c r="C129" s="234"/>
      <c r="D129" s="226" t="s">
        <v>161</v>
      </c>
      <c r="E129" s="235" t="s">
        <v>20</v>
      </c>
      <c r="F129" s="236" t="s">
        <v>213</v>
      </c>
      <c r="G129" s="234"/>
      <c r="H129" s="235" t="s">
        <v>20</v>
      </c>
      <c r="I129" s="237"/>
      <c r="J129" s="234"/>
      <c r="K129" s="234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161</v>
      </c>
      <c r="AU129" s="242" t="s">
        <v>84</v>
      </c>
      <c r="AV129" s="13" t="s">
        <v>22</v>
      </c>
      <c r="AW129" s="13" t="s">
        <v>37</v>
      </c>
      <c r="AX129" s="13" t="s">
        <v>76</v>
      </c>
      <c r="AY129" s="242" t="s">
        <v>147</v>
      </c>
    </row>
    <row r="130" s="14" customFormat="1">
      <c r="A130" s="14"/>
      <c r="B130" s="243"/>
      <c r="C130" s="244"/>
      <c r="D130" s="226" t="s">
        <v>161</v>
      </c>
      <c r="E130" s="245" t="s">
        <v>20</v>
      </c>
      <c r="F130" s="246" t="s">
        <v>247</v>
      </c>
      <c r="G130" s="244"/>
      <c r="H130" s="247">
        <v>13.300000000000001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161</v>
      </c>
      <c r="AU130" s="253" t="s">
        <v>84</v>
      </c>
      <c r="AV130" s="14" t="s">
        <v>84</v>
      </c>
      <c r="AW130" s="14" t="s">
        <v>37</v>
      </c>
      <c r="AX130" s="14" t="s">
        <v>76</v>
      </c>
      <c r="AY130" s="253" t="s">
        <v>147</v>
      </c>
    </row>
    <row r="131" s="2" customFormat="1" ht="16.5" customHeight="1">
      <c r="A131" s="39"/>
      <c r="B131" s="40"/>
      <c r="C131" s="213" t="s">
        <v>248</v>
      </c>
      <c r="D131" s="213" t="s">
        <v>150</v>
      </c>
      <c r="E131" s="214" t="s">
        <v>249</v>
      </c>
      <c r="F131" s="215" t="s">
        <v>250</v>
      </c>
      <c r="G131" s="216" t="s">
        <v>251</v>
      </c>
      <c r="H131" s="217">
        <v>30</v>
      </c>
      <c r="I131" s="218"/>
      <c r="J131" s="219">
        <f>ROUND(I131*H131,2)</f>
        <v>0</v>
      </c>
      <c r="K131" s="215" t="s">
        <v>154</v>
      </c>
      <c r="L131" s="45"/>
      <c r="M131" s="220" t="s">
        <v>20</v>
      </c>
      <c r="N131" s="221" t="s">
        <v>47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0.20499999999999999</v>
      </c>
      <c r="T131" s="223">
        <f>S131*H131</f>
        <v>6.1499999999999995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155</v>
      </c>
      <c r="AT131" s="224" t="s">
        <v>150</v>
      </c>
      <c r="AU131" s="224" t="s">
        <v>84</v>
      </c>
      <c r="AY131" s="18" t="s">
        <v>147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22</v>
      </c>
      <c r="BK131" s="225">
        <f>ROUND(I131*H131,2)</f>
        <v>0</v>
      </c>
      <c r="BL131" s="18" t="s">
        <v>155</v>
      </c>
      <c r="BM131" s="224" t="s">
        <v>252</v>
      </c>
    </row>
    <row r="132" s="2" customFormat="1">
      <c r="A132" s="39"/>
      <c r="B132" s="40"/>
      <c r="C132" s="41"/>
      <c r="D132" s="226" t="s">
        <v>157</v>
      </c>
      <c r="E132" s="41"/>
      <c r="F132" s="227" t="s">
        <v>253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157</v>
      </c>
      <c r="AU132" s="18" t="s">
        <v>84</v>
      </c>
    </row>
    <row r="133" s="2" customFormat="1">
      <c r="A133" s="39"/>
      <c r="B133" s="40"/>
      <c r="C133" s="41"/>
      <c r="D133" s="231" t="s">
        <v>159</v>
      </c>
      <c r="E133" s="41"/>
      <c r="F133" s="232" t="s">
        <v>254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159</v>
      </c>
      <c r="AU133" s="18" t="s">
        <v>84</v>
      </c>
    </row>
    <row r="134" s="13" customFormat="1">
      <c r="A134" s="13"/>
      <c r="B134" s="233"/>
      <c r="C134" s="234"/>
      <c r="D134" s="226" t="s">
        <v>161</v>
      </c>
      <c r="E134" s="235" t="s">
        <v>20</v>
      </c>
      <c r="F134" s="236" t="s">
        <v>213</v>
      </c>
      <c r="G134" s="234"/>
      <c r="H134" s="235" t="s">
        <v>20</v>
      </c>
      <c r="I134" s="237"/>
      <c r="J134" s="234"/>
      <c r="K134" s="234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161</v>
      </c>
      <c r="AU134" s="242" t="s">
        <v>84</v>
      </c>
      <c r="AV134" s="13" t="s">
        <v>22</v>
      </c>
      <c r="AW134" s="13" t="s">
        <v>37</v>
      </c>
      <c r="AX134" s="13" t="s">
        <v>76</v>
      </c>
      <c r="AY134" s="242" t="s">
        <v>147</v>
      </c>
    </row>
    <row r="135" s="14" customFormat="1">
      <c r="A135" s="14"/>
      <c r="B135" s="243"/>
      <c r="C135" s="244"/>
      <c r="D135" s="226" t="s">
        <v>161</v>
      </c>
      <c r="E135" s="245" t="s">
        <v>20</v>
      </c>
      <c r="F135" s="246" t="s">
        <v>255</v>
      </c>
      <c r="G135" s="244"/>
      <c r="H135" s="247">
        <v>30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161</v>
      </c>
      <c r="AU135" s="253" t="s">
        <v>84</v>
      </c>
      <c r="AV135" s="14" t="s">
        <v>84</v>
      </c>
      <c r="AW135" s="14" t="s">
        <v>37</v>
      </c>
      <c r="AX135" s="14" t="s">
        <v>76</v>
      </c>
      <c r="AY135" s="253" t="s">
        <v>147</v>
      </c>
    </row>
    <row r="136" s="2" customFormat="1" ht="16.5" customHeight="1">
      <c r="A136" s="39"/>
      <c r="B136" s="40"/>
      <c r="C136" s="213" t="s">
        <v>148</v>
      </c>
      <c r="D136" s="213" t="s">
        <v>150</v>
      </c>
      <c r="E136" s="214" t="s">
        <v>256</v>
      </c>
      <c r="F136" s="215" t="s">
        <v>257</v>
      </c>
      <c r="G136" s="216" t="s">
        <v>153</v>
      </c>
      <c r="H136" s="217">
        <v>333.255</v>
      </c>
      <c r="I136" s="218"/>
      <c r="J136" s="219">
        <f>ROUND(I136*H136,2)</f>
        <v>0</v>
      </c>
      <c r="K136" s="215" t="s">
        <v>154</v>
      </c>
      <c r="L136" s="45"/>
      <c r="M136" s="220" t="s">
        <v>20</v>
      </c>
      <c r="N136" s="221" t="s">
        <v>47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155</v>
      </c>
      <c r="AT136" s="224" t="s">
        <v>150</v>
      </c>
      <c r="AU136" s="224" t="s">
        <v>84</v>
      </c>
      <c r="AY136" s="18" t="s">
        <v>147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22</v>
      </c>
      <c r="BK136" s="225">
        <f>ROUND(I136*H136,2)</f>
        <v>0</v>
      </c>
      <c r="BL136" s="18" t="s">
        <v>155</v>
      </c>
      <c r="BM136" s="224" t="s">
        <v>258</v>
      </c>
    </row>
    <row r="137" s="2" customFormat="1">
      <c r="A137" s="39"/>
      <c r="B137" s="40"/>
      <c r="C137" s="41"/>
      <c r="D137" s="226" t="s">
        <v>157</v>
      </c>
      <c r="E137" s="41"/>
      <c r="F137" s="227" t="s">
        <v>259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2" customFormat="1">
      <c r="A138" s="39"/>
      <c r="B138" s="40"/>
      <c r="C138" s="41"/>
      <c r="D138" s="231" t="s">
        <v>159</v>
      </c>
      <c r="E138" s="41"/>
      <c r="F138" s="232" t="s">
        <v>260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159</v>
      </c>
      <c r="AU138" s="18" t="s">
        <v>84</v>
      </c>
    </row>
    <row r="139" s="13" customFormat="1">
      <c r="A139" s="13"/>
      <c r="B139" s="233"/>
      <c r="C139" s="234"/>
      <c r="D139" s="226" t="s">
        <v>161</v>
      </c>
      <c r="E139" s="235" t="s">
        <v>20</v>
      </c>
      <c r="F139" s="236" t="s">
        <v>213</v>
      </c>
      <c r="G139" s="234"/>
      <c r="H139" s="235" t="s">
        <v>20</v>
      </c>
      <c r="I139" s="237"/>
      <c r="J139" s="234"/>
      <c r="K139" s="234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161</v>
      </c>
      <c r="AU139" s="242" t="s">
        <v>84</v>
      </c>
      <c r="AV139" s="13" t="s">
        <v>22</v>
      </c>
      <c r="AW139" s="13" t="s">
        <v>37</v>
      </c>
      <c r="AX139" s="13" t="s">
        <v>76</v>
      </c>
      <c r="AY139" s="242" t="s">
        <v>147</v>
      </c>
    </row>
    <row r="140" s="14" customFormat="1">
      <c r="A140" s="14"/>
      <c r="B140" s="243"/>
      <c r="C140" s="244"/>
      <c r="D140" s="226" t="s">
        <v>161</v>
      </c>
      <c r="E140" s="245" t="s">
        <v>20</v>
      </c>
      <c r="F140" s="246" t="s">
        <v>261</v>
      </c>
      <c r="G140" s="244"/>
      <c r="H140" s="247">
        <v>333.255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161</v>
      </c>
      <c r="AU140" s="253" t="s">
        <v>84</v>
      </c>
      <c r="AV140" s="14" t="s">
        <v>84</v>
      </c>
      <c r="AW140" s="14" t="s">
        <v>37</v>
      </c>
      <c r="AX140" s="14" t="s">
        <v>76</v>
      </c>
      <c r="AY140" s="253" t="s">
        <v>147</v>
      </c>
    </row>
    <row r="141" s="2" customFormat="1" ht="16.5" customHeight="1">
      <c r="A141" s="39"/>
      <c r="B141" s="40"/>
      <c r="C141" s="213" t="s">
        <v>27</v>
      </c>
      <c r="D141" s="213" t="s">
        <v>150</v>
      </c>
      <c r="E141" s="214" t="s">
        <v>262</v>
      </c>
      <c r="F141" s="215" t="s">
        <v>263</v>
      </c>
      <c r="G141" s="216" t="s">
        <v>153</v>
      </c>
      <c r="H141" s="217">
        <v>54.384</v>
      </c>
      <c r="I141" s="218"/>
      <c r="J141" s="219">
        <f>ROUND(I141*H141,2)</f>
        <v>0</v>
      </c>
      <c r="K141" s="215" t="s">
        <v>154</v>
      </c>
      <c r="L141" s="45"/>
      <c r="M141" s="220" t="s">
        <v>20</v>
      </c>
      <c r="N141" s="221" t="s">
        <v>47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155</v>
      </c>
      <c r="AT141" s="224" t="s">
        <v>150</v>
      </c>
      <c r="AU141" s="224" t="s">
        <v>84</v>
      </c>
      <c r="AY141" s="18" t="s">
        <v>147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22</v>
      </c>
      <c r="BK141" s="225">
        <f>ROUND(I141*H141,2)</f>
        <v>0</v>
      </c>
      <c r="BL141" s="18" t="s">
        <v>155</v>
      </c>
      <c r="BM141" s="224" t="s">
        <v>264</v>
      </c>
    </row>
    <row r="142" s="2" customFormat="1">
      <c r="A142" s="39"/>
      <c r="B142" s="40"/>
      <c r="C142" s="41"/>
      <c r="D142" s="226" t="s">
        <v>157</v>
      </c>
      <c r="E142" s="41"/>
      <c r="F142" s="227" t="s">
        <v>265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157</v>
      </c>
      <c r="AU142" s="18" t="s">
        <v>84</v>
      </c>
    </row>
    <row r="143" s="2" customFormat="1">
      <c r="A143" s="39"/>
      <c r="B143" s="40"/>
      <c r="C143" s="41"/>
      <c r="D143" s="231" t="s">
        <v>159</v>
      </c>
      <c r="E143" s="41"/>
      <c r="F143" s="232" t="s">
        <v>266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159</v>
      </c>
      <c r="AU143" s="18" t="s">
        <v>84</v>
      </c>
    </row>
    <row r="144" s="13" customFormat="1">
      <c r="A144" s="13"/>
      <c r="B144" s="233"/>
      <c r="C144" s="234"/>
      <c r="D144" s="226" t="s">
        <v>161</v>
      </c>
      <c r="E144" s="235" t="s">
        <v>20</v>
      </c>
      <c r="F144" s="236" t="s">
        <v>213</v>
      </c>
      <c r="G144" s="234"/>
      <c r="H144" s="235" t="s">
        <v>20</v>
      </c>
      <c r="I144" s="237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161</v>
      </c>
      <c r="AU144" s="242" t="s">
        <v>84</v>
      </c>
      <c r="AV144" s="13" t="s">
        <v>22</v>
      </c>
      <c r="AW144" s="13" t="s">
        <v>37</v>
      </c>
      <c r="AX144" s="13" t="s">
        <v>76</v>
      </c>
      <c r="AY144" s="242" t="s">
        <v>147</v>
      </c>
    </row>
    <row r="145" s="14" customFormat="1">
      <c r="A145" s="14"/>
      <c r="B145" s="243"/>
      <c r="C145" s="244"/>
      <c r="D145" s="226" t="s">
        <v>161</v>
      </c>
      <c r="E145" s="245" t="s">
        <v>20</v>
      </c>
      <c r="F145" s="246" t="s">
        <v>267</v>
      </c>
      <c r="G145" s="244"/>
      <c r="H145" s="247">
        <v>54.384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161</v>
      </c>
      <c r="AU145" s="253" t="s">
        <v>84</v>
      </c>
      <c r="AV145" s="14" t="s">
        <v>84</v>
      </c>
      <c r="AW145" s="14" t="s">
        <v>37</v>
      </c>
      <c r="AX145" s="14" t="s">
        <v>76</v>
      </c>
      <c r="AY145" s="253" t="s">
        <v>147</v>
      </c>
    </row>
    <row r="146" s="2" customFormat="1" ht="21.75" customHeight="1">
      <c r="A146" s="39"/>
      <c r="B146" s="40"/>
      <c r="C146" s="213" t="s">
        <v>268</v>
      </c>
      <c r="D146" s="213" t="s">
        <v>150</v>
      </c>
      <c r="E146" s="214" t="s">
        <v>269</v>
      </c>
      <c r="F146" s="215" t="s">
        <v>270</v>
      </c>
      <c r="G146" s="216" t="s">
        <v>153</v>
      </c>
      <c r="H146" s="217">
        <v>2050</v>
      </c>
      <c r="I146" s="218"/>
      <c r="J146" s="219">
        <f>ROUND(I146*H146,2)</f>
        <v>0</v>
      </c>
      <c r="K146" s="215" t="s">
        <v>154</v>
      </c>
      <c r="L146" s="45"/>
      <c r="M146" s="220" t="s">
        <v>20</v>
      </c>
      <c r="N146" s="221" t="s">
        <v>47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155</v>
      </c>
      <c r="AT146" s="224" t="s">
        <v>150</v>
      </c>
      <c r="AU146" s="224" t="s">
        <v>84</v>
      </c>
      <c r="AY146" s="18" t="s">
        <v>147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22</v>
      </c>
      <c r="BK146" s="225">
        <f>ROUND(I146*H146,2)</f>
        <v>0</v>
      </c>
      <c r="BL146" s="18" t="s">
        <v>155</v>
      </c>
      <c r="BM146" s="224" t="s">
        <v>271</v>
      </c>
    </row>
    <row r="147" s="2" customFormat="1">
      <c r="A147" s="39"/>
      <c r="B147" s="40"/>
      <c r="C147" s="41"/>
      <c r="D147" s="226" t="s">
        <v>157</v>
      </c>
      <c r="E147" s="41"/>
      <c r="F147" s="227" t="s">
        <v>272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157</v>
      </c>
      <c r="AU147" s="18" t="s">
        <v>84</v>
      </c>
    </row>
    <row r="148" s="2" customFormat="1">
      <c r="A148" s="39"/>
      <c r="B148" s="40"/>
      <c r="C148" s="41"/>
      <c r="D148" s="231" t="s">
        <v>159</v>
      </c>
      <c r="E148" s="41"/>
      <c r="F148" s="232" t="s">
        <v>273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159</v>
      </c>
      <c r="AU148" s="18" t="s">
        <v>84</v>
      </c>
    </row>
    <row r="149" s="13" customFormat="1">
      <c r="A149" s="13"/>
      <c r="B149" s="233"/>
      <c r="C149" s="234"/>
      <c r="D149" s="226" t="s">
        <v>161</v>
      </c>
      <c r="E149" s="235" t="s">
        <v>20</v>
      </c>
      <c r="F149" s="236" t="s">
        <v>205</v>
      </c>
      <c r="G149" s="234"/>
      <c r="H149" s="235" t="s">
        <v>20</v>
      </c>
      <c r="I149" s="237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161</v>
      </c>
      <c r="AU149" s="242" t="s">
        <v>84</v>
      </c>
      <c r="AV149" s="13" t="s">
        <v>22</v>
      </c>
      <c r="AW149" s="13" t="s">
        <v>37</v>
      </c>
      <c r="AX149" s="13" t="s">
        <v>76</v>
      </c>
      <c r="AY149" s="242" t="s">
        <v>147</v>
      </c>
    </row>
    <row r="150" s="14" customFormat="1">
      <c r="A150" s="14"/>
      <c r="B150" s="243"/>
      <c r="C150" s="244"/>
      <c r="D150" s="226" t="s">
        <v>161</v>
      </c>
      <c r="E150" s="245" t="s">
        <v>20</v>
      </c>
      <c r="F150" s="246" t="s">
        <v>274</v>
      </c>
      <c r="G150" s="244"/>
      <c r="H150" s="247">
        <v>2050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161</v>
      </c>
      <c r="AU150" s="253" t="s">
        <v>84</v>
      </c>
      <c r="AV150" s="14" t="s">
        <v>84</v>
      </c>
      <c r="AW150" s="14" t="s">
        <v>37</v>
      </c>
      <c r="AX150" s="14" t="s">
        <v>76</v>
      </c>
      <c r="AY150" s="253" t="s">
        <v>147</v>
      </c>
    </row>
    <row r="151" s="2" customFormat="1" ht="24.15" customHeight="1">
      <c r="A151" s="39"/>
      <c r="B151" s="40"/>
      <c r="C151" s="213" t="s">
        <v>8</v>
      </c>
      <c r="D151" s="213" t="s">
        <v>150</v>
      </c>
      <c r="E151" s="214" t="s">
        <v>275</v>
      </c>
      <c r="F151" s="215" t="s">
        <v>276</v>
      </c>
      <c r="G151" s="216" t="s">
        <v>153</v>
      </c>
      <c r="H151" s="217">
        <v>2301.1999999999998</v>
      </c>
      <c r="I151" s="218"/>
      <c r="J151" s="219">
        <f>ROUND(I151*H151,2)</f>
        <v>0</v>
      </c>
      <c r="K151" s="215" t="s">
        <v>20</v>
      </c>
      <c r="L151" s="45"/>
      <c r="M151" s="220" t="s">
        <v>20</v>
      </c>
      <c r="N151" s="221" t="s">
        <v>47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155</v>
      </c>
      <c r="AT151" s="224" t="s">
        <v>150</v>
      </c>
      <c r="AU151" s="224" t="s">
        <v>84</v>
      </c>
      <c r="AY151" s="18" t="s">
        <v>147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22</v>
      </c>
      <c r="BK151" s="225">
        <f>ROUND(I151*H151,2)</f>
        <v>0</v>
      </c>
      <c r="BL151" s="18" t="s">
        <v>155</v>
      </c>
      <c r="BM151" s="224" t="s">
        <v>277</v>
      </c>
    </row>
    <row r="152" s="2" customFormat="1">
      <c r="A152" s="39"/>
      <c r="B152" s="40"/>
      <c r="C152" s="41"/>
      <c r="D152" s="226" t="s">
        <v>157</v>
      </c>
      <c r="E152" s="41"/>
      <c r="F152" s="227" t="s">
        <v>278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157</v>
      </c>
      <c r="AU152" s="18" t="s">
        <v>84</v>
      </c>
    </row>
    <row r="153" s="14" customFormat="1">
      <c r="A153" s="14"/>
      <c r="B153" s="243"/>
      <c r="C153" s="244"/>
      <c r="D153" s="226" t="s">
        <v>161</v>
      </c>
      <c r="E153" s="245" t="s">
        <v>20</v>
      </c>
      <c r="F153" s="246" t="s">
        <v>279</v>
      </c>
      <c r="G153" s="244"/>
      <c r="H153" s="247">
        <v>2050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161</v>
      </c>
      <c r="AU153" s="253" t="s">
        <v>84</v>
      </c>
      <c r="AV153" s="14" t="s">
        <v>84</v>
      </c>
      <c r="AW153" s="14" t="s">
        <v>37</v>
      </c>
      <c r="AX153" s="14" t="s">
        <v>76</v>
      </c>
      <c r="AY153" s="253" t="s">
        <v>147</v>
      </c>
    </row>
    <row r="154" s="14" customFormat="1">
      <c r="A154" s="14"/>
      <c r="B154" s="243"/>
      <c r="C154" s="244"/>
      <c r="D154" s="226" t="s">
        <v>161</v>
      </c>
      <c r="E154" s="245" t="s">
        <v>20</v>
      </c>
      <c r="F154" s="246" t="s">
        <v>280</v>
      </c>
      <c r="G154" s="244"/>
      <c r="H154" s="247">
        <v>251.19999999999999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161</v>
      </c>
      <c r="AU154" s="253" t="s">
        <v>84</v>
      </c>
      <c r="AV154" s="14" t="s">
        <v>84</v>
      </c>
      <c r="AW154" s="14" t="s">
        <v>37</v>
      </c>
      <c r="AX154" s="14" t="s">
        <v>76</v>
      </c>
      <c r="AY154" s="253" t="s">
        <v>147</v>
      </c>
    </row>
    <row r="155" s="2" customFormat="1" ht="16.5" customHeight="1">
      <c r="A155" s="39"/>
      <c r="B155" s="40"/>
      <c r="C155" s="213" t="s">
        <v>281</v>
      </c>
      <c r="D155" s="213" t="s">
        <v>150</v>
      </c>
      <c r="E155" s="214" t="s">
        <v>282</v>
      </c>
      <c r="F155" s="215" t="s">
        <v>283</v>
      </c>
      <c r="G155" s="216" t="s">
        <v>176</v>
      </c>
      <c r="H155" s="217">
        <v>4142.1599999999999</v>
      </c>
      <c r="I155" s="218"/>
      <c r="J155" s="219">
        <f>ROUND(I155*H155,2)</f>
        <v>0</v>
      </c>
      <c r="K155" s="215" t="s">
        <v>154</v>
      </c>
      <c r="L155" s="45"/>
      <c r="M155" s="220" t="s">
        <v>20</v>
      </c>
      <c r="N155" s="221" t="s">
        <v>47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155</v>
      </c>
      <c r="AT155" s="224" t="s">
        <v>150</v>
      </c>
      <c r="AU155" s="224" t="s">
        <v>84</v>
      </c>
      <c r="AY155" s="18" t="s">
        <v>147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22</v>
      </c>
      <c r="BK155" s="225">
        <f>ROUND(I155*H155,2)</f>
        <v>0</v>
      </c>
      <c r="BL155" s="18" t="s">
        <v>155</v>
      </c>
      <c r="BM155" s="224" t="s">
        <v>284</v>
      </c>
    </row>
    <row r="156" s="2" customFormat="1">
      <c r="A156" s="39"/>
      <c r="B156" s="40"/>
      <c r="C156" s="41"/>
      <c r="D156" s="226" t="s">
        <v>157</v>
      </c>
      <c r="E156" s="41"/>
      <c r="F156" s="227" t="s">
        <v>285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157</v>
      </c>
      <c r="AU156" s="18" t="s">
        <v>84</v>
      </c>
    </row>
    <row r="157" s="2" customFormat="1">
      <c r="A157" s="39"/>
      <c r="B157" s="40"/>
      <c r="C157" s="41"/>
      <c r="D157" s="231" t="s">
        <v>159</v>
      </c>
      <c r="E157" s="41"/>
      <c r="F157" s="232" t="s">
        <v>286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159</v>
      </c>
      <c r="AU157" s="18" t="s">
        <v>84</v>
      </c>
    </row>
    <row r="158" s="14" customFormat="1">
      <c r="A158" s="14"/>
      <c r="B158" s="243"/>
      <c r="C158" s="244"/>
      <c r="D158" s="226" t="s">
        <v>161</v>
      </c>
      <c r="E158" s="245" t="s">
        <v>20</v>
      </c>
      <c r="F158" s="246" t="s">
        <v>279</v>
      </c>
      <c r="G158" s="244"/>
      <c r="H158" s="247">
        <v>2050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161</v>
      </c>
      <c r="AU158" s="253" t="s">
        <v>84</v>
      </c>
      <c r="AV158" s="14" t="s">
        <v>84</v>
      </c>
      <c r="AW158" s="14" t="s">
        <v>37</v>
      </c>
      <c r="AX158" s="14" t="s">
        <v>76</v>
      </c>
      <c r="AY158" s="253" t="s">
        <v>147</v>
      </c>
    </row>
    <row r="159" s="14" customFormat="1">
      <c r="A159" s="14"/>
      <c r="B159" s="243"/>
      <c r="C159" s="244"/>
      <c r="D159" s="226" t="s">
        <v>161</v>
      </c>
      <c r="E159" s="245" t="s">
        <v>20</v>
      </c>
      <c r="F159" s="246" t="s">
        <v>280</v>
      </c>
      <c r="G159" s="244"/>
      <c r="H159" s="247">
        <v>251.19999999999999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161</v>
      </c>
      <c r="AU159" s="253" t="s">
        <v>84</v>
      </c>
      <c r="AV159" s="14" t="s">
        <v>84</v>
      </c>
      <c r="AW159" s="14" t="s">
        <v>37</v>
      </c>
      <c r="AX159" s="14" t="s">
        <v>76</v>
      </c>
      <c r="AY159" s="253" t="s">
        <v>147</v>
      </c>
    </row>
    <row r="160" s="14" customFormat="1">
      <c r="A160" s="14"/>
      <c r="B160" s="243"/>
      <c r="C160" s="244"/>
      <c r="D160" s="226" t="s">
        <v>161</v>
      </c>
      <c r="E160" s="244"/>
      <c r="F160" s="246" t="s">
        <v>287</v>
      </c>
      <c r="G160" s="244"/>
      <c r="H160" s="247">
        <v>4142.1599999999999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161</v>
      </c>
      <c r="AU160" s="253" t="s">
        <v>84</v>
      </c>
      <c r="AV160" s="14" t="s">
        <v>84</v>
      </c>
      <c r="AW160" s="14" t="s">
        <v>4</v>
      </c>
      <c r="AX160" s="14" t="s">
        <v>22</v>
      </c>
      <c r="AY160" s="253" t="s">
        <v>147</v>
      </c>
    </row>
    <row r="161" s="2" customFormat="1" ht="21.75" customHeight="1">
      <c r="A161" s="39"/>
      <c r="B161" s="40"/>
      <c r="C161" s="213" t="s">
        <v>288</v>
      </c>
      <c r="D161" s="213" t="s">
        <v>150</v>
      </c>
      <c r="E161" s="214" t="s">
        <v>289</v>
      </c>
      <c r="F161" s="215" t="s">
        <v>290</v>
      </c>
      <c r="G161" s="216" t="s">
        <v>201</v>
      </c>
      <c r="H161" s="217">
        <v>5562</v>
      </c>
      <c r="I161" s="218"/>
      <c r="J161" s="219">
        <f>ROUND(I161*H161,2)</f>
        <v>0</v>
      </c>
      <c r="K161" s="215" t="s">
        <v>154</v>
      </c>
      <c r="L161" s="45"/>
      <c r="M161" s="220" t="s">
        <v>20</v>
      </c>
      <c r="N161" s="221" t="s">
        <v>47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155</v>
      </c>
      <c r="AT161" s="224" t="s">
        <v>150</v>
      </c>
      <c r="AU161" s="224" t="s">
        <v>84</v>
      </c>
      <c r="AY161" s="18" t="s">
        <v>147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22</v>
      </c>
      <c r="BK161" s="225">
        <f>ROUND(I161*H161,2)</f>
        <v>0</v>
      </c>
      <c r="BL161" s="18" t="s">
        <v>155</v>
      </c>
      <c r="BM161" s="224" t="s">
        <v>291</v>
      </c>
    </row>
    <row r="162" s="2" customFormat="1">
      <c r="A162" s="39"/>
      <c r="B162" s="40"/>
      <c r="C162" s="41"/>
      <c r="D162" s="226" t="s">
        <v>157</v>
      </c>
      <c r="E162" s="41"/>
      <c r="F162" s="227" t="s">
        <v>292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157</v>
      </c>
      <c r="AU162" s="18" t="s">
        <v>84</v>
      </c>
    </row>
    <row r="163" s="2" customFormat="1">
      <c r="A163" s="39"/>
      <c r="B163" s="40"/>
      <c r="C163" s="41"/>
      <c r="D163" s="231" t="s">
        <v>159</v>
      </c>
      <c r="E163" s="41"/>
      <c r="F163" s="232" t="s">
        <v>293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159</v>
      </c>
      <c r="AU163" s="18" t="s">
        <v>84</v>
      </c>
    </row>
    <row r="164" s="2" customFormat="1">
      <c r="A164" s="39"/>
      <c r="B164" s="40"/>
      <c r="C164" s="41"/>
      <c r="D164" s="226" t="s">
        <v>179</v>
      </c>
      <c r="E164" s="41"/>
      <c r="F164" s="254" t="s">
        <v>294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179</v>
      </c>
      <c r="AU164" s="18" t="s">
        <v>84</v>
      </c>
    </row>
    <row r="165" s="13" customFormat="1">
      <c r="A165" s="13"/>
      <c r="B165" s="233"/>
      <c r="C165" s="234"/>
      <c r="D165" s="226" t="s">
        <v>161</v>
      </c>
      <c r="E165" s="235" t="s">
        <v>20</v>
      </c>
      <c r="F165" s="236" t="s">
        <v>205</v>
      </c>
      <c r="G165" s="234"/>
      <c r="H165" s="235" t="s">
        <v>20</v>
      </c>
      <c r="I165" s="237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161</v>
      </c>
      <c r="AU165" s="242" t="s">
        <v>84</v>
      </c>
      <c r="AV165" s="13" t="s">
        <v>22</v>
      </c>
      <c r="AW165" s="13" t="s">
        <v>37</v>
      </c>
      <c r="AX165" s="13" t="s">
        <v>76</v>
      </c>
      <c r="AY165" s="242" t="s">
        <v>147</v>
      </c>
    </row>
    <row r="166" s="14" customFormat="1">
      <c r="A166" s="14"/>
      <c r="B166" s="243"/>
      <c r="C166" s="244"/>
      <c r="D166" s="226" t="s">
        <v>161</v>
      </c>
      <c r="E166" s="245" t="s">
        <v>20</v>
      </c>
      <c r="F166" s="246" t="s">
        <v>295</v>
      </c>
      <c r="G166" s="244"/>
      <c r="H166" s="247">
        <v>5562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161</v>
      </c>
      <c r="AU166" s="253" t="s">
        <v>84</v>
      </c>
      <c r="AV166" s="14" t="s">
        <v>84</v>
      </c>
      <c r="AW166" s="14" t="s">
        <v>37</v>
      </c>
      <c r="AX166" s="14" t="s">
        <v>76</v>
      </c>
      <c r="AY166" s="253" t="s">
        <v>147</v>
      </c>
    </row>
    <row r="167" s="12" customFormat="1" ht="22.8" customHeight="1">
      <c r="A167" s="12"/>
      <c r="B167" s="197"/>
      <c r="C167" s="198"/>
      <c r="D167" s="199" t="s">
        <v>75</v>
      </c>
      <c r="E167" s="211" t="s">
        <v>148</v>
      </c>
      <c r="F167" s="211" t="s">
        <v>149</v>
      </c>
      <c r="G167" s="198"/>
      <c r="H167" s="198"/>
      <c r="I167" s="201"/>
      <c r="J167" s="212">
        <f>BK167</f>
        <v>0</v>
      </c>
      <c r="K167" s="198"/>
      <c r="L167" s="203"/>
      <c r="M167" s="204"/>
      <c r="N167" s="205"/>
      <c r="O167" s="205"/>
      <c r="P167" s="206">
        <f>SUM(P168:P211)</f>
        <v>0</v>
      </c>
      <c r="Q167" s="205"/>
      <c r="R167" s="206">
        <f>SUM(R168:R211)</f>
        <v>0.21881999999999999</v>
      </c>
      <c r="S167" s="205"/>
      <c r="T167" s="207">
        <f>SUM(T168:T211)</f>
        <v>199.52708999999999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8" t="s">
        <v>22</v>
      </c>
      <c r="AT167" s="209" t="s">
        <v>75</v>
      </c>
      <c r="AU167" s="209" t="s">
        <v>22</v>
      </c>
      <c r="AY167" s="208" t="s">
        <v>147</v>
      </c>
      <c r="BK167" s="210">
        <f>SUM(BK168:BK211)</f>
        <v>0</v>
      </c>
    </row>
    <row r="168" s="2" customFormat="1" ht="16.5" customHeight="1">
      <c r="A168" s="39"/>
      <c r="B168" s="40"/>
      <c r="C168" s="213" t="s">
        <v>296</v>
      </c>
      <c r="D168" s="213" t="s">
        <v>150</v>
      </c>
      <c r="E168" s="214" t="s">
        <v>297</v>
      </c>
      <c r="F168" s="215" t="s">
        <v>298</v>
      </c>
      <c r="G168" s="216" t="s">
        <v>299</v>
      </c>
      <c r="H168" s="217">
        <v>2</v>
      </c>
      <c r="I168" s="218"/>
      <c r="J168" s="219">
        <f>ROUND(I168*H168,2)</f>
        <v>0</v>
      </c>
      <c r="K168" s="215" t="s">
        <v>154</v>
      </c>
      <c r="L168" s="45"/>
      <c r="M168" s="220" t="s">
        <v>20</v>
      </c>
      <c r="N168" s="221" t="s">
        <v>47</v>
      </c>
      <c r="O168" s="85"/>
      <c r="P168" s="222">
        <f>O168*H168</f>
        <v>0</v>
      </c>
      <c r="Q168" s="222">
        <v>0.10940999999999999</v>
      </c>
      <c r="R168" s="222">
        <f>Q168*H168</f>
        <v>0.21881999999999999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155</v>
      </c>
      <c r="AT168" s="224" t="s">
        <v>150</v>
      </c>
      <c r="AU168" s="224" t="s">
        <v>84</v>
      </c>
      <c r="AY168" s="18" t="s">
        <v>147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22</v>
      </c>
      <c r="BK168" s="225">
        <f>ROUND(I168*H168,2)</f>
        <v>0</v>
      </c>
      <c r="BL168" s="18" t="s">
        <v>155</v>
      </c>
      <c r="BM168" s="224" t="s">
        <v>300</v>
      </c>
    </row>
    <row r="169" s="2" customFormat="1">
      <c r="A169" s="39"/>
      <c r="B169" s="40"/>
      <c r="C169" s="41"/>
      <c r="D169" s="226" t="s">
        <v>157</v>
      </c>
      <c r="E169" s="41"/>
      <c r="F169" s="227" t="s">
        <v>301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157</v>
      </c>
      <c r="AU169" s="18" t="s">
        <v>84</v>
      </c>
    </row>
    <row r="170" s="2" customFormat="1">
      <c r="A170" s="39"/>
      <c r="B170" s="40"/>
      <c r="C170" s="41"/>
      <c r="D170" s="231" t="s">
        <v>159</v>
      </c>
      <c r="E170" s="41"/>
      <c r="F170" s="232" t="s">
        <v>302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159</v>
      </c>
      <c r="AU170" s="18" t="s">
        <v>84</v>
      </c>
    </row>
    <row r="171" s="2" customFormat="1">
      <c r="A171" s="39"/>
      <c r="B171" s="40"/>
      <c r="C171" s="41"/>
      <c r="D171" s="226" t="s">
        <v>179</v>
      </c>
      <c r="E171" s="41"/>
      <c r="F171" s="254" t="s">
        <v>303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84</v>
      </c>
    </row>
    <row r="172" s="13" customFormat="1">
      <c r="A172" s="13"/>
      <c r="B172" s="233"/>
      <c r="C172" s="234"/>
      <c r="D172" s="226" t="s">
        <v>161</v>
      </c>
      <c r="E172" s="235" t="s">
        <v>20</v>
      </c>
      <c r="F172" s="236" t="s">
        <v>304</v>
      </c>
      <c r="G172" s="234"/>
      <c r="H172" s="235" t="s">
        <v>20</v>
      </c>
      <c r="I172" s="237"/>
      <c r="J172" s="234"/>
      <c r="K172" s="234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161</v>
      </c>
      <c r="AU172" s="242" t="s">
        <v>84</v>
      </c>
      <c r="AV172" s="13" t="s">
        <v>22</v>
      </c>
      <c r="AW172" s="13" t="s">
        <v>37</v>
      </c>
      <c r="AX172" s="13" t="s">
        <v>76</v>
      </c>
      <c r="AY172" s="242" t="s">
        <v>147</v>
      </c>
    </row>
    <row r="173" s="14" customFormat="1">
      <c r="A173" s="14"/>
      <c r="B173" s="243"/>
      <c r="C173" s="244"/>
      <c r="D173" s="226" t="s">
        <v>161</v>
      </c>
      <c r="E173" s="245" t="s">
        <v>20</v>
      </c>
      <c r="F173" s="246" t="s">
        <v>305</v>
      </c>
      <c r="G173" s="244"/>
      <c r="H173" s="247">
        <v>2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161</v>
      </c>
      <c r="AU173" s="253" t="s">
        <v>84</v>
      </c>
      <c r="AV173" s="14" t="s">
        <v>84</v>
      </c>
      <c r="AW173" s="14" t="s">
        <v>37</v>
      </c>
      <c r="AX173" s="14" t="s">
        <v>76</v>
      </c>
      <c r="AY173" s="253" t="s">
        <v>147</v>
      </c>
    </row>
    <row r="174" s="2" customFormat="1" ht="16.5" customHeight="1">
      <c r="A174" s="39"/>
      <c r="B174" s="40"/>
      <c r="C174" s="213" t="s">
        <v>306</v>
      </c>
      <c r="D174" s="213" t="s">
        <v>150</v>
      </c>
      <c r="E174" s="214" t="s">
        <v>307</v>
      </c>
      <c r="F174" s="215" t="s">
        <v>308</v>
      </c>
      <c r="G174" s="216" t="s">
        <v>201</v>
      </c>
      <c r="H174" s="217">
        <v>5091</v>
      </c>
      <c r="I174" s="218"/>
      <c r="J174" s="219">
        <f>ROUND(I174*H174,2)</f>
        <v>0</v>
      </c>
      <c r="K174" s="215" t="s">
        <v>154</v>
      </c>
      <c r="L174" s="45"/>
      <c r="M174" s="220" t="s">
        <v>20</v>
      </c>
      <c r="N174" s="221" t="s">
        <v>47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0.029999999999999999</v>
      </c>
      <c r="T174" s="223">
        <f>S174*H174</f>
        <v>152.72999999999999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155</v>
      </c>
      <c r="AT174" s="224" t="s">
        <v>150</v>
      </c>
      <c r="AU174" s="224" t="s">
        <v>84</v>
      </c>
      <c r="AY174" s="18" t="s">
        <v>147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22</v>
      </c>
      <c r="BK174" s="225">
        <f>ROUND(I174*H174,2)</f>
        <v>0</v>
      </c>
      <c r="BL174" s="18" t="s">
        <v>155</v>
      </c>
      <c r="BM174" s="224" t="s">
        <v>309</v>
      </c>
    </row>
    <row r="175" s="2" customFormat="1">
      <c r="A175" s="39"/>
      <c r="B175" s="40"/>
      <c r="C175" s="41"/>
      <c r="D175" s="226" t="s">
        <v>157</v>
      </c>
      <c r="E175" s="41"/>
      <c r="F175" s="227" t="s">
        <v>310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157</v>
      </c>
      <c r="AU175" s="18" t="s">
        <v>84</v>
      </c>
    </row>
    <row r="176" s="2" customFormat="1">
      <c r="A176" s="39"/>
      <c r="B176" s="40"/>
      <c r="C176" s="41"/>
      <c r="D176" s="231" t="s">
        <v>159</v>
      </c>
      <c r="E176" s="41"/>
      <c r="F176" s="232" t="s">
        <v>311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159</v>
      </c>
      <c r="AU176" s="18" t="s">
        <v>84</v>
      </c>
    </row>
    <row r="177" s="13" customFormat="1">
      <c r="A177" s="13"/>
      <c r="B177" s="233"/>
      <c r="C177" s="234"/>
      <c r="D177" s="226" t="s">
        <v>161</v>
      </c>
      <c r="E177" s="235" t="s">
        <v>20</v>
      </c>
      <c r="F177" s="236" t="s">
        <v>213</v>
      </c>
      <c r="G177" s="234"/>
      <c r="H177" s="235" t="s">
        <v>20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161</v>
      </c>
      <c r="AU177" s="242" t="s">
        <v>84</v>
      </c>
      <c r="AV177" s="13" t="s">
        <v>22</v>
      </c>
      <c r="AW177" s="13" t="s">
        <v>37</v>
      </c>
      <c r="AX177" s="13" t="s">
        <v>76</v>
      </c>
      <c r="AY177" s="242" t="s">
        <v>147</v>
      </c>
    </row>
    <row r="178" s="14" customFormat="1">
      <c r="A178" s="14"/>
      <c r="B178" s="243"/>
      <c r="C178" s="244"/>
      <c r="D178" s="226" t="s">
        <v>161</v>
      </c>
      <c r="E178" s="245" t="s">
        <v>20</v>
      </c>
      <c r="F178" s="246" t="s">
        <v>312</v>
      </c>
      <c r="G178" s="244"/>
      <c r="H178" s="247">
        <v>5091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161</v>
      </c>
      <c r="AU178" s="253" t="s">
        <v>84</v>
      </c>
      <c r="AV178" s="14" t="s">
        <v>84</v>
      </c>
      <c r="AW178" s="14" t="s">
        <v>37</v>
      </c>
      <c r="AX178" s="14" t="s">
        <v>76</v>
      </c>
      <c r="AY178" s="253" t="s">
        <v>147</v>
      </c>
    </row>
    <row r="179" s="2" customFormat="1" ht="16.5" customHeight="1">
      <c r="A179" s="39"/>
      <c r="B179" s="40"/>
      <c r="C179" s="213" t="s">
        <v>313</v>
      </c>
      <c r="D179" s="213" t="s">
        <v>150</v>
      </c>
      <c r="E179" s="214" t="s">
        <v>151</v>
      </c>
      <c r="F179" s="215" t="s">
        <v>152</v>
      </c>
      <c r="G179" s="216" t="s">
        <v>153</v>
      </c>
      <c r="H179" s="217">
        <v>17</v>
      </c>
      <c r="I179" s="218"/>
      <c r="J179" s="219">
        <f>ROUND(I179*H179,2)</f>
        <v>0</v>
      </c>
      <c r="K179" s="215" t="s">
        <v>154</v>
      </c>
      <c r="L179" s="45"/>
      <c r="M179" s="220" t="s">
        <v>20</v>
      </c>
      <c r="N179" s="221" t="s">
        <v>47</v>
      </c>
      <c r="O179" s="85"/>
      <c r="P179" s="222">
        <f>O179*H179</f>
        <v>0</v>
      </c>
      <c r="Q179" s="222">
        <v>0</v>
      </c>
      <c r="R179" s="222">
        <f>Q179*H179</f>
        <v>0</v>
      </c>
      <c r="S179" s="222">
        <v>2.3999999999999999</v>
      </c>
      <c r="T179" s="223">
        <f>S179*H179</f>
        <v>40.799999999999997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155</v>
      </c>
      <c r="AT179" s="224" t="s">
        <v>150</v>
      </c>
      <c r="AU179" s="224" t="s">
        <v>84</v>
      </c>
      <c r="AY179" s="18" t="s">
        <v>147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22</v>
      </c>
      <c r="BK179" s="225">
        <f>ROUND(I179*H179,2)</f>
        <v>0</v>
      </c>
      <c r="BL179" s="18" t="s">
        <v>155</v>
      </c>
      <c r="BM179" s="224" t="s">
        <v>314</v>
      </c>
    </row>
    <row r="180" s="2" customFormat="1">
      <c r="A180" s="39"/>
      <c r="B180" s="40"/>
      <c r="C180" s="41"/>
      <c r="D180" s="226" t="s">
        <v>157</v>
      </c>
      <c r="E180" s="41"/>
      <c r="F180" s="227" t="s">
        <v>158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157</v>
      </c>
      <c r="AU180" s="18" t="s">
        <v>84</v>
      </c>
    </row>
    <row r="181" s="2" customFormat="1">
      <c r="A181" s="39"/>
      <c r="B181" s="40"/>
      <c r="C181" s="41"/>
      <c r="D181" s="231" t="s">
        <v>159</v>
      </c>
      <c r="E181" s="41"/>
      <c r="F181" s="232" t="s">
        <v>160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159</v>
      </c>
      <c r="AU181" s="18" t="s">
        <v>84</v>
      </c>
    </row>
    <row r="182" s="2" customFormat="1">
      <c r="A182" s="39"/>
      <c r="B182" s="40"/>
      <c r="C182" s="41"/>
      <c r="D182" s="226" t="s">
        <v>179</v>
      </c>
      <c r="E182" s="41"/>
      <c r="F182" s="254" t="s">
        <v>315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13" customFormat="1">
      <c r="A183" s="13"/>
      <c r="B183" s="233"/>
      <c r="C183" s="234"/>
      <c r="D183" s="226" t="s">
        <v>161</v>
      </c>
      <c r="E183" s="235" t="s">
        <v>20</v>
      </c>
      <c r="F183" s="236" t="s">
        <v>213</v>
      </c>
      <c r="G183" s="234"/>
      <c r="H183" s="235" t="s">
        <v>20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161</v>
      </c>
      <c r="AU183" s="242" t="s">
        <v>84</v>
      </c>
      <c r="AV183" s="13" t="s">
        <v>22</v>
      </c>
      <c r="AW183" s="13" t="s">
        <v>37</v>
      </c>
      <c r="AX183" s="13" t="s">
        <v>76</v>
      </c>
      <c r="AY183" s="242" t="s">
        <v>147</v>
      </c>
    </row>
    <row r="184" s="14" customFormat="1">
      <c r="A184" s="14"/>
      <c r="B184" s="243"/>
      <c r="C184" s="244"/>
      <c r="D184" s="226" t="s">
        <v>161</v>
      </c>
      <c r="E184" s="245" t="s">
        <v>20</v>
      </c>
      <c r="F184" s="246" t="s">
        <v>316</v>
      </c>
      <c r="G184" s="244"/>
      <c r="H184" s="247">
        <v>17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161</v>
      </c>
      <c r="AU184" s="253" t="s">
        <v>84</v>
      </c>
      <c r="AV184" s="14" t="s">
        <v>84</v>
      </c>
      <c r="AW184" s="14" t="s">
        <v>37</v>
      </c>
      <c r="AX184" s="14" t="s">
        <v>76</v>
      </c>
      <c r="AY184" s="253" t="s">
        <v>147</v>
      </c>
    </row>
    <row r="185" s="2" customFormat="1" ht="16.5" customHeight="1">
      <c r="A185" s="39"/>
      <c r="B185" s="40"/>
      <c r="C185" s="213" t="s">
        <v>317</v>
      </c>
      <c r="D185" s="213" t="s">
        <v>150</v>
      </c>
      <c r="E185" s="214" t="s">
        <v>318</v>
      </c>
      <c r="F185" s="215" t="s">
        <v>319</v>
      </c>
      <c r="G185" s="216" t="s">
        <v>153</v>
      </c>
      <c r="H185" s="217">
        <v>0.29999999999999999</v>
      </c>
      <c r="I185" s="218"/>
      <c r="J185" s="219">
        <f>ROUND(I185*H185,2)</f>
        <v>0</v>
      </c>
      <c r="K185" s="215" t="s">
        <v>20</v>
      </c>
      <c r="L185" s="45"/>
      <c r="M185" s="220" t="s">
        <v>20</v>
      </c>
      <c r="N185" s="221" t="s">
        <v>47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2.3999999999999999</v>
      </c>
      <c r="T185" s="223">
        <f>S185*H185</f>
        <v>0.71999999999999997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155</v>
      </c>
      <c r="AT185" s="224" t="s">
        <v>150</v>
      </c>
      <c r="AU185" s="224" t="s">
        <v>84</v>
      </c>
      <c r="AY185" s="18" t="s">
        <v>147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22</v>
      </c>
      <c r="BK185" s="225">
        <f>ROUND(I185*H185,2)</f>
        <v>0</v>
      </c>
      <c r="BL185" s="18" t="s">
        <v>155</v>
      </c>
      <c r="BM185" s="224" t="s">
        <v>320</v>
      </c>
    </row>
    <row r="186" s="2" customFormat="1">
      <c r="A186" s="39"/>
      <c r="B186" s="40"/>
      <c r="C186" s="41"/>
      <c r="D186" s="226" t="s">
        <v>157</v>
      </c>
      <c r="E186" s="41"/>
      <c r="F186" s="227" t="s">
        <v>321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157</v>
      </c>
      <c r="AU186" s="18" t="s">
        <v>84</v>
      </c>
    </row>
    <row r="187" s="2" customFormat="1">
      <c r="A187" s="39"/>
      <c r="B187" s="40"/>
      <c r="C187" s="41"/>
      <c r="D187" s="226" t="s">
        <v>179</v>
      </c>
      <c r="E187" s="41"/>
      <c r="F187" s="254" t="s">
        <v>322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13" customFormat="1">
      <c r="A188" s="13"/>
      <c r="B188" s="233"/>
      <c r="C188" s="234"/>
      <c r="D188" s="226" t="s">
        <v>161</v>
      </c>
      <c r="E188" s="235" t="s">
        <v>20</v>
      </c>
      <c r="F188" s="236" t="s">
        <v>213</v>
      </c>
      <c r="G188" s="234"/>
      <c r="H188" s="235" t="s">
        <v>20</v>
      </c>
      <c r="I188" s="237"/>
      <c r="J188" s="234"/>
      <c r="K188" s="234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161</v>
      </c>
      <c r="AU188" s="242" t="s">
        <v>84</v>
      </c>
      <c r="AV188" s="13" t="s">
        <v>22</v>
      </c>
      <c r="AW188" s="13" t="s">
        <v>37</v>
      </c>
      <c r="AX188" s="13" t="s">
        <v>76</v>
      </c>
      <c r="AY188" s="242" t="s">
        <v>147</v>
      </c>
    </row>
    <row r="189" s="14" customFormat="1">
      <c r="A189" s="14"/>
      <c r="B189" s="243"/>
      <c r="C189" s="244"/>
      <c r="D189" s="226" t="s">
        <v>161</v>
      </c>
      <c r="E189" s="245" t="s">
        <v>20</v>
      </c>
      <c r="F189" s="246" t="s">
        <v>323</v>
      </c>
      <c r="G189" s="244"/>
      <c r="H189" s="247">
        <v>0.29999999999999999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161</v>
      </c>
      <c r="AU189" s="253" t="s">
        <v>84</v>
      </c>
      <c r="AV189" s="14" t="s">
        <v>84</v>
      </c>
      <c r="AW189" s="14" t="s">
        <v>37</v>
      </c>
      <c r="AX189" s="14" t="s">
        <v>76</v>
      </c>
      <c r="AY189" s="253" t="s">
        <v>147</v>
      </c>
    </row>
    <row r="190" s="2" customFormat="1" ht="16.5" customHeight="1">
      <c r="A190" s="39"/>
      <c r="B190" s="40"/>
      <c r="C190" s="213" t="s">
        <v>324</v>
      </c>
      <c r="D190" s="213" t="s">
        <v>150</v>
      </c>
      <c r="E190" s="214" t="s">
        <v>325</v>
      </c>
      <c r="F190" s="215" t="s">
        <v>326</v>
      </c>
      <c r="G190" s="216" t="s">
        <v>299</v>
      </c>
      <c r="H190" s="217">
        <v>2</v>
      </c>
      <c r="I190" s="218"/>
      <c r="J190" s="219">
        <f>ROUND(I190*H190,2)</f>
        <v>0</v>
      </c>
      <c r="K190" s="215" t="s">
        <v>154</v>
      </c>
      <c r="L190" s="45"/>
      <c r="M190" s="220" t="s">
        <v>20</v>
      </c>
      <c r="N190" s="221" t="s">
        <v>47</v>
      </c>
      <c r="O190" s="85"/>
      <c r="P190" s="222">
        <f>O190*H190</f>
        <v>0</v>
      </c>
      <c r="Q190" s="222">
        <v>0</v>
      </c>
      <c r="R190" s="222">
        <f>Q190*H190</f>
        <v>0</v>
      </c>
      <c r="S190" s="222">
        <v>0.014</v>
      </c>
      <c r="T190" s="223">
        <f>S190*H190</f>
        <v>0.028000000000000001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155</v>
      </c>
      <c r="AT190" s="224" t="s">
        <v>150</v>
      </c>
      <c r="AU190" s="224" t="s">
        <v>84</v>
      </c>
      <c r="AY190" s="18" t="s">
        <v>147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22</v>
      </c>
      <c r="BK190" s="225">
        <f>ROUND(I190*H190,2)</f>
        <v>0</v>
      </c>
      <c r="BL190" s="18" t="s">
        <v>155</v>
      </c>
      <c r="BM190" s="224" t="s">
        <v>327</v>
      </c>
    </row>
    <row r="191" s="2" customFormat="1">
      <c r="A191" s="39"/>
      <c r="B191" s="40"/>
      <c r="C191" s="41"/>
      <c r="D191" s="226" t="s">
        <v>157</v>
      </c>
      <c r="E191" s="41"/>
      <c r="F191" s="227" t="s">
        <v>326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157</v>
      </c>
      <c r="AU191" s="18" t="s">
        <v>84</v>
      </c>
    </row>
    <row r="192" s="2" customFormat="1">
      <c r="A192" s="39"/>
      <c r="B192" s="40"/>
      <c r="C192" s="41"/>
      <c r="D192" s="231" t="s">
        <v>159</v>
      </c>
      <c r="E192" s="41"/>
      <c r="F192" s="232" t="s">
        <v>328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159</v>
      </c>
      <c r="AU192" s="18" t="s">
        <v>84</v>
      </c>
    </row>
    <row r="193" s="2" customFormat="1">
      <c r="A193" s="39"/>
      <c r="B193" s="40"/>
      <c r="C193" s="41"/>
      <c r="D193" s="226" t="s">
        <v>179</v>
      </c>
      <c r="E193" s="41"/>
      <c r="F193" s="254" t="s">
        <v>329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84</v>
      </c>
    </row>
    <row r="194" s="13" customFormat="1">
      <c r="A194" s="13"/>
      <c r="B194" s="233"/>
      <c r="C194" s="234"/>
      <c r="D194" s="226" t="s">
        <v>161</v>
      </c>
      <c r="E194" s="235" t="s">
        <v>20</v>
      </c>
      <c r="F194" s="236" t="s">
        <v>213</v>
      </c>
      <c r="G194" s="234"/>
      <c r="H194" s="235" t="s">
        <v>20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161</v>
      </c>
      <c r="AU194" s="242" t="s">
        <v>84</v>
      </c>
      <c r="AV194" s="13" t="s">
        <v>22</v>
      </c>
      <c r="AW194" s="13" t="s">
        <v>37</v>
      </c>
      <c r="AX194" s="13" t="s">
        <v>76</v>
      </c>
      <c r="AY194" s="242" t="s">
        <v>147</v>
      </c>
    </row>
    <row r="195" s="14" customFormat="1">
      <c r="A195" s="14"/>
      <c r="B195" s="243"/>
      <c r="C195" s="244"/>
      <c r="D195" s="226" t="s">
        <v>161</v>
      </c>
      <c r="E195" s="245" t="s">
        <v>20</v>
      </c>
      <c r="F195" s="246" t="s">
        <v>330</v>
      </c>
      <c r="G195" s="244"/>
      <c r="H195" s="247">
        <v>2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161</v>
      </c>
      <c r="AU195" s="253" t="s">
        <v>84</v>
      </c>
      <c r="AV195" s="14" t="s">
        <v>84</v>
      </c>
      <c r="AW195" s="14" t="s">
        <v>37</v>
      </c>
      <c r="AX195" s="14" t="s">
        <v>76</v>
      </c>
      <c r="AY195" s="253" t="s">
        <v>147</v>
      </c>
    </row>
    <row r="196" s="2" customFormat="1" ht="16.5" customHeight="1">
      <c r="A196" s="39"/>
      <c r="B196" s="40"/>
      <c r="C196" s="213" t="s">
        <v>331</v>
      </c>
      <c r="D196" s="213" t="s">
        <v>150</v>
      </c>
      <c r="E196" s="214" t="s">
        <v>332</v>
      </c>
      <c r="F196" s="215" t="s">
        <v>333</v>
      </c>
      <c r="G196" s="216" t="s">
        <v>299</v>
      </c>
      <c r="H196" s="217">
        <v>2</v>
      </c>
      <c r="I196" s="218"/>
      <c r="J196" s="219">
        <f>ROUND(I196*H196,2)</f>
        <v>0</v>
      </c>
      <c r="K196" s="215" t="s">
        <v>20</v>
      </c>
      <c r="L196" s="45"/>
      <c r="M196" s="220" t="s">
        <v>20</v>
      </c>
      <c r="N196" s="221" t="s">
        <v>47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155</v>
      </c>
      <c r="AT196" s="224" t="s">
        <v>150</v>
      </c>
      <c r="AU196" s="224" t="s">
        <v>84</v>
      </c>
      <c r="AY196" s="18" t="s">
        <v>147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22</v>
      </c>
      <c r="BK196" s="225">
        <f>ROUND(I196*H196,2)</f>
        <v>0</v>
      </c>
      <c r="BL196" s="18" t="s">
        <v>155</v>
      </c>
      <c r="BM196" s="224" t="s">
        <v>334</v>
      </c>
    </row>
    <row r="197" s="2" customFormat="1">
      <c r="A197" s="39"/>
      <c r="B197" s="40"/>
      <c r="C197" s="41"/>
      <c r="D197" s="226" t="s">
        <v>157</v>
      </c>
      <c r="E197" s="41"/>
      <c r="F197" s="227" t="s">
        <v>333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157</v>
      </c>
      <c r="AU197" s="18" t="s">
        <v>84</v>
      </c>
    </row>
    <row r="198" s="13" customFormat="1">
      <c r="A198" s="13"/>
      <c r="B198" s="233"/>
      <c r="C198" s="234"/>
      <c r="D198" s="226" t="s">
        <v>161</v>
      </c>
      <c r="E198" s="235" t="s">
        <v>20</v>
      </c>
      <c r="F198" s="236" t="s">
        <v>213</v>
      </c>
      <c r="G198" s="234"/>
      <c r="H198" s="235" t="s">
        <v>20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161</v>
      </c>
      <c r="AU198" s="242" t="s">
        <v>84</v>
      </c>
      <c r="AV198" s="13" t="s">
        <v>22</v>
      </c>
      <c r="AW198" s="13" t="s">
        <v>37</v>
      </c>
      <c r="AX198" s="13" t="s">
        <v>76</v>
      </c>
      <c r="AY198" s="242" t="s">
        <v>147</v>
      </c>
    </row>
    <row r="199" s="14" customFormat="1">
      <c r="A199" s="14"/>
      <c r="B199" s="243"/>
      <c r="C199" s="244"/>
      <c r="D199" s="226" t="s">
        <v>161</v>
      </c>
      <c r="E199" s="245" t="s">
        <v>20</v>
      </c>
      <c r="F199" s="246" t="s">
        <v>335</v>
      </c>
      <c r="G199" s="244"/>
      <c r="H199" s="247">
        <v>2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161</v>
      </c>
      <c r="AU199" s="253" t="s">
        <v>84</v>
      </c>
      <c r="AV199" s="14" t="s">
        <v>84</v>
      </c>
      <c r="AW199" s="14" t="s">
        <v>37</v>
      </c>
      <c r="AX199" s="14" t="s">
        <v>76</v>
      </c>
      <c r="AY199" s="253" t="s">
        <v>147</v>
      </c>
    </row>
    <row r="200" s="2" customFormat="1" ht="16.5" customHeight="1">
      <c r="A200" s="39"/>
      <c r="B200" s="40"/>
      <c r="C200" s="213" t="s">
        <v>7</v>
      </c>
      <c r="D200" s="213" t="s">
        <v>150</v>
      </c>
      <c r="E200" s="214" t="s">
        <v>336</v>
      </c>
      <c r="F200" s="215" t="s">
        <v>337</v>
      </c>
      <c r="G200" s="216" t="s">
        <v>299</v>
      </c>
      <c r="H200" s="217">
        <v>2</v>
      </c>
      <c r="I200" s="218"/>
      <c r="J200" s="219">
        <f>ROUND(I200*H200,2)</f>
        <v>0</v>
      </c>
      <c r="K200" s="215" t="s">
        <v>154</v>
      </c>
      <c r="L200" s="45"/>
      <c r="M200" s="220" t="s">
        <v>20</v>
      </c>
      <c r="N200" s="221" t="s">
        <v>47</v>
      </c>
      <c r="O200" s="85"/>
      <c r="P200" s="222">
        <f>O200*H200</f>
        <v>0</v>
      </c>
      <c r="Q200" s="222">
        <v>0</v>
      </c>
      <c r="R200" s="222">
        <f>Q200*H200</f>
        <v>0</v>
      </c>
      <c r="S200" s="222">
        <v>0.036999999999999998</v>
      </c>
      <c r="T200" s="223">
        <f>S200*H200</f>
        <v>0.073999999999999996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155</v>
      </c>
      <c r="AT200" s="224" t="s">
        <v>150</v>
      </c>
      <c r="AU200" s="224" t="s">
        <v>84</v>
      </c>
      <c r="AY200" s="18" t="s">
        <v>147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22</v>
      </c>
      <c r="BK200" s="225">
        <f>ROUND(I200*H200,2)</f>
        <v>0</v>
      </c>
      <c r="BL200" s="18" t="s">
        <v>155</v>
      </c>
      <c r="BM200" s="224" t="s">
        <v>338</v>
      </c>
    </row>
    <row r="201" s="2" customFormat="1">
      <c r="A201" s="39"/>
      <c r="B201" s="40"/>
      <c r="C201" s="41"/>
      <c r="D201" s="226" t="s">
        <v>157</v>
      </c>
      <c r="E201" s="41"/>
      <c r="F201" s="227" t="s">
        <v>339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157</v>
      </c>
      <c r="AU201" s="18" t="s">
        <v>84</v>
      </c>
    </row>
    <row r="202" s="2" customFormat="1">
      <c r="A202" s="39"/>
      <c r="B202" s="40"/>
      <c r="C202" s="41"/>
      <c r="D202" s="231" t="s">
        <v>159</v>
      </c>
      <c r="E202" s="41"/>
      <c r="F202" s="232" t="s">
        <v>340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159</v>
      </c>
      <c r="AU202" s="18" t="s">
        <v>84</v>
      </c>
    </row>
    <row r="203" s="2" customFormat="1">
      <c r="A203" s="39"/>
      <c r="B203" s="40"/>
      <c r="C203" s="41"/>
      <c r="D203" s="226" t="s">
        <v>179</v>
      </c>
      <c r="E203" s="41"/>
      <c r="F203" s="254" t="s">
        <v>303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179</v>
      </c>
      <c r="AU203" s="18" t="s">
        <v>84</v>
      </c>
    </row>
    <row r="204" s="13" customFormat="1">
      <c r="A204" s="13"/>
      <c r="B204" s="233"/>
      <c r="C204" s="234"/>
      <c r="D204" s="226" t="s">
        <v>161</v>
      </c>
      <c r="E204" s="235" t="s">
        <v>20</v>
      </c>
      <c r="F204" s="236" t="s">
        <v>304</v>
      </c>
      <c r="G204" s="234"/>
      <c r="H204" s="235" t="s">
        <v>20</v>
      </c>
      <c r="I204" s="237"/>
      <c r="J204" s="234"/>
      <c r="K204" s="234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161</v>
      </c>
      <c r="AU204" s="242" t="s">
        <v>84</v>
      </c>
      <c r="AV204" s="13" t="s">
        <v>22</v>
      </c>
      <c r="AW204" s="13" t="s">
        <v>37</v>
      </c>
      <c r="AX204" s="13" t="s">
        <v>76</v>
      </c>
      <c r="AY204" s="242" t="s">
        <v>147</v>
      </c>
    </row>
    <row r="205" s="14" customFormat="1">
      <c r="A205" s="14"/>
      <c r="B205" s="243"/>
      <c r="C205" s="244"/>
      <c r="D205" s="226" t="s">
        <v>161</v>
      </c>
      <c r="E205" s="245" t="s">
        <v>20</v>
      </c>
      <c r="F205" s="246" t="s">
        <v>341</v>
      </c>
      <c r="G205" s="244"/>
      <c r="H205" s="247">
        <v>2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161</v>
      </c>
      <c r="AU205" s="253" t="s">
        <v>84</v>
      </c>
      <c r="AV205" s="14" t="s">
        <v>84</v>
      </c>
      <c r="AW205" s="14" t="s">
        <v>37</v>
      </c>
      <c r="AX205" s="14" t="s">
        <v>76</v>
      </c>
      <c r="AY205" s="253" t="s">
        <v>147</v>
      </c>
    </row>
    <row r="206" s="2" customFormat="1" ht="16.5" customHeight="1">
      <c r="A206" s="39"/>
      <c r="B206" s="40"/>
      <c r="C206" s="213" t="s">
        <v>342</v>
      </c>
      <c r="D206" s="213" t="s">
        <v>150</v>
      </c>
      <c r="E206" s="214" t="s">
        <v>343</v>
      </c>
      <c r="F206" s="215" t="s">
        <v>344</v>
      </c>
      <c r="G206" s="216" t="s">
        <v>251</v>
      </c>
      <c r="H206" s="217">
        <v>16.199999999999999</v>
      </c>
      <c r="I206" s="218"/>
      <c r="J206" s="219">
        <f>ROUND(I206*H206,2)</f>
        <v>0</v>
      </c>
      <c r="K206" s="215" t="s">
        <v>154</v>
      </c>
      <c r="L206" s="45"/>
      <c r="M206" s="220" t="s">
        <v>20</v>
      </c>
      <c r="N206" s="221" t="s">
        <v>47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0.31945000000000001</v>
      </c>
      <c r="T206" s="223">
        <f>S206*H206</f>
        <v>5.17509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155</v>
      </c>
      <c r="AT206" s="224" t="s">
        <v>150</v>
      </c>
      <c r="AU206" s="224" t="s">
        <v>84</v>
      </c>
      <c r="AY206" s="18" t="s">
        <v>147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22</v>
      </c>
      <c r="BK206" s="225">
        <f>ROUND(I206*H206,2)</f>
        <v>0</v>
      </c>
      <c r="BL206" s="18" t="s">
        <v>155</v>
      </c>
      <c r="BM206" s="224" t="s">
        <v>345</v>
      </c>
    </row>
    <row r="207" s="2" customFormat="1">
      <c r="A207" s="39"/>
      <c r="B207" s="40"/>
      <c r="C207" s="41"/>
      <c r="D207" s="226" t="s">
        <v>157</v>
      </c>
      <c r="E207" s="41"/>
      <c r="F207" s="227" t="s">
        <v>346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157</v>
      </c>
      <c r="AU207" s="18" t="s">
        <v>84</v>
      </c>
    </row>
    <row r="208" s="2" customFormat="1">
      <c r="A208" s="39"/>
      <c r="B208" s="40"/>
      <c r="C208" s="41"/>
      <c r="D208" s="231" t="s">
        <v>159</v>
      </c>
      <c r="E208" s="41"/>
      <c r="F208" s="232" t="s">
        <v>347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159</v>
      </c>
      <c r="AU208" s="18" t="s">
        <v>84</v>
      </c>
    </row>
    <row r="209" s="2" customFormat="1">
      <c r="A209" s="39"/>
      <c r="B209" s="40"/>
      <c r="C209" s="41"/>
      <c r="D209" s="226" t="s">
        <v>179</v>
      </c>
      <c r="E209" s="41"/>
      <c r="F209" s="254" t="s">
        <v>348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179</v>
      </c>
      <c r="AU209" s="18" t="s">
        <v>84</v>
      </c>
    </row>
    <row r="210" s="13" customFormat="1">
      <c r="A210" s="13"/>
      <c r="B210" s="233"/>
      <c r="C210" s="234"/>
      <c r="D210" s="226" t="s">
        <v>161</v>
      </c>
      <c r="E210" s="235" t="s">
        <v>20</v>
      </c>
      <c r="F210" s="236" t="s">
        <v>213</v>
      </c>
      <c r="G210" s="234"/>
      <c r="H210" s="235" t="s">
        <v>20</v>
      </c>
      <c r="I210" s="237"/>
      <c r="J210" s="234"/>
      <c r="K210" s="234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161</v>
      </c>
      <c r="AU210" s="242" t="s">
        <v>84</v>
      </c>
      <c r="AV210" s="13" t="s">
        <v>22</v>
      </c>
      <c r="AW210" s="13" t="s">
        <v>37</v>
      </c>
      <c r="AX210" s="13" t="s">
        <v>76</v>
      </c>
      <c r="AY210" s="242" t="s">
        <v>147</v>
      </c>
    </row>
    <row r="211" s="14" customFormat="1">
      <c r="A211" s="14"/>
      <c r="B211" s="243"/>
      <c r="C211" s="244"/>
      <c r="D211" s="226" t="s">
        <v>161</v>
      </c>
      <c r="E211" s="245" t="s">
        <v>20</v>
      </c>
      <c r="F211" s="246" t="s">
        <v>349</v>
      </c>
      <c r="G211" s="244"/>
      <c r="H211" s="247">
        <v>16.199999999999999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161</v>
      </c>
      <c r="AU211" s="253" t="s">
        <v>84</v>
      </c>
      <c r="AV211" s="14" t="s">
        <v>84</v>
      </c>
      <c r="AW211" s="14" t="s">
        <v>37</v>
      </c>
      <c r="AX211" s="14" t="s">
        <v>76</v>
      </c>
      <c r="AY211" s="253" t="s">
        <v>147</v>
      </c>
    </row>
    <row r="212" s="12" customFormat="1" ht="22.8" customHeight="1">
      <c r="A212" s="12"/>
      <c r="B212" s="197"/>
      <c r="C212" s="198"/>
      <c r="D212" s="199" t="s">
        <v>75</v>
      </c>
      <c r="E212" s="211" t="s">
        <v>171</v>
      </c>
      <c r="F212" s="211" t="s">
        <v>172</v>
      </c>
      <c r="G212" s="198"/>
      <c r="H212" s="198"/>
      <c r="I212" s="201"/>
      <c r="J212" s="212">
        <f>BK212</f>
        <v>0</v>
      </c>
      <c r="K212" s="198"/>
      <c r="L212" s="203"/>
      <c r="M212" s="204"/>
      <c r="N212" s="205"/>
      <c r="O212" s="205"/>
      <c r="P212" s="206">
        <f>SUM(P213:P245)</f>
        <v>0</v>
      </c>
      <c r="Q212" s="205"/>
      <c r="R212" s="206">
        <f>SUM(R213:R245)</f>
        <v>0</v>
      </c>
      <c r="S212" s="205"/>
      <c r="T212" s="207">
        <f>SUM(T213:T245)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8" t="s">
        <v>22</v>
      </c>
      <c r="AT212" s="209" t="s">
        <v>75</v>
      </c>
      <c r="AU212" s="209" t="s">
        <v>22</v>
      </c>
      <c r="AY212" s="208" t="s">
        <v>147</v>
      </c>
      <c r="BK212" s="210">
        <f>SUM(BK213:BK245)</f>
        <v>0</v>
      </c>
    </row>
    <row r="213" s="2" customFormat="1" ht="24.15" customHeight="1">
      <c r="A213" s="39"/>
      <c r="B213" s="40"/>
      <c r="C213" s="213" t="s">
        <v>350</v>
      </c>
      <c r="D213" s="213" t="s">
        <v>150</v>
      </c>
      <c r="E213" s="214" t="s">
        <v>351</v>
      </c>
      <c r="F213" s="215" t="s">
        <v>352</v>
      </c>
      <c r="G213" s="216" t="s">
        <v>176</v>
      </c>
      <c r="H213" s="217">
        <v>744.26800000000003</v>
      </c>
      <c r="I213" s="218"/>
      <c r="J213" s="219">
        <f>ROUND(I213*H213,2)</f>
        <v>0</v>
      </c>
      <c r="K213" s="215" t="s">
        <v>20</v>
      </c>
      <c r="L213" s="45"/>
      <c r="M213" s="220" t="s">
        <v>20</v>
      </c>
      <c r="N213" s="221" t="s">
        <v>47</v>
      </c>
      <c r="O213" s="85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155</v>
      </c>
      <c r="AT213" s="224" t="s">
        <v>150</v>
      </c>
      <c r="AU213" s="224" t="s">
        <v>84</v>
      </c>
      <c r="AY213" s="18" t="s">
        <v>147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22</v>
      </c>
      <c r="BK213" s="225">
        <f>ROUND(I213*H213,2)</f>
        <v>0</v>
      </c>
      <c r="BL213" s="18" t="s">
        <v>155</v>
      </c>
      <c r="BM213" s="224" t="s">
        <v>353</v>
      </c>
    </row>
    <row r="214" s="2" customFormat="1">
      <c r="A214" s="39"/>
      <c r="B214" s="40"/>
      <c r="C214" s="41"/>
      <c r="D214" s="226" t="s">
        <v>157</v>
      </c>
      <c r="E214" s="41"/>
      <c r="F214" s="227" t="s">
        <v>354</v>
      </c>
      <c r="G214" s="41"/>
      <c r="H214" s="41"/>
      <c r="I214" s="228"/>
      <c r="J214" s="41"/>
      <c r="K214" s="41"/>
      <c r="L214" s="45"/>
      <c r="M214" s="229"/>
      <c r="N214" s="230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157</v>
      </c>
      <c r="AU214" s="18" t="s">
        <v>84</v>
      </c>
    </row>
    <row r="215" s="13" customFormat="1">
      <c r="A215" s="13"/>
      <c r="B215" s="233"/>
      <c r="C215" s="234"/>
      <c r="D215" s="226" t="s">
        <v>161</v>
      </c>
      <c r="E215" s="235" t="s">
        <v>20</v>
      </c>
      <c r="F215" s="236" t="s">
        <v>355</v>
      </c>
      <c r="G215" s="234"/>
      <c r="H215" s="235" t="s">
        <v>20</v>
      </c>
      <c r="I215" s="237"/>
      <c r="J215" s="234"/>
      <c r="K215" s="234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161</v>
      </c>
      <c r="AU215" s="242" t="s">
        <v>84</v>
      </c>
      <c r="AV215" s="13" t="s">
        <v>22</v>
      </c>
      <c r="AW215" s="13" t="s">
        <v>37</v>
      </c>
      <c r="AX215" s="13" t="s">
        <v>76</v>
      </c>
      <c r="AY215" s="242" t="s">
        <v>147</v>
      </c>
    </row>
    <row r="216" s="14" customFormat="1">
      <c r="A216" s="14"/>
      <c r="B216" s="243"/>
      <c r="C216" s="244"/>
      <c r="D216" s="226" t="s">
        <v>161</v>
      </c>
      <c r="E216" s="245" t="s">
        <v>20</v>
      </c>
      <c r="F216" s="246" t="s">
        <v>356</v>
      </c>
      <c r="G216" s="244"/>
      <c r="H216" s="247">
        <v>744.26800000000003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161</v>
      </c>
      <c r="AU216" s="253" t="s">
        <v>84</v>
      </c>
      <c r="AV216" s="14" t="s">
        <v>84</v>
      </c>
      <c r="AW216" s="14" t="s">
        <v>37</v>
      </c>
      <c r="AX216" s="14" t="s">
        <v>76</v>
      </c>
      <c r="AY216" s="253" t="s">
        <v>147</v>
      </c>
    </row>
    <row r="217" s="2" customFormat="1" ht="24.15" customHeight="1">
      <c r="A217" s="39"/>
      <c r="B217" s="40"/>
      <c r="C217" s="213" t="s">
        <v>357</v>
      </c>
      <c r="D217" s="213" t="s">
        <v>150</v>
      </c>
      <c r="E217" s="214" t="s">
        <v>358</v>
      </c>
      <c r="F217" s="215" t="s">
        <v>359</v>
      </c>
      <c r="G217" s="216" t="s">
        <v>176</v>
      </c>
      <c r="H217" s="217">
        <v>1509.9000000000001</v>
      </c>
      <c r="I217" s="218"/>
      <c r="J217" s="219">
        <f>ROUND(I217*H217,2)</f>
        <v>0</v>
      </c>
      <c r="K217" s="215" t="s">
        <v>20</v>
      </c>
      <c r="L217" s="45"/>
      <c r="M217" s="220" t="s">
        <v>20</v>
      </c>
      <c r="N217" s="221" t="s">
        <v>47</v>
      </c>
      <c r="O217" s="85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155</v>
      </c>
      <c r="AT217" s="224" t="s">
        <v>150</v>
      </c>
      <c r="AU217" s="224" t="s">
        <v>84</v>
      </c>
      <c r="AY217" s="18" t="s">
        <v>147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22</v>
      </c>
      <c r="BK217" s="225">
        <f>ROUND(I217*H217,2)</f>
        <v>0</v>
      </c>
      <c r="BL217" s="18" t="s">
        <v>155</v>
      </c>
      <c r="BM217" s="224" t="s">
        <v>360</v>
      </c>
    </row>
    <row r="218" s="2" customFormat="1">
      <c r="A218" s="39"/>
      <c r="B218" s="40"/>
      <c r="C218" s="41"/>
      <c r="D218" s="226" t="s">
        <v>157</v>
      </c>
      <c r="E218" s="41"/>
      <c r="F218" s="227" t="s">
        <v>361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157</v>
      </c>
      <c r="AU218" s="18" t="s">
        <v>84</v>
      </c>
    </row>
    <row r="219" s="14" customFormat="1">
      <c r="A219" s="14"/>
      <c r="B219" s="243"/>
      <c r="C219" s="244"/>
      <c r="D219" s="226" t="s">
        <v>161</v>
      </c>
      <c r="E219" s="245" t="s">
        <v>20</v>
      </c>
      <c r="F219" s="246" t="s">
        <v>362</v>
      </c>
      <c r="G219" s="244"/>
      <c r="H219" s="247">
        <v>122.194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161</v>
      </c>
      <c r="AU219" s="253" t="s">
        <v>84</v>
      </c>
      <c r="AV219" s="14" t="s">
        <v>84</v>
      </c>
      <c r="AW219" s="14" t="s">
        <v>37</v>
      </c>
      <c r="AX219" s="14" t="s">
        <v>76</v>
      </c>
      <c r="AY219" s="253" t="s">
        <v>147</v>
      </c>
    </row>
    <row r="220" s="14" customFormat="1">
      <c r="A220" s="14"/>
      <c r="B220" s="243"/>
      <c r="C220" s="244"/>
      <c r="D220" s="226" t="s">
        <v>161</v>
      </c>
      <c r="E220" s="245" t="s">
        <v>20</v>
      </c>
      <c r="F220" s="246" t="s">
        <v>363</v>
      </c>
      <c r="G220" s="244"/>
      <c r="H220" s="247">
        <v>38.069000000000003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161</v>
      </c>
      <c r="AU220" s="253" t="s">
        <v>84</v>
      </c>
      <c r="AV220" s="14" t="s">
        <v>84</v>
      </c>
      <c r="AW220" s="14" t="s">
        <v>37</v>
      </c>
      <c r="AX220" s="14" t="s">
        <v>76</v>
      </c>
      <c r="AY220" s="253" t="s">
        <v>147</v>
      </c>
    </row>
    <row r="221" s="14" customFormat="1">
      <c r="A221" s="14"/>
      <c r="B221" s="243"/>
      <c r="C221" s="244"/>
      <c r="D221" s="226" t="s">
        <v>161</v>
      </c>
      <c r="E221" s="245" t="s">
        <v>20</v>
      </c>
      <c r="F221" s="246" t="s">
        <v>364</v>
      </c>
      <c r="G221" s="244"/>
      <c r="H221" s="247">
        <v>833.13900000000001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161</v>
      </c>
      <c r="AU221" s="253" t="s">
        <v>84</v>
      </c>
      <c r="AV221" s="14" t="s">
        <v>84</v>
      </c>
      <c r="AW221" s="14" t="s">
        <v>37</v>
      </c>
      <c r="AX221" s="14" t="s">
        <v>76</v>
      </c>
      <c r="AY221" s="253" t="s">
        <v>147</v>
      </c>
    </row>
    <row r="222" s="14" customFormat="1">
      <c r="A222" s="14"/>
      <c r="B222" s="243"/>
      <c r="C222" s="244"/>
      <c r="D222" s="226" t="s">
        <v>161</v>
      </c>
      <c r="E222" s="245" t="s">
        <v>20</v>
      </c>
      <c r="F222" s="246" t="s">
        <v>365</v>
      </c>
      <c r="G222" s="244"/>
      <c r="H222" s="247">
        <v>363.76799999999997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161</v>
      </c>
      <c r="AU222" s="253" t="s">
        <v>84</v>
      </c>
      <c r="AV222" s="14" t="s">
        <v>84</v>
      </c>
      <c r="AW222" s="14" t="s">
        <v>37</v>
      </c>
      <c r="AX222" s="14" t="s">
        <v>76</v>
      </c>
      <c r="AY222" s="253" t="s">
        <v>147</v>
      </c>
    </row>
    <row r="223" s="14" customFormat="1">
      <c r="A223" s="14"/>
      <c r="B223" s="243"/>
      <c r="C223" s="244"/>
      <c r="D223" s="226" t="s">
        <v>161</v>
      </c>
      <c r="E223" s="245" t="s">
        <v>20</v>
      </c>
      <c r="F223" s="246" t="s">
        <v>366</v>
      </c>
      <c r="G223" s="244"/>
      <c r="H223" s="247">
        <v>152.72999999999999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161</v>
      </c>
      <c r="AU223" s="253" t="s">
        <v>84</v>
      </c>
      <c r="AV223" s="14" t="s">
        <v>84</v>
      </c>
      <c r="AW223" s="14" t="s">
        <v>37</v>
      </c>
      <c r="AX223" s="14" t="s">
        <v>76</v>
      </c>
      <c r="AY223" s="253" t="s">
        <v>147</v>
      </c>
    </row>
    <row r="224" s="2" customFormat="1" ht="24.15" customHeight="1">
      <c r="A224" s="39"/>
      <c r="B224" s="40"/>
      <c r="C224" s="213" t="s">
        <v>367</v>
      </c>
      <c r="D224" s="213" t="s">
        <v>150</v>
      </c>
      <c r="E224" s="214" t="s">
        <v>174</v>
      </c>
      <c r="F224" s="215" t="s">
        <v>175</v>
      </c>
      <c r="G224" s="216" t="s">
        <v>176</v>
      </c>
      <c r="H224" s="217">
        <v>199.28299999999999</v>
      </c>
      <c r="I224" s="218"/>
      <c r="J224" s="219">
        <f>ROUND(I224*H224,2)</f>
        <v>0</v>
      </c>
      <c r="K224" s="215" t="s">
        <v>20</v>
      </c>
      <c r="L224" s="45"/>
      <c r="M224" s="220" t="s">
        <v>20</v>
      </c>
      <c r="N224" s="221" t="s">
        <v>47</v>
      </c>
      <c r="O224" s="85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155</v>
      </c>
      <c r="AT224" s="224" t="s">
        <v>150</v>
      </c>
      <c r="AU224" s="224" t="s">
        <v>84</v>
      </c>
      <c r="AY224" s="18" t="s">
        <v>147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22</v>
      </c>
      <c r="BK224" s="225">
        <f>ROUND(I224*H224,2)</f>
        <v>0</v>
      </c>
      <c r="BL224" s="18" t="s">
        <v>155</v>
      </c>
      <c r="BM224" s="224" t="s">
        <v>368</v>
      </c>
    </row>
    <row r="225" s="2" customFormat="1">
      <c r="A225" s="39"/>
      <c r="B225" s="40"/>
      <c r="C225" s="41"/>
      <c r="D225" s="226" t="s">
        <v>157</v>
      </c>
      <c r="E225" s="41"/>
      <c r="F225" s="227" t="s">
        <v>178</v>
      </c>
      <c r="G225" s="41"/>
      <c r="H225" s="41"/>
      <c r="I225" s="228"/>
      <c r="J225" s="41"/>
      <c r="K225" s="41"/>
      <c r="L225" s="45"/>
      <c r="M225" s="229"/>
      <c r="N225" s="230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157</v>
      </c>
      <c r="AU225" s="18" t="s">
        <v>84</v>
      </c>
    </row>
    <row r="226" s="14" customFormat="1">
      <c r="A226" s="14"/>
      <c r="B226" s="243"/>
      <c r="C226" s="244"/>
      <c r="D226" s="226" t="s">
        <v>161</v>
      </c>
      <c r="E226" s="245" t="s">
        <v>20</v>
      </c>
      <c r="F226" s="246" t="s">
        <v>369</v>
      </c>
      <c r="G226" s="244"/>
      <c r="H226" s="247">
        <v>151.613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161</v>
      </c>
      <c r="AU226" s="253" t="s">
        <v>84</v>
      </c>
      <c r="AV226" s="14" t="s">
        <v>84</v>
      </c>
      <c r="AW226" s="14" t="s">
        <v>37</v>
      </c>
      <c r="AX226" s="14" t="s">
        <v>76</v>
      </c>
      <c r="AY226" s="253" t="s">
        <v>147</v>
      </c>
    </row>
    <row r="227" s="14" customFormat="1">
      <c r="A227" s="14"/>
      <c r="B227" s="243"/>
      <c r="C227" s="244"/>
      <c r="D227" s="226" t="s">
        <v>161</v>
      </c>
      <c r="E227" s="245" t="s">
        <v>20</v>
      </c>
      <c r="F227" s="246" t="s">
        <v>370</v>
      </c>
      <c r="G227" s="244"/>
      <c r="H227" s="247">
        <v>41.520000000000003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161</v>
      </c>
      <c r="AU227" s="253" t="s">
        <v>84</v>
      </c>
      <c r="AV227" s="14" t="s">
        <v>84</v>
      </c>
      <c r="AW227" s="14" t="s">
        <v>37</v>
      </c>
      <c r="AX227" s="14" t="s">
        <v>76</v>
      </c>
      <c r="AY227" s="253" t="s">
        <v>147</v>
      </c>
    </row>
    <row r="228" s="14" customFormat="1">
      <c r="A228" s="14"/>
      <c r="B228" s="243"/>
      <c r="C228" s="244"/>
      <c r="D228" s="226" t="s">
        <v>161</v>
      </c>
      <c r="E228" s="245" t="s">
        <v>20</v>
      </c>
      <c r="F228" s="246" t="s">
        <v>371</v>
      </c>
      <c r="G228" s="244"/>
      <c r="H228" s="247">
        <v>6.1500000000000004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161</v>
      </c>
      <c r="AU228" s="253" t="s">
        <v>84</v>
      </c>
      <c r="AV228" s="14" t="s">
        <v>84</v>
      </c>
      <c r="AW228" s="14" t="s">
        <v>37</v>
      </c>
      <c r="AX228" s="14" t="s">
        <v>76</v>
      </c>
      <c r="AY228" s="253" t="s">
        <v>147</v>
      </c>
    </row>
    <row r="229" s="2" customFormat="1" ht="21.75" customHeight="1">
      <c r="A229" s="39"/>
      <c r="B229" s="40"/>
      <c r="C229" s="213" t="s">
        <v>372</v>
      </c>
      <c r="D229" s="213" t="s">
        <v>150</v>
      </c>
      <c r="E229" s="214" t="s">
        <v>373</v>
      </c>
      <c r="F229" s="215" t="s">
        <v>374</v>
      </c>
      <c r="G229" s="216" t="s">
        <v>176</v>
      </c>
      <c r="H229" s="217">
        <v>189.68199999999999</v>
      </c>
      <c r="I229" s="218"/>
      <c r="J229" s="219">
        <f>ROUND(I229*H229,2)</f>
        <v>0</v>
      </c>
      <c r="K229" s="215" t="s">
        <v>154</v>
      </c>
      <c r="L229" s="45"/>
      <c r="M229" s="220" t="s">
        <v>20</v>
      </c>
      <c r="N229" s="221" t="s">
        <v>47</v>
      </c>
      <c r="O229" s="85"/>
      <c r="P229" s="222">
        <f>O229*H229</f>
        <v>0</v>
      </c>
      <c r="Q229" s="222">
        <v>0</v>
      </c>
      <c r="R229" s="222">
        <f>Q229*H229</f>
        <v>0</v>
      </c>
      <c r="S229" s="222">
        <v>0</v>
      </c>
      <c r="T229" s="22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155</v>
      </c>
      <c r="AT229" s="224" t="s">
        <v>150</v>
      </c>
      <c r="AU229" s="224" t="s">
        <v>84</v>
      </c>
      <c r="AY229" s="18" t="s">
        <v>147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22</v>
      </c>
      <c r="BK229" s="225">
        <f>ROUND(I229*H229,2)</f>
        <v>0</v>
      </c>
      <c r="BL229" s="18" t="s">
        <v>155</v>
      </c>
      <c r="BM229" s="224" t="s">
        <v>375</v>
      </c>
    </row>
    <row r="230" s="2" customFormat="1">
      <c r="A230" s="39"/>
      <c r="B230" s="40"/>
      <c r="C230" s="41"/>
      <c r="D230" s="226" t="s">
        <v>157</v>
      </c>
      <c r="E230" s="41"/>
      <c r="F230" s="227" t="s">
        <v>376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157</v>
      </c>
      <c r="AU230" s="18" t="s">
        <v>84</v>
      </c>
    </row>
    <row r="231" s="2" customFormat="1">
      <c r="A231" s="39"/>
      <c r="B231" s="40"/>
      <c r="C231" s="41"/>
      <c r="D231" s="231" t="s">
        <v>159</v>
      </c>
      <c r="E231" s="41"/>
      <c r="F231" s="232" t="s">
        <v>377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159</v>
      </c>
      <c r="AU231" s="18" t="s">
        <v>84</v>
      </c>
    </row>
    <row r="232" s="14" customFormat="1">
      <c r="A232" s="14"/>
      <c r="B232" s="243"/>
      <c r="C232" s="244"/>
      <c r="D232" s="226" t="s">
        <v>161</v>
      </c>
      <c r="E232" s="245" t="s">
        <v>20</v>
      </c>
      <c r="F232" s="246" t="s">
        <v>363</v>
      </c>
      <c r="G232" s="244"/>
      <c r="H232" s="247">
        <v>38.069000000000003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161</v>
      </c>
      <c r="AU232" s="253" t="s">
        <v>84</v>
      </c>
      <c r="AV232" s="14" t="s">
        <v>84</v>
      </c>
      <c r="AW232" s="14" t="s">
        <v>37</v>
      </c>
      <c r="AX232" s="14" t="s">
        <v>76</v>
      </c>
      <c r="AY232" s="253" t="s">
        <v>147</v>
      </c>
    </row>
    <row r="233" s="14" customFormat="1">
      <c r="A233" s="14"/>
      <c r="B233" s="243"/>
      <c r="C233" s="244"/>
      <c r="D233" s="226" t="s">
        <v>161</v>
      </c>
      <c r="E233" s="245" t="s">
        <v>20</v>
      </c>
      <c r="F233" s="246" t="s">
        <v>369</v>
      </c>
      <c r="G233" s="244"/>
      <c r="H233" s="247">
        <v>151.613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161</v>
      </c>
      <c r="AU233" s="253" t="s">
        <v>84</v>
      </c>
      <c r="AV233" s="14" t="s">
        <v>84</v>
      </c>
      <c r="AW233" s="14" t="s">
        <v>37</v>
      </c>
      <c r="AX233" s="14" t="s">
        <v>76</v>
      </c>
      <c r="AY233" s="253" t="s">
        <v>147</v>
      </c>
    </row>
    <row r="234" s="2" customFormat="1" ht="21.75" customHeight="1">
      <c r="A234" s="39"/>
      <c r="B234" s="40"/>
      <c r="C234" s="213" t="s">
        <v>378</v>
      </c>
      <c r="D234" s="213" t="s">
        <v>150</v>
      </c>
      <c r="E234" s="214" t="s">
        <v>181</v>
      </c>
      <c r="F234" s="215" t="s">
        <v>182</v>
      </c>
      <c r="G234" s="216" t="s">
        <v>176</v>
      </c>
      <c r="H234" s="217">
        <v>41.520000000000003</v>
      </c>
      <c r="I234" s="218"/>
      <c r="J234" s="219">
        <f>ROUND(I234*H234,2)</f>
        <v>0</v>
      </c>
      <c r="K234" s="215" t="s">
        <v>154</v>
      </c>
      <c r="L234" s="45"/>
      <c r="M234" s="220" t="s">
        <v>20</v>
      </c>
      <c r="N234" s="221" t="s">
        <v>47</v>
      </c>
      <c r="O234" s="85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155</v>
      </c>
      <c r="AT234" s="224" t="s">
        <v>150</v>
      </c>
      <c r="AU234" s="224" t="s">
        <v>84</v>
      </c>
      <c r="AY234" s="18" t="s">
        <v>147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22</v>
      </c>
      <c r="BK234" s="225">
        <f>ROUND(I234*H234,2)</f>
        <v>0</v>
      </c>
      <c r="BL234" s="18" t="s">
        <v>155</v>
      </c>
      <c r="BM234" s="224" t="s">
        <v>379</v>
      </c>
    </row>
    <row r="235" s="2" customFormat="1">
      <c r="A235" s="39"/>
      <c r="B235" s="40"/>
      <c r="C235" s="41"/>
      <c r="D235" s="226" t="s">
        <v>157</v>
      </c>
      <c r="E235" s="41"/>
      <c r="F235" s="227" t="s">
        <v>184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157</v>
      </c>
      <c r="AU235" s="18" t="s">
        <v>84</v>
      </c>
    </row>
    <row r="236" s="2" customFormat="1">
      <c r="A236" s="39"/>
      <c r="B236" s="40"/>
      <c r="C236" s="41"/>
      <c r="D236" s="231" t="s">
        <v>159</v>
      </c>
      <c r="E236" s="41"/>
      <c r="F236" s="232" t="s">
        <v>185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159</v>
      </c>
      <c r="AU236" s="18" t="s">
        <v>84</v>
      </c>
    </row>
    <row r="237" s="14" customFormat="1">
      <c r="A237" s="14"/>
      <c r="B237" s="243"/>
      <c r="C237" s="244"/>
      <c r="D237" s="226" t="s">
        <v>161</v>
      </c>
      <c r="E237" s="245" t="s">
        <v>20</v>
      </c>
      <c r="F237" s="246" t="s">
        <v>370</v>
      </c>
      <c r="G237" s="244"/>
      <c r="H237" s="247">
        <v>41.520000000000003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161</v>
      </c>
      <c r="AU237" s="253" t="s">
        <v>84</v>
      </c>
      <c r="AV237" s="14" t="s">
        <v>84</v>
      </c>
      <c r="AW237" s="14" t="s">
        <v>37</v>
      </c>
      <c r="AX237" s="14" t="s">
        <v>76</v>
      </c>
      <c r="AY237" s="253" t="s">
        <v>147</v>
      </c>
    </row>
    <row r="238" s="2" customFormat="1" ht="16.5" customHeight="1">
      <c r="A238" s="39"/>
      <c r="B238" s="40"/>
      <c r="C238" s="213" t="s">
        <v>380</v>
      </c>
      <c r="D238" s="213" t="s">
        <v>150</v>
      </c>
      <c r="E238" s="214" t="s">
        <v>188</v>
      </c>
      <c r="F238" s="215" t="s">
        <v>189</v>
      </c>
      <c r="G238" s="216" t="s">
        <v>176</v>
      </c>
      <c r="H238" s="217">
        <v>1477.981</v>
      </c>
      <c r="I238" s="218"/>
      <c r="J238" s="219">
        <f>ROUND(I238*H238,2)</f>
        <v>0</v>
      </c>
      <c r="K238" s="215" t="s">
        <v>154</v>
      </c>
      <c r="L238" s="45"/>
      <c r="M238" s="220" t="s">
        <v>20</v>
      </c>
      <c r="N238" s="221" t="s">
        <v>47</v>
      </c>
      <c r="O238" s="85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155</v>
      </c>
      <c r="AT238" s="224" t="s">
        <v>150</v>
      </c>
      <c r="AU238" s="224" t="s">
        <v>84</v>
      </c>
      <c r="AY238" s="18" t="s">
        <v>147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22</v>
      </c>
      <c r="BK238" s="225">
        <f>ROUND(I238*H238,2)</f>
        <v>0</v>
      </c>
      <c r="BL238" s="18" t="s">
        <v>155</v>
      </c>
      <c r="BM238" s="224" t="s">
        <v>381</v>
      </c>
    </row>
    <row r="239" s="2" customFormat="1">
      <c r="A239" s="39"/>
      <c r="B239" s="40"/>
      <c r="C239" s="41"/>
      <c r="D239" s="226" t="s">
        <v>157</v>
      </c>
      <c r="E239" s="41"/>
      <c r="F239" s="227" t="s">
        <v>191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157</v>
      </c>
      <c r="AU239" s="18" t="s">
        <v>84</v>
      </c>
    </row>
    <row r="240" s="2" customFormat="1">
      <c r="A240" s="39"/>
      <c r="B240" s="40"/>
      <c r="C240" s="41"/>
      <c r="D240" s="231" t="s">
        <v>159</v>
      </c>
      <c r="E240" s="41"/>
      <c r="F240" s="232" t="s">
        <v>192</v>
      </c>
      <c r="G240" s="41"/>
      <c r="H240" s="41"/>
      <c r="I240" s="228"/>
      <c r="J240" s="41"/>
      <c r="K240" s="41"/>
      <c r="L240" s="45"/>
      <c r="M240" s="229"/>
      <c r="N240" s="230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159</v>
      </c>
      <c r="AU240" s="18" t="s">
        <v>84</v>
      </c>
    </row>
    <row r="241" s="14" customFormat="1">
      <c r="A241" s="14"/>
      <c r="B241" s="243"/>
      <c r="C241" s="244"/>
      <c r="D241" s="226" t="s">
        <v>161</v>
      </c>
      <c r="E241" s="245" t="s">
        <v>20</v>
      </c>
      <c r="F241" s="246" t="s">
        <v>362</v>
      </c>
      <c r="G241" s="244"/>
      <c r="H241" s="247">
        <v>122.194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161</v>
      </c>
      <c r="AU241" s="253" t="s">
        <v>84</v>
      </c>
      <c r="AV241" s="14" t="s">
        <v>84</v>
      </c>
      <c r="AW241" s="14" t="s">
        <v>37</v>
      </c>
      <c r="AX241" s="14" t="s">
        <v>76</v>
      </c>
      <c r="AY241" s="253" t="s">
        <v>147</v>
      </c>
    </row>
    <row r="242" s="14" customFormat="1">
      <c r="A242" s="14"/>
      <c r="B242" s="243"/>
      <c r="C242" s="244"/>
      <c r="D242" s="226" t="s">
        <v>161</v>
      </c>
      <c r="E242" s="245" t="s">
        <v>20</v>
      </c>
      <c r="F242" s="246" t="s">
        <v>364</v>
      </c>
      <c r="G242" s="244"/>
      <c r="H242" s="247">
        <v>833.13900000000001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161</v>
      </c>
      <c r="AU242" s="253" t="s">
        <v>84</v>
      </c>
      <c r="AV242" s="14" t="s">
        <v>84</v>
      </c>
      <c r="AW242" s="14" t="s">
        <v>37</v>
      </c>
      <c r="AX242" s="14" t="s">
        <v>76</v>
      </c>
      <c r="AY242" s="253" t="s">
        <v>147</v>
      </c>
    </row>
    <row r="243" s="14" customFormat="1">
      <c r="A243" s="14"/>
      <c r="B243" s="243"/>
      <c r="C243" s="244"/>
      <c r="D243" s="226" t="s">
        <v>161</v>
      </c>
      <c r="E243" s="245" t="s">
        <v>20</v>
      </c>
      <c r="F243" s="246" t="s">
        <v>365</v>
      </c>
      <c r="G243" s="244"/>
      <c r="H243" s="247">
        <v>363.76799999999997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161</v>
      </c>
      <c r="AU243" s="253" t="s">
        <v>84</v>
      </c>
      <c r="AV243" s="14" t="s">
        <v>84</v>
      </c>
      <c r="AW243" s="14" t="s">
        <v>37</v>
      </c>
      <c r="AX243" s="14" t="s">
        <v>76</v>
      </c>
      <c r="AY243" s="253" t="s">
        <v>147</v>
      </c>
    </row>
    <row r="244" s="14" customFormat="1">
      <c r="A244" s="14"/>
      <c r="B244" s="243"/>
      <c r="C244" s="244"/>
      <c r="D244" s="226" t="s">
        <v>161</v>
      </c>
      <c r="E244" s="245" t="s">
        <v>20</v>
      </c>
      <c r="F244" s="246" t="s">
        <v>371</v>
      </c>
      <c r="G244" s="244"/>
      <c r="H244" s="247">
        <v>6.1500000000000004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161</v>
      </c>
      <c r="AU244" s="253" t="s">
        <v>84</v>
      </c>
      <c r="AV244" s="14" t="s">
        <v>84</v>
      </c>
      <c r="AW244" s="14" t="s">
        <v>37</v>
      </c>
      <c r="AX244" s="14" t="s">
        <v>76</v>
      </c>
      <c r="AY244" s="253" t="s">
        <v>147</v>
      </c>
    </row>
    <row r="245" s="14" customFormat="1">
      <c r="A245" s="14"/>
      <c r="B245" s="243"/>
      <c r="C245" s="244"/>
      <c r="D245" s="226" t="s">
        <v>161</v>
      </c>
      <c r="E245" s="245" t="s">
        <v>20</v>
      </c>
      <c r="F245" s="246" t="s">
        <v>366</v>
      </c>
      <c r="G245" s="244"/>
      <c r="H245" s="247">
        <v>152.72999999999999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161</v>
      </c>
      <c r="AU245" s="253" t="s">
        <v>84</v>
      </c>
      <c r="AV245" s="14" t="s">
        <v>84</v>
      </c>
      <c r="AW245" s="14" t="s">
        <v>37</v>
      </c>
      <c r="AX245" s="14" t="s">
        <v>76</v>
      </c>
      <c r="AY245" s="253" t="s">
        <v>147</v>
      </c>
    </row>
    <row r="246" s="12" customFormat="1" ht="22.8" customHeight="1">
      <c r="A246" s="12"/>
      <c r="B246" s="197"/>
      <c r="C246" s="198"/>
      <c r="D246" s="199" t="s">
        <v>75</v>
      </c>
      <c r="E246" s="211" t="s">
        <v>382</v>
      </c>
      <c r="F246" s="211" t="s">
        <v>383</v>
      </c>
      <c r="G246" s="198"/>
      <c r="H246" s="198"/>
      <c r="I246" s="201"/>
      <c r="J246" s="212">
        <f>BK246</f>
        <v>0</v>
      </c>
      <c r="K246" s="198"/>
      <c r="L246" s="203"/>
      <c r="M246" s="204"/>
      <c r="N246" s="205"/>
      <c r="O246" s="205"/>
      <c r="P246" s="206">
        <f>SUM(P247:P249)</f>
        <v>0</v>
      </c>
      <c r="Q246" s="205"/>
      <c r="R246" s="206">
        <f>SUM(R247:R249)</f>
        <v>0</v>
      </c>
      <c r="S246" s="205"/>
      <c r="T246" s="207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8" t="s">
        <v>22</v>
      </c>
      <c r="AT246" s="209" t="s">
        <v>75</v>
      </c>
      <c r="AU246" s="209" t="s">
        <v>22</v>
      </c>
      <c r="AY246" s="208" t="s">
        <v>147</v>
      </c>
      <c r="BK246" s="210">
        <f>SUM(BK247:BK249)</f>
        <v>0</v>
      </c>
    </row>
    <row r="247" s="2" customFormat="1" ht="16.5" customHeight="1">
      <c r="A247" s="39"/>
      <c r="B247" s="40"/>
      <c r="C247" s="213" t="s">
        <v>384</v>
      </c>
      <c r="D247" s="213" t="s">
        <v>150</v>
      </c>
      <c r="E247" s="214" t="s">
        <v>385</v>
      </c>
      <c r="F247" s="215" t="s">
        <v>386</v>
      </c>
      <c r="G247" s="216" t="s">
        <v>176</v>
      </c>
      <c r="H247" s="217">
        <v>0.219</v>
      </c>
      <c r="I247" s="218"/>
      <c r="J247" s="219">
        <f>ROUND(I247*H247,2)</f>
        <v>0</v>
      </c>
      <c r="K247" s="215" t="s">
        <v>154</v>
      </c>
      <c r="L247" s="45"/>
      <c r="M247" s="220" t="s">
        <v>20</v>
      </c>
      <c r="N247" s="221" t="s">
        <v>47</v>
      </c>
      <c r="O247" s="85"/>
      <c r="P247" s="222">
        <f>O247*H247</f>
        <v>0</v>
      </c>
      <c r="Q247" s="222">
        <v>0</v>
      </c>
      <c r="R247" s="222">
        <f>Q247*H247</f>
        <v>0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155</v>
      </c>
      <c r="AT247" s="224" t="s">
        <v>150</v>
      </c>
      <c r="AU247" s="224" t="s">
        <v>84</v>
      </c>
      <c r="AY247" s="18" t="s">
        <v>147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22</v>
      </c>
      <c r="BK247" s="225">
        <f>ROUND(I247*H247,2)</f>
        <v>0</v>
      </c>
      <c r="BL247" s="18" t="s">
        <v>155</v>
      </c>
      <c r="BM247" s="224" t="s">
        <v>387</v>
      </c>
    </row>
    <row r="248" s="2" customFormat="1">
      <c r="A248" s="39"/>
      <c r="B248" s="40"/>
      <c r="C248" s="41"/>
      <c r="D248" s="226" t="s">
        <v>157</v>
      </c>
      <c r="E248" s="41"/>
      <c r="F248" s="227" t="s">
        <v>388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157</v>
      </c>
      <c r="AU248" s="18" t="s">
        <v>84</v>
      </c>
    </row>
    <row r="249" s="2" customFormat="1">
      <c r="A249" s="39"/>
      <c r="B249" s="40"/>
      <c r="C249" s="41"/>
      <c r="D249" s="231" t="s">
        <v>159</v>
      </c>
      <c r="E249" s="41"/>
      <c r="F249" s="232" t="s">
        <v>389</v>
      </c>
      <c r="G249" s="41"/>
      <c r="H249" s="41"/>
      <c r="I249" s="228"/>
      <c r="J249" s="41"/>
      <c r="K249" s="41"/>
      <c r="L249" s="45"/>
      <c r="M249" s="258"/>
      <c r="N249" s="259"/>
      <c r="O249" s="260"/>
      <c r="P249" s="260"/>
      <c r="Q249" s="260"/>
      <c r="R249" s="260"/>
      <c r="S249" s="260"/>
      <c r="T249" s="261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159</v>
      </c>
      <c r="AU249" s="18" t="s">
        <v>84</v>
      </c>
    </row>
    <row r="250" s="2" customFormat="1" ht="6.96" customHeight="1">
      <c r="A250" s="39"/>
      <c r="B250" s="60"/>
      <c r="C250" s="61"/>
      <c r="D250" s="61"/>
      <c r="E250" s="61"/>
      <c r="F250" s="61"/>
      <c r="G250" s="61"/>
      <c r="H250" s="61"/>
      <c r="I250" s="61"/>
      <c r="J250" s="61"/>
      <c r="K250" s="61"/>
      <c r="L250" s="45"/>
      <c r="M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</row>
  </sheetData>
  <sheetProtection sheet="1" autoFilter="0" formatColumns="0" formatRows="0" objects="1" scenarios="1" spinCount="100000" saltValue="/QcnR/h686nJDSmsYs23ppgnoM5nJRLkz9Rt+g9aIriQ2MqPixnHdKdiqO8/J8oBDemvHLhRzNZVuflE5g8rcQ==" hashValue="N+qom1tFid3p1asoy+f2z4WbASWKO4cXDi4zm6yG5pFyjaBY7wopGDz5kEeIgyWJrAF3Z3NvcRxlMru9dq4nMA==" algorithmName="SHA-512" password="CC35"/>
  <autoFilter ref="C89:K2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5" r:id="rId1" display="https://podminky.urs.cz/item/CS_URS_2024_02/111301111"/>
    <hyperlink ref="F100" r:id="rId2" display="https://podminky.urs.cz/item/CS_URS_2024_02/113105111"/>
    <hyperlink ref="F106" r:id="rId3" display="https://podminky.urs.cz/item/CS_URS_2024_02/113105113"/>
    <hyperlink ref="F112" r:id="rId4" display="https://podminky.urs.cz/item/CS_URS_2024_02/113106184"/>
    <hyperlink ref="F118" r:id="rId5" display="https://podminky.urs.cz/item/CS_URS_2024_02/113107212"/>
    <hyperlink ref="F123" r:id="rId6" display="https://podminky.urs.cz/item/CS_URS_2024_02/113107231"/>
    <hyperlink ref="F128" r:id="rId7" display="https://podminky.urs.cz/item/CS_URS_2024_02/113107331"/>
    <hyperlink ref="F133" r:id="rId8" display="https://podminky.urs.cz/item/CS_URS_2024_02/113202111"/>
    <hyperlink ref="F138" r:id="rId9" display="https://podminky.urs.cz/item/CS_URS_2024_02/114203201"/>
    <hyperlink ref="F143" r:id="rId10" display="https://podminky.urs.cz/item/CS_URS_2024_02/114203202"/>
    <hyperlink ref="F148" r:id="rId11" display="https://podminky.urs.cz/item/CS_URS_2024_02/122251106"/>
    <hyperlink ref="F157" r:id="rId12" display="https://podminky.urs.cz/item/CS_URS_2024_02/171201231"/>
    <hyperlink ref="F163" r:id="rId13" display="https://podminky.urs.cz/item/CS_URS_2024_02/184813511"/>
    <hyperlink ref="F170" r:id="rId14" display="https://podminky.urs.cz/item/CS_URS_2024_02/914511111"/>
    <hyperlink ref="F176" r:id="rId15" display="https://podminky.urs.cz/item/CS_URS_2024_02/938901101"/>
    <hyperlink ref="F181" r:id="rId16" display="https://podminky.urs.cz/item/CS_URS_2024_02/961055111"/>
    <hyperlink ref="F192" r:id="rId17" display="https://podminky.urs.cz/item/CS_URS_2024_02/966001312"/>
    <hyperlink ref="F202" r:id="rId18" display="https://podminky.urs.cz/item/CS_URS_2024_02/966006133"/>
    <hyperlink ref="F208" r:id="rId19" display="https://podminky.urs.cz/item/CS_URS_2024_02/966006531"/>
    <hyperlink ref="F231" r:id="rId20" display="https://podminky.urs.cz/item/CS_URS_2024_02/997221615"/>
    <hyperlink ref="F236" r:id="rId21" display="https://podminky.urs.cz/item/CS_URS_2024_02/997221625"/>
    <hyperlink ref="F240" r:id="rId22" display="https://podminky.urs.cz/item/CS_URS_2024_02/997221655"/>
    <hyperlink ref="F249" r:id="rId23" display="https://podminky.urs.cz/item/CS_URS_2024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  <c r="AZ2" s="262" t="s">
        <v>390</v>
      </c>
      <c r="BA2" s="262" t="s">
        <v>390</v>
      </c>
      <c r="BB2" s="262" t="s">
        <v>20</v>
      </c>
      <c r="BC2" s="262" t="s">
        <v>391</v>
      </c>
      <c r="BD2" s="262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122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392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ROUND((SUM(BE88:BE164)),  2)</f>
        <v>0</v>
      </c>
      <c r="G35" s="39"/>
      <c r="H35" s="39"/>
      <c r="I35" s="158">
        <v>0.20999999999999999</v>
      </c>
      <c r="J35" s="157">
        <f>ROUND(((SUM(BE88:BE164))*I35),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ROUND((SUM(BF88:BF164)),  2)</f>
        <v>0</v>
      </c>
      <c r="G36" s="39"/>
      <c r="H36" s="39"/>
      <c r="I36" s="158">
        <v>0.12</v>
      </c>
      <c r="J36" s="157">
        <f>ROUND(((SUM(BF88:BF164))*I36),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ROUND((SUM(BG88:BG164)),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ROUND((SUM(BH88:BH164)),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ROUND((SUM(BI88:BI164)),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010.3 - Příprava území, kácení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129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196</v>
      </c>
      <c r="E65" s="183"/>
      <c r="F65" s="183"/>
      <c r="G65" s="183"/>
      <c r="H65" s="183"/>
      <c r="I65" s="183"/>
      <c r="J65" s="184">
        <f>J90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130</v>
      </c>
      <c r="E66" s="183"/>
      <c r="F66" s="183"/>
      <c r="G66" s="183"/>
      <c r="H66" s="183"/>
      <c r="I66" s="183"/>
      <c r="J66" s="184">
        <f>J157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132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Úprava bezmotorové komunikace A2 a A26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121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122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123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SO 010.3 - Příprava území, kácení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23</v>
      </c>
      <c r="D82" s="41"/>
      <c r="E82" s="41"/>
      <c r="F82" s="28" t="str">
        <f>F14</f>
        <v>k. ú. Libeň [730891]</v>
      </c>
      <c r="G82" s="41"/>
      <c r="H82" s="41"/>
      <c r="I82" s="33" t="s">
        <v>25</v>
      </c>
      <c r="J82" s="73" t="str">
        <f>IF(J14="","",J14)</f>
        <v>15. 8. 2024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29</v>
      </c>
      <c r="D84" s="41"/>
      <c r="E84" s="41"/>
      <c r="F84" s="28" t="str">
        <f>E17</f>
        <v>Městská část Praha 8</v>
      </c>
      <c r="G84" s="41"/>
      <c r="H84" s="41"/>
      <c r="I84" s="33" t="s">
        <v>35</v>
      </c>
      <c r="J84" s="37" t="str">
        <f>E23</f>
        <v>Atelier PROMIKA s.r.o.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33</v>
      </c>
      <c r="D85" s="41"/>
      <c r="E85" s="41"/>
      <c r="F85" s="28" t="str">
        <f>IF(E20="","",E20)</f>
        <v>Vyplň údaj</v>
      </c>
      <c r="G85" s="41"/>
      <c r="H85" s="41"/>
      <c r="I85" s="33" t="s">
        <v>38</v>
      </c>
      <c r="J85" s="37" t="str">
        <f>E26</f>
        <v xml:space="preserve"> 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133</v>
      </c>
      <c r="D87" s="189" t="s">
        <v>61</v>
      </c>
      <c r="E87" s="189" t="s">
        <v>57</v>
      </c>
      <c r="F87" s="189" t="s">
        <v>58</v>
      </c>
      <c r="G87" s="189" t="s">
        <v>134</v>
      </c>
      <c r="H87" s="189" t="s">
        <v>135</v>
      </c>
      <c r="I87" s="189" t="s">
        <v>136</v>
      </c>
      <c r="J87" s="189" t="s">
        <v>127</v>
      </c>
      <c r="K87" s="190" t="s">
        <v>137</v>
      </c>
      <c r="L87" s="191"/>
      <c r="M87" s="93" t="s">
        <v>20</v>
      </c>
      <c r="N87" s="94" t="s">
        <v>46</v>
      </c>
      <c r="O87" s="94" t="s">
        <v>138</v>
      </c>
      <c r="P87" s="94" t="s">
        <v>139</v>
      </c>
      <c r="Q87" s="94" t="s">
        <v>140</v>
      </c>
      <c r="R87" s="94" t="s">
        <v>141</v>
      </c>
      <c r="S87" s="94" t="s">
        <v>142</v>
      </c>
      <c r="T87" s="95" t="s">
        <v>143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144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</f>
        <v>0</v>
      </c>
      <c r="Q88" s="97"/>
      <c r="R88" s="194">
        <f>R89</f>
        <v>1.0675000000000001</v>
      </c>
      <c r="S88" s="97"/>
      <c r="T88" s="195">
        <f>T89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75</v>
      </c>
      <c r="AU88" s="18" t="s">
        <v>128</v>
      </c>
      <c r="BK88" s="196">
        <f>BK89</f>
        <v>0</v>
      </c>
    </row>
    <row r="89" s="12" customFormat="1" ht="25.92" customHeight="1">
      <c r="A89" s="12"/>
      <c r="B89" s="197"/>
      <c r="C89" s="198"/>
      <c r="D89" s="199" t="s">
        <v>75</v>
      </c>
      <c r="E89" s="200" t="s">
        <v>145</v>
      </c>
      <c r="F89" s="200" t="s">
        <v>146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P90+P157</f>
        <v>0</v>
      </c>
      <c r="Q89" s="205"/>
      <c r="R89" s="206">
        <f>R90+R157</f>
        <v>1.0675000000000001</v>
      </c>
      <c r="S89" s="205"/>
      <c r="T89" s="207">
        <f>T90+T157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22</v>
      </c>
      <c r="AT89" s="209" t="s">
        <v>75</v>
      </c>
      <c r="AU89" s="209" t="s">
        <v>76</v>
      </c>
      <c r="AY89" s="208" t="s">
        <v>147</v>
      </c>
      <c r="BK89" s="210">
        <f>BK90+BK157</f>
        <v>0</v>
      </c>
    </row>
    <row r="90" s="12" customFormat="1" ht="22.8" customHeight="1">
      <c r="A90" s="12"/>
      <c r="B90" s="197"/>
      <c r="C90" s="198"/>
      <c r="D90" s="199" t="s">
        <v>75</v>
      </c>
      <c r="E90" s="211" t="s">
        <v>22</v>
      </c>
      <c r="F90" s="211" t="s">
        <v>198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SUM(P91:P156)</f>
        <v>0</v>
      </c>
      <c r="Q90" s="205"/>
      <c r="R90" s="206">
        <f>SUM(R91:R156)</f>
        <v>1.0675000000000001</v>
      </c>
      <c r="S90" s="205"/>
      <c r="T90" s="207">
        <f>SUM(T91:T156)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155</v>
      </c>
      <c r="AT90" s="209" t="s">
        <v>75</v>
      </c>
      <c r="AU90" s="209" t="s">
        <v>22</v>
      </c>
      <c r="AY90" s="208" t="s">
        <v>147</v>
      </c>
      <c r="BK90" s="210">
        <f>SUM(BK91:BK156)</f>
        <v>0</v>
      </c>
    </row>
    <row r="91" s="2" customFormat="1" ht="16.5" customHeight="1">
      <c r="A91" s="39"/>
      <c r="B91" s="40"/>
      <c r="C91" s="213" t="s">
        <v>22</v>
      </c>
      <c r="D91" s="213" t="s">
        <v>150</v>
      </c>
      <c r="E91" s="214" t="s">
        <v>393</v>
      </c>
      <c r="F91" s="215" t="s">
        <v>394</v>
      </c>
      <c r="G91" s="216" t="s">
        <v>153</v>
      </c>
      <c r="H91" s="217">
        <v>167.5</v>
      </c>
      <c r="I91" s="218"/>
      <c r="J91" s="219">
        <f>ROUND(I91*H91,2)</f>
        <v>0</v>
      </c>
      <c r="K91" s="215" t="s">
        <v>20</v>
      </c>
      <c r="L91" s="45"/>
      <c r="M91" s="220" t="s">
        <v>20</v>
      </c>
      <c r="N91" s="221" t="s">
        <v>47</v>
      </c>
      <c r="O91" s="85"/>
      <c r="P91" s="222">
        <f>O91*H91</f>
        <v>0</v>
      </c>
      <c r="Q91" s="222">
        <v>0</v>
      </c>
      <c r="R91" s="222">
        <f>Q91*H91</f>
        <v>0</v>
      </c>
      <c r="S91" s="222">
        <v>0</v>
      </c>
      <c r="T91" s="22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4" t="s">
        <v>155</v>
      </c>
      <c r="AT91" s="224" t="s">
        <v>150</v>
      </c>
      <c r="AU91" s="224" t="s">
        <v>84</v>
      </c>
      <c r="AY91" s="18" t="s">
        <v>147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18" t="s">
        <v>22</v>
      </c>
      <c r="BK91" s="225">
        <f>ROUND(I91*H91,2)</f>
        <v>0</v>
      </c>
      <c r="BL91" s="18" t="s">
        <v>155</v>
      </c>
      <c r="BM91" s="224" t="s">
        <v>395</v>
      </c>
    </row>
    <row r="92" s="2" customFormat="1">
      <c r="A92" s="39"/>
      <c r="B92" s="40"/>
      <c r="C92" s="41"/>
      <c r="D92" s="226" t="s">
        <v>157</v>
      </c>
      <c r="E92" s="41"/>
      <c r="F92" s="227" t="s">
        <v>396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157</v>
      </c>
      <c r="AU92" s="18" t="s">
        <v>84</v>
      </c>
    </row>
    <row r="93" s="2" customFormat="1">
      <c r="A93" s="39"/>
      <c r="B93" s="40"/>
      <c r="C93" s="41"/>
      <c r="D93" s="226" t="s">
        <v>179</v>
      </c>
      <c r="E93" s="41"/>
      <c r="F93" s="254" t="s">
        <v>397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14" customFormat="1">
      <c r="A94" s="14"/>
      <c r="B94" s="243"/>
      <c r="C94" s="244"/>
      <c r="D94" s="226" t="s">
        <v>161</v>
      </c>
      <c r="E94" s="245" t="s">
        <v>398</v>
      </c>
      <c r="F94" s="246" t="s">
        <v>399</v>
      </c>
      <c r="G94" s="244"/>
      <c r="H94" s="247">
        <v>117.5</v>
      </c>
      <c r="I94" s="248"/>
      <c r="J94" s="244"/>
      <c r="K94" s="244"/>
      <c r="L94" s="249"/>
      <c r="M94" s="250"/>
      <c r="N94" s="251"/>
      <c r="O94" s="251"/>
      <c r="P94" s="251"/>
      <c r="Q94" s="251"/>
      <c r="R94" s="251"/>
      <c r="S94" s="251"/>
      <c r="T94" s="252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3" t="s">
        <v>161</v>
      </c>
      <c r="AU94" s="253" t="s">
        <v>84</v>
      </c>
      <c r="AV94" s="14" t="s">
        <v>84</v>
      </c>
      <c r="AW94" s="14" t="s">
        <v>37</v>
      </c>
      <c r="AX94" s="14" t="s">
        <v>76</v>
      </c>
      <c r="AY94" s="253" t="s">
        <v>147</v>
      </c>
    </row>
    <row r="95" s="14" customFormat="1">
      <c r="A95" s="14"/>
      <c r="B95" s="243"/>
      <c r="C95" s="244"/>
      <c r="D95" s="226" t="s">
        <v>161</v>
      </c>
      <c r="E95" s="245" t="s">
        <v>390</v>
      </c>
      <c r="F95" s="246" t="s">
        <v>400</v>
      </c>
      <c r="G95" s="244"/>
      <c r="H95" s="247">
        <v>50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161</v>
      </c>
      <c r="AU95" s="253" t="s">
        <v>84</v>
      </c>
      <c r="AV95" s="14" t="s">
        <v>84</v>
      </c>
      <c r="AW95" s="14" t="s">
        <v>37</v>
      </c>
      <c r="AX95" s="14" t="s">
        <v>76</v>
      </c>
      <c r="AY95" s="253" t="s">
        <v>147</v>
      </c>
    </row>
    <row r="96" s="14" customFormat="1">
      <c r="A96" s="14"/>
      <c r="B96" s="243"/>
      <c r="C96" s="244"/>
      <c r="D96" s="226" t="s">
        <v>161</v>
      </c>
      <c r="E96" s="245" t="s">
        <v>401</v>
      </c>
      <c r="F96" s="246" t="s">
        <v>402</v>
      </c>
      <c r="G96" s="244"/>
      <c r="H96" s="247">
        <v>167.5</v>
      </c>
      <c r="I96" s="248"/>
      <c r="J96" s="244"/>
      <c r="K96" s="244"/>
      <c r="L96" s="249"/>
      <c r="M96" s="250"/>
      <c r="N96" s="251"/>
      <c r="O96" s="251"/>
      <c r="P96" s="251"/>
      <c r="Q96" s="251"/>
      <c r="R96" s="251"/>
      <c r="S96" s="251"/>
      <c r="T96" s="252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3" t="s">
        <v>161</v>
      </c>
      <c r="AU96" s="253" t="s">
        <v>84</v>
      </c>
      <c r="AV96" s="14" t="s">
        <v>84</v>
      </c>
      <c r="AW96" s="14" t="s">
        <v>37</v>
      </c>
      <c r="AX96" s="14" t="s">
        <v>22</v>
      </c>
      <c r="AY96" s="253" t="s">
        <v>147</v>
      </c>
    </row>
    <row r="97" s="2" customFormat="1" ht="21.75" customHeight="1">
      <c r="A97" s="39"/>
      <c r="B97" s="40"/>
      <c r="C97" s="213" t="s">
        <v>84</v>
      </c>
      <c r="D97" s="213" t="s">
        <v>150</v>
      </c>
      <c r="E97" s="214" t="s">
        <v>403</v>
      </c>
      <c r="F97" s="215" t="s">
        <v>404</v>
      </c>
      <c r="G97" s="216" t="s">
        <v>153</v>
      </c>
      <c r="H97" s="217">
        <v>50</v>
      </c>
      <c r="I97" s="218"/>
      <c r="J97" s="219">
        <f>ROUND(I97*H97,2)</f>
        <v>0</v>
      </c>
      <c r="K97" s="215" t="s">
        <v>20</v>
      </c>
      <c r="L97" s="45"/>
      <c r="M97" s="220" t="s">
        <v>20</v>
      </c>
      <c r="N97" s="221" t="s">
        <v>47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405</v>
      </c>
      <c r="AT97" s="224" t="s">
        <v>150</v>
      </c>
      <c r="AU97" s="224" t="s">
        <v>84</v>
      </c>
      <c r="AY97" s="18" t="s">
        <v>147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22</v>
      </c>
      <c r="BK97" s="225">
        <f>ROUND(I97*H97,2)</f>
        <v>0</v>
      </c>
      <c r="BL97" s="18" t="s">
        <v>405</v>
      </c>
      <c r="BM97" s="224" t="s">
        <v>406</v>
      </c>
    </row>
    <row r="98" s="2" customFormat="1">
      <c r="A98" s="39"/>
      <c r="B98" s="40"/>
      <c r="C98" s="41"/>
      <c r="D98" s="226" t="s">
        <v>157</v>
      </c>
      <c r="E98" s="41"/>
      <c r="F98" s="227" t="s">
        <v>407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157</v>
      </c>
      <c r="AU98" s="18" t="s">
        <v>84</v>
      </c>
    </row>
    <row r="99" s="2" customFormat="1">
      <c r="A99" s="39"/>
      <c r="B99" s="40"/>
      <c r="C99" s="41"/>
      <c r="D99" s="226" t="s">
        <v>179</v>
      </c>
      <c r="E99" s="41"/>
      <c r="F99" s="254" t="s">
        <v>408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 ht="24.15" customHeight="1">
      <c r="A100" s="39"/>
      <c r="B100" s="40"/>
      <c r="C100" s="213" t="s">
        <v>173</v>
      </c>
      <c r="D100" s="213" t="s">
        <v>150</v>
      </c>
      <c r="E100" s="214" t="s">
        <v>409</v>
      </c>
      <c r="F100" s="215" t="s">
        <v>410</v>
      </c>
      <c r="G100" s="216" t="s">
        <v>201</v>
      </c>
      <c r="H100" s="217">
        <v>3514.3000000000002</v>
      </c>
      <c r="I100" s="218"/>
      <c r="J100" s="219">
        <f>ROUND(I100*H100,2)</f>
        <v>0</v>
      </c>
      <c r="K100" s="215" t="s">
        <v>154</v>
      </c>
      <c r="L100" s="45"/>
      <c r="M100" s="220" t="s">
        <v>20</v>
      </c>
      <c r="N100" s="221" t="s">
        <v>47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405</v>
      </c>
      <c r="AT100" s="224" t="s">
        <v>150</v>
      </c>
      <c r="AU100" s="224" t="s">
        <v>84</v>
      </c>
      <c r="AY100" s="18" t="s">
        <v>147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22</v>
      </c>
      <c r="BK100" s="225">
        <f>ROUND(I100*H100,2)</f>
        <v>0</v>
      </c>
      <c r="BL100" s="18" t="s">
        <v>405</v>
      </c>
      <c r="BM100" s="224" t="s">
        <v>411</v>
      </c>
    </row>
    <row r="101" s="2" customFormat="1">
      <c r="A101" s="39"/>
      <c r="B101" s="40"/>
      <c r="C101" s="41"/>
      <c r="D101" s="226" t="s">
        <v>157</v>
      </c>
      <c r="E101" s="41"/>
      <c r="F101" s="227" t="s">
        <v>412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157</v>
      </c>
      <c r="AU101" s="18" t="s">
        <v>84</v>
      </c>
    </row>
    <row r="102" s="2" customFormat="1">
      <c r="A102" s="39"/>
      <c r="B102" s="40"/>
      <c r="C102" s="41"/>
      <c r="D102" s="231" t="s">
        <v>159</v>
      </c>
      <c r="E102" s="41"/>
      <c r="F102" s="232" t="s">
        <v>413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159</v>
      </c>
      <c r="AU102" s="18" t="s">
        <v>84</v>
      </c>
    </row>
    <row r="103" s="2" customFormat="1">
      <c r="A103" s="39"/>
      <c r="B103" s="40"/>
      <c r="C103" s="41"/>
      <c r="D103" s="226" t="s">
        <v>179</v>
      </c>
      <c r="E103" s="41"/>
      <c r="F103" s="254" t="s">
        <v>414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 ht="16.5" customHeight="1">
      <c r="A104" s="39"/>
      <c r="B104" s="40"/>
      <c r="C104" s="213" t="s">
        <v>155</v>
      </c>
      <c r="D104" s="213" t="s">
        <v>150</v>
      </c>
      <c r="E104" s="214" t="s">
        <v>415</v>
      </c>
      <c r="F104" s="215" t="s">
        <v>416</v>
      </c>
      <c r="G104" s="216" t="s">
        <v>299</v>
      </c>
      <c r="H104" s="217">
        <v>19</v>
      </c>
      <c r="I104" s="218"/>
      <c r="J104" s="219">
        <f>ROUND(I104*H104,2)</f>
        <v>0</v>
      </c>
      <c r="K104" s="215" t="s">
        <v>154</v>
      </c>
      <c r="L104" s="45"/>
      <c r="M104" s="220" t="s">
        <v>20</v>
      </c>
      <c r="N104" s="221" t="s">
        <v>47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405</v>
      </c>
      <c r="AT104" s="224" t="s">
        <v>150</v>
      </c>
      <c r="AU104" s="224" t="s">
        <v>84</v>
      </c>
      <c r="AY104" s="18" t="s">
        <v>147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22</v>
      </c>
      <c r="BK104" s="225">
        <f>ROUND(I104*H104,2)</f>
        <v>0</v>
      </c>
      <c r="BL104" s="18" t="s">
        <v>405</v>
      </c>
      <c r="BM104" s="224" t="s">
        <v>417</v>
      </c>
    </row>
    <row r="105" s="2" customFormat="1">
      <c r="A105" s="39"/>
      <c r="B105" s="40"/>
      <c r="C105" s="41"/>
      <c r="D105" s="226" t="s">
        <v>157</v>
      </c>
      <c r="E105" s="41"/>
      <c r="F105" s="227" t="s">
        <v>418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>
      <c r="A106" s="39"/>
      <c r="B106" s="40"/>
      <c r="C106" s="41"/>
      <c r="D106" s="231" t="s">
        <v>159</v>
      </c>
      <c r="E106" s="41"/>
      <c r="F106" s="232" t="s">
        <v>419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159</v>
      </c>
      <c r="AU106" s="18" t="s">
        <v>84</v>
      </c>
    </row>
    <row r="107" s="2" customFormat="1" ht="16.5" customHeight="1">
      <c r="A107" s="39"/>
      <c r="B107" s="40"/>
      <c r="C107" s="213" t="s">
        <v>187</v>
      </c>
      <c r="D107" s="213" t="s">
        <v>150</v>
      </c>
      <c r="E107" s="214" t="s">
        <v>420</v>
      </c>
      <c r="F107" s="215" t="s">
        <v>421</v>
      </c>
      <c r="G107" s="216" t="s">
        <v>299</v>
      </c>
      <c r="H107" s="217">
        <v>8</v>
      </c>
      <c r="I107" s="218"/>
      <c r="J107" s="219">
        <f>ROUND(I107*H107,2)</f>
        <v>0</v>
      </c>
      <c r="K107" s="215" t="s">
        <v>154</v>
      </c>
      <c r="L107" s="45"/>
      <c r="M107" s="220" t="s">
        <v>20</v>
      </c>
      <c r="N107" s="221" t="s">
        <v>47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405</v>
      </c>
      <c r="AT107" s="224" t="s">
        <v>150</v>
      </c>
      <c r="AU107" s="224" t="s">
        <v>84</v>
      </c>
      <c r="AY107" s="18" t="s">
        <v>147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22</v>
      </c>
      <c r="BK107" s="225">
        <f>ROUND(I107*H107,2)</f>
        <v>0</v>
      </c>
      <c r="BL107" s="18" t="s">
        <v>405</v>
      </c>
      <c r="BM107" s="224" t="s">
        <v>422</v>
      </c>
    </row>
    <row r="108" s="2" customFormat="1">
      <c r="A108" s="39"/>
      <c r="B108" s="40"/>
      <c r="C108" s="41"/>
      <c r="D108" s="226" t="s">
        <v>157</v>
      </c>
      <c r="E108" s="41"/>
      <c r="F108" s="227" t="s">
        <v>423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>
      <c r="A109" s="39"/>
      <c r="B109" s="40"/>
      <c r="C109" s="41"/>
      <c r="D109" s="231" t="s">
        <v>159</v>
      </c>
      <c r="E109" s="41"/>
      <c r="F109" s="232" t="s">
        <v>424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159</v>
      </c>
      <c r="AU109" s="18" t="s">
        <v>84</v>
      </c>
    </row>
    <row r="110" s="2" customFormat="1" ht="16.5" customHeight="1">
      <c r="A110" s="39"/>
      <c r="B110" s="40"/>
      <c r="C110" s="213" t="s">
        <v>234</v>
      </c>
      <c r="D110" s="213" t="s">
        <v>150</v>
      </c>
      <c r="E110" s="214" t="s">
        <v>425</v>
      </c>
      <c r="F110" s="215" t="s">
        <v>426</v>
      </c>
      <c r="G110" s="216" t="s">
        <v>299</v>
      </c>
      <c r="H110" s="217">
        <v>19</v>
      </c>
      <c r="I110" s="218"/>
      <c r="J110" s="219">
        <f>ROUND(I110*H110,2)</f>
        <v>0</v>
      </c>
      <c r="K110" s="215" t="s">
        <v>154</v>
      </c>
      <c r="L110" s="45"/>
      <c r="M110" s="220" t="s">
        <v>20</v>
      </c>
      <c r="N110" s="221" t="s">
        <v>47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405</v>
      </c>
      <c r="AT110" s="224" t="s">
        <v>150</v>
      </c>
      <c r="AU110" s="224" t="s">
        <v>84</v>
      </c>
      <c r="AY110" s="18" t="s">
        <v>147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22</v>
      </c>
      <c r="BK110" s="225">
        <f>ROUND(I110*H110,2)</f>
        <v>0</v>
      </c>
      <c r="BL110" s="18" t="s">
        <v>405</v>
      </c>
      <c r="BM110" s="224" t="s">
        <v>427</v>
      </c>
    </row>
    <row r="111" s="2" customFormat="1">
      <c r="A111" s="39"/>
      <c r="B111" s="40"/>
      <c r="C111" s="41"/>
      <c r="D111" s="226" t="s">
        <v>157</v>
      </c>
      <c r="E111" s="41"/>
      <c r="F111" s="227" t="s">
        <v>428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157</v>
      </c>
      <c r="AU111" s="18" t="s">
        <v>84</v>
      </c>
    </row>
    <row r="112" s="2" customFormat="1">
      <c r="A112" s="39"/>
      <c r="B112" s="40"/>
      <c r="C112" s="41"/>
      <c r="D112" s="231" t="s">
        <v>159</v>
      </c>
      <c r="E112" s="41"/>
      <c r="F112" s="232" t="s">
        <v>429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159</v>
      </c>
      <c r="AU112" s="18" t="s">
        <v>84</v>
      </c>
    </row>
    <row r="113" s="2" customFormat="1" ht="16.5" customHeight="1">
      <c r="A113" s="39"/>
      <c r="B113" s="40"/>
      <c r="C113" s="213" t="s">
        <v>241</v>
      </c>
      <c r="D113" s="213" t="s">
        <v>150</v>
      </c>
      <c r="E113" s="214" t="s">
        <v>430</v>
      </c>
      <c r="F113" s="215" t="s">
        <v>431</v>
      </c>
      <c r="G113" s="216" t="s">
        <v>299</v>
      </c>
      <c r="H113" s="217">
        <v>8</v>
      </c>
      <c r="I113" s="218"/>
      <c r="J113" s="219">
        <f>ROUND(I113*H113,2)</f>
        <v>0</v>
      </c>
      <c r="K113" s="215" t="s">
        <v>154</v>
      </c>
      <c r="L113" s="45"/>
      <c r="M113" s="220" t="s">
        <v>20</v>
      </c>
      <c r="N113" s="221" t="s">
        <v>47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405</v>
      </c>
      <c r="AT113" s="224" t="s">
        <v>150</v>
      </c>
      <c r="AU113" s="224" t="s">
        <v>84</v>
      </c>
      <c r="AY113" s="18" t="s">
        <v>147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22</v>
      </c>
      <c r="BK113" s="225">
        <f>ROUND(I113*H113,2)</f>
        <v>0</v>
      </c>
      <c r="BL113" s="18" t="s">
        <v>405</v>
      </c>
      <c r="BM113" s="224" t="s">
        <v>432</v>
      </c>
    </row>
    <row r="114" s="2" customFormat="1">
      <c r="A114" s="39"/>
      <c r="B114" s="40"/>
      <c r="C114" s="41"/>
      <c r="D114" s="226" t="s">
        <v>157</v>
      </c>
      <c r="E114" s="41"/>
      <c r="F114" s="227" t="s">
        <v>433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157</v>
      </c>
      <c r="AU114" s="18" t="s">
        <v>84</v>
      </c>
    </row>
    <row r="115" s="2" customFormat="1">
      <c r="A115" s="39"/>
      <c r="B115" s="40"/>
      <c r="C115" s="41"/>
      <c r="D115" s="231" t="s">
        <v>159</v>
      </c>
      <c r="E115" s="41"/>
      <c r="F115" s="232" t="s">
        <v>434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159</v>
      </c>
      <c r="AU115" s="18" t="s">
        <v>84</v>
      </c>
    </row>
    <row r="116" s="2" customFormat="1" ht="16.5" customHeight="1">
      <c r="A116" s="39"/>
      <c r="B116" s="40"/>
      <c r="C116" s="213" t="s">
        <v>248</v>
      </c>
      <c r="D116" s="213" t="s">
        <v>150</v>
      </c>
      <c r="E116" s="214" t="s">
        <v>435</v>
      </c>
      <c r="F116" s="215" t="s">
        <v>436</v>
      </c>
      <c r="G116" s="216" t="s">
        <v>299</v>
      </c>
      <c r="H116" s="217">
        <v>19</v>
      </c>
      <c r="I116" s="218"/>
      <c r="J116" s="219">
        <f>ROUND(I116*H116,2)</f>
        <v>0</v>
      </c>
      <c r="K116" s="215" t="s">
        <v>154</v>
      </c>
      <c r="L116" s="45"/>
      <c r="M116" s="220" t="s">
        <v>20</v>
      </c>
      <c r="N116" s="221" t="s">
        <v>47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405</v>
      </c>
      <c r="AT116" s="224" t="s">
        <v>150</v>
      </c>
      <c r="AU116" s="224" t="s">
        <v>84</v>
      </c>
      <c r="AY116" s="18" t="s">
        <v>147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22</v>
      </c>
      <c r="BK116" s="225">
        <f>ROUND(I116*H116,2)</f>
        <v>0</v>
      </c>
      <c r="BL116" s="18" t="s">
        <v>405</v>
      </c>
      <c r="BM116" s="224" t="s">
        <v>437</v>
      </c>
    </row>
    <row r="117" s="2" customFormat="1">
      <c r="A117" s="39"/>
      <c r="B117" s="40"/>
      <c r="C117" s="41"/>
      <c r="D117" s="226" t="s">
        <v>157</v>
      </c>
      <c r="E117" s="41"/>
      <c r="F117" s="227" t="s">
        <v>438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84</v>
      </c>
    </row>
    <row r="118" s="2" customFormat="1">
      <c r="A118" s="39"/>
      <c r="B118" s="40"/>
      <c r="C118" s="41"/>
      <c r="D118" s="231" t="s">
        <v>159</v>
      </c>
      <c r="E118" s="41"/>
      <c r="F118" s="232" t="s">
        <v>439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159</v>
      </c>
      <c r="AU118" s="18" t="s">
        <v>84</v>
      </c>
    </row>
    <row r="119" s="2" customFormat="1" ht="16.5" customHeight="1">
      <c r="A119" s="39"/>
      <c r="B119" s="40"/>
      <c r="C119" s="213" t="s">
        <v>148</v>
      </c>
      <c r="D119" s="213" t="s">
        <v>150</v>
      </c>
      <c r="E119" s="214" t="s">
        <v>440</v>
      </c>
      <c r="F119" s="215" t="s">
        <v>441</v>
      </c>
      <c r="G119" s="216" t="s">
        <v>299</v>
      </c>
      <c r="H119" s="217">
        <v>8</v>
      </c>
      <c r="I119" s="218"/>
      <c r="J119" s="219">
        <f>ROUND(I119*H119,2)</f>
        <v>0</v>
      </c>
      <c r="K119" s="215" t="s">
        <v>154</v>
      </c>
      <c r="L119" s="45"/>
      <c r="M119" s="220" t="s">
        <v>20</v>
      </c>
      <c r="N119" s="221" t="s">
        <v>47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405</v>
      </c>
      <c r="AT119" s="224" t="s">
        <v>150</v>
      </c>
      <c r="AU119" s="224" t="s">
        <v>84</v>
      </c>
      <c r="AY119" s="18" t="s">
        <v>147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22</v>
      </c>
      <c r="BK119" s="225">
        <f>ROUND(I119*H119,2)</f>
        <v>0</v>
      </c>
      <c r="BL119" s="18" t="s">
        <v>405</v>
      </c>
      <c r="BM119" s="224" t="s">
        <v>442</v>
      </c>
    </row>
    <row r="120" s="2" customFormat="1">
      <c r="A120" s="39"/>
      <c r="B120" s="40"/>
      <c r="C120" s="41"/>
      <c r="D120" s="226" t="s">
        <v>157</v>
      </c>
      <c r="E120" s="41"/>
      <c r="F120" s="227" t="s">
        <v>443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157</v>
      </c>
      <c r="AU120" s="18" t="s">
        <v>84</v>
      </c>
    </row>
    <row r="121" s="2" customFormat="1">
      <c r="A121" s="39"/>
      <c r="B121" s="40"/>
      <c r="C121" s="41"/>
      <c r="D121" s="231" t="s">
        <v>159</v>
      </c>
      <c r="E121" s="41"/>
      <c r="F121" s="232" t="s">
        <v>444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159</v>
      </c>
      <c r="AU121" s="18" t="s">
        <v>84</v>
      </c>
    </row>
    <row r="122" s="2" customFormat="1" ht="16.5" customHeight="1">
      <c r="A122" s="39"/>
      <c r="B122" s="40"/>
      <c r="C122" s="213" t="s">
        <v>27</v>
      </c>
      <c r="D122" s="213" t="s">
        <v>150</v>
      </c>
      <c r="E122" s="214" t="s">
        <v>445</v>
      </c>
      <c r="F122" s="215" t="s">
        <v>446</v>
      </c>
      <c r="G122" s="216" t="s">
        <v>299</v>
      </c>
      <c r="H122" s="217">
        <v>19</v>
      </c>
      <c r="I122" s="218"/>
      <c r="J122" s="219">
        <f>ROUND(I122*H122,2)</f>
        <v>0</v>
      </c>
      <c r="K122" s="215" t="s">
        <v>154</v>
      </c>
      <c r="L122" s="45"/>
      <c r="M122" s="220" t="s">
        <v>20</v>
      </c>
      <c r="N122" s="221" t="s">
        <v>47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405</v>
      </c>
      <c r="AT122" s="224" t="s">
        <v>150</v>
      </c>
      <c r="AU122" s="224" t="s">
        <v>84</v>
      </c>
      <c r="AY122" s="18" t="s">
        <v>147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22</v>
      </c>
      <c r="BK122" s="225">
        <f>ROUND(I122*H122,2)</f>
        <v>0</v>
      </c>
      <c r="BL122" s="18" t="s">
        <v>405</v>
      </c>
      <c r="BM122" s="224" t="s">
        <v>447</v>
      </c>
    </row>
    <row r="123" s="2" customFormat="1">
      <c r="A123" s="39"/>
      <c r="B123" s="40"/>
      <c r="C123" s="41"/>
      <c r="D123" s="226" t="s">
        <v>157</v>
      </c>
      <c r="E123" s="41"/>
      <c r="F123" s="227" t="s">
        <v>448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157</v>
      </c>
      <c r="AU123" s="18" t="s">
        <v>84</v>
      </c>
    </row>
    <row r="124" s="2" customFormat="1">
      <c r="A124" s="39"/>
      <c r="B124" s="40"/>
      <c r="C124" s="41"/>
      <c r="D124" s="231" t="s">
        <v>159</v>
      </c>
      <c r="E124" s="41"/>
      <c r="F124" s="232" t="s">
        <v>449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159</v>
      </c>
      <c r="AU124" s="18" t="s">
        <v>84</v>
      </c>
    </row>
    <row r="125" s="2" customFormat="1" ht="16.5" customHeight="1">
      <c r="A125" s="39"/>
      <c r="B125" s="40"/>
      <c r="C125" s="213" t="s">
        <v>268</v>
      </c>
      <c r="D125" s="213" t="s">
        <v>150</v>
      </c>
      <c r="E125" s="214" t="s">
        <v>450</v>
      </c>
      <c r="F125" s="215" t="s">
        <v>451</v>
      </c>
      <c r="G125" s="216" t="s">
        <v>299</v>
      </c>
      <c r="H125" s="217">
        <v>8</v>
      </c>
      <c r="I125" s="218"/>
      <c r="J125" s="219">
        <f>ROUND(I125*H125,2)</f>
        <v>0</v>
      </c>
      <c r="K125" s="215" t="s">
        <v>154</v>
      </c>
      <c r="L125" s="45"/>
      <c r="M125" s="220" t="s">
        <v>20</v>
      </c>
      <c r="N125" s="221" t="s">
        <v>47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405</v>
      </c>
      <c r="AT125" s="224" t="s">
        <v>150</v>
      </c>
      <c r="AU125" s="224" t="s">
        <v>84</v>
      </c>
      <c r="AY125" s="18" t="s">
        <v>147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22</v>
      </c>
      <c r="BK125" s="225">
        <f>ROUND(I125*H125,2)</f>
        <v>0</v>
      </c>
      <c r="BL125" s="18" t="s">
        <v>405</v>
      </c>
      <c r="BM125" s="224" t="s">
        <v>452</v>
      </c>
    </row>
    <row r="126" s="2" customFormat="1">
      <c r="A126" s="39"/>
      <c r="B126" s="40"/>
      <c r="C126" s="41"/>
      <c r="D126" s="226" t="s">
        <v>157</v>
      </c>
      <c r="E126" s="41"/>
      <c r="F126" s="227" t="s">
        <v>453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157</v>
      </c>
      <c r="AU126" s="18" t="s">
        <v>84</v>
      </c>
    </row>
    <row r="127" s="2" customFormat="1">
      <c r="A127" s="39"/>
      <c r="B127" s="40"/>
      <c r="C127" s="41"/>
      <c r="D127" s="231" t="s">
        <v>159</v>
      </c>
      <c r="E127" s="41"/>
      <c r="F127" s="232" t="s">
        <v>454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159</v>
      </c>
      <c r="AU127" s="18" t="s">
        <v>84</v>
      </c>
    </row>
    <row r="128" s="2" customFormat="1" ht="21.75" customHeight="1">
      <c r="A128" s="39"/>
      <c r="B128" s="40"/>
      <c r="C128" s="213" t="s">
        <v>8</v>
      </c>
      <c r="D128" s="213" t="s">
        <v>150</v>
      </c>
      <c r="E128" s="214" t="s">
        <v>455</v>
      </c>
      <c r="F128" s="215" t="s">
        <v>456</v>
      </c>
      <c r="G128" s="216" t="s">
        <v>299</v>
      </c>
      <c r="H128" s="217">
        <v>266</v>
      </c>
      <c r="I128" s="218"/>
      <c r="J128" s="219">
        <f>ROUND(I128*H128,2)</f>
        <v>0</v>
      </c>
      <c r="K128" s="215" t="s">
        <v>154</v>
      </c>
      <c r="L128" s="45"/>
      <c r="M128" s="220" t="s">
        <v>20</v>
      </c>
      <c r="N128" s="221" t="s">
        <v>47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405</v>
      </c>
      <c r="AT128" s="224" t="s">
        <v>150</v>
      </c>
      <c r="AU128" s="224" t="s">
        <v>84</v>
      </c>
      <c r="AY128" s="18" t="s">
        <v>147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22</v>
      </c>
      <c r="BK128" s="225">
        <f>ROUND(I128*H128,2)</f>
        <v>0</v>
      </c>
      <c r="BL128" s="18" t="s">
        <v>405</v>
      </c>
      <c r="BM128" s="224" t="s">
        <v>457</v>
      </c>
    </row>
    <row r="129" s="2" customFormat="1">
      <c r="A129" s="39"/>
      <c r="B129" s="40"/>
      <c r="C129" s="41"/>
      <c r="D129" s="226" t="s">
        <v>157</v>
      </c>
      <c r="E129" s="41"/>
      <c r="F129" s="227" t="s">
        <v>458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157</v>
      </c>
      <c r="AU129" s="18" t="s">
        <v>84</v>
      </c>
    </row>
    <row r="130" s="2" customFormat="1">
      <c r="A130" s="39"/>
      <c r="B130" s="40"/>
      <c r="C130" s="41"/>
      <c r="D130" s="231" t="s">
        <v>159</v>
      </c>
      <c r="E130" s="41"/>
      <c r="F130" s="232" t="s">
        <v>459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159</v>
      </c>
      <c r="AU130" s="18" t="s">
        <v>84</v>
      </c>
    </row>
    <row r="131" s="14" customFormat="1">
      <c r="A131" s="14"/>
      <c r="B131" s="243"/>
      <c r="C131" s="244"/>
      <c r="D131" s="226" t="s">
        <v>161</v>
      </c>
      <c r="E131" s="245" t="s">
        <v>20</v>
      </c>
      <c r="F131" s="246" t="s">
        <v>460</v>
      </c>
      <c r="G131" s="244"/>
      <c r="H131" s="247">
        <v>266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161</v>
      </c>
      <c r="AU131" s="253" t="s">
        <v>84</v>
      </c>
      <c r="AV131" s="14" t="s">
        <v>84</v>
      </c>
      <c r="AW131" s="14" t="s">
        <v>37</v>
      </c>
      <c r="AX131" s="14" t="s">
        <v>22</v>
      </c>
      <c r="AY131" s="253" t="s">
        <v>147</v>
      </c>
    </row>
    <row r="132" s="2" customFormat="1" ht="21.75" customHeight="1">
      <c r="A132" s="39"/>
      <c r="B132" s="40"/>
      <c r="C132" s="213" t="s">
        <v>281</v>
      </c>
      <c r="D132" s="213" t="s">
        <v>150</v>
      </c>
      <c r="E132" s="214" t="s">
        <v>461</v>
      </c>
      <c r="F132" s="215" t="s">
        <v>462</v>
      </c>
      <c r="G132" s="216" t="s">
        <v>299</v>
      </c>
      <c r="H132" s="217">
        <v>112</v>
      </c>
      <c r="I132" s="218"/>
      <c r="J132" s="219">
        <f>ROUND(I132*H132,2)</f>
        <v>0</v>
      </c>
      <c r="K132" s="215" t="s">
        <v>154</v>
      </c>
      <c r="L132" s="45"/>
      <c r="M132" s="220" t="s">
        <v>20</v>
      </c>
      <c r="N132" s="221" t="s">
        <v>47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405</v>
      </c>
      <c r="AT132" s="224" t="s">
        <v>150</v>
      </c>
      <c r="AU132" s="224" t="s">
        <v>84</v>
      </c>
      <c r="AY132" s="18" t="s">
        <v>147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22</v>
      </c>
      <c r="BK132" s="225">
        <f>ROUND(I132*H132,2)</f>
        <v>0</v>
      </c>
      <c r="BL132" s="18" t="s">
        <v>405</v>
      </c>
      <c r="BM132" s="224" t="s">
        <v>463</v>
      </c>
    </row>
    <row r="133" s="2" customFormat="1">
      <c r="A133" s="39"/>
      <c r="B133" s="40"/>
      <c r="C133" s="41"/>
      <c r="D133" s="226" t="s">
        <v>157</v>
      </c>
      <c r="E133" s="41"/>
      <c r="F133" s="227" t="s">
        <v>464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157</v>
      </c>
      <c r="AU133" s="18" t="s">
        <v>84</v>
      </c>
    </row>
    <row r="134" s="2" customFormat="1">
      <c r="A134" s="39"/>
      <c r="B134" s="40"/>
      <c r="C134" s="41"/>
      <c r="D134" s="231" t="s">
        <v>159</v>
      </c>
      <c r="E134" s="41"/>
      <c r="F134" s="232" t="s">
        <v>465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159</v>
      </c>
      <c r="AU134" s="18" t="s">
        <v>84</v>
      </c>
    </row>
    <row r="135" s="14" customFormat="1">
      <c r="A135" s="14"/>
      <c r="B135" s="243"/>
      <c r="C135" s="244"/>
      <c r="D135" s="226" t="s">
        <v>161</v>
      </c>
      <c r="E135" s="245" t="s">
        <v>20</v>
      </c>
      <c r="F135" s="246" t="s">
        <v>466</v>
      </c>
      <c r="G135" s="244"/>
      <c r="H135" s="247">
        <v>112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161</v>
      </c>
      <c r="AU135" s="253" t="s">
        <v>84</v>
      </c>
      <c r="AV135" s="14" t="s">
        <v>84</v>
      </c>
      <c r="AW135" s="14" t="s">
        <v>37</v>
      </c>
      <c r="AX135" s="14" t="s">
        <v>22</v>
      </c>
      <c r="AY135" s="253" t="s">
        <v>147</v>
      </c>
    </row>
    <row r="136" s="2" customFormat="1" ht="16.5" customHeight="1">
      <c r="A136" s="39"/>
      <c r="B136" s="40"/>
      <c r="C136" s="213" t="s">
        <v>288</v>
      </c>
      <c r="D136" s="213" t="s">
        <v>150</v>
      </c>
      <c r="E136" s="214" t="s">
        <v>467</v>
      </c>
      <c r="F136" s="215" t="s">
        <v>468</v>
      </c>
      <c r="G136" s="216" t="s">
        <v>299</v>
      </c>
      <c r="H136" s="217">
        <v>266</v>
      </c>
      <c r="I136" s="218"/>
      <c r="J136" s="219">
        <f>ROUND(I136*H136,2)</f>
        <v>0</v>
      </c>
      <c r="K136" s="215" t="s">
        <v>154</v>
      </c>
      <c r="L136" s="45"/>
      <c r="M136" s="220" t="s">
        <v>20</v>
      </c>
      <c r="N136" s="221" t="s">
        <v>47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405</v>
      </c>
      <c r="AT136" s="224" t="s">
        <v>150</v>
      </c>
      <c r="AU136" s="224" t="s">
        <v>84</v>
      </c>
      <c r="AY136" s="18" t="s">
        <v>147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22</v>
      </c>
      <c r="BK136" s="225">
        <f>ROUND(I136*H136,2)</f>
        <v>0</v>
      </c>
      <c r="BL136" s="18" t="s">
        <v>405</v>
      </c>
      <c r="BM136" s="224" t="s">
        <v>469</v>
      </c>
    </row>
    <row r="137" s="2" customFormat="1">
      <c r="A137" s="39"/>
      <c r="B137" s="40"/>
      <c r="C137" s="41"/>
      <c r="D137" s="226" t="s">
        <v>157</v>
      </c>
      <c r="E137" s="41"/>
      <c r="F137" s="227" t="s">
        <v>470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2" customFormat="1">
      <c r="A138" s="39"/>
      <c r="B138" s="40"/>
      <c r="C138" s="41"/>
      <c r="D138" s="231" t="s">
        <v>159</v>
      </c>
      <c r="E138" s="41"/>
      <c r="F138" s="232" t="s">
        <v>471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159</v>
      </c>
      <c r="AU138" s="18" t="s">
        <v>84</v>
      </c>
    </row>
    <row r="139" s="14" customFormat="1">
      <c r="A139" s="14"/>
      <c r="B139" s="243"/>
      <c r="C139" s="244"/>
      <c r="D139" s="226" t="s">
        <v>161</v>
      </c>
      <c r="E139" s="245" t="s">
        <v>20</v>
      </c>
      <c r="F139" s="246" t="s">
        <v>460</v>
      </c>
      <c r="G139" s="244"/>
      <c r="H139" s="247">
        <v>266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161</v>
      </c>
      <c r="AU139" s="253" t="s">
        <v>84</v>
      </c>
      <c r="AV139" s="14" t="s">
        <v>84</v>
      </c>
      <c r="AW139" s="14" t="s">
        <v>37</v>
      </c>
      <c r="AX139" s="14" t="s">
        <v>22</v>
      </c>
      <c r="AY139" s="253" t="s">
        <v>147</v>
      </c>
    </row>
    <row r="140" s="2" customFormat="1" ht="16.5" customHeight="1">
      <c r="A140" s="39"/>
      <c r="B140" s="40"/>
      <c r="C140" s="213" t="s">
        <v>296</v>
      </c>
      <c r="D140" s="213" t="s">
        <v>150</v>
      </c>
      <c r="E140" s="214" t="s">
        <v>472</v>
      </c>
      <c r="F140" s="215" t="s">
        <v>473</v>
      </c>
      <c r="G140" s="216" t="s">
        <v>299</v>
      </c>
      <c r="H140" s="217">
        <v>112</v>
      </c>
      <c r="I140" s="218"/>
      <c r="J140" s="219">
        <f>ROUND(I140*H140,2)</f>
        <v>0</v>
      </c>
      <c r="K140" s="215" t="s">
        <v>154</v>
      </c>
      <c r="L140" s="45"/>
      <c r="M140" s="220" t="s">
        <v>20</v>
      </c>
      <c r="N140" s="221" t="s">
        <v>47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405</v>
      </c>
      <c r="AT140" s="224" t="s">
        <v>150</v>
      </c>
      <c r="AU140" s="224" t="s">
        <v>84</v>
      </c>
      <c r="AY140" s="18" t="s">
        <v>147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22</v>
      </c>
      <c r="BK140" s="225">
        <f>ROUND(I140*H140,2)</f>
        <v>0</v>
      </c>
      <c r="BL140" s="18" t="s">
        <v>405</v>
      </c>
      <c r="BM140" s="224" t="s">
        <v>474</v>
      </c>
    </row>
    <row r="141" s="2" customFormat="1">
      <c r="A141" s="39"/>
      <c r="B141" s="40"/>
      <c r="C141" s="41"/>
      <c r="D141" s="226" t="s">
        <v>157</v>
      </c>
      <c r="E141" s="41"/>
      <c r="F141" s="227" t="s">
        <v>475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157</v>
      </c>
      <c r="AU141" s="18" t="s">
        <v>84</v>
      </c>
    </row>
    <row r="142" s="2" customFormat="1">
      <c r="A142" s="39"/>
      <c r="B142" s="40"/>
      <c r="C142" s="41"/>
      <c r="D142" s="231" t="s">
        <v>159</v>
      </c>
      <c r="E142" s="41"/>
      <c r="F142" s="232" t="s">
        <v>476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159</v>
      </c>
      <c r="AU142" s="18" t="s">
        <v>84</v>
      </c>
    </row>
    <row r="143" s="14" customFormat="1">
      <c r="A143" s="14"/>
      <c r="B143" s="243"/>
      <c r="C143" s="244"/>
      <c r="D143" s="226" t="s">
        <v>161</v>
      </c>
      <c r="E143" s="245" t="s">
        <v>20</v>
      </c>
      <c r="F143" s="246" t="s">
        <v>466</v>
      </c>
      <c r="G143" s="244"/>
      <c r="H143" s="247">
        <v>112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161</v>
      </c>
      <c r="AU143" s="253" t="s">
        <v>84</v>
      </c>
      <c r="AV143" s="14" t="s">
        <v>84</v>
      </c>
      <c r="AW143" s="14" t="s">
        <v>37</v>
      </c>
      <c r="AX143" s="14" t="s">
        <v>22</v>
      </c>
      <c r="AY143" s="253" t="s">
        <v>147</v>
      </c>
    </row>
    <row r="144" s="2" customFormat="1" ht="16.5" customHeight="1">
      <c r="A144" s="39"/>
      <c r="B144" s="40"/>
      <c r="C144" s="213" t="s">
        <v>306</v>
      </c>
      <c r="D144" s="213" t="s">
        <v>150</v>
      </c>
      <c r="E144" s="214" t="s">
        <v>477</v>
      </c>
      <c r="F144" s="215" t="s">
        <v>478</v>
      </c>
      <c r="G144" s="216" t="s">
        <v>299</v>
      </c>
      <c r="H144" s="217">
        <v>19</v>
      </c>
      <c r="I144" s="218"/>
      <c r="J144" s="219">
        <f>ROUND(I144*H144,2)</f>
        <v>0</v>
      </c>
      <c r="K144" s="215" t="s">
        <v>154</v>
      </c>
      <c r="L144" s="45"/>
      <c r="M144" s="220" t="s">
        <v>20</v>
      </c>
      <c r="N144" s="221" t="s">
        <v>47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405</v>
      </c>
      <c r="AT144" s="224" t="s">
        <v>150</v>
      </c>
      <c r="AU144" s="224" t="s">
        <v>84</v>
      </c>
      <c r="AY144" s="18" t="s">
        <v>147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22</v>
      </c>
      <c r="BK144" s="225">
        <f>ROUND(I144*H144,2)</f>
        <v>0</v>
      </c>
      <c r="BL144" s="18" t="s">
        <v>405</v>
      </c>
      <c r="BM144" s="224" t="s">
        <v>479</v>
      </c>
    </row>
    <row r="145" s="2" customFormat="1">
      <c r="A145" s="39"/>
      <c r="B145" s="40"/>
      <c r="C145" s="41"/>
      <c r="D145" s="226" t="s">
        <v>157</v>
      </c>
      <c r="E145" s="41"/>
      <c r="F145" s="227" t="s">
        <v>480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157</v>
      </c>
      <c r="AU145" s="18" t="s">
        <v>84</v>
      </c>
    </row>
    <row r="146" s="2" customFormat="1">
      <c r="A146" s="39"/>
      <c r="B146" s="40"/>
      <c r="C146" s="41"/>
      <c r="D146" s="231" t="s">
        <v>159</v>
      </c>
      <c r="E146" s="41"/>
      <c r="F146" s="232" t="s">
        <v>481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159</v>
      </c>
      <c r="AU146" s="18" t="s">
        <v>84</v>
      </c>
    </row>
    <row r="147" s="2" customFormat="1" ht="16.5" customHeight="1">
      <c r="A147" s="39"/>
      <c r="B147" s="40"/>
      <c r="C147" s="213" t="s">
        <v>313</v>
      </c>
      <c r="D147" s="213" t="s">
        <v>150</v>
      </c>
      <c r="E147" s="214" t="s">
        <v>482</v>
      </c>
      <c r="F147" s="215" t="s">
        <v>483</v>
      </c>
      <c r="G147" s="216" t="s">
        <v>299</v>
      </c>
      <c r="H147" s="217">
        <v>8</v>
      </c>
      <c r="I147" s="218"/>
      <c r="J147" s="219">
        <f>ROUND(I147*H147,2)</f>
        <v>0</v>
      </c>
      <c r="K147" s="215" t="s">
        <v>154</v>
      </c>
      <c r="L147" s="45"/>
      <c r="M147" s="220" t="s">
        <v>20</v>
      </c>
      <c r="N147" s="221" t="s">
        <v>47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405</v>
      </c>
      <c r="AT147" s="224" t="s">
        <v>150</v>
      </c>
      <c r="AU147" s="224" t="s">
        <v>84</v>
      </c>
      <c r="AY147" s="18" t="s">
        <v>147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22</v>
      </c>
      <c r="BK147" s="225">
        <f>ROUND(I147*H147,2)</f>
        <v>0</v>
      </c>
      <c r="BL147" s="18" t="s">
        <v>405</v>
      </c>
      <c r="BM147" s="224" t="s">
        <v>484</v>
      </c>
    </row>
    <row r="148" s="2" customFormat="1">
      <c r="A148" s="39"/>
      <c r="B148" s="40"/>
      <c r="C148" s="41"/>
      <c r="D148" s="226" t="s">
        <v>157</v>
      </c>
      <c r="E148" s="41"/>
      <c r="F148" s="227" t="s">
        <v>485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157</v>
      </c>
      <c r="AU148" s="18" t="s">
        <v>84</v>
      </c>
    </row>
    <row r="149" s="2" customFormat="1">
      <c r="A149" s="39"/>
      <c r="B149" s="40"/>
      <c r="C149" s="41"/>
      <c r="D149" s="231" t="s">
        <v>159</v>
      </c>
      <c r="E149" s="41"/>
      <c r="F149" s="232" t="s">
        <v>486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159</v>
      </c>
      <c r="AU149" s="18" t="s">
        <v>84</v>
      </c>
    </row>
    <row r="150" s="2" customFormat="1" ht="16.5" customHeight="1">
      <c r="A150" s="39"/>
      <c r="B150" s="40"/>
      <c r="C150" s="213" t="s">
        <v>317</v>
      </c>
      <c r="D150" s="213" t="s">
        <v>150</v>
      </c>
      <c r="E150" s="214" t="s">
        <v>487</v>
      </c>
      <c r="F150" s="215" t="s">
        <v>488</v>
      </c>
      <c r="G150" s="216" t="s">
        <v>299</v>
      </c>
      <c r="H150" s="217">
        <v>50</v>
      </c>
      <c r="I150" s="218"/>
      <c r="J150" s="219">
        <f>ROUND(I150*H150,2)</f>
        <v>0</v>
      </c>
      <c r="K150" s="215" t="s">
        <v>154</v>
      </c>
      <c r="L150" s="45"/>
      <c r="M150" s="220" t="s">
        <v>20</v>
      </c>
      <c r="N150" s="221" t="s">
        <v>47</v>
      </c>
      <c r="O150" s="85"/>
      <c r="P150" s="222">
        <f>O150*H150</f>
        <v>0</v>
      </c>
      <c r="Q150" s="222">
        <v>0.021350000000000001</v>
      </c>
      <c r="R150" s="222">
        <f>Q150*H150</f>
        <v>1.0675000000000001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405</v>
      </c>
      <c r="AT150" s="224" t="s">
        <v>150</v>
      </c>
      <c r="AU150" s="224" t="s">
        <v>84</v>
      </c>
      <c r="AY150" s="18" t="s">
        <v>147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22</v>
      </c>
      <c r="BK150" s="225">
        <f>ROUND(I150*H150,2)</f>
        <v>0</v>
      </c>
      <c r="BL150" s="18" t="s">
        <v>405</v>
      </c>
      <c r="BM150" s="224" t="s">
        <v>489</v>
      </c>
    </row>
    <row r="151" s="2" customFormat="1">
      <c r="A151" s="39"/>
      <c r="B151" s="40"/>
      <c r="C151" s="41"/>
      <c r="D151" s="226" t="s">
        <v>157</v>
      </c>
      <c r="E151" s="41"/>
      <c r="F151" s="227" t="s">
        <v>490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84</v>
      </c>
    </row>
    <row r="152" s="2" customFormat="1">
      <c r="A152" s="39"/>
      <c r="B152" s="40"/>
      <c r="C152" s="41"/>
      <c r="D152" s="231" t="s">
        <v>159</v>
      </c>
      <c r="E152" s="41"/>
      <c r="F152" s="232" t="s">
        <v>491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159</v>
      </c>
      <c r="AU152" s="18" t="s">
        <v>84</v>
      </c>
    </row>
    <row r="153" s="2" customFormat="1" ht="16.5" customHeight="1">
      <c r="A153" s="39"/>
      <c r="B153" s="40"/>
      <c r="C153" s="213" t="s">
        <v>324</v>
      </c>
      <c r="D153" s="213" t="s">
        <v>150</v>
      </c>
      <c r="E153" s="214" t="s">
        <v>492</v>
      </c>
      <c r="F153" s="215" t="s">
        <v>493</v>
      </c>
      <c r="G153" s="216" t="s">
        <v>299</v>
      </c>
      <c r="H153" s="217">
        <v>15</v>
      </c>
      <c r="I153" s="218"/>
      <c r="J153" s="219">
        <f>ROUND(I153*H153,2)</f>
        <v>0</v>
      </c>
      <c r="K153" s="215" t="s">
        <v>154</v>
      </c>
      <c r="L153" s="45"/>
      <c r="M153" s="220" t="s">
        <v>20</v>
      </c>
      <c r="N153" s="221" t="s">
        <v>47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405</v>
      </c>
      <c r="AT153" s="224" t="s">
        <v>150</v>
      </c>
      <c r="AU153" s="224" t="s">
        <v>84</v>
      </c>
      <c r="AY153" s="18" t="s">
        <v>147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22</v>
      </c>
      <c r="BK153" s="225">
        <f>ROUND(I153*H153,2)</f>
        <v>0</v>
      </c>
      <c r="BL153" s="18" t="s">
        <v>405</v>
      </c>
      <c r="BM153" s="224" t="s">
        <v>494</v>
      </c>
    </row>
    <row r="154" s="2" customFormat="1">
      <c r="A154" s="39"/>
      <c r="B154" s="40"/>
      <c r="C154" s="41"/>
      <c r="D154" s="226" t="s">
        <v>157</v>
      </c>
      <c r="E154" s="41"/>
      <c r="F154" s="227" t="s">
        <v>495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157</v>
      </c>
      <c r="AU154" s="18" t="s">
        <v>84</v>
      </c>
    </row>
    <row r="155" s="2" customFormat="1">
      <c r="A155" s="39"/>
      <c r="B155" s="40"/>
      <c r="C155" s="41"/>
      <c r="D155" s="231" t="s">
        <v>159</v>
      </c>
      <c r="E155" s="41"/>
      <c r="F155" s="232" t="s">
        <v>496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159</v>
      </c>
      <c r="AU155" s="18" t="s">
        <v>84</v>
      </c>
    </row>
    <row r="156" s="2" customFormat="1">
      <c r="A156" s="39"/>
      <c r="B156" s="40"/>
      <c r="C156" s="41"/>
      <c r="D156" s="226" t="s">
        <v>179</v>
      </c>
      <c r="E156" s="41"/>
      <c r="F156" s="254" t="s">
        <v>497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84</v>
      </c>
    </row>
    <row r="157" s="12" customFormat="1" ht="22.8" customHeight="1">
      <c r="A157" s="12"/>
      <c r="B157" s="197"/>
      <c r="C157" s="198"/>
      <c r="D157" s="199" t="s">
        <v>75</v>
      </c>
      <c r="E157" s="211" t="s">
        <v>148</v>
      </c>
      <c r="F157" s="211" t="s">
        <v>149</v>
      </c>
      <c r="G157" s="198"/>
      <c r="H157" s="198"/>
      <c r="I157" s="201"/>
      <c r="J157" s="212">
        <f>BK157</f>
        <v>0</v>
      </c>
      <c r="K157" s="198"/>
      <c r="L157" s="203"/>
      <c r="M157" s="204"/>
      <c r="N157" s="205"/>
      <c r="O157" s="205"/>
      <c r="P157" s="206">
        <f>SUM(P158:P164)</f>
        <v>0</v>
      </c>
      <c r="Q157" s="205"/>
      <c r="R157" s="206">
        <f>SUM(R158:R164)</f>
        <v>0</v>
      </c>
      <c r="S157" s="205"/>
      <c r="T157" s="207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22</v>
      </c>
      <c r="AT157" s="209" t="s">
        <v>75</v>
      </c>
      <c r="AU157" s="209" t="s">
        <v>22</v>
      </c>
      <c r="AY157" s="208" t="s">
        <v>147</v>
      </c>
      <c r="BK157" s="210">
        <f>SUM(BK158:BK164)</f>
        <v>0</v>
      </c>
    </row>
    <row r="158" s="2" customFormat="1" ht="16.5" customHeight="1">
      <c r="A158" s="39"/>
      <c r="B158" s="40"/>
      <c r="C158" s="213" t="s">
        <v>331</v>
      </c>
      <c r="D158" s="213" t="s">
        <v>150</v>
      </c>
      <c r="E158" s="214" t="s">
        <v>498</v>
      </c>
      <c r="F158" s="215" t="s">
        <v>499</v>
      </c>
      <c r="G158" s="216" t="s">
        <v>201</v>
      </c>
      <c r="H158" s="217">
        <v>1540</v>
      </c>
      <c r="I158" s="218"/>
      <c r="J158" s="219">
        <f>ROUND(I158*H158,2)</f>
        <v>0</v>
      </c>
      <c r="K158" s="215" t="s">
        <v>20</v>
      </c>
      <c r="L158" s="45"/>
      <c r="M158" s="220" t="s">
        <v>20</v>
      </c>
      <c r="N158" s="221" t="s">
        <v>47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405</v>
      </c>
      <c r="AT158" s="224" t="s">
        <v>150</v>
      </c>
      <c r="AU158" s="224" t="s">
        <v>84</v>
      </c>
      <c r="AY158" s="18" t="s">
        <v>147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22</v>
      </c>
      <c r="BK158" s="225">
        <f>ROUND(I158*H158,2)</f>
        <v>0</v>
      </c>
      <c r="BL158" s="18" t="s">
        <v>405</v>
      </c>
      <c r="BM158" s="224" t="s">
        <v>500</v>
      </c>
    </row>
    <row r="159" s="2" customFormat="1">
      <c r="A159" s="39"/>
      <c r="B159" s="40"/>
      <c r="C159" s="41"/>
      <c r="D159" s="226" t="s">
        <v>157</v>
      </c>
      <c r="E159" s="41"/>
      <c r="F159" s="227" t="s">
        <v>499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157</v>
      </c>
      <c r="AU159" s="18" t="s">
        <v>84</v>
      </c>
    </row>
    <row r="160" s="14" customFormat="1">
      <c r="A160" s="14"/>
      <c r="B160" s="243"/>
      <c r="C160" s="244"/>
      <c r="D160" s="226" t="s">
        <v>161</v>
      </c>
      <c r="E160" s="245" t="s">
        <v>20</v>
      </c>
      <c r="F160" s="246" t="s">
        <v>501</v>
      </c>
      <c r="G160" s="244"/>
      <c r="H160" s="247">
        <v>1540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161</v>
      </c>
      <c r="AU160" s="253" t="s">
        <v>84</v>
      </c>
      <c r="AV160" s="14" t="s">
        <v>84</v>
      </c>
      <c r="AW160" s="14" t="s">
        <v>37</v>
      </c>
      <c r="AX160" s="14" t="s">
        <v>76</v>
      </c>
      <c r="AY160" s="253" t="s">
        <v>147</v>
      </c>
    </row>
    <row r="161" s="2" customFormat="1" ht="16.5" customHeight="1">
      <c r="A161" s="39"/>
      <c r="B161" s="40"/>
      <c r="C161" s="213" t="s">
        <v>7</v>
      </c>
      <c r="D161" s="213" t="s">
        <v>150</v>
      </c>
      <c r="E161" s="214" t="s">
        <v>502</v>
      </c>
      <c r="F161" s="215" t="s">
        <v>503</v>
      </c>
      <c r="G161" s="216" t="s">
        <v>299</v>
      </c>
      <c r="H161" s="217">
        <v>50</v>
      </c>
      <c r="I161" s="218"/>
      <c r="J161" s="219">
        <f>ROUND(I161*H161,2)</f>
        <v>0</v>
      </c>
      <c r="K161" s="215" t="s">
        <v>20</v>
      </c>
      <c r="L161" s="45"/>
      <c r="M161" s="220" t="s">
        <v>20</v>
      </c>
      <c r="N161" s="221" t="s">
        <v>47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155</v>
      </c>
      <c r="AT161" s="224" t="s">
        <v>150</v>
      </c>
      <c r="AU161" s="224" t="s">
        <v>84</v>
      </c>
      <c r="AY161" s="18" t="s">
        <v>147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22</v>
      </c>
      <c r="BK161" s="225">
        <f>ROUND(I161*H161,2)</f>
        <v>0</v>
      </c>
      <c r="BL161" s="18" t="s">
        <v>155</v>
      </c>
      <c r="BM161" s="224" t="s">
        <v>504</v>
      </c>
    </row>
    <row r="162" s="2" customFormat="1">
      <c r="A162" s="39"/>
      <c r="B162" s="40"/>
      <c r="C162" s="41"/>
      <c r="D162" s="226" t="s">
        <v>157</v>
      </c>
      <c r="E162" s="41"/>
      <c r="F162" s="227" t="s">
        <v>503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157</v>
      </c>
      <c r="AU162" s="18" t="s">
        <v>84</v>
      </c>
    </row>
    <row r="163" s="2" customFormat="1">
      <c r="A163" s="39"/>
      <c r="B163" s="40"/>
      <c r="C163" s="41"/>
      <c r="D163" s="226" t="s">
        <v>179</v>
      </c>
      <c r="E163" s="41"/>
      <c r="F163" s="254" t="s">
        <v>505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14" customFormat="1">
      <c r="A164" s="14"/>
      <c r="B164" s="243"/>
      <c r="C164" s="244"/>
      <c r="D164" s="226" t="s">
        <v>161</v>
      </c>
      <c r="E164" s="245" t="s">
        <v>20</v>
      </c>
      <c r="F164" s="246" t="s">
        <v>506</v>
      </c>
      <c r="G164" s="244"/>
      <c r="H164" s="247">
        <v>50</v>
      </c>
      <c r="I164" s="248"/>
      <c r="J164" s="244"/>
      <c r="K164" s="244"/>
      <c r="L164" s="249"/>
      <c r="M164" s="255"/>
      <c r="N164" s="256"/>
      <c r="O164" s="256"/>
      <c r="P164" s="256"/>
      <c r="Q164" s="256"/>
      <c r="R164" s="256"/>
      <c r="S164" s="256"/>
      <c r="T164" s="25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161</v>
      </c>
      <c r="AU164" s="253" t="s">
        <v>84</v>
      </c>
      <c r="AV164" s="14" t="s">
        <v>84</v>
      </c>
      <c r="AW164" s="14" t="s">
        <v>37</v>
      </c>
      <c r="AX164" s="14" t="s">
        <v>76</v>
      </c>
      <c r="AY164" s="253" t="s">
        <v>147</v>
      </c>
    </row>
    <row r="165" s="2" customFormat="1" ht="6.96" customHeight="1">
      <c r="A165" s="39"/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45"/>
      <c r="M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</sheetData>
  <sheetProtection sheet="1" autoFilter="0" formatColumns="0" formatRows="0" objects="1" scenarios="1" spinCount="100000" saltValue="KC2PtHLfFS7YZyQyjqyMdoo2Z9ZdhZPtzb9BWjueUvQFqoqi1x9L0CdUJGX7SCCO7vN3ppAdEzgcJkdo1InNSQ==" hashValue="lHVSUDCwYp77voCi2Djb+RPSAamomUknZ9ZbUdh/YA9Vp5T8dtx6DhuO8GoogWt0KOps0k/sXE6OoHIX7qgXQA==" algorithmName="SHA-512" password="CC35"/>
  <autoFilter ref="C87:K16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102" r:id="rId1" display="https://podminky.urs.cz/item/CS_URS_2024_02/111251203"/>
    <hyperlink ref="F106" r:id="rId2" display="https://podminky.urs.cz/item/CS_URS_2024_02/112101101"/>
    <hyperlink ref="F109" r:id="rId3" display="https://podminky.urs.cz/item/CS_URS_2024_02/112101102"/>
    <hyperlink ref="F112" r:id="rId4" display="https://podminky.urs.cz/item/CS_URS_2024_02/112251101"/>
    <hyperlink ref="F115" r:id="rId5" display="https://podminky.urs.cz/item/CS_URS_2024_02/112251102"/>
    <hyperlink ref="F118" r:id="rId6" display="https://podminky.urs.cz/item/CS_URS_2024_02/162201411"/>
    <hyperlink ref="F121" r:id="rId7" display="https://podminky.urs.cz/item/CS_URS_2024_02/162201412"/>
    <hyperlink ref="F124" r:id="rId8" display="https://podminky.urs.cz/item/CS_URS_2024_02/162201421"/>
    <hyperlink ref="F127" r:id="rId9" display="https://podminky.urs.cz/item/CS_URS_2024_02/162201422"/>
    <hyperlink ref="F130" r:id="rId10" display="https://podminky.urs.cz/item/CS_URS_2024_02/162301951"/>
    <hyperlink ref="F134" r:id="rId11" display="https://podminky.urs.cz/item/CS_URS_2024_02/162301952"/>
    <hyperlink ref="F138" r:id="rId12" display="https://podminky.urs.cz/item/CS_URS_2024_02/162301971"/>
    <hyperlink ref="F142" r:id="rId13" display="https://podminky.urs.cz/item/CS_URS_2024_02/162301972"/>
    <hyperlink ref="F146" r:id="rId14" display="https://podminky.urs.cz/item/CS_URS_2024_02/174251201"/>
    <hyperlink ref="F149" r:id="rId15" display="https://podminky.urs.cz/item/CS_URS_2024_02/174251202"/>
    <hyperlink ref="F152" r:id="rId16" display="https://podminky.urs.cz/item/CS_URS_2024_02/184818232"/>
    <hyperlink ref="F155" r:id="rId17" display="https://podminky.urs.cz/item/CS_URS_2024_02/18485223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121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507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19</v>
      </c>
      <c r="E11" s="39"/>
      <c r="F11" s="134" t="s">
        <v>20</v>
      </c>
      <c r="G11" s="39"/>
      <c r="H11" s="39"/>
      <c r="I11" s="143" t="s">
        <v>21</v>
      </c>
      <c r="J11" s="134" t="s">
        <v>20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23</v>
      </c>
      <c r="E12" s="39"/>
      <c r="F12" s="134" t="s">
        <v>24</v>
      </c>
      <c r="G12" s="39"/>
      <c r="H12" s="39"/>
      <c r="I12" s="143" t="s">
        <v>25</v>
      </c>
      <c r="J12" s="147" t="str">
        <f>'Rekapitulace stavby'!AN8</f>
        <v>15. 8. 2024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29</v>
      </c>
      <c r="E14" s="39"/>
      <c r="F14" s="39"/>
      <c r="G14" s="39"/>
      <c r="H14" s="39"/>
      <c r="I14" s="143" t="s">
        <v>30</v>
      </c>
      <c r="J14" s="134" t="s">
        <v>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31</v>
      </c>
      <c r="F15" s="39"/>
      <c r="G15" s="39"/>
      <c r="H15" s="39"/>
      <c r="I15" s="143" t="s">
        <v>32</v>
      </c>
      <c r="J15" s="134" t="s">
        <v>20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33</v>
      </c>
      <c r="E17" s="39"/>
      <c r="F17" s="39"/>
      <c r="G17" s="39"/>
      <c r="H17" s="39"/>
      <c r="I17" s="143" t="s">
        <v>30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32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35</v>
      </c>
      <c r="E20" s="39"/>
      <c r="F20" s="39"/>
      <c r="G20" s="39"/>
      <c r="H20" s="39"/>
      <c r="I20" s="143" t="s">
        <v>30</v>
      </c>
      <c r="J20" s="134" t="s">
        <v>20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36</v>
      </c>
      <c r="F21" s="39"/>
      <c r="G21" s="39"/>
      <c r="H21" s="39"/>
      <c r="I21" s="143" t="s">
        <v>32</v>
      </c>
      <c r="J21" s="134" t="s">
        <v>20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38</v>
      </c>
      <c r="E23" s="39"/>
      <c r="F23" s="39"/>
      <c r="G23" s="39"/>
      <c r="H23" s="39"/>
      <c r="I23" s="143" t="s">
        <v>30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32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40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20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ROUND(J90,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46</v>
      </c>
      <c r="E33" s="143" t="s">
        <v>47</v>
      </c>
      <c r="F33" s="157">
        <f>ROUND((SUM(BE90:BE345)),  2)</f>
        <v>0</v>
      </c>
      <c r="G33" s="39"/>
      <c r="H33" s="39"/>
      <c r="I33" s="158">
        <v>0.20999999999999999</v>
      </c>
      <c r="J33" s="157">
        <f>ROUND(((SUM(BE90:BE345))*I33),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48</v>
      </c>
      <c r="F34" s="157">
        <f>ROUND((SUM(BF90:BF345)),  2)</f>
        <v>0</v>
      </c>
      <c r="G34" s="39"/>
      <c r="H34" s="39"/>
      <c r="I34" s="158">
        <v>0.12</v>
      </c>
      <c r="J34" s="157">
        <f>ROUND(((SUM(BF90:BF345))*I34),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49</v>
      </c>
      <c r="F35" s="157">
        <f>ROUND((SUM(BG90:BG345)),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50</v>
      </c>
      <c r="F36" s="157">
        <f>ROUND((SUM(BH90:BH345)),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51</v>
      </c>
      <c r="F37" s="157">
        <f>ROUND((SUM(BI90:BI345)),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125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Úprava bezmotorové komunikace A2 a A26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121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Nová bezmotorová komunikace A2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23</v>
      </c>
      <c r="D52" s="41"/>
      <c r="E52" s="41"/>
      <c r="F52" s="28" t="str">
        <f>F12</f>
        <v>k. ú. Libeň [730891]</v>
      </c>
      <c r="G52" s="41"/>
      <c r="H52" s="41"/>
      <c r="I52" s="33" t="s">
        <v>25</v>
      </c>
      <c r="J52" s="73" t="str">
        <f>IF(J12="","",J12)</f>
        <v>15. 8. 2024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29</v>
      </c>
      <c r="D54" s="41"/>
      <c r="E54" s="41"/>
      <c r="F54" s="28" t="str">
        <f>E15</f>
        <v>Městská část Praha 8</v>
      </c>
      <c r="G54" s="41"/>
      <c r="H54" s="41"/>
      <c r="I54" s="33" t="s">
        <v>35</v>
      </c>
      <c r="J54" s="37" t="str">
        <f>E21</f>
        <v>Atelier PROMIKA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33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126</v>
      </c>
      <c r="D57" s="172"/>
      <c r="E57" s="172"/>
      <c r="F57" s="172"/>
      <c r="G57" s="172"/>
      <c r="H57" s="172"/>
      <c r="I57" s="172"/>
      <c r="J57" s="173" t="s">
        <v>127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74</v>
      </c>
      <c r="D59" s="41"/>
      <c r="E59" s="41"/>
      <c r="F59" s="41"/>
      <c r="G59" s="41"/>
      <c r="H59" s="41"/>
      <c r="I59" s="41"/>
      <c r="J59" s="103">
        <f>J90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128</v>
      </c>
    </row>
    <row r="60" s="9" customFormat="1" ht="24.96" customHeight="1">
      <c r="A60" s="9"/>
      <c r="B60" s="175"/>
      <c r="C60" s="176"/>
      <c r="D60" s="177" t="s">
        <v>129</v>
      </c>
      <c r="E60" s="178"/>
      <c r="F60" s="178"/>
      <c r="G60" s="178"/>
      <c r="H60" s="178"/>
      <c r="I60" s="178"/>
      <c r="J60" s="179">
        <f>J91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196</v>
      </c>
      <c r="E61" s="183"/>
      <c r="F61" s="183"/>
      <c r="G61" s="183"/>
      <c r="H61" s="183"/>
      <c r="I61" s="183"/>
      <c r="J61" s="184">
        <f>J92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508</v>
      </c>
      <c r="E62" s="183"/>
      <c r="F62" s="183"/>
      <c r="G62" s="183"/>
      <c r="H62" s="183"/>
      <c r="I62" s="183"/>
      <c r="J62" s="184">
        <f>J163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509</v>
      </c>
      <c r="E63" s="183"/>
      <c r="F63" s="183"/>
      <c r="G63" s="183"/>
      <c r="H63" s="183"/>
      <c r="I63" s="183"/>
      <c r="J63" s="184">
        <f>J179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510</v>
      </c>
      <c r="E64" s="183"/>
      <c r="F64" s="183"/>
      <c r="G64" s="183"/>
      <c r="H64" s="183"/>
      <c r="I64" s="183"/>
      <c r="J64" s="184">
        <f>J191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511</v>
      </c>
      <c r="E65" s="183"/>
      <c r="F65" s="183"/>
      <c r="G65" s="183"/>
      <c r="H65" s="183"/>
      <c r="I65" s="183"/>
      <c r="J65" s="184">
        <f>J258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130</v>
      </c>
      <c r="E66" s="183"/>
      <c r="F66" s="183"/>
      <c r="G66" s="183"/>
      <c r="H66" s="183"/>
      <c r="I66" s="183"/>
      <c r="J66" s="184">
        <f>J296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131</v>
      </c>
      <c r="E67" s="183"/>
      <c r="F67" s="183"/>
      <c r="G67" s="183"/>
      <c r="H67" s="183"/>
      <c r="I67" s="183"/>
      <c r="J67" s="184">
        <f>J319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197</v>
      </c>
      <c r="E68" s="183"/>
      <c r="F68" s="183"/>
      <c r="G68" s="183"/>
      <c r="H68" s="183"/>
      <c r="I68" s="183"/>
      <c r="J68" s="184">
        <f>J329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512</v>
      </c>
      <c r="E69" s="178"/>
      <c r="F69" s="178"/>
      <c r="G69" s="178"/>
      <c r="H69" s="178"/>
      <c r="I69" s="178"/>
      <c r="J69" s="179">
        <f>J336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1"/>
      <c r="C70" s="126"/>
      <c r="D70" s="182" t="s">
        <v>513</v>
      </c>
      <c r="E70" s="183"/>
      <c r="F70" s="183"/>
      <c r="G70" s="183"/>
      <c r="H70" s="183"/>
      <c r="I70" s="183"/>
      <c r="J70" s="184">
        <f>J337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132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70" t="str">
        <f>E7</f>
        <v>Úprava bezmotorové komunikace A2 a A26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121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E9</f>
        <v>SO 101 - Nová bezmotorová komunikace A2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23</v>
      </c>
      <c r="D84" s="41"/>
      <c r="E84" s="41"/>
      <c r="F84" s="28" t="str">
        <f>F12</f>
        <v>k. ú. Libeň [730891]</v>
      </c>
      <c r="G84" s="41"/>
      <c r="H84" s="41"/>
      <c r="I84" s="33" t="s">
        <v>25</v>
      </c>
      <c r="J84" s="73" t="str">
        <f>IF(J12="","",J12)</f>
        <v>15. 8. 2024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5.65" customHeight="1">
      <c r="A86" s="39"/>
      <c r="B86" s="40"/>
      <c r="C86" s="33" t="s">
        <v>29</v>
      </c>
      <c r="D86" s="41"/>
      <c r="E86" s="41"/>
      <c r="F86" s="28" t="str">
        <f>E15</f>
        <v>Městská část Praha 8</v>
      </c>
      <c r="G86" s="41"/>
      <c r="H86" s="41"/>
      <c r="I86" s="33" t="s">
        <v>35</v>
      </c>
      <c r="J86" s="37" t="str">
        <f>E21</f>
        <v>Atelier PROMIKA s.r.o.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33</v>
      </c>
      <c r="D87" s="41"/>
      <c r="E87" s="41"/>
      <c r="F87" s="28" t="str">
        <f>IF(E18="","",E18)</f>
        <v>Vyplň údaj</v>
      </c>
      <c r="G87" s="41"/>
      <c r="H87" s="41"/>
      <c r="I87" s="33" t="s">
        <v>38</v>
      </c>
      <c r="J87" s="37" t="str">
        <f>E24</f>
        <v xml:space="preserve"> 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133</v>
      </c>
      <c r="D89" s="189" t="s">
        <v>61</v>
      </c>
      <c r="E89" s="189" t="s">
        <v>57</v>
      </c>
      <c r="F89" s="189" t="s">
        <v>58</v>
      </c>
      <c r="G89" s="189" t="s">
        <v>134</v>
      </c>
      <c r="H89" s="189" t="s">
        <v>135</v>
      </c>
      <c r="I89" s="189" t="s">
        <v>136</v>
      </c>
      <c r="J89" s="189" t="s">
        <v>127</v>
      </c>
      <c r="K89" s="190" t="s">
        <v>137</v>
      </c>
      <c r="L89" s="191"/>
      <c r="M89" s="93" t="s">
        <v>20</v>
      </c>
      <c r="N89" s="94" t="s">
        <v>46</v>
      </c>
      <c r="O89" s="94" t="s">
        <v>138</v>
      </c>
      <c r="P89" s="94" t="s">
        <v>139</v>
      </c>
      <c r="Q89" s="94" t="s">
        <v>140</v>
      </c>
      <c r="R89" s="94" t="s">
        <v>141</v>
      </c>
      <c r="S89" s="94" t="s">
        <v>142</v>
      </c>
      <c r="T89" s="95" t="s">
        <v>143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144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P91+P336</f>
        <v>0</v>
      </c>
      <c r="Q90" s="97"/>
      <c r="R90" s="194">
        <f>R91+R336</f>
        <v>5615.8307529999993</v>
      </c>
      <c r="S90" s="97"/>
      <c r="T90" s="195">
        <f>T91+T336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75</v>
      </c>
      <c r="AU90" s="18" t="s">
        <v>128</v>
      </c>
      <c r="BK90" s="196">
        <f>BK91+BK336</f>
        <v>0</v>
      </c>
    </row>
    <row r="91" s="12" customFormat="1" ht="25.92" customHeight="1">
      <c r="A91" s="12"/>
      <c r="B91" s="197"/>
      <c r="C91" s="198"/>
      <c r="D91" s="199" t="s">
        <v>75</v>
      </c>
      <c r="E91" s="200" t="s">
        <v>145</v>
      </c>
      <c r="F91" s="200" t="s">
        <v>146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P92+P163+P179+P191+P258+P296+P319+P329</f>
        <v>0</v>
      </c>
      <c r="Q91" s="205"/>
      <c r="R91" s="206">
        <f>R92+R163+R179+R191+R258+R296+R319+R329</f>
        <v>5615.8307529999993</v>
      </c>
      <c r="S91" s="205"/>
      <c r="T91" s="207">
        <f>T92+T163+T179+T191+T258+T296+T319+T329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22</v>
      </c>
      <c r="AT91" s="209" t="s">
        <v>75</v>
      </c>
      <c r="AU91" s="209" t="s">
        <v>76</v>
      </c>
      <c r="AY91" s="208" t="s">
        <v>147</v>
      </c>
      <c r="BK91" s="210">
        <f>BK92+BK163+BK179+BK191+BK258+BK296+BK319+BK329</f>
        <v>0</v>
      </c>
    </row>
    <row r="92" s="12" customFormat="1" ht="22.8" customHeight="1">
      <c r="A92" s="12"/>
      <c r="B92" s="197"/>
      <c r="C92" s="198"/>
      <c r="D92" s="199" t="s">
        <v>75</v>
      </c>
      <c r="E92" s="211" t="s">
        <v>22</v>
      </c>
      <c r="F92" s="211" t="s">
        <v>198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SUM(P93:P162)</f>
        <v>0</v>
      </c>
      <c r="Q92" s="205"/>
      <c r="R92" s="206">
        <f>SUM(R93:R162)</f>
        <v>140.88319999999999</v>
      </c>
      <c r="S92" s="205"/>
      <c r="T92" s="207">
        <f>SUM(T93:T162)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22</v>
      </c>
      <c r="AT92" s="209" t="s">
        <v>75</v>
      </c>
      <c r="AU92" s="209" t="s">
        <v>22</v>
      </c>
      <c r="AY92" s="208" t="s">
        <v>147</v>
      </c>
      <c r="BK92" s="210">
        <f>SUM(BK93:BK162)</f>
        <v>0</v>
      </c>
    </row>
    <row r="93" s="2" customFormat="1" ht="16.5" customHeight="1">
      <c r="A93" s="39"/>
      <c r="B93" s="40"/>
      <c r="C93" s="213" t="s">
        <v>22</v>
      </c>
      <c r="D93" s="213" t="s">
        <v>150</v>
      </c>
      <c r="E93" s="214" t="s">
        <v>514</v>
      </c>
      <c r="F93" s="215" t="s">
        <v>515</v>
      </c>
      <c r="G93" s="216" t="s">
        <v>153</v>
      </c>
      <c r="H93" s="217">
        <v>146.09999999999999</v>
      </c>
      <c r="I93" s="218"/>
      <c r="J93" s="219">
        <f>ROUND(I93*H93,2)</f>
        <v>0</v>
      </c>
      <c r="K93" s="215" t="s">
        <v>154</v>
      </c>
      <c r="L93" s="45"/>
      <c r="M93" s="220" t="s">
        <v>20</v>
      </c>
      <c r="N93" s="221" t="s">
        <v>47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155</v>
      </c>
      <c r="AT93" s="224" t="s">
        <v>150</v>
      </c>
      <c r="AU93" s="224" t="s">
        <v>84</v>
      </c>
      <c r="AY93" s="18" t="s">
        <v>147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22</v>
      </c>
      <c r="BK93" s="225">
        <f>ROUND(I93*H93,2)</f>
        <v>0</v>
      </c>
      <c r="BL93" s="18" t="s">
        <v>155</v>
      </c>
      <c r="BM93" s="224" t="s">
        <v>516</v>
      </c>
    </row>
    <row r="94" s="2" customFormat="1">
      <c r="A94" s="39"/>
      <c r="B94" s="40"/>
      <c r="C94" s="41"/>
      <c r="D94" s="226" t="s">
        <v>157</v>
      </c>
      <c r="E94" s="41"/>
      <c r="F94" s="227" t="s">
        <v>517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157</v>
      </c>
      <c r="AU94" s="18" t="s">
        <v>84</v>
      </c>
    </row>
    <row r="95" s="2" customFormat="1">
      <c r="A95" s="39"/>
      <c r="B95" s="40"/>
      <c r="C95" s="41"/>
      <c r="D95" s="231" t="s">
        <v>159</v>
      </c>
      <c r="E95" s="41"/>
      <c r="F95" s="232" t="s">
        <v>518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159</v>
      </c>
      <c r="AU95" s="18" t="s">
        <v>84</v>
      </c>
    </row>
    <row r="96" s="13" customFormat="1">
      <c r="A96" s="13"/>
      <c r="B96" s="233"/>
      <c r="C96" s="234"/>
      <c r="D96" s="226" t="s">
        <v>161</v>
      </c>
      <c r="E96" s="235" t="s">
        <v>20</v>
      </c>
      <c r="F96" s="236" t="s">
        <v>205</v>
      </c>
      <c r="G96" s="234"/>
      <c r="H96" s="235" t="s">
        <v>20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161</v>
      </c>
      <c r="AU96" s="242" t="s">
        <v>84</v>
      </c>
      <c r="AV96" s="13" t="s">
        <v>22</v>
      </c>
      <c r="AW96" s="13" t="s">
        <v>37</v>
      </c>
      <c r="AX96" s="13" t="s">
        <v>76</v>
      </c>
      <c r="AY96" s="242" t="s">
        <v>147</v>
      </c>
    </row>
    <row r="97" s="13" customFormat="1">
      <c r="A97" s="13"/>
      <c r="B97" s="233"/>
      <c r="C97" s="234"/>
      <c r="D97" s="226" t="s">
        <v>161</v>
      </c>
      <c r="E97" s="235" t="s">
        <v>20</v>
      </c>
      <c r="F97" s="236" t="s">
        <v>519</v>
      </c>
      <c r="G97" s="234"/>
      <c r="H97" s="235" t="s">
        <v>20</v>
      </c>
      <c r="I97" s="237"/>
      <c r="J97" s="234"/>
      <c r="K97" s="234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161</v>
      </c>
      <c r="AU97" s="242" t="s">
        <v>84</v>
      </c>
      <c r="AV97" s="13" t="s">
        <v>22</v>
      </c>
      <c r="AW97" s="13" t="s">
        <v>37</v>
      </c>
      <c r="AX97" s="13" t="s">
        <v>76</v>
      </c>
      <c r="AY97" s="242" t="s">
        <v>147</v>
      </c>
    </row>
    <row r="98" s="14" customFormat="1">
      <c r="A98" s="14"/>
      <c r="B98" s="243"/>
      <c r="C98" s="244"/>
      <c r="D98" s="226" t="s">
        <v>161</v>
      </c>
      <c r="E98" s="245" t="s">
        <v>20</v>
      </c>
      <c r="F98" s="246" t="s">
        <v>520</v>
      </c>
      <c r="G98" s="244"/>
      <c r="H98" s="247">
        <v>146.09999999999999</v>
      </c>
      <c r="I98" s="248"/>
      <c r="J98" s="244"/>
      <c r="K98" s="244"/>
      <c r="L98" s="249"/>
      <c r="M98" s="250"/>
      <c r="N98" s="251"/>
      <c r="O98" s="251"/>
      <c r="P98" s="251"/>
      <c r="Q98" s="251"/>
      <c r="R98" s="251"/>
      <c r="S98" s="251"/>
      <c r="T98" s="25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3" t="s">
        <v>161</v>
      </c>
      <c r="AU98" s="253" t="s">
        <v>84</v>
      </c>
      <c r="AV98" s="14" t="s">
        <v>84</v>
      </c>
      <c r="AW98" s="14" t="s">
        <v>37</v>
      </c>
      <c r="AX98" s="14" t="s">
        <v>76</v>
      </c>
      <c r="AY98" s="253" t="s">
        <v>147</v>
      </c>
    </row>
    <row r="99" s="2" customFormat="1" ht="21.75" customHeight="1">
      <c r="A99" s="39"/>
      <c r="B99" s="40"/>
      <c r="C99" s="213" t="s">
        <v>84</v>
      </c>
      <c r="D99" s="213" t="s">
        <v>150</v>
      </c>
      <c r="E99" s="214" t="s">
        <v>521</v>
      </c>
      <c r="F99" s="215" t="s">
        <v>522</v>
      </c>
      <c r="G99" s="216" t="s">
        <v>153</v>
      </c>
      <c r="H99" s="217">
        <v>649.89999999999998</v>
      </c>
      <c r="I99" s="218"/>
      <c r="J99" s="219">
        <f>ROUND(I99*H99,2)</f>
        <v>0</v>
      </c>
      <c r="K99" s="215" t="s">
        <v>154</v>
      </c>
      <c r="L99" s="45"/>
      <c r="M99" s="220" t="s">
        <v>20</v>
      </c>
      <c r="N99" s="221" t="s">
        <v>47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155</v>
      </c>
      <c r="AT99" s="224" t="s">
        <v>150</v>
      </c>
      <c r="AU99" s="224" t="s">
        <v>84</v>
      </c>
      <c r="AY99" s="18" t="s">
        <v>147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22</v>
      </c>
      <c r="BK99" s="225">
        <f>ROUND(I99*H99,2)</f>
        <v>0</v>
      </c>
      <c r="BL99" s="18" t="s">
        <v>155</v>
      </c>
      <c r="BM99" s="224" t="s">
        <v>523</v>
      </c>
    </row>
    <row r="100" s="2" customFormat="1">
      <c r="A100" s="39"/>
      <c r="B100" s="40"/>
      <c r="C100" s="41"/>
      <c r="D100" s="226" t="s">
        <v>157</v>
      </c>
      <c r="E100" s="41"/>
      <c r="F100" s="227" t="s">
        <v>524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157</v>
      </c>
      <c r="AU100" s="18" t="s">
        <v>84</v>
      </c>
    </row>
    <row r="101" s="2" customFormat="1">
      <c r="A101" s="39"/>
      <c r="B101" s="40"/>
      <c r="C101" s="41"/>
      <c r="D101" s="231" t="s">
        <v>159</v>
      </c>
      <c r="E101" s="41"/>
      <c r="F101" s="232" t="s">
        <v>525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159</v>
      </c>
      <c r="AU101" s="18" t="s">
        <v>84</v>
      </c>
    </row>
    <row r="102" s="13" customFormat="1">
      <c r="A102" s="13"/>
      <c r="B102" s="233"/>
      <c r="C102" s="234"/>
      <c r="D102" s="226" t="s">
        <v>161</v>
      </c>
      <c r="E102" s="235" t="s">
        <v>20</v>
      </c>
      <c r="F102" s="236" t="s">
        <v>205</v>
      </c>
      <c r="G102" s="234"/>
      <c r="H102" s="235" t="s">
        <v>20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161</v>
      </c>
      <c r="AU102" s="242" t="s">
        <v>84</v>
      </c>
      <c r="AV102" s="13" t="s">
        <v>22</v>
      </c>
      <c r="AW102" s="13" t="s">
        <v>37</v>
      </c>
      <c r="AX102" s="13" t="s">
        <v>76</v>
      </c>
      <c r="AY102" s="242" t="s">
        <v>147</v>
      </c>
    </row>
    <row r="103" s="13" customFormat="1">
      <c r="A103" s="13"/>
      <c r="B103" s="233"/>
      <c r="C103" s="234"/>
      <c r="D103" s="226" t="s">
        <v>161</v>
      </c>
      <c r="E103" s="235" t="s">
        <v>20</v>
      </c>
      <c r="F103" s="236" t="s">
        <v>526</v>
      </c>
      <c r="G103" s="234"/>
      <c r="H103" s="235" t="s">
        <v>20</v>
      </c>
      <c r="I103" s="237"/>
      <c r="J103" s="234"/>
      <c r="K103" s="234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161</v>
      </c>
      <c r="AU103" s="242" t="s">
        <v>84</v>
      </c>
      <c r="AV103" s="13" t="s">
        <v>22</v>
      </c>
      <c r="AW103" s="13" t="s">
        <v>37</v>
      </c>
      <c r="AX103" s="13" t="s">
        <v>76</v>
      </c>
      <c r="AY103" s="242" t="s">
        <v>147</v>
      </c>
    </row>
    <row r="104" s="14" customFormat="1">
      <c r="A104" s="14"/>
      <c r="B104" s="243"/>
      <c r="C104" s="244"/>
      <c r="D104" s="226" t="s">
        <v>161</v>
      </c>
      <c r="E104" s="245" t="s">
        <v>20</v>
      </c>
      <c r="F104" s="246" t="s">
        <v>527</v>
      </c>
      <c r="G104" s="244"/>
      <c r="H104" s="247">
        <v>313.10000000000002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161</v>
      </c>
      <c r="AU104" s="253" t="s">
        <v>84</v>
      </c>
      <c r="AV104" s="14" t="s">
        <v>84</v>
      </c>
      <c r="AW104" s="14" t="s">
        <v>37</v>
      </c>
      <c r="AX104" s="14" t="s">
        <v>76</v>
      </c>
      <c r="AY104" s="253" t="s">
        <v>147</v>
      </c>
    </row>
    <row r="105" s="14" customFormat="1">
      <c r="A105" s="14"/>
      <c r="B105" s="243"/>
      <c r="C105" s="244"/>
      <c r="D105" s="226" t="s">
        <v>161</v>
      </c>
      <c r="E105" s="245" t="s">
        <v>20</v>
      </c>
      <c r="F105" s="246" t="s">
        <v>528</v>
      </c>
      <c r="G105" s="244"/>
      <c r="H105" s="247">
        <v>336.80000000000001</v>
      </c>
      <c r="I105" s="248"/>
      <c r="J105" s="244"/>
      <c r="K105" s="244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161</v>
      </c>
      <c r="AU105" s="253" t="s">
        <v>84</v>
      </c>
      <c r="AV105" s="14" t="s">
        <v>84</v>
      </c>
      <c r="AW105" s="14" t="s">
        <v>37</v>
      </c>
      <c r="AX105" s="14" t="s">
        <v>76</v>
      </c>
      <c r="AY105" s="253" t="s">
        <v>147</v>
      </c>
    </row>
    <row r="106" s="2" customFormat="1" ht="24.15" customHeight="1">
      <c r="A106" s="39"/>
      <c r="B106" s="40"/>
      <c r="C106" s="213" t="s">
        <v>173</v>
      </c>
      <c r="D106" s="213" t="s">
        <v>150</v>
      </c>
      <c r="E106" s="214" t="s">
        <v>529</v>
      </c>
      <c r="F106" s="215" t="s">
        <v>530</v>
      </c>
      <c r="G106" s="216" t="s">
        <v>153</v>
      </c>
      <c r="H106" s="217">
        <v>86.099999999999994</v>
      </c>
      <c r="I106" s="218"/>
      <c r="J106" s="219">
        <f>ROUND(I106*H106,2)</f>
        <v>0</v>
      </c>
      <c r="K106" s="215" t="s">
        <v>20</v>
      </c>
      <c r="L106" s="45"/>
      <c r="M106" s="220" t="s">
        <v>20</v>
      </c>
      <c r="N106" s="221" t="s">
        <v>47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155</v>
      </c>
      <c r="AT106" s="224" t="s">
        <v>150</v>
      </c>
      <c r="AU106" s="224" t="s">
        <v>84</v>
      </c>
      <c r="AY106" s="18" t="s">
        <v>147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22</v>
      </c>
      <c r="BK106" s="225">
        <f>ROUND(I106*H106,2)</f>
        <v>0</v>
      </c>
      <c r="BL106" s="18" t="s">
        <v>155</v>
      </c>
      <c r="BM106" s="224" t="s">
        <v>531</v>
      </c>
    </row>
    <row r="107" s="2" customFormat="1">
      <c r="A107" s="39"/>
      <c r="B107" s="40"/>
      <c r="C107" s="41"/>
      <c r="D107" s="226" t="s">
        <v>157</v>
      </c>
      <c r="E107" s="41"/>
      <c r="F107" s="227" t="s">
        <v>532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157</v>
      </c>
      <c r="AU107" s="18" t="s">
        <v>84</v>
      </c>
    </row>
    <row r="108" s="2" customFormat="1">
      <c r="A108" s="39"/>
      <c r="B108" s="40"/>
      <c r="C108" s="41"/>
      <c r="D108" s="226" t="s">
        <v>179</v>
      </c>
      <c r="E108" s="41"/>
      <c r="F108" s="254" t="s">
        <v>533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84</v>
      </c>
    </row>
    <row r="109" s="13" customFormat="1">
      <c r="A109" s="13"/>
      <c r="B109" s="233"/>
      <c r="C109" s="234"/>
      <c r="D109" s="226" t="s">
        <v>161</v>
      </c>
      <c r="E109" s="235" t="s">
        <v>20</v>
      </c>
      <c r="F109" s="236" t="s">
        <v>355</v>
      </c>
      <c r="G109" s="234"/>
      <c r="H109" s="235" t="s">
        <v>20</v>
      </c>
      <c r="I109" s="237"/>
      <c r="J109" s="234"/>
      <c r="K109" s="234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161</v>
      </c>
      <c r="AU109" s="242" t="s">
        <v>84</v>
      </c>
      <c r="AV109" s="13" t="s">
        <v>22</v>
      </c>
      <c r="AW109" s="13" t="s">
        <v>37</v>
      </c>
      <c r="AX109" s="13" t="s">
        <v>76</v>
      </c>
      <c r="AY109" s="242" t="s">
        <v>147</v>
      </c>
    </row>
    <row r="110" s="14" customFormat="1">
      <c r="A110" s="14"/>
      <c r="B110" s="243"/>
      <c r="C110" s="244"/>
      <c r="D110" s="226" t="s">
        <v>161</v>
      </c>
      <c r="E110" s="245" t="s">
        <v>20</v>
      </c>
      <c r="F110" s="246" t="s">
        <v>534</v>
      </c>
      <c r="G110" s="244"/>
      <c r="H110" s="247">
        <v>86.099999999999994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161</v>
      </c>
      <c r="AU110" s="253" t="s">
        <v>84</v>
      </c>
      <c r="AV110" s="14" t="s">
        <v>84</v>
      </c>
      <c r="AW110" s="14" t="s">
        <v>37</v>
      </c>
      <c r="AX110" s="14" t="s">
        <v>76</v>
      </c>
      <c r="AY110" s="253" t="s">
        <v>147</v>
      </c>
    </row>
    <row r="111" s="13" customFormat="1">
      <c r="A111" s="13"/>
      <c r="B111" s="233"/>
      <c r="C111" s="234"/>
      <c r="D111" s="226" t="s">
        <v>161</v>
      </c>
      <c r="E111" s="235" t="s">
        <v>20</v>
      </c>
      <c r="F111" s="236" t="s">
        <v>535</v>
      </c>
      <c r="G111" s="234"/>
      <c r="H111" s="235" t="s">
        <v>20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161</v>
      </c>
      <c r="AU111" s="242" t="s">
        <v>84</v>
      </c>
      <c r="AV111" s="13" t="s">
        <v>22</v>
      </c>
      <c r="AW111" s="13" t="s">
        <v>37</v>
      </c>
      <c r="AX111" s="13" t="s">
        <v>76</v>
      </c>
      <c r="AY111" s="242" t="s">
        <v>147</v>
      </c>
    </row>
    <row r="112" s="13" customFormat="1">
      <c r="A112" s="13"/>
      <c r="B112" s="233"/>
      <c r="C112" s="234"/>
      <c r="D112" s="226" t="s">
        <v>161</v>
      </c>
      <c r="E112" s="235" t="s">
        <v>20</v>
      </c>
      <c r="F112" s="236" t="s">
        <v>536</v>
      </c>
      <c r="G112" s="234"/>
      <c r="H112" s="235" t="s">
        <v>20</v>
      </c>
      <c r="I112" s="237"/>
      <c r="J112" s="234"/>
      <c r="K112" s="234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161</v>
      </c>
      <c r="AU112" s="242" t="s">
        <v>84</v>
      </c>
      <c r="AV112" s="13" t="s">
        <v>22</v>
      </c>
      <c r="AW112" s="13" t="s">
        <v>37</v>
      </c>
      <c r="AX112" s="13" t="s">
        <v>76</v>
      </c>
      <c r="AY112" s="242" t="s">
        <v>147</v>
      </c>
    </row>
    <row r="113" s="2" customFormat="1" ht="24.15" customHeight="1">
      <c r="A113" s="39"/>
      <c r="B113" s="40"/>
      <c r="C113" s="213" t="s">
        <v>155</v>
      </c>
      <c r="D113" s="213" t="s">
        <v>150</v>
      </c>
      <c r="E113" s="214" t="s">
        <v>275</v>
      </c>
      <c r="F113" s="215" t="s">
        <v>276</v>
      </c>
      <c r="G113" s="216" t="s">
        <v>153</v>
      </c>
      <c r="H113" s="217">
        <v>709.89999999999998</v>
      </c>
      <c r="I113" s="218"/>
      <c r="J113" s="219">
        <f>ROUND(I113*H113,2)</f>
        <v>0</v>
      </c>
      <c r="K113" s="215" t="s">
        <v>20</v>
      </c>
      <c r="L113" s="45"/>
      <c r="M113" s="220" t="s">
        <v>20</v>
      </c>
      <c r="N113" s="221" t="s">
        <v>47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155</v>
      </c>
      <c r="AT113" s="224" t="s">
        <v>150</v>
      </c>
      <c r="AU113" s="224" t="s">
        <v>84</v>
      </c>
      <c r="AY113" s="18" t="s">
        <v>147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22</v>
      </c>
      <c r="BK113" s="225">
        <f>ROUND(I113*H113,2)</f>
        <v>0</v>
      </c>
      <c r="BL113" s="18" t="s">
        <v>155</v>
      </c>
      <c r="BM113" s="224" t="s">
        <v>537</v>
      </c>
    </row>
    <row r="114" s="2" customFormat="1">
      <c r="A114" s="39"/>
      <c r="B114" s="40"/>
      <c r="C114" s="41"/>
      <c r="D114" s="226" t="s">
        <v>157</v>
      </c>
      <c r="E114" s="41"/>
      <c r="F114" s="227" t="s">
        <v>278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157</v>
      </c>
      <c r="AU114" s="18" t="s">
        <v>84</v>
      </c>
    </row>
    <row r="115" s="14" customFormat="1">
      <c r="A115" s="14"/>
      <c r="B115" s="243"/>
      <c r="C115" s="244"/>
      <c r="D115" s="226" t="s">
        <v>161</v>
      </c>
      <c r="E115" s="245" t="s">
        <v>20</v>
      </c>
      <c r="F115" s="246" t="s">
        <v>538</v>
      </c>
      <c r="G115" s="244"/>
      <c r="H115" s="247">
        <v>796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161</v>
      </c>
      <c r="AU115" s="253" t="s">
        <v>84</v>
      </c>
      <c r="AV115" s="14" t="s">
        <v>84</v>
      </c>
      <c r="AW115" s="14" t="s">
        <v>37</v>
      </c>
      <c r="AX115" s="14" t="s">
        <v>76</v>
      </c>
      <c r="AY115" s="253" t="s">
        <v>147</v>
      </c>
    </row>
    <row r="116" s="14" customFormat="1">
      <c r="A116" s="14"/>
      <c r="B116" s="243"/>
      <c r="C116" s="244"/>
      <c r="D116" s="226" t="s">
        <v>161</v>
      </c>
      <c r="E116" s="245" t="s">
        <v>20</v>
      </c>
      <c r="F116" s="246" t="s">
        <v>539</v>
      </c>
      <c r="G116" s="244"/>
      <c r="H116" s="247">
        <v>-86.099999999999994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161</v>
      </c>
      <c r="AU116" s="253" t="s">
        <v>84</v>
      </c>
      <c r="AV116" s="14" t="s">
        <v>84</v>
      </c>
      <c r="AW116" s="14" t="s">
        <v>37</v>
      </c>
      <c r="AX116" s="14" t="s">
        <v>76</v>
      </c>
      <c r="AY116" s="253" t="s">
        <v>147</v>
      </c>
    </row>
    <row r="117" s="2" customFormat="1" ht="16.5" customHeight="1">
      <c r="A117" s="39"/>
      <c r="B117" s="40"/>
      <c r="C117" s="213" t="s">
        <v>187</v>
      </c>
      <c r="D117" s="213" t="s">
        <v>150</v>
      </c>
      <c r="E117" s="214" t="s">
        <v>540</v>
      </c>
      <c r="F117" s="215" t="s">
        <v>541</v>
      </c>
      <c r="G117" s="216" t="s">
        <v>153</v>
      </c>
      <c r="H117" s="217">
        <v>86.099999999999994</v>
      </c>
      <c r="I117" s="218"/>
      <c r="J117" s="219">
        <f>ROUND(I117*H117,2)</f>
        <v>0</v>
      </c>
      <c r="K117" s="215" t="s">
        <v>154</v>
      </c>
      <c r="L117" s="45"/>
      <c r="M117" s="220" t="s">
        <v>20</v>
      </c>
      <c r="N117" s="221" t="s">
        <v>47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155</v>
      </c>
      <c r="AT117" s="224" t="s">
        <v>150</v>
      </c>
      <c r="AU117" s="224" t="s">
        <v>84</v>
      </c>
      <c r="AY117" s="18" t="s">
        <v>147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22</v>
      </c>
      <c r="BK117" s="225">
        <f>ROUND(I117*H117,2)</f>
        <v>0</v>
      </c>
      <c r="BL117" s="18" t="s">
        <v>155</v>
      </c>
      <c r="BM117" s="224" t="s">
        <v>542</v>
      </c>
    </row>
    <row r="118" s="2" customFormat="1">
      <c r="A118" s="39"/>
      <c r="B118" s="40"/>
      <c r="C118" s="41"/>
      <c r="D118" s="226" t="s">
        <v>157</v>
      </c>
      <c r="E118" s="41"/>
      <c r="F118" s="227" t="s">
        <v>543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157</v>
      </c>
      <c r="AU118" s="18" t="s">
        <v>84</v>
      </c>
    </row>
    <row r="119" s="2" customFormat="1">
      <c r="A119" s="39"/>
      <c r="B119" s="40"/>
      <c r="C119" s="41"/>
      <c r="D119" s="231" t="s">
        <v>159</v>
      </c>
      <c r="E119" s="41"/>
      <c r="F119" s="232" t="s">
        <v>544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159</v>
      </c>
      <c r="AU119" s="18" t="s">
        <v>84</v>
      </c>
    </row>
    <row r="120" s="13" customFormat="1">
      <c r="A120" s="13"/>
      <c r="B120" s="233"/>
      <c r="C120" s="234"/>
      <c r="D120" s="226" t="s">
        <v>161</v>
      </c>
      <c r="E120" s="235" t="s">
        <v>20</v>
      </c>
      <c r="F120" s="236" t="s">
        <v>535</v>
      </c>
      <c r="G120" s="234"/>
      <c r="H120" s="235" t="s">
        <v>20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161</v>
      </c>
      <c r="AU120" s="242" t="s">
        <v>84</v>
      </c>
      <c r="AV120" s="13" t="s">
        <v>22</v>
      </c>
      <c r="AW120" s="13" t="s">
        <v>37</v>
      </c>
      <c r="AX120" s="13" t="s">
        <v>76</v>
      </c>
      <c r="AY120" s="242" t="s">
        <v>147</v>
      </c>
    </row>
    <row r="121" s="14" customFormat="1">
      <c r="A121" s="14"/>
      <c r="B121" s="243"/>
      <c r="C121" s="244"/>
      <c r="D121" s="226" t="s">
        <v>161</v>
      </c>
      <c r="E121" s="245" t="s">
        <v>20</v>
      </c>
      <c r="F121" s="246" t="s">
        <v>534</v>
      </c>
      <c r="G121" s="244"/>
      <c r="H121" s="247">
        <v>86.099999999999994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161</v>
      </c>
      <c r="AU121" s="253" t="s">
        <v>84</v>
      </c>
      <c r="AV121" s="14" t="s">
        <v>84</v>
      </c>
      <c r="AW121" s="14" t="s">
        <v>37</v>
      </c>
      <c r="AX121" s="14" t="s">
        <v>76</v>
      </c>
      <c r="AY121" s="253" t="s">
        <v>147</v>
      </c>
    </row>
    <row r="122" s="2" customFormat="1" ht="16.5" customHeight="1">
      <c r="A122" s="39"/>
      <c r="B122" s="40"/>
      <c r="C122" s="213" t="s">
        <v>234</v>
      </c>
      <c r="D122" s="213" t="s">
        <v>150</v>
      </c>
      <c r="E122" s="214" t="s">
        <v>545</v>
      </c>
      <c r="F122" s="215" t="s">
        <v>546</v>
      </c>
      <c r="G122" s="216" t="s">
        <v>153</v>
      </c>
      <c r="H122" s="217">
        <v>9.3000000000000007</v>
      </c>
      <c r="I122" s="218"/>
      <c r="J122" s="219">
        <f>ROUND(I122*H122,2)</f>
        <v>0</v>
      </c>
      <c r="K122" s="215" t="s">
        <v>154</v>
      </c>
      <c r="L122" s="45"/>
      <c r="M122" s="220" t="s">
        <v>20</v>
      </c>
      <c r="N122" s="221" t="s">
        <v>47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155</v>
      </c>
      <c r="AT122" s="224" t="s">
        <v>150</v>
      </c>
      <c r="AU122" s="224" t="s">
        <v>84</v>
      </c>
      <c r="AY122" s="18" t="s">
        <v>147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22</v>
      </c>
      <c r="BK122" s="225">
        <f>ROUND(I122*H122,2)</f>
        <v>0</v>
      </c>
      <c r="BL122" s="18" t="s">
        <v>155</v>
      </c>
      <c r="BM122" s="224" t="s">
        <v>547</v>
      </c>
    </row>
    <row r="123" s="2" customFormat="1">
      <c r="A123" s="39"/>
      <c r="B123" s="40"/>
      <c r="C123" s="41"/>
      <c r="D123" s="226" t="s">
        <v>157</v>
      </c>
      <c r="E123" s="41"/>
      <c r="F123" s="227" t="s">
        <v>548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157</v>
      </c>
      <c r="AU123" s="18" t="s">
        <v>84</v>
      </c>
    </row>
    <row r="124" s="2" customFormat="1">
      <c r="A124" s="39"/>
      <c r="B124" s="40"/>
      <c r="C124" s="41"/>
      <c r="D124" s="231" t="s">
        <v>159</v>
      </c>
      <c r="E124" s="41"/>
      <c r="F124" s="232" t="s">
        <v>549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159</v>
      </c>
      <c r="AU124" s="18" t="s">
        <v>84</v>
      </c>
    </row>
    <row r="125" s="13" customFormat="1">
      <c r="A125" s="13"/>
      <c r="B125" s="233"/>
      <c r="C125" s="234"/>
      <c r="D125" s="226" t="s">
        <v>161</v>
      </c>
      <c r="E125" s="235" t="s">
        <v>20</v>
      </c>
      <c r="F125" s="236" t="s">
        <v>205</v>
      </c>
      <c r="G125" s="234"/>
      <c r="H125" s="235" t="s">
        <v>20</v>
      </c>
      <c r="I125" s="237"/>
      <c r="J125" s="234"/>
      <c r="K125" s="234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161</v>
      </c>
      <c r="AU125" s="242" t="s">
        <v>84</v>
      </c>
      <c r="AV125" s="13" t="s">
        <v>22</v>
      </c>
      <c r="AW125" s="13" t="s">
        <v>37</v>
      </c>
      <c r="AX125" s="13" t="s">
        <v>76</v>
      </c>
      <c r="AY125" s="242" t="s">
        <v>147</v>
      </c>
    </row>
    <row r="126" s="14" customFormat="1">
      <c r="A126" s="14"/>
      <c r="B126" s="243"/>
      <c r="C126" s="244"/>
      <c r="D126" s="226" t="s">
        <v>161</v>
      </c>
      <c r="E126" s="245" t="s">
        <v>20</v>
      </c>
      <c r="F126" s="246" t="s">
        <v>550</v>
      </c>
      <c r="G126" s="244"/>
      <c r="H126" s="247">
        <v>9.3000000000000007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161</v>
      </c>
      <c r="AU126" s="253" t="s">
        <v>84</v>
      </c>
      <c r="AV126" s="14" t="s">
        <v>84</v>
      </c>
      <c r="AW126" s="14" t="s">
        <v>37</v>
      </c>
      <c r="AX126" s="14" t="s">
        <v>76</v>
      </c>
      <c r="AY126" s="253" t="s">
        <v>147</v>
      </c>
    </row>
    <row r="127" s="2" customFormat="1" ht="16.5" customHeight="1">
      <c r="A127" s="39"/>
      <c r="B127" s="40"/>
      <c r="C127" s="213" t="s">
        <v>241</v>
      </c>
      <c r="D127" s="213" t="s">
        <v>150</v>
      </c>
      <c r="E127" s="214" t="s">
        <v>551</v>
      </c>
      <c r="F127" s="215" t="s">
        <v>552</v>
      </c>
      <c r="G127" s="216" t="s">
        <v>153</v>
      </c>
      <c r="H127" s="217">
        <v>70.239999999999995</v>
      </c>
      <c r="I127" s="218"/>
      <c r="J127" s="219">
        <f>ROUND(I127*H127,2)</f>
        <v>0</v>
      </c>
      <c r="K127" s="215" t="s">
        <v>154</v>
      </c>
      <c r="L127" s="45"/>
      <c r="M127" s="220" t="s">
        <v>20</v>
      </c>
      <c r="N127" s="221" t="s">
        <v>47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155</v>
      </c>
      <c r="AT127" s="224" t="s">
        <v>150</v>
      </c>
      <c r="AU127" s="224" t="s">
        <v>84</v>
      </c>
      <c r="AY127" s="18" t="s">
        <v>147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22</v>
      </c>
      <c r="BK127" s="225">
        <f>ROUND(I127*H127,2)</f>
        <v>0</v>
      </c>
      <c r="BL127" s="18" t="s">
        <v>155</v>
      </c>
      <c r="BM127" s="224" t="s">
        <v>553</v>
      </c>
    </row>
    <row r="128" s="2" customFormat="1">
      <c r="A128" s="39"/>
      <c r="B128" s="40"/>
      <c r="C128" s="41"/>
      <c r="D128" s="226" t="s">
        <v>157</v>
      </c>
      <c r="E128" s="41"/>
      <c r="F128" s="227" t="s">
        <v>554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157</v>
      </c>
      <c r="AU128" s="18" t="s">
        <v>84</v>
      </c>
    </row>
    <row r="129" s="2" customFormat="1">
      <c r="A129" s="39"/>
      <c r="B129" s="40"/>
      <c r="C129" s="41"/>
      <c r="D129" s="231" t="s">
        <v>159</v>
      </c>
      <c r="E129" s="41"/>
      <c r="F129" s="232" t="s">
        <v>555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159</v>
      </c>
      <c r="AU129" s="18" t="s">
        <v>84</v>
      </c>
    </row>
    <row r="130" s="13" customFormat="1">
      <c r="A130" s="13"/>
      <c r="B130" s="233"/>
      <c r="C130" s="234"/>
      <c r="D130" s="226" t="s">
        <v>161</v>
      </c>
      <c r="E130" s="235" t="s">
        <v>20</v>
      </c>
      <c r="F130" s="236" t="s">
        <v>556</v>
      </c>
      <c r="G130" s="234"/>
      <c r="H130" s="235" t="s">
        <v>20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161</v>
      </c>
      <c r="AU130" s="242" t="s">
        <v>84</v>
      </c>
      <c r="AV130" s="13" t="s">
        <v>22</v>
      </c>
      <c r="AW130" s="13" t="s">
        <v>37</v>
      </c>
      <c r="AX130" s="13" t="s">
        <v>76</v>
      </c>
      <c r="AY130" s="242" t="s">
        <v>147</v>
      </c>
    </row>
    <row r="131" s="13" customFormat="1">
      <c r="A131" s="13"/>
      <c r="B131" s="233"/>
      <c r="C131" s="234"/>
      <c r="D131" s="226" t="s">
        <v>161</v>
      </c>
      <c r="E131" s="235" t="s">
        <v>20</v>
      </c>
      <c r="F131" s="236" t="s">
        <v>557</v>
      </c>
      <c r="G131" s="234"/>
      <c r="H131" s="235" t="s">
        <v>20</v>
      </c>
      <c r="I131" s="237"/>
      <c r="J131" s="234"/>
      <c r="K131" s="234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161</v>
      </c>
      <c r="AU131" s="242" t="s">
        <v>84</v>
      </c>
      <c r="AV131" s="13" t="s">
        <v>22</v>
      </c>
      <c r="AW131" s="13" t="s">
        <v>37</v>
      </c>
      <c r="AX131" s="13" t="s">
        <v>76</v>
      </c>
      <c r="AY131" s="242" t="s">
        <v>147</v>
      </c>
    </row>
    <row r="132" s="14" customFormat="1">
      <c r="A132" s="14"/>
      <c r="B132" s="243"/>
      <c r="C132" s="244"/>
      <c r="D132" s="226" t="s">
        <v>161</v>
      </c>
      <c r="E132" s="245" t="s">
        <v>20</v>
      </c>
      <c r="F132" s="246" t="s">
        <v>558</v>
      </c>
      <c r="G132" s="244"/>
      <c r="H132" s="247">
        <v>70.239999999999995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161</v>
      </c>
      <c r="AU132" s="253" t="s">
        <v>84</v>
      </c>
      <c r="AV132" s="14" t="s">
        <v>84</v>
      </c>
      <c r="AW132" s="14" t="s">
        <v>37</v>
      </c>
      <c r="AX132" s="14" t="s">
        <v>76</v>
      </c>
      <c r="AY132" s="253" t="s">
        <v>147</v>
      </c>
    </row>
    <row r="133" s="2" customFormat="1" ht="21.75" customHeight="1">
      <c r="A133" s="39"/>
      <c r="B133" s="40"/>
      <c r="C133" s="263" t="s">
        <v>248</v>
      </c>
      <c r="D133" s="263" t="s">
        <v>559</v>
      </c>
      <c r="E133" s="264" t="s">
        <v>560</v>
      </c>
      <c r="F133" s="265" t="s">
        <v>561</v>
      </c>
      <c r="G133" s="266" t="s">
        <v>176</v>
      </c>
      <c r="H133" s="267">
        <v>140.47999999999999</v>
      </c>
      <c r="I133" s="268"/>
      <c r="J133" s="269">
        <f>ROUND(I133*H133,2)</f>
        <v>0</v>
      </c>
      <c r="K133" s="265" t="s">
        <v>20</v>
      </c>
      <c r="L133" s="270"/>
      <c r="M133" s="271" t="s">
        <v>20</v>
      </c>
      <c r="N133" s="272" t="s">
        <v>47</v>
      </c>
      <c r="O133" s="85"/>
      <c r="P133" s="222">
        <f>O133*H133</f>
        <v>0</v>
      </c>
      <c r="Q133" s="222">
        <v>1</v>
      </c>
      <c r="R133" s="222">
        <f>Q133*H133</f>
        <v>140.47999999999999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248</v>
      </c>
      <c r="AT133" s="224" t="s">
        <v>559</v>
      </c>
      <c r="AU133" s="224" t="s">
        <v>84</v>
      </c>
      <c r="AY133" s="18" t="s">
        <v>147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22</v>
      </c>
      <c r="BK133" s="225">
        <f>ROUND(I133*H133,2)</f>
        <v>0</v>
      </c>
      <c r="BL133" s="18" t="s">
        <v>155</v>
      </c>
      <c r="BM133" s="224" t="s">
        <v>562</v>
      </c>
    </row>
    <row r="134" s="2" customFormat="1">
      <c r="A134" s="39"/>
      <c r="B134" s="40"/>
      <c r="C134" s="41"/>
      <c r="D134" s="226" t="s">
        <v>157</v>
      </c>
      <c r="E134" s="41"/>
      <c r="F134" s="227" t="s">
        <v>561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157</v>
      </c>
      <c r="AU134" s="18" t="s">
        <v>84</v>
      </c>
    </row>
    <row r="135" s="14" customFormat="1">
      <c r="A135" s="14"/>
      <c r="B135" s="243"/>
      <c r="C135" s="244"/>
      <c r="D135" s="226" t="s">
        <v>161</v>
      </c>
      <c r="E135" s="244"/>
      <c r="F135" s="246" t="s">
        <v>563</v>
      </c>
      <c r="G135" s="244"/>
      <c r="H135" s="247">
        <v>140.47999999999999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161</v>
      </c>
      <c r="AU135" s="253" t="s">
        <v>84</v>
      </c>
      <c r="AV135" s="14" t="s">
        <v>84</v>
      </c>
      <c r="AW135" s="14" t="s">
        <v>4</v>
      </c>
      <c r="AX135" s="14" t="s">
        <v>22</v>
      </c>
      <c r="AY135" s="253" t="s">
        <v>147</v>
      </c>
    </row>
    <row r="136" s="2" customFormat="1" ht="16.5" customHeight="1">
      <c r="A136" s="39"/>
      <c r="B136" s="40"/>
      <c r="C136" s="213" t="s">
        <v>148</v>
      </c>
      <c r="D136" s="213" t="s">
        <v>150</v>
      </c>
      <c r="E136" s="214" t="s">
        <v>282</v>
      </c>
      <c r="F136" s="215" t="s">
        <v>283</v>
      </c>
      <c r="G136" s="216" t="s">
        <v>176</v>
      </c>
      <c r="H136" s="217">
        <v>1277.8199999999999</v>
      </c>
      <c r="I136" s="218"/>
      <c r="J136" s="219">
        <f>ROUND(I136*H136,2)</f>
        <v>0</v>
      </c>
      <c r="K136" s="215" t="s">
        <v>154</v>
      </c>
      <c r="L136" s="45"/>
      <c r="M136" s="220" t="s">
        <v>20</v>
      </c>
      <c r="N136" s="221" t="s">
        <v>47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155</v>
      </c>
      <c r="AT136" s="224" t="s">
        <v>150</v>
      </c>
      <c r="AU136" s="224" t="s">
        <v>84</v>
      </c>
      <c r="AY136" s="18" t="s">
        <v>147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22</v>
      </c>
      <c r="BK136" s="225">
        <f>ROUND(I136*H136,2)</f>
        <v>0</v>
      </c>
      <c r="BL136" s="18" t="s">
        <v>155</v>
      </c>
      <c r="BM136" s="224" t="s">
        <v>564</v>
      </c>
    </row>
    <row r="137" s="2" customFormat="1">
      <c r="A137" s="39"/>
      <c r="B137" s="40"/>
      <c r="C137" s="41"/>
      <c r="D137" s="226" t="s">
        <v>157</v>
      </c>
      <c r="E137" s="41"/>
      <c r="F137" s="227" t="s">
        <v>285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2" customFormat="1">
      <c r="A138" s="39"/>
      <c r="B138" s="40"/>
      <c r="C138" s="41"/>
      <c r="D138" s="231" t="s">
        <v>159</v>
      </c>
      <c r="E138" s="41"/>
      <c r="F138" s="232" t="s">
        <v>286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159</v>
      </c>
      <c r="AU138" s="18" t="s">
        <v>84</v>
      </c>
    </row>
    <row r="139" s="14" customFormat="1">
      <c r="A139" s="14"/>
      <c r="B139" s="243"/>
      <c r="C139" s="244"/>
      <c r="D139" s="226" t="s">
        <v>161</v>
      </c>
      <c r="E139" s="245" t="s">
        <v>20</v>
      </c>
      <c r="F139" s="246" t="s">
        <v>538</v>
      </c>
      <c r="G139" s="244"/>
      <c r="H139" s="247">
        <v>796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161</v>
      </c>
      <c r="AU139" s="253" t="s">
        <v>84</v>
      </c>
      <c r="AV139" s="14" t="s">
        <v>84</v>
      </c>
      <c r="AW139" s="14" t="s">
        <v>37</v>
      </c>
      <c r="AX139" s="14" t="s">
        <v>76</v>
      </c>
      <c r="AY139" s="253" t="s">
        <v>147</v>
      </c>
    </row>
    <row r="140" s="14" customFormat="1">
      <c r="A140" s="14"/>
      <c r="B140" s="243"/>
      <c r="C140" s="244"/>
      <c r="D140" s="226" t="s">
        <v>161</v>
      </c>
      <c r="E140" s="245" t="s">
        <v>20</v>
      </c>
      <c r="F140" s="246" t="s">
        <v>539</v>
      </c>
      <c r="G140" s="244"/>
      <c r="H140" s="247">
        <v>-86.099999999999994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161</v>
      </c>
      <c r="AU140" s="253" t="s">
        <v>84</v>
      </c>
      <c r="AV140" s="14" t="s">
        <v>84</v>
      </c>
      <c r="AW140" s="14" t="s">
        <v>37</v>
      </c>
      <c r="AX140" s="14" t="s">
        <v>76</v>
      </c>
      <c r="AY140" s="253" t="s">
        <v>147</v>
      </c>
    </row>
    <row r="141" s="14" customFormat="1">
      <c r="A141" s="14"/>
      <c r="B141" s="243"/>
      <c r="C141" s="244"/>
      <c r="D141" s="226" t="s">
        <v>161</v>
      </c>
      <c r="E141" s="244"/>
      <c r="F141" s="246" t="s">
        <v>565</v>
      </c>
      <c r="G141" s="244"/>
      <c r="H141" s="247">
        <v>1277.8199999999999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161</v>
      </c>
      <c r="AU141" s="253" t="s">
        <v>84</v>
      </c>
      <c r="AV141" s="14" t="s">
        <v>84</v>
      </c>
      <c r="AW141" s="14" t="s">
        <v>4</v>
      </c>
      <c r="AX141" s="14" t="s">
        <v>22</v>
      </c>
      <c r="AY141" s="253" t="s">
        <v>147</v>
      </c>
    </row>
    <row r="142" s="2" customFormat="1" ht="16.5" customHeight="1">
      <c r="A142" s="39"/>
      <c r="B142" s="40"/>
      <c r="C142" s="213" t="s">
        <v>27</v>
      </c>
      <c r="D142" s="213" t="s">
        <v>150</v>
      </c>
      <c r="E142" s="214" t="s">
        <v>566</v>
      </c>
      <c r="F142" s="215" t="s">
        <v>567</v>
      </c>
      <c r="G142" s="216" t="s">
        <v>153</v>
      </c>
      <c r="H142" s="217">
        <v>76.799999999999997</v>
      </c>
      <c r="I142" s="218"/>
      <c r="J142" s="219">
        <f>ROUND(I142*H142,2)</f>
        <v>0</v>
      </c>
      <c r="K142" s="215" t="s">
        <v>154</v>
      </c>
      <c r="L142" s="45"/>
      <c r="M142" s="220" t="s">
        <v>20</v>
      </c>
      <c r="N142" s="221" t="s">
        <v>47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155</v>
      </c>
      <c r="AT142" s="224" t="s">
        <v>150</v>
      </c>
      <c r="AU142" s="224" t="s">
        <v>84</v>
      </c>
      <c r="AY142" s="18" t="s">
        <v>147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22</v>
      </c>
      <c r="BK142" s="225">
        <f>ROUND(I142*H142,2)</f>
        <v>0</v>
      </c>
      <c r="BL142" s="18" t="s">
        <v>155</v>
      </c>
      <c r="BM142" s="224" t="s">
        <v>568</v>
      </c>
    </row>
    <row r="143" s="2" customFormat="1">
      <c r="A143" s="39"/>
      <c r="B143" s="40"/>
      <c r="C143" s="41"/>
      <c r="D143" s="226" t="s">
        <v>157</v>
      </c>
      <c r="E143" s="41"/>
      <c r="F143" s="227" t="s">
        <v>569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157</v>
      </c>
      <c r="AU143" s="18" t="s">
        <v>84</v>
      </c>
    </row>
    <row r="144" s="2" customFormat="1">
      <c r="A144" s="39"/>
      <c r="B144" s="40"/>
      <c r="C144" s="41"/>
      <c r="D144" s="231" t="s">
        <v>159</v>
      </c>
      <c r="E144" s="41"/>
      <c r="F144" s="232" t="s">
        <v>570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159</v>
      </c>
      <c r="AU144" s="18" t="s">
        <v>84</v>
      </c>
    </row>
    <row r="145" s="13" customFormat="1">
      <c r="A145" s="13"/>
      <c r="B145" s="233"/>
      <c r="C145" s="234"/>
      <c r="D145" s="226" t="s">
        <v>161</v>
      </c>
      <c r="E145" s="235" t="s">
        <v>20</v>
      </c>
      <c r="F145" s="236" t="s">
        <v>556</v>
      </c>
      <c r="G145" s="234"/>
      <c r="H145" s="235" t="s">
        <v>20</v>
      </c>
      <c r="I145" s="237"/>
      <c r="J145" s="234"/>
      <c r="K145" s="234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161</v>
      </c>
      <c r="AU145" s="242" t="s">
        <v>84</v>
      </c>
      <c r="AV145" s="13" t="s">
        <v>22</v>
      </c>
      <c r="AW145" s="13" t="s">
        <v>37</v>
      </c>
      <c r="AX145" s="13" t="s">
        <v>76</v>
      </c>
      <c r="AY145" s="242" t="s">
        <v>147</v>
      </c>
    </row>
    <row r="146" s="13" customFormat="1">
      <c r="A146" s="13"/>
      <c r="B146" s="233"/>
      <c r="C146" s="234"/>
      <c r="D146" s="226" t="s">
        <v>161</v>
      </c>
      <c r="E146" s="235" t="s">
        <v>20</v>
      </c>
      <c r="F146" s="236" t="s">
        <v>571</v>
      </c>
      <c r="G146" s="234"/>
      <c r="H146" s="235" t="s">
        <v>20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161</v>
      </c>
      <c r="AU146" s="242" t="s">
        <v>84</v>
      </c>
      <c r="AV146" s="13" t="s">
        <v>22</v>
      </c>
      <c r="AW146" s="13" t="s">
        <v>37</v>
      </c>
      <c r="AX146" s="13" t="s">
        <v>76</v>
      </c>
      <c r="AY146" s="242" t="s">
        <v>147</v>
      </c>
    </row>
    <row r="147" s="14" customFormat="1">
      <c r="A147" s="14"/>
      <c r="B147" s="243"/>
      <c r="C147" s="244"/>
      <c r="D147" s="226" t="s">
        <v>161</v>
      </c>
      <c r="E147" s="245" t="s">
        <v>20</v>
      </c>
      <c r="F147" s="246" t="s">
        <v>572</v>
      </c>
      <c r="G147" s="244"/>
      <c r="H147" s="247">
        <v>39.600000000000001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161</v>
      </c>
      <c r="AU147" s="253" t="s">
        <v>84</v>
      </c>
      <c r="AV147" s="14" t="s">
        <v>84</v>
      </c>
      <c r="AW147" s="14" t="s">
        <v>37</v>
      </c>
      <c r="AX147" s="14" t="s">
        <v>76</v>
      </c>
      <c r="AY147" s="253" t="s">
        <v>147</v>
      </c>
    </row>
    <row r="148" s="14" customFormat="1">
      <c r="A148" s="14"/>
      <c r="B148" s="243"/>
      <c r="C148" s="244"/>
      <c r="D148" s="226" t="s">
        <v>161</v>
      </c>
      <c r="E148" s="245" t="s">
        <v>20</v>
      </c>
      <c r="F148" s="246" t="s">
        <v>573</v>
      </c>
      <c r="G148" s="244"/>
      <c r="H148" s="247">
        <v>23.199999999999999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161</v>
      </c>
      <c r="AU148" s="253" t="s">
        <v>84</v>
      </c>
      <c r="AV148" s="14" t="s">
        <v>84</v>
      </c>
      <c r="AW148" s="14" t="s">
        <v>37</v>
      </c>
      <c r="AX148" s="14" t="s">
        <v>76</v>
      </c>
      <c r="AY148" s="253" t="s">
        <v>147</v>
      </c>
    </row>
    <row r="149" s="14" customFormat="1">
      <c r="A149" s="14"/>
      <c r="B149" s="243"/>
      <c r="C149" s="244"/>
      <c r="D149" s="226" t="s">
        <v>161</v>
      </c>
      <c r="E149" s="245" t="s">
        <v>20</v>
      </c>
      <c r="F149" s="246" t="s">
        <v>574</v>
      </c>
      <c r="G149" s="244"/>
      <c r="H149" s="247">
        <v>14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161</v>
      </c>
      <c r="AU149" s="253" t="s">
        <v>84</v>
      </c>
      <c r="AV149" s="14" t="s">
        <v>84</v>
      </c>
      <c r="AW149" s="14" t="s">
        <v>37</v>
      </c>
      <c r="AX149" s="14" t="s">
        <v>76</v>
      </c>
      <c r="AY149" s="253" t="s">
        <v>147</v>
      </c>
    </row>
    <row r="150" s="2" customFormat="1" ht="16.5" customHeight="1">
      <c r="A150" s="39"/>
      <c r="B150" s="40"/>
      <c r="C150" s="213" t="s">
        <v>268</v>
      </c>
      <c r="D150" s="213" t="s">
        <v>150</v>
      </c>
      <c r="E150" s="214" t="s">
        <v>575</v>
      </c>
      <c r="F150" s="215" t="s">
        <v>576</v>
      </c>
      <c r="G150" s="216" t="s">
        <v>201</v>
      </c>
      <c r="H150" s="217">
        <v>5135.3000000000002</v>
      </c>
      <c r="I150" s="218"/>
      <c r="J150" s="219">
        <f>ROUND(I150*H150,2)</f>
        <v>0</v>
      </c>
      <c r="K150" s="215" t="s">
        <v>154</v>
      </c>
      <c r="L150" s="45"/>
      <c r="M150" s="220" t="s">
        <v>20</v>
      </c>
      <c r="N150" s="221" t="s">
        <v>47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155</v>
      </c>
      <c r="AT150" s="224" t="s">
        <v>150</v>
      </c>
      <c r="AU150" s="224" t="s">
        <v>84</v>
      </c>
      <c r="AY150" s="18" t="s">
        <v>147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22</v>
      </c>
      <c r="BK150" s="225">
        <f>ROUND(I150*H150,2)</f>
        <v>0</v>
      </c>
      <c r="BL150" s="18" t="s">
        <v>155</v>
      </c>
      <c r="BM150" s="224" t="s">
        <v>577</v>
      </c>
    </row>
    <row r="151" s="2" customFormat="1">
      <c r="A151" s="39"/>
      <c r="B151" s="40"/>
      <c r="C151" s="41"/>
      <c r="D151" s="226" t="s">
        <v>157</v>
      </c>
      <c r="E151" s="41"/>
      <c r="F151" s="227" t="s">
        <v>578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84</v>
      </c>
    </row>
    <row r="152" s="2" customFormat="1">
      <c r="A152" s="39"/>
      <c r="B152" s="40"/>
      <c r="C152" s="41"/>
      <c r="D152" s="231" t="s">
        <v>159</v>
      </c>
      <c r="E152" s="41"/>
      <c r="F152" s="232" t="s">
        <v>579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159</v>
      </c>
      <c r="AU152" s="18" t="s">
        <v>84</v>
      </c>
    </row>
    <row r="153" s="13" customFormat="1">
      <c r="A153" s="13"/>
      <c r="B153" s="233"/>
      <c r="C153" s="234"/>
      <c r="D153" s="226" t="s">
        <v>161</v>
      </c>
      <c r="E153" s="235" t="s">
        <v>20</v>
      </c>
      <c r="F153" s="236" t="s">
        <v>205</v>
      </c>
      <c r="G153" s="234"/>
      <c r="H153" s="235" t="s">
        <v>20</v>
      </c>
      <c r="I153" s="237"/>
      <c r="J153" s="234"/>
      <c r="K153" s="234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161</v>
      </c>
      <c r="AU153" s="242" t="s">
        <v>84</v>
      </c>
      <c r="AV153" s="13" t="s">
        <v>22</v>
      </c>
      <c r="AW153" s="13" t="s">
        <v>37</v>
      </c>
      <c r="AX153" s="13" t="s">
        <v>76</v>
      </c>
      <c r="AY153" s="242" t="s">
        <v>147</v>
      </c>
    </row>
    <row r="154" s="14" customFormat="1">
      <c r="A154" s="14"/>
      <c r="B154" s="243"/>
      <c r="C154" s="244"/>
      <c r="D154" s="226" t="s">
        <v>161</v>
      </c>
      <c r="E154" s="245" t="s">
        <v>20</v>
      </c>
      <c r="F154" s="246" t="s">
        <v>580</v>
      </c>
      <c r="G154" s="244"/>
      <c r="H154" s="247">
        <v>5135.3000000000002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161</v>
      </c>
      <c r="AU154" s="253" t="s">
        <v>84</v>
      </c>
      <c r="AV154" s="14" t="s">
        <v>84</v>
      </c>
      <c r="AW154" s="14" t="s">
        <v>37</v>
      </c>
      <c r="AX154" s="14" t="s">
        <v>76</v>
      </c>
      <c r="AY154" s="253" t="s">
        <v>147</v>
      </c>
    </row>
    <row r="155" s="2" customFormat="1" ht="21.75" customHeight="1">
      <c r="A155" s="39"/>
      <c r="B155" s="40"/>
      <c r="C155" s="213" t="s">
        <v>8</v>
      </c>
      <c r="D155" s="213" t="s">
        <v>150</v>
      </c>
      <c r="E155" s="214" t="s">
        <v>581</v>
      </c>
      <c r="F155" s="215" t="s">
        <v>582</v>
      </c>
      <c r="G155" s="216" t="s">
        <v>251</v>
      </c>
      <c r="H155" s="217">
        <v>420</v>
      </c>
      <c r="I155" s="218"/>
      <c r="J155" s="219">
        <f>ROUND(I155*H155,2)</f>
        <v>0</v>
      </c>
      <c r="K155" s="215" t="s">
        <v>154</v>
      </c>
      <c r="L155" s="45"/>
      <c r="M155" s="220" t="s">
        <v>20</v>
      </c>
      <c r="N155" s="221" t="s">
        <v>47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155</v>
      </c>
      <c r="AT155" s="224" t="s">
        <v>150</v>
      </c>
      <c r="AU155" s="224" t="s">
        <v>84</v>
      </c>
      <c r="AY155" s="18" t="s">
        <v>147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22</v>
      </c>
      <c r="BK155" s="225">
        <f>ROUND(I155*H155,2)</f>
        <v>0</v>
      </c>
      <c r="BL155" s="18" t="s">
        <v>155</v>
      </c>
      <c r="BM155" s="224" t="s">
        <v>583</v>
      </c>
    </row>
    <row r="156" s="2" customFormat="1">
      <c r="A156" s="39"/>
      <c r="B156" s="40"/>
      <c r="C156" s="41"/>
      <c r="D156" s="226" t="s">
        <v>157</v>
      </c>
      <c r="E156" s="41"/>
      <c r="F156" s="227" t="s">
        <v>584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157</v>
      </c>
      <c r="AU156" s="18" t="s">
        <v>84</v>
      </c>
    </row>
    <row r="157" s="2" customFormat="1">
      <c r="A157" s="39"/>
      <c r="B157" s="40"/>
      <c r="C157" s="41"/>
      <c r="D157" s="231" t="s">
        <v>159</v>
      </c>
      <c r="E157" s="41"/>
      <c r="F157" s="232" t="s">
        <v>585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159</v>
      </c>
      <c r="AU157" s="18" t="s">
        <v>84</v>
      </c>
    </row>
    <row r="158" s="13" customFormat="1">
      <c r="A158" s="13"/>
      <c r="B158" s="233"/>
      <c r="C158" s="234"/>
      <c r="D158" s="226" t="s">
        <v>161</v>
      </c>
      <c r="E158" s="235" t="s">
        <v>20</v>
      </c>
      <c r="F158" s="236" t="s">
        <v>304</v>
      </c>
      <c r="G158" s="234"/>
      <c r="H158" s="235" t="s">
        <v>20</v>
      </c>
      <c r="I158" s="237"/>
      <c r="J158" s="234"/>
      <c r="K158" s="234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161</v>
      </c>
      <c r="AU158" s="242" t="s">
        <v>84</v>
      </c>
      <c r="AV158" s="13" t="s">
        <v>22</v>
      </c>
      <c r="AW158" s="13" t="s">
        <v>37</v>
      </c>
      <c r="AX158" s="13" t="s">
        <v>76</v>
      </c>
      <c r="AY158" s="242" t="s">
        <v>147</v>
      </c>
    </row>
    <row r="159" s="14" customFormat="1">
      <c r="A159" s="14"/>
      <c r="B159" s="243"/>
      <c r="C159" s="244"/>
      <c r="D159" s="226" t="s">
        <v>161</v>
      </c>
      <c r="E159" s="245" t="s">
        <v>20</v>
      </c>
      <c r="F159" s="246" t="s">
        <v>586</v>
      </c>
      <c r="G159" s="244"/>
      <c r="H159" s="247">
        <v>420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161</v>
      </c>
      <c r="AU159" s="253" t="s">
        <v>84</v>
      </c>
      <c r="AV159" s="14" t="s">
        <v>84</v>
      </c>
      <c r="AW159" s="14" t="s">
        <v>37</v>
      </c>
      <c r="AX159" s="14" t="s">
        <v>76</v>
      </c>
      <c r="AY159" s="253" t="s">
        <v>147</v>
      </c>
    </row>
    <row r="160" s="2" customFormat="1" ht="16.5" customHeight="1">
      <c r="A160" s="39"/>
      <c r="B160" s="40"/>
      <c r="C160" s="263" t="s">
        <v>281</v>
      </c>
      <c r="D160" s="263" t="s">
        <v>559</v>
      </c>
      <c r="E160" s="264" t="s">
        <v>587</v>
      </c>
      <c r="F160" s="265" t="s">
        <v>588</v>
      </c>
      <c r="G160" s="266" t="s">
        <v>201</v>
      </c>
      <c r="H160" s="267">
        <v>504</v>
      </c>
      <c r="I160" s="268"/>
      <c r="J160" s="269">
        <f>ROUND(I160*H160,2)</f>
        <v>0</v>
      </c>
      <c r="K160" s="265" t="s">
        <v>154</v>
      </c>
      <c r="L160" s="270"/>
      <c r="M160" s="271" t="s">
        <v>20</v>
      </c>
      <c r="N160" s="272" t="s">
        <v>47</v>
      </c>
      <c r="O160" s="85"/>
      <c r="P160" s="222">
        <f>O160*H160</f>
        <v>0</v>
      </c>
      <c r="Q160" s="222">
        <v>0.00080000000000000004</v>
      </c>
      <c r="R160" s="222">
        <f>Q160*H160</f>
        <v>0.4032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248</v>
      </c>
      <c r="AT160" s="224" t="s">
        <v>559</v>
      </c>
      <c r="AU160" s="224" t="s">
        <v>84</v>
      </c>
      <c r="AY160" s="18" t="s">
        <v>147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22</v>
      </c>
      <c r="BK160" s="225">
        <f>ROUND(I160*H160,2)</f>
        <v>0</v>
      </c>
      <c r="BL160" s="18" t="s">
        <v>155</v>
      </c>
      <c r="BM160" s="224" t="s">
        <v>589</v>
      </c>
    </row>
    <row r="161" s="2" customFormat="1">
      <c r="A161" s="39"/>
      <c r="B161" s="40"/>
      <c r="C161" s="41"/>
      <c r="D161" s="226" t="s">
        <v>157</v>
      </c>
      <c r="E161" s="41"/>
      <c r="F161" s="227" t="s">
        <v>588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157</v>
      </c>
      <c r="AU161" s="18" t="s">
        <v>84</v>
      </c>
    </row>
    <row r="162" s="14" customFormat="1">
      <c r="A162" s="14"/>
      <c r="B162" s="243"/>
      <c r="C162" s="244"/>
      <c r="D162" s="226" t="s">
        <v>161</v>
      </c>
      <c r="E162" s="244"/>
      <c r="F162" s="246" t="s">
        <v>590</v>
      </c>
      <c r="G162" s="244"/>
      <c r="H162" s="247">
        <v>504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161</v>
      </c>
      <c r="AU162" s="253" t="s">
        <v>84</v>
      </c>
      <c r="AV162" s="14" t="s">
        <v>84</v>
      </c>
      <c r="AW162" s="14" t="s">
        <v>4</v>
      </c>
      <c r="AX162" s="14" t="s">
        <v>22</v>
      </c>
      <c r="AY162" s="253" t="s">
        <v>147</v>
      </c>
    </row>
    <row r="163" s="12" customFormat="1" ht="22.8" customHeight="1">
      <c r="A163" s="12"/>
      <c r="B163" s="197"/>
      <c r="C163" s="198"/>
      <c r="D163" s="199" t="s">
        <v>75</v>
      </c>
      <c r="E163" s="211" t="s">
        <v>84</v>
      </c>
      <c r="F163" s="211" t="s">
        <v>591</v>
      </c>
      <c r="G163" s="198"/>
      <c r="H163" s="198"/>
      <c r="I163" s="201"/>
      <c r="J163" s="212">
        <f>BK163</f>
        <v>0</v>
      </c>
      <c r="K163" s="198"/>
      <c r="L163" s="203"/>
      <c r="M163" s="204"/>
      <c r="N163" s="205"/>
      <c r="O163" s="205"/>
      <c r="P163" s="206">
        <f>SUM(P164:P178)</f>
        <v>0</v>
      </c>
      <c r="Q163" s="205"/>
      <c r="R163" s="206">
        <f>SUM(R164:R178)</f>
        <v>135.65099999999998</v>
      </c>
      <c r="S163" s="205"/>
      <c r="T163" s="207">
        <f>SUM(T164:T178)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22</v>
      </c>
      <c r="AT163" s="209" t="s">
        <v>75</v>
      </c>
      <c r="AU163" s="209" t="s">
        <v>22</v>
      </c>
      <c r="AY163" s="208" t="s">
        <v>147</v>
      </c>
      <c r="BK163" s="210">
        <f>SUM(BK164:BK178)</f>
        <v>0</v>
      </c>
    </row>
    <row r="164" s="2" customFormat="1" ht="16.5" customHeight="1">
      <c r="A164" s="39"/>
      <c r="B164" s="40"/>
      <c r="C164" s="213" t="s">
        <v>288</v>
      </c>
      <c r="D164" s="213" t="s">
        <v>150</v>
      </c>
      <c r="E164" s="214" t="s">
        <v>592</v>
      </c>
      <c r="F164" s="215" t="s">
        <v>593</v>
      </c>
      <c r="G164" s="216" t="s">
        <v>153</v>
      </c>
      <c r="H164" s="217">
        <v>102.39</v>
      </c>
      <c r="I164" s="218"/>
      <c r="J164" s="219">
        <f>ROUND(I164*H164,2)</f>
        <v>0</v>
      </c>
      <c r="K164" s="215" t="s">
        <v>154</v>
      </c>
      <c r="L164" s="45"/>
      <c r="M164" s="220" t="s">
        <v>20</v>
      </c>
      <c r="N164" s="221" t="s">
        <v>47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155</v>
      </c>
      <c r="AT164" s="224" t="s">
        <v>150</v>
      </c>
      <c r="AU164" s="224" t="s">
        <v>84</v>
      </c>
      <c r="AY164" s="18" t="s">
        <v>147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22</v>
      </c>
      <c r="BK164" s="225">
        <f>ROUND(I164*H164,2)</f>
        <v>0</v>
      </c>
      <c r="BL164" s="18" t="s">
        <v>155</v>
      </c>
      <c r="BM164" s="224" t="s">
        <v>594</v>
      </c>
    </row>
    <row r="165" s="2" customFormat="1">
      <c r="A165" s="39"/>
      <c r="B165" s="40"/>
      <c r="C165" s="41"/>
      <c r="D165" s="226" t="s">
        <v>157</v>
      </c>
      <c r="E165" s="41"/>
      <c r="F165" s="227" t="s">
        <v>595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157</v>
      </c>
      <c r="AU165" s="18" t="s">
        <v>84</v>
      </c>
    </row>
    <row r="166" s="2" customFormat="1">
      <c r="A166" s="39"/>
      <c r="B166" s="40"/>
      <c r="C166" s="41"/>
      <c r="D166" s="231" t="s">
        <v>159</v>
      </c>
      <c r="E166" s="41"/>
      <c r="F166" s="232" t="s">
        <v>596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159</v>
      </c>
      <c r="AU166" s="18" t="s">
        <v>84</v>
      </c>
    </row>
    <row r="167" s="13" customFormat="1">
      <c r="A167" s="13"/>
      <c r="B167" s="233"/>
      <c r="C167" s="234"/>
      <c r="D167" s="226" t="s">
        <v>161</v>
      </c>
      <c r="E167" s="235" t="s">
        <v>20</v>
      </c>
      <c r="F167" s="236" t="s">
        <v>556</v>
      </c>
      <c r="G167" s="234"/>
      <c r="H167" s="235" t="s">
        <v>20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161</v>
      </c>
      <c r="AU167" s="242" t="s">
        <v>84</v>
      </c>
      <c r="AV167" s="13" t="s">
        <v>22</v>
      </c>
      <c r="AW167" s="13" t="s">
        <v>37</v>
      </c>
      <c r="AX167" s="13" t="s">
        <v>76</v>
      </c>
      <c r="AY167" s="242" t="s">
        <v>147</v>
      </c>
    </row>
    <row r="168" s="13" customFormat="1">
      <c r="A168" s="13"/>
      <c r="B168" s="233"/>
      <c r="C168" s="234"/>
      <c r="D168" s="226" t="s">
        <v>161</v>
      </c>
      <c r="E168" s="235" t="s">
        <v>20</v>
      </c>
      <c r="F168" s="236" t="s">
        <v>597</v>
      </c>
      <c r="G168" s="234"/>
      <c r="H168" s="235" t="s">
        <v>20</v>
      </c>
      <c r="I168" s="237"/>
      <c r="J168" s="234"/>
      <c r="K168" s="234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161</v>
      </c>
      <c r="AU168" s="242" t="s">
        <v>84</v>
      </c>
      <c r="AV168" s="13" t="s">
        <v>22</v>
      </c>
      <c r="AW168" s="13" t="s">
        <v>37</v>
      </c>
      <c r="AX168" s="13" t="s">
        <v>76</v>
      </c>
      <c r="AY168" s="242" t="s">
        <v>147</v>
      </c>
    </row>
    <row r="169" s="13" customFormat="1">
      <c r="A169" s="13"/>
      <c r="B169" s="233"/>
      <c r="C169" s="234"/>
      <c r="D169" s="226" t="s">
        <v>161</v>
      </c>
      <c r="E169" s="235" t="s">
        <v>20</v>
      </c>
      <c r="F169" s="236" t="s">
        <v>598</v>
      </c>
      <c r="G169" s="234"/>
      <c r="H169" s="235" t="s">
        <v>20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161</v>
      </c>
      <c r="AU169" s="242" t="s">
        <v>84</v>
      </c>
      <c r="AV169" s="13" t="s">
        <v>22</v>
      </c>
      <c r="AW169" s="13" t="s">
        <v>37</v>
      </c>
      <c r="AX169" s="13" t="s">
        <v>76</v>
      </c>
      <c r="AY169" s="242" t="s">
        <v>147</v>
      </c>
    </row>
    <row r="170" s="14" customFormat="1">
      <c r="A170" s="14"/>
      <c r="B170" s="243"/>
      <c r="C170" s="244"/>
      <c r="D170" s="226" t="s">
        <v>161</v>
      </c>
      <c r="E170" s="245" t="s">
        <v>20</v>
      </c>
      <c r="F170" s="246" t="s">
        <v>599</v>
      </c>
      <c r="G170" s="244"/>
      <c r="H170" s="247">
        <v>69.299999999999997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161</v>
      </c>
      <c r="AU170" s="253" t="s">
        <v>84</v>
      </c>
      <c r="AV170" s="14" t="s">
        <v>84</v>
      </c>
      <c r="AW170" s="14" t="s">
        <v>37</v>
      </c>
      <c r="AX170" s="14" t="s">
        <v>76</v>
      </c>
      <c r="AY170" s="253" t="s">
        <v>147</v>
      </c>
    </row>
    <row r="171" s="14" customFormat="1">
      <c r="A171" s="14"/>
      <c r="B171" s="243"/>
      <c r="C171" s="244"/>
      <c r="D171" s="226" t="s">
        <v>161</v>
      </c>
      <c r="E171" s="245" t="s">
        <v>20</v>
      </c>
      <c r="F171" s="246" t="s">
        <v>600</v>
      </c>
      <c r="G171" s="244"/>
      <c r="H171" s="247">
        <v>23.640000000000001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161</v>
      </c>
      <c r="AU171" s="253" t="s">
        <v>84</v>
      </c>
      <c r="AV171" s="14" t="s">
        <v>84</v>
      </c>
      <c r="AW171" s="14" t="s">
        <v>37</v>
      </c>
      <c r="AX171" s="14" t="s">
        <v>76</v>
      </c>
      <c r="AY171" s="253" t="s">
        <v>147</v>
      </c>
    </row>
    <row r="172" s="14" customFormat="1">
      <c r="A172" s="14"/>
      <c r="B172" s="243"/>
      <c r="C172" s="244"/>
      <c r="D172" s="226" t="s">
        <v>161</v>
      </c>
      <c r="E172" s="245" t="s">
        <v>20</v>
      </c>
      <c r="F172" s="246" t="s">
        <v>601</v>
      </c>
      <c r="G172" s="244"/>
      <c r="H172" s="247">
        <v>9.4499999999999993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161</v>
      </c>
      <c r="AU172" s="253" t="s">
        <v>84</v>
      </c>
      <c r="AV172" s="14" t="s">
        <v>84</v>
      </c>
      <c r="AW172" s="14" t="s">
        <v>37</v>
      </c>
      <c r="AX172" s="14" t="s">
        <v>76</v>
      </c>
      <c r="AY172" s="253" t="s">
        <v>147</v>
      </c>
    </row>
    <row r="173" s="2" customFormat="1" ht="16.5" customHeight="1">
      <c r="A173" s="39"/>
      <c r="B173" s="40"/>
      <c r="C173" s="213" t="s">
        <v>296</v>
      </c>
      <c r="D173" s="213" t="s">
        <v>150</v>
      </c>
      <c r="E173" s="214" t="s">
        <v>602</v>
      </c>
      <c r="F173" s="215" t="s">
        <v>603</v>
      </c>
      <c r="G173" s="216" t="s">
        <v>153</v>
      </c>
      <c r="H173" s="217">
        <v>70.239999999999995</v>
      </c>
      <c r="I173" s="218"/>
      <c r="J173" s="219">
        <f>ROUND(I173*H173,2)</f>
        <v>0</v>
      </c>
      <c r="K173" s="215" t="s">
        <v>154</v>
      </c>
      <c r="L173" s="45"/>
      <c r="M173" s="220" t="s">
        <v>20</v>
      </c>
      <c r="N173" s="221" t="s">
        <v>47</v>
      </c>
      <c r="O173" s="85"/>
      <c r="P173" s="222">
        <f>O173*H173</f>
        <v>0</v>
      </c>
      <c r="Q173" s="222">
        <v>1.9312499999999999</v>
      </c>
      <c r="R173" s="222">
        <f>Q173*H173</f>
        <v>135.65099999999998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155</v>
      </c>
      <c r="AT173" s="224" t="s">
        <v>150</v>
      </c>
      <c r="AU173" s="224" t="s">
        <v>84</v>
      </c>
      <c r="AY173" s="18" t="s">
        <v>147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22</v>
      </c>
      <c r="BK173" s="225">
        <f>ROUND(I173*H173,2)</f>
        <v>0</v>
      </c>
      <c r="BL173" s="18" t="s">
        <v>155</v>
      </c>
      <c r="BM173" s="224" t="s">
        <v>604</v>
      </c>
    </row>
    <row r="174" s="2" customFormat="1">
      <c r="A174" s="39"/>
      <c r="B174" s="40"/>
      <c r="C174" s="41"/>
      <c r="D174" s="226" t="s">
        <v>157</v>
      </c>
      <c r="E174" s="41"/>
      <c r="F174" s="227" t="s">
        <v>605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157</v>
      </c>
      <c r="AU174" s="18" t="s">
        <v>84</v>
      </c>
    </row>
    <row r="175" s="2" customFormat="1">
      <c r="A175" s="39"/>
      <c r="B175" s="40"/>
      <c r="C175" s="41"/>
      <c r="D175" s="231" t="s">
        <v>159</v>
      </c>
      <c r="E175" s="41"/>
      <c r="F175" s="232" t="s">
        <v>606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159</v>
      </c>
      <c r="AU175" s="18" t="s">
        <v>84</v>
      </c>
    </row>
    <row r="176" s="13" customFormat="1">
      <c r="A176" s="13"/>
      <c r="B176" s="233"/>
      <c r="C176" s="234"/>
      <c r="D176" s="226" t="s">
        <v>161</v>
      </c>
      <c r="E176" s="235" t="s">
        <v>20</v>
      </c>
      <c r="F176" s="236" t="s">
        <v>556</v>
      </c>
      <c r="G176" s="234"/>
      <c r="H176" s="235" t="s">
        <v>20</v>
      </c>
      <c r="I176" s="237"/>
      <c r="J176" s="234"/>
      <c r="K176" s="234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161</v>
      </c>
      <c r="AU176" s="242" t="s">
        <v>84</v>
      </c>
      <c r="AV176" s="13" t="s">
        <v>22</v>
      </c>
      <c r="AW176" s="13" t="s">
        <v>37</v>
      </c>
      <c r="AX176" s="13" t="s">
        <v>76</v>
      </c>
      <c r="AY176" s="242" t="s">
        <v>147</v>
      </c>
    </row>
    <row r="177" s="13" customFormat="1">
      <c r="A177" s="13"/>
      <c r="B177" s="233"/>
      <c r="C177" s="234"/>
      <c r="D177" s="226" t="s">
        <v>161</v>
      </c>
      <c r="E177" s="235" t="s">
        <v>20</v>
      </c>
      <c r="F177" s="236" t="s">
        <v>607</v>
      </c>
      <c r="G177" s="234"/>
      <c r="H177" s="235" t="s">
        <v>20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161</v>
      </c>
      <c r="AU177" s="242" t="s">
        <v>84</v>
      </c>
      <c r="AV177" s="13" t="s">
        <v>22</v>
      </c>
      <c r="AW177" s="13" t="s">
        <v>37</v>
      </c>
      <c r="AX177" s="13" t="s">
        <v>76</v>
      </c>
      <c r="AY177" s="242" t="s">
        <v>147</v>
      </c>
    </row>
    <row r="178" s="14" customFormat="1">
      <c r="A178" s="14"/>
      <c r="B178" s="243"/>
      <c r="C178" s="244"/>
      <c r="D178" s="226" t="s">
        <v>161</v>
      </c>
      <c r="E178" s="245" t="s">
        <v>20</v>
      </c>
      <c r="F178" s="246" t="s">
        <v>558</v>
      </c>
      <c r="G178" s="244"/>
      <c r="H178" s="247">
        <v>70.239999999999995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161</v>
      </c>
      <c r="AU178" s="253" t="s">
        <v>84</v>
      </c>
      <c r="AV178" s="14" t="s">
        <v>84</v>
      </c>
      <c r="AW178" s="14" t="s">
        <v>37</v>
      </c>
      <c r="AX178" s="14" t="s">
        <v>76</v>
      </c>
      <c r="AY178" s="253" t="s">
        <v>147</v>
      </c>
    </row>
    <row r="179" s="12" customFormat="1" ht="22.8" customHeight="1">
      <c r="A179" s="12"/>
      <c r="B179" s="197"/>
      <c r="C179" s="198"/>
      <c r="D179" s="199" t="s">
        <v>75</v>
      </c>
      <c r="E179" s="211" t="s">
        <v>173</v>
      </c>
      <c r="F179" s="211" t="s">
        <v>608</v>
      </c>
      <c r="G179" s="198"/>
      <c r="H179" s="198"/>
      <c r="I179" s="201"/>
      <c r="J179" s="212">
        <f>BK179</f>
        <v>0</v>
      </c>
      <c r="K179" s="198"/>
      <c r="L179" s="203"/>
      <c r="M179" s="204"/>
      <c r="N179" s="205"/>
      <c r="O179" s="205"/>
      <c r="P179" s="206">
        <f>SUM(P180:P190)</f>
        <v>0</v>
      </c>
      <c r="Q179" s="205"/>
      <c r="R179" s="206">
        <f>SUM(R180:R190)</f>
        <v>488.26800000000003</v>
      </c>
      <c r="S179" s="205"/>
      <c r="T179" s="207">
        <f>SUM(T180:T190)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8" t="s">
        <v>22</v>
      </c>
      <c r="AT179" s="209" t="s">
        <v>75</v>
      </c>
      <c r="AU179" s="209" t="s">
        <v>22</v>
      </c>
      <c r="AY179" s="208" t="s">
        <v>147</v>
      </c>
      <c r="BK179" s="210">
        <f>SUM(BK180:BK190)</f>
        <v>0</v>
      </c>
    </row>
    <row r="180" s="2" customFormat="1" ht="16.5" customHeight="1">
      <c r="A180" s="39"/>
      <c r="B180" s="40"/>
      <c r="C180" s="213" t="s">
        <v>306</v>
      </c>
      <c r="D180" s="213" t="s">
        <v>150</v>
      </c>
      <c r="E180" s="214" t="s">
        <v>609</v>
      </c>
      <c r="F180" s="215" t="s">
        <v>610</v>
      </c>
      <c r="G180" s="216" t="s">
        <v>153</v>
      </c>
      <c r="H180" s="217">
        <v>226.05000000000001</v>
      </c>
      <c r="I180" s="218"/>
      <c r="J180" s="219">
        <f>ROUND(I180*H180,2)</f>
        <v>0</v>
      </c>
      <c r="K180" s="215" t="s">
        <v>154</v>
      </c>
      <c r="L180" s="45"/>
      <c r="M180" s="220" t="s">
        <v>20</v>
      </c>
      <c r="N180" s="221" t="s">
        <v>47</v>
      </c>
      <c r="O180" s="85"/>
      <c r="P180" s="222">
        <f>O180*H180</f>
        <v>0</v>
      </c>
      <c r="Q180" s="222">
        <v>2.1600000000000001</v>
      </c>
      <c r="R180" s="222">
        <f>Q180*H180</f>
        <v>488.26800000000003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155</v>
      </c>
      <c r="AT180" s="224" t="s">
        <v>150</v>
      </c>
      <c r="AU180" s="224" t="s">
        <v>84</v>
      </c>
      <c r="AY180" s="18" t="s">
        <v>147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22</v>
      </c>
      <c r="BK180" s="225">
        <f>ROUND(I180*H180,2)</f>
        <v>0</v>
      </c>
      <c r="BL180" s="18" t="s">
        <v>155</v>
      </c>
      <c r="BM180" s="224" t="s">
        <v>611</v>
      </c>
    </row>
    <row r="181" s="2" customFormat="1">
      <c r="A181" s="39"/>
      <c r="B181" s="40"/>
      <c r="C181" s="41"/>
      <c r="D181" s="226" t="s">
        <v>157</v>
      </c>
      <c r="E181" s="41"/>
      <c r="F181" s="227" t="s">
        <v>612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157</v>
      </c>
      <c r="AU181" s="18" t="s">
        <v>84</v>
      </c>
    </row>
    <row r="182" s="2" customFormat="1">
      <c r="A182" s="39"/>
      <c r="B182" s="40"/>
      <c r="C182" s="41"/>
      <c r="D182" s="231" t="s">
        <v>159</v>
      </c>
      <c r="E182" s="41"/>
      <c r="F182" s="232" t="s">
        <v>613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159</v>
      </c>
      <c r="AU182" s="18" t="s">
        <v>84</v>
      </c>
    </row>
    <row r="183" s="13" customFormat="1">
      <c r="A183" s="13"/>
      <c r="B183" s="233"/>
      <c r="C183" s="234"/>
      <c r="D183" s="226" t="s">
        <v>161</v>
      </c>
      <c r="E183" s="235" t="s">
        <v>20</v>
      </c>
      <c r="F183" s="236" t="s">
        <v>556</v>
      </c>
      <c r="G183" s="234"/>
      <c r="H183" s="235" t="s">
        <v>20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161</v>
      </c>
      <c r="AU183" s="242" t="s">
        <v>84</v>
      </c>
      <c r="AV183" s="13" t="s">
        <v>22</v>
      </c>
      <c r="AW183" s="13" t="s">
        <v>37</v>
      </c>
      <c r="AX183" s="13" t="s">
        <v>76</v>
      </c>
      <c r="AY183" s="242" t="s">
        <v>147</v>
      </c>
    </row>
    <row r="184" s="13" customFormat="1">
      <c r="A184" s="13"/>
      <c r="B184" s="233"/>
      <c r="C184" s="234"/>
      <c r="D184" s="226" t="s">
        <v>161</v>
      </c>
      <c r="E184" s="235" t="s">
        <v>20</v>
      </c>
      <c r="F184" s="236" t="s">
        <v>614</v>
      </c>
      <c r="G184" s="234"/>
      <c r="H184" s="235" t="s">
        <v>20</v>
      </c>
      <c r="I184" s="237"/>
      <c r="J184" s="234"/>
      <c r="K184" s="234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161</v>
      </c>
      <c r="AU184" s="242" t="s">
        <v>84</v>
      </c>
      <c r="AV184" s="13" t="s">
        <v>22</v>
      </c>
      <c r="AW184" s="13" t="s">
        <v>37</v>
      </c>
      <c r="AX184" s="13" t="s">
        <v>76</v>
      </c>
      <c r="AY184" s="242" t="s">
        <v>147</v>
      </c>
    </row>
    <row r="185" s="14" customFormat="1">
      <c r="A185" s="14"/>
      <c r="B185" s="243"/>
      <c r="C185" s="244"/>
      <c r="D185" s="226" t="s">
        <v>161</v>
      </c>
      <c r="E185" s="245" t="s">
        <v>20</v>
      </c>
      <c r="F185" s="246" t="s">
        <v>615</v>
      </c>
      <c r="G185" s="244"/>
      <c r="H185" s="247">
        <v>138.59999999999999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161</v>
      </c>
      <c r="AU185" s="253" t="s">
        <v>84</v>
      </c>
      <c r="AV185" s="14" t="s">
        <v>84</v>
      </c>
      <c r="AW185" s="14" t="s">
        <v>37</v>
      </c>
      <c r="AX185" s="14" t="s">
        <v>76</v>
      </c>
      <c r="AY185" s="253" t="s">
        <v>147</v>
      </c>
    </row>
    <row r="186" s="14" customFormat="1">
      <c r="A186" s="14"/>
      <c r="B186" s="243"/>
      <c r="C186" s="244"/>
      <c r="D186" s="226" t="s">
        <v>161</v>
      </c>
      <c r="E186" s="245" t="s">
        <v>20</v>
      </c>
      <c r="F186" s="246" t="s">
        <v>616</v>
      </c>
      <c r="G186" s="244"/>
      <c r="H186" s="247">
        <v>59.100000000000001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161</v>
      </c>
      <c r="AU186" s="253" t="s">
        <v>84</v>
      </c>
      <c r="AV186" s="14" t="s">
        <v>84</v>
      </c>
      <c r="AW186" s="14" t="s">
        <v>37</v>
      </c>
      <c r="AX186" s="14" t="s">
        <v>76</v>
      </c>
      <c r="AY186" s="253" t="s">
        <v>147</v>
      </c>
    </row>
    <row r="187" s="14" customFormat="1">
      <c r="A187" s="14"/>
      <c r="B187" s="243"/>
      <c r="C187" s="244"/>
      <c r="D187" s="226" t="s">
        <v>161</v>
      </c>
      <c r="E187" s="245" t="s">
        <v>20</v>
      </c>
      <c r="F187" s="246" t="s">
        <v>617</v>
      </c>
      <c r="G187" s="244"/>
      <c r="H187" s="247">
        <v>28.350000000000001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161</v>
      </c>
      <c r="AU187" s="253" t="s">
        <v>84</v>
      </c>
      <c r="AV187" s="14" t="s">
        <v>84</v>
      </c>
      <c r="AW187" s="14" t="s">
        <v>37</v>
      </c>
      <c r="AX187" s="14" t="s">
        <v>76</v>
      </c>
      <c r="AY187" s="253" t="s">
        <v>147</v>
      </c>
    </row>
    <row r="188" s="2" customFormat="1" ht="16.5" customHeight="1">
      <c r="A188" s="39"/>
      <c r="B188" s="40"/>
      <c r="C188" s="213" t="s">
        <v>313</v>
      </c>
      <c r="D188" s="213" t="s">
        <v>150</v>
      </c>
      <c r="E188" s="214" t="s">
        <v>618</v>
      </c>
      <c r="F188" s="215" t="s">
        <v>619</v>
      </c>
      <c r="G188" s="216" t="s">
        <v>153</v>
      </c>
      <c r="H188" s="217">
        <v>226.05000000000001</v>
      </c>
      <c r="I188" s="218"/>
      <c r="J188" s="219">
        <f>ROUND(I188*H188,2)</f>
        <v>0</v>
      </c>
      <c r="K188" s="215" t="s">
        <v>154</v>
      </c>
      <c r="L188" s="45"/>
      <c r="M188" s="220" t="s">
        <v>20</v>
      </c>
      <c r="N188" s="221" t="s">
        <v>47</v>
      </c>
      <c r="O188" s="85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155</v>
      </c>
      <c r="AT188" s="224" t="s">
        <v>150</v>
      </c>
      <c r="AU188" s="224" t="s">
        <v>84</v>
      </c>
      <c r="AY188" s="18" t="s">
        <v>147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22</v>
      </c>
      <c r="BK188" s="225">
        <f>ROUND(I188*H188,2)</f>
        <v>0</v>
      </c>
      <c r="BL188" s="18" t="s">
        <v>155</v>
      </c>
      <c r="BM188" s="224" t="s">
        <v>620</v>
      </c>
    </row>
    <row r="189" s="2" customFormat="1">
      <c r="A189" s="39"/>
      <c r="B189" s="40"/>
      <c r="C189" s="41"/>
      <c r="D189" s="226" t="s">
        <v>157</v>
      </c>
      <c r="E189" s="41"/>
      <c r="F189" s="227" t="s">
        <v>621</v>
      </c>
      <c r="G189" s="41"/>
      <c r="H189" s="41"/>
      <c r="I189" s="228"/>
      <c r="J189" s="41"/>
      <c r="K189" s="41"/>
      <c r="L189" s="45"/>
      <c r="M189" s="229"/>
      <c r="N189" s="230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157</v>
      </c>
      <c r="AU189" s="18" t="s">
        <v>84</v>
      </c>
    </row>
    <row r="190" s="2" customFormat="1">
      <c r="A190" s="39"/>
      <c r="B190" s="40"/>
      <c r="C190" s="41"/>
      <c r="D190" s="231" t="s">
        <v>159</v>
      </c>
      <c r="E190" s="41"/>
      <c r="F190" s="232" t="s">
        <v>622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159</v>
      </c>
      <c r="AU190" s="18" t="s">
        <v>84</v>
      </c>
    </row>
    <row r="191" s="12" customFormat="1" ht="22.8" customHeight="1">
      <c r="A191" s="12"/>
      <c r="B191" s="197"/>
      <c r="C191" s="198"/>
      <c r="D191" s="199" t="s">
        <v>75</v>
      </c>
      <c r="E191" s="211" t="s">
        <v>155</v>
      </c>
      <c r="F191" s="211" t="s">
        <v>623</v>
      </c>
      <c r="G191" s="198"/>
      <c r="H191" s="198"/>
      <c r="I191" s="201"/>
      <c r="J191" s="212">
        <f>BK191</f>
        <v>0</v>
      </c>
      <c r="K191" s="198"/>
      <c r="L191" s="203"/>
      <c r="M191" s="204"/>
      <c r="N191" s="205"/>
      <c r="O191" s="205"/>
      <c r="P191" s="206">
        <f>SUM(P192:P257)</f>
        <v>0</v>
      </c>
      <c r="Q191" s="205"/>
      <c r="R191" s="206">
        <f>SUM(R192:R257)</f>
        <v>4210.7925239999995</v>
      </c>
      <c r="S191" s="205"/>
      <c r="T191" s="207">
        <f>SUM(T192:T257)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8" t="s">
        <v>22</v>
      </c>
      <c r="AT191" s="209" t="s">
        <v>75</v>
      </c>
      <c r="AU191" s="209" t="s">
        <v>22</v>
      </c>
      <c r="AY191" s="208" t="s">
        <v>147</v>
      </c>
      <c r="BK191" s="210">
        <f>SUM(BK192:BK257)</f>
        <v>0</v>
      </c>
    </row>
    <row r="192" s="2" customFormat="1" ht="16.5" customHeight="1">
      <c r="A192" s="39"/>
      <c r="B192" s="40"/>
      <c r="C192" s="213" t="s">
        <v>317</v>
      </c>
      <c r="D192" s="213" t="s">
        <v>150</v>
      </c>
      <c r="E192" s="214" t="s">
        <v>624</v>
      </c>
      <c r="F192" s="215" t="s">
        <v>625</v>
      </c>
      <c r="G192" s="216" t="s">
        <v>201</v>
      </c>
      <c r="H192" s="217">
        <v>18</v>
      </c>
      <c r="I192" s="218"/>
      <c r="J192" s="219">
        <f>ROUND(I192*H192,2)</f>
        <v>0</v>
      </c>
      <c r="K192" s="215" t="s">
        <v>20</v>
      </c>
      <c r="L192" s="45"/>
      <c r="M192" s="220" t="s">
        <v>20</v>
      </c>
      <c r="N192" s="221" t="s">
        <v>47</v>
      </c>
      <c r="O192" s="85"/>
      <c r="P192" s="222">
        <f>O192*H192</f>
        <v>0</v>
      </c>
      <c r="Q192" s="222">
        <v>0.16116</v>
      </c>
      <c r="R192" s="222">
        <f>Q192*H192</f>
        <v>2.9008799999999999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155</v>
      </c>
      <c r="AT192" s="224" t="s">
        <v>150</v>
      </c>
      <c r="AU192" s="224" t="s">
        <v>84</v>
      </c>
      <c r="AY192" s="18" t="s">
        <v>147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22</v>
      </c>
      <c r="BK192" s="225">
        <f>ROUND(I192*H192,2)</f>
        <v>0</v>
      </c>
      <c r="BL192" s="18" t="s">
        <v>155</v>
      </c>
      <c r="BM192" s="224" t="s">
        <v>626</v>
      </c>
    </row>
    <row r="193" s="2" customFormat="1">
      <c r="A193" s="39"/>
      <c r="B193" s="40"/>
      <c r="C193" s="41"/>
      <c r="D193" s="226" t="s">
        <v>157</v>
      </c>
      <c r="E193" s="41"/>
      <c r="F193" s="227" t="s">
        <v>627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157</v>
      </c>
      <c r="AU193" s="18" t="s">
        <v>84</v>
      </c>
    </row>
    <row r="194" s="13" customFormat="1">
      <c r="A194" s="13"/>
      <c r="B194" s="233"/>
      <c r="C194" s="234"/>
      <c r="D194" s="226" t="s">
        <v>161</v>
      </c>
      <c r="E194" s="235" t="s">
        <v>20</v>
      </c>
      <c r="F194" s="236" t="s">
        <v>304</v>
      </c>
      <c r="G194" s="234"/>
      <c r="H194" s="235" t="s">
        <v>20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161</v>
      </c>
      <c r="AU194" s="242" t="s">
        <v>84</v>
      </c>
      <c r="AV194" s="13" t="s">
        <v>22</v>
      </c>
      <c r="AW194" s="13" t="s">
        <v>37</v>
      </c>
      <c r="AX194" s="13" t="s">
        <v>76</v>
      </c>
      <c r="AY194" s="242" t="s">
        <v>147</v>
      </c>
    </row>
    <row r="195" s="14" customFormat="1">
      <c r="A195" s="14"/>
      <c r="B195" s="243"/>
      <c r="C195" s="244"/>
      <c r="D195" s="226" t="s">
        <v>161</v>
      </c>
      <c r="E195" s="245" t="s">
        <v>20</v>
      </c>
      <c r="F195" s="246" t="s">
        <v>628</v>
      </c>
      <c r="G195" s="244"/>
      <c r="H195" s="247">
        <v>18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161</v>
      </c>
      <c r="AU195" s="253" t="s">
        <v>84</v>
      </c>
      <c r="AV195" s="14" t="s">
        <v>84</v>
      </c>
      <c r="AW195" s="14" t="s">
        <v>37</v>
      </c>
      <c r="AX195" s="14" t="s">
        <v>76</v>
      </c>
      <c r="AY195" s="253" t="s">
        <v>147</v>
      </c>
    </row>
    <row r="196" s="2" customFormat="1" ht="21.75" customHeight="1">
      <c r="A196" s="39"/>
      <c r="B196" s="40"/>
      <c r="C196" s="213" t="s">
        <v>324</v>
      </c>
      <c r="D196" s="213" t="s">
        <v>150</v>
      </c>
      <c r="E196" s="214" t="s">
        <v>629</v>
      </c>
      <c r="F196" s="215" t="s">
        <v>630</v>
      </c>
      <c r="G196" s="216" t="s">
        <v>201</v>
      </c>
      <c r="H196" s="217">
        <v>723.29999999999995</v>
      </c>
      <c r="I196" s="218"/>
      <c r="J196" s="219">
        <f>ROUND(I196*H196,2)</f>
        <v>0</v>
      </c>
      <c r="K196" s="215" t="s">
        <v>154</v>
      </c>
      <c r="L196" s="45"/>
      <c r="M196" s="220" t="s">
        <v>20</v>
      </c>
      <c r="N196" s="221" t="s">
        <v>47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155</v>
      </c>
      <c r="AT196" s="224" t="s">
        <v>150</v>
      </c>
      <c r="AU196" s="224" t="s">
        <v>84</v>
      </c>
      <c r="AY196" s="18" t="s">
        <v>147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22</v>
      </c>
      <c r="BK196" s="225">
        <f>ROUND(I196*H196,2)</f>
        <v>0</v>
      </c>
      <c r="BL196" s="18" t="s">
        <v>155</v>
      </c>
      <c r="BM196" s="224" t="s">
        <v>631</v>
      </c>
    </row>
    <row r="197" s="2" customFormat="1">
      <c r="A197" s="39"/>
      <c r="B197" s="40"/>
      <c r="C197" s="41"/>
      <c r="D197" s="226" t="s">
        <v>157</v>
      </c>
      <c r="E197" s="41"/>
      <c r="F197" s="227" t="s">
        <v>632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157</v>
      </c>
      <c r="AU197" s="18" t="s">
        <v>84</v>
      </c>
    </row>
    <row r="198" s="2" customFormat="1">
      <c r="A198" s="39"/>
      <c r="B198" s="40"/>
      <c r="C198" s="41"/>
      <c r="D198" s="231" t="s">
        <v>159</v>
      </c>
      <c r="E198" s="41"/>
      <c r="F198" s="232" t="s">
        <v>633</v>
      </c>
      <c r="G198" s="41"/>
      <c r="H198" s="41"/>
      <c r="I198" s="228"/>
      <c r="J198" s="41"/>
      <c r="K198" s="41"/>
      <c r="L198" s="45"/>
      <c r="M198" s="229"/>
      <c r="N198" s="230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159</v>
      </c>
      <c r="AU198" s="18" t="s">
        <v>84</v>
      </c>
    </row>
    <row r="199" s="13" customFormat="1">
      <c r="A199" s="13"/>
      <c r="B199" s="233"/>
      <c r="C199" s="234"/>
      <c r="D199" s="226" t="s">
        <v>161</v>
      </c>
      <c r="E199" s="235" t="s">
        <v>20</v>
      </c>
      <c r="F199" s="236" t="s">
        <v>556</v>
      </c>
      <c r="G199" s="234"/>
      <c r="H199" s="235" t="s">
        <v>20</v>
      </c>
      <c r="I199" s="237"/>
      <c r="J199" s="234"/>
      <c r="K199" s="234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161</v>
      </c>
      <c r="AU199" s="242" t="s">
        <v>84</v>
      </c>
      <c r="AV199" s="13" t="s">
        <v>22</v>
      </c>
      <c r="AW199" s="13" t="s">
        <v>37</v>
      </c>
      <c r="AX199" s="13" t="s">
        <v>76</v>
      </c>
      <c r="AY199" s="242" t="s">
        <v>147</v>
      </c>
    </row>
    <row r="200" s="13" customFormat="1">
      <c r="A200" s="13"/>
      <c r="B200" s="233"/>
      <c r="C200" s="234"/>
      <c r="D200" s="226" t="s">
        <v>161</v>
      </c>
      <c r="E200" s="235" t="s">
        <v>20</v>
      </c>
      <c r="F200" s="236" t="s">
        <v>634</v>
      </c>
      <c r="G200" s="234"/>
      <c r="H200" s="235" t="s">
        <v>20</v>
      </c>
      <c r="I200" s="237"/>
      <c r="J200" s="234"/>
      <c r="K200" s="234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161</v>
      </c>
      <c r="AU200" s="242" t="s">
        <v>84</v>
      </c>
      <c r="AV200" s="13" t="s">
        <v>22</v>
      </c>
      <c r="AW200" s="13" t="s">
        <v>37</v>
      </c>
      <c r="AX200" s="13" t="s">
        <v>76</v>
      </c>
      <c r="AY200" s="242" t="s">
        <v>147</v>
      </c>
    </row>
    <row r="201" s="13" customFormat="1">
      <c r="A201" s="13"/>
      <c r="B201" s="233"/>
      <c r="C201" s="234"/>
      <c r="D201" s="226" t="s">
        <v>161</v>
      </c>
      <c r="E201" s="235" t="s">
        <v>20</v>
      </c>
      <c r="F201" s="236" t="s">
        <v>635</v>
      </c>
      <c r="G201" s="234"/>
      <c r="H201" s="235" t="s">
        <v>20</v>
      </c>
      <c r="I201" s="237"/>
      <c r="J201" s="234"/>
      <c r="K201" s="234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161</v>
      </c>
      <c r="AU201" s="242" t="s">
        <v>84</v>
      </c>
      <c r="AV201" s="13" t="s">
        <v>22</v>
      </c>
      <c r="AW201" s="13" t="s">
        <v>37</v>
      </c>
      <c r="AX201" s="13" t="s">
        <v>76</v>
      </c>
      <c r="AY201" s="242" t="s">
        <v>147</v>
      </c>
    </row>
    <row r="202" s="14" customFormat="1">
      <c r="A202" s="14"/>
      <c r="B202" s="243"/>
      <c r="C202" s="244"/>
      <c r="D202" s="226" t="s">
        <v>161</v>
      </c>
      <c r="E202" s="245" t="s">
        <v>20</v>
      </c>
      <c r="F202" s="246" t="s">
        <v>636</v>
      </c>
      <c r="G202" s="244"/>
      <c r="H202" s="247">
        <v>613.5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161</v>
      </c>
      <c r="AU202" s="253" t="s">
        <v>84</v>
      </c>
      <c r="AV202" s="14" t="s">
        <v>84</v>
      </c>
      <c r="AW202" s="14" t="s">
        <v>37</v>
      </c>
      <c r="AX202" s="14" t="s">
        <v>76</v>
      </c>
      <c r="AY202" s="253" t="s">
        <v>147</v>
      </c>
    </row>
    <row r="203" s="13" customFormat="1">
      <c r="A203" s="13"/>
      <c r="B203" s="233"/>
      <c r="C203" s="234"/>
      <c r="D203" s="226" t="s">
        <v>161</v>
      </c>
      <c r="E203" s="235" t="s">
        <v>20</v>
      </c>
      <c r="F203" s="236" t="s">
        <v>637</v>
      </c>
      <c r="G203" s="234"/>
      <c r="H203" s="235" t="s">
        <v>20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161</v>
      </c>
      <c r="AU203" s="242" t="s">
        <v>84</v>
      </c>
      <c r="AV203" s="13" t="s">
        <v>22</v>
      </c>
      <c r="AW203" s="13" t="s">
        <v>37</v>
      </c>
      <c r="AX203" s="13" t="s">
        <v>76</v>
      </c>
      <c r="AY203" s="242" t="s">
        <v>147</v>
      </c>
    </row>
    <row r="204" s="14" customFormat="1">
      <c r="A204" s="14"/>
      <c r="B204" s="243"/>
      <c r="C204" s="244"/>
      <c r="D204" s="226" t="s">
        <v>161</v>
      </c>
      <c r="E204" s="245" t="s">
        <v>20</v>
      </c>
      <c r="F204" s="246" t="s">
        <v>638</v>
      </c>
      <c r="G204" s="244"/>
      <c r="H204" s="247">
        <v>109.8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161</v>
      </c>
      <c r="AU204" s="253" t="s">
        <v>84</v>
      </c>
      <c r="AV204" s="14" t="s">
        <v>84</v>
      </c>
      <c r="AW204" s="14" t="s">
        <v>37</v>
      </c>
      <c r="AX204" s="14" t="s">
        <v>76</v>
      </c>
      <c r="AY204" s="253" t="s">
        <v>147</v>
      </c>
    </row>
    <row r="205" s="2" customFormat="1" ht="16.5" customHeight="1">
      <c r="A205" s="39"/>
      <c r="B205" s="40"/>
      <c r="C205" s="213" t="s">
        <v>331</v>
      </c>
      <c r="D205" s="213" t="s">
        <v>150</v>
      </c>
      <c r="E205" s="214" t="s">
        <v>639</v>
      </c>
      <c r="F205" s="215" t="s">
        <v>640</v>
      </c>
      <c r="G205" s="216" t="s">
        <v>201</v>
      </c>
      <c r="H205" s="217">
        <v>12819</v>
      </c>
      <c r="I205" s="218"/>
      <c r="J205" s="219">
        <f>ROUND(I205*H205,2)</f>
        <v>0</v>
      </c>
      <c r="K205" s="215" t="s">
        <v>154</v>
      </c>
      <c r="L205" s="45"/>
      <c r="M205" s="220" t="s">
        <v>20</v>
      </c>
      <c r="N205" s="221" t="s">
        <v>47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155</v>
      </c>
      <c r="AT205" s="224" t="s">
        <v>150</v>
      </c>
      <c r="AU205" s="224" t="s">
        <v>84</v>
      </c>
      <c r="AY205" s="18" t="s">
        <v>147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22</v>
      </c>
      <c r="BK205" s="225">
        <f>ROUND(I205*H205,2)</f>
        <v>0</v>
      </c>
      <c r="BL205" s="18" t="s">
        <v>155</v>
      </c>
      <c r="BM205" s="224" t="s">
        <v>641</v>
      </c>
    </row>
    <row r="206" s="2" customFormat="1">
      <c r="A206" s="39"/>
      <c r="B206" s="40"/>
      <c r="C206" s="41"/>
      <c r="D206" s="226" t="s">
        <v>157</v>
      </c>
      <c r="E206" s="41"/>
      <c r="F206" s="227" t="s">
        <v>642</v>
      </c>
      <c r="G206" s="41"/>
      <c r="H206" s="41"/>
      <c r="I206" s="228"/>
      <c r="J206" s="41"/>
      <c r="K206" s="41"/>
      <c r="L206" s="45"/>
      <c r="M206" s="229"/>
      <c r="N206" s="230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157</v>
      </c>
      <c r="AU206" s="18" t="s">
        <v>84</v>
      </c>
    </row>
    <row r="207" s="2" customFormat="1">
      <c r="A207" s="39"/>
      <c r="B207" s="40"/>
      <c r="C207" s="41"/>
      <c r="D207" s="231" t="s">
        <v>159</v>
      </c>
      <c r="E207" s="41"/>
      <c r="F207" s="232" t="s">
        <v>643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159</v>
      </c>
      <c r="AU207" s="18" t="s">
        <v>84</v>
      </c>
    </row>
    <row r="208" s="13" customFormat="1">
      <c r="A208" s="13"/>
      <c r="B208" s="233"/>
      <c r="C208" s="234"/>
      <c r="D208" s="226" t="s">
        <v>161</v>
      </c>
      <c r="E208" s="235" t="s">
        <v>20</v>
      </c>
      <c r="F208" s="236" t="s">
        <v>556</v>
      </c>
      <c r="G208" s="234"/>
      <c r="H208" s="235" t="s">
        <v>20</v>
      </c>
      <c r="I208" s="237"/>
      <c r="J208" s="234"/>
      <c r="K208" s="234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161</v>
      </c>
      <c r="AU208" s="242" t="s">
        <v>84</v>
      </c>
      <c r="AV208" s="13" t="s">
        <v>22</v>
      </c>
      <c r="AW208" s="13" t="s">
        <v>37</v>
      </c>
      <c r="AX208" s="13" t="s">
        <v>76</v>
      </c>
      <c r="AY208" s="242" t="s">
        <v>147</v>
      </c>
    </row>
    <row r="209" s="13" customFormat="1">
      <c r="A209" s="13"/>
      <c r="B209" s="233"/>
      <c r="C209" s="234"/>
      <c r="D209" s="226" t="s">
        <v>161</v>
      </c>
      <c r="E209" s="235" t="s">
        <v>20</v>
      </c>
      <c r="F209" s="236" t="s">
        <v>634</v>
      </c>
      <c r="G209" s="234"/>
      <c r="H209" s="235" t="s">
        <v>20</v>
      </c>
      <c r="I209" s="237"/>
      <c r="J209" s="234"/>
      <c r="K209" s="234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161</v>
      </c>
      <c r="AU209" s="242" t="s">
        <v>84</v>
      </c>
      <c r="AV209" s="13" t="s">
        <v>22</v>
      </c>
      <c r="AW209" s="13" t="s">
        <v>37</v>
      </c>
      <c r="AX209" s="13" t="s">
        <v>76</v>
      </c>
      <c r="AY209" s="242" t="s">
        <v>147</v>
      </c>
    </row>
    <row r="210" s="13" customFormat="1">
      <c r="A210" s="13"/>
      <c r="B210" s="233"/>
      <c r="C210" s="234"/>
      <c r="D210" s="226" t="s">
        <v>161</v>
      </c>
      <c r="E210" s="235" t="s">
        <v>20</v>
      </c>
      <c r="F210" s="236" t="s">
        <v>644</v>
      </c>
      <c r="G210" s="234"/>
      <c r="H210" s="235" t="s">
        <v>20</v>
      </c>
      <c r="I210" s="237"/>
      <c r="J210" s="234"/>
      <c r="K210" s="234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161</v>
      </c>
      <c r="AU210" s="242" t="s">
        <v>84</v>
      </c>
      <c r="AV210" s="13" t="s">
        <v>22</v>
      </c>
      <c r="AW210" s="13" t="s">
        <v>37</v>
      </c>
      <c r="AX210" s="13" t="s">
        <v>76</v>
      </c>
      <c r="AY210" s="242" t="s">
        <v>147</v>
      </c>
    </row>
    <row r="211" s="14" customFormat="1">
      <c r="A211" s="14"/>
      <c r="B211" s="243"/>
      <c r="C211" s="244"/>
      <c r="D211" s="226" t="s">
        <v>161</v>
      </c>
      <c r="E211" s="245" t="s">
        <v>20</v>
      </c>
      <c r="F211" s="246" t="s">
        <v>645</v>
      </c>
      <c r="G211" s="244"/>
      <c r="H211" s="247">
        <v>12270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161</v>
      </c>
      <c r="AU211" s="253" t="s">
        <v>84</v>
      </c>
      <c r="AV211" s="14" t="s">
        <v>84</v>
      </c>
      <c r="AW211" s="14" t="s">
        <v>37</v>
      </c>
      <c r="AX211" s="14" t="s">
        <v>76</v>
      </c>
      <c r="AY211" s="253" t="s">
        <v>147</v>
      </c>
    </row>
    <row r="212" s="13" customFormat="1">
      <c r="A212" s="13"/>
      <c r="B212" s="233"/>
      <c r="C212" s="234"/>
      <c r="D212" s="226" t="s">
        <v>161</v>
      </c>
      <c r="E212" s="235" t="s">
        <v>20</v>
      </c>
      <c r="F212" s="236" t="s">
        <v>646</v>
      </c>
      <c r="G212" s="234"/>
      <c r="H212" s="235" t="s">
        <v>20</v>
      </c>
      <c r="I212" s="237"/>
      <c r="J212" s="234"/>
      <c r="K212" s="234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161</v>
      </c>
      <c r="AU212" s="242" t="s">
        <v>84</v>
      </c>
      <c r="AV212" s="13" t="s">
        <v>22</v>
      </c>
      <c r="AW212" s="13" t="s">
        <v>37</v>
      </c>
      <c r="AX212" s="13" t="s">
        <v>76</v>
      </c>
      <c r="AY212" s="242" t="s">
        <v>147</v>
      </c>
    </row>
    <row r="213" s="14" customFormat="1">
      <c r="A213" s="14"/>
      <c r="B213" s="243"/>
      <c r="C213" s="244"/>
      <c r="D213" s="226" t="s">
        <v>161</v>
      </c>
      <c r="E213" s="245" t="s">
        <v>20</v>
      </c>
      <c r="F213" s="246" t="s">
        <v>647</v>
      </c>
      <c r="G213" s="244"/>
      <c r="H213" s="247">
        <v>549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161</v>
      </c>
      <c r="AU213" s="253" t="s">
        <v>84</v>
      </c>
      <c r="AV213" s="14" t="s">
        <v>84</v>
      </c>
      <c r="AW213" s="14" t="s">
        <v>37</v>
      </c>
      <c r="AX213" s="14" t="s">
        <v>76</v>
      </c>
      <c r="AY213" s="253" t="s">
        <v>147</v>
      </c>
    </row>
    <row r="214" s="2" customFormat="1" ht="16.5" customHeight="1">
      <c r="A214" s="39"/>
      <c r="B214" s="40"/>
      <c r="C214" s="213" t="s">
        <v>7</v>
      </c>
      <c r="D214" s="213" t="s">
        <v>150</v>
      </c>
      <c r="E214" s="214" t="s">
        <v>648</v>
      </c>
      <c r="F214" s="215" t="s">
        <v>649</v>
      </c>
      <c r="G214" s="216" t="s">
        <v>201</v>
      </c>
      <c r="H214" s="217">
        <v>1993.3</v>
      </c>
      <c r="I214" s="218"/>
      <c r="J214" s="219">
        <f>ROUND(I214*H214,2)</f>
        <v>0</v>
      </c>
      <c r="K214" s="215" t="s">
        <v>154</v>
      </c>
      <c r="L214" s="45"/>
      <c r="M214" s="220" t="s">
        <v>20</v>
      </c>
      <c r="N214" s="221" t="s">
        <v>47</v>
      </c>
      <c r="O214" s="85"/>
      <c r="P214" s="222">
        <f>O214*H214</f>
        <v>0</v>
      </c>
      <c r="Q214" s="222">
        <v>0.20266000000000001</v>
      </c>
      <c r="R214" s="222">
        <f>Q214*H214</f>
        <v>403.96217799999999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155</v>
      </c>
      <c r="AT214" s="224" t="s">
        <v>150</v>
      </c>
      <c r="AU214" s="224" t="s">
        <v>84</v>
      </c>
      <c r="AY214" s="18" t="s">
        <v>147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22</v>
      </c>
      <c r="BK214" s="225">
        <f>ROUND(I214*H214,2)</f>
        <v>0</v>
      </c>
      <c r="BL214" s="18" t="s">
        <v>155</v>
      </c>
      <c r="BM214" s="224" t="s">
        <v>650</v>
      </c>
    </row>
    <row r="215" s="2" customFormat="1">
      <c r="A215" s="39"/>
      <c r="B215" s="40"/>
      <c r="C215" s="41"/>
      <c r="D215" s="226" t="s">
        <v>157</v>
      </c>
      <c r="E215" s="41"/>
      <c r="F215" s="227" t="s">
        <v>651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157</v>
      </c>
      <c r="AU215" s="18" t="s">
        <v>84</v>
      </c>
    </row>
    <row r="216" s="2" customFormat="1">
      <c r="A216" s="39"/>
      <c r="B216" s="40"/>
      <c r="C216" s="41"/>
      <c r="D216" s="231" t="s">
        <v>159</v>
      </c>
      <c r="E216" s="41"/>
      <c r="F216" s="232" t="s">
        <v>652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159</v>
      </c>
      <c r="AU216" s="18" t="s">
        <v>84</v>
      </c>
    </row>
    <row r="217" s="13" customFormat="1">
      <c r="A217" s="13"/>
      <c r="B217" s="233"/>
      <c r="C217" s="234"/>
      <c r="D217" s="226" t="s">
        <v>161</v>
      </c>
      <c r="E217" s="235" t="s">
        <v>20</v>
      </c>
      <c r="F217" s="236" t="s">
        <v>556</v>
      </c>
      <c r="G217" s="234"/>
      <c r="H217" s="235" t="s">
        <v>20</v>
      </c>
      <c r="I217" s="237"/>
      <c r="J217" s="234"/>
      <c r="K217" s="234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161</v>
      </c>
      <c r="AU217" s="242" t="s">
        <v>84</v>
      </c>
      <c r="AV217" s="13" t="s">
        <v>22</v>
      </c>
      <c r="AW217" s="13" t="s">
        <v>37</v>
      </c>
      <c r="AX217" s="13" t="s">
        <v>76</v>
      </c>
      <c r="AY217" s="242" t="s">
        <v>147</v>
      </c>
    </row>
    <row r="218" s="13" customFormat="1">
      <c r="A218" s="13"/>
      <c r="B218" s="233"/>
      <c r="C218" s="234"/>
      <c r="D218" s="226" t="s">
        <v>161</v>
      </c>
      <c r="E218" s="235" t="s">
        <v>20</v>
      </c>
      <c r="F218" s="236" t="s">
        <v>653</v>
      </c>
      <c r="G218" s="234"/>
      <c r="H218" s="235" t="s">
        <v>20</v>
      </c>
      <c r="I218" s="237"/>
      <c r="J218" s="234"/>
      <c r="K218" s="234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161</v>
      </c>
      <c r="AU218" s="242" t="s">
        <v>84</v>
      </c>
      <c r="AV218" s="13" t="s">
        <v>22</v>
      </c>
      <c r="AW218" s="13" t="s">
        <v>37</v>
      </c>
      <c r="AX218" s="13" t="s">
        <v>76</v>
      </c>
      <c r="AY218" s="242" t="s">
        <v>147</v>
      </c>
    </row>
    <row r="219" s="14" customFormat="1">
      <c r="A219" s="14"/>
      <c r="B219" s="243"/>
      <c r="C219" s="244"/>
      <c r="D219" s="226" t="s">
        <v>161</v>
      </c>
      <c r="E219" s="245" t="s">
        <v>20</v>
      </c>
      <c r="F219" s="246" t="s">
        <v>654</v>
      </c>
      <c r="G219" s="244"/>
      <c r="H219" s="247">
        <v>1993.3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161</v>
      </c>
      <c r="AU219" s="253" t="s">
        <v>84</v>
      </c>
      <c r="AV219" s="14" t="s">
        <v>84</v>
      </c>
      <c r="AW219" s="14" t="s">
        <v>37</v>
      </c>
      <c r="AX219" s="14" t="s">
        <v>76</v>
      </c>
      <c r="AY219" s="253" t="s">
        <v>147</v>
      </c>
    </row>
    <row r="220" s="2" customFormat="1" ht="16.5" customHeight="1">
      <c r="A220" s="39"/>
      <c r="B220" s="40"/>
      <c r="C220" s="213" t="s">
        <v>342</v>
      </c>
      <c r="D220" s="213" t="s">
        <v>150</v>
      </c>
      <c r="E220" s="214" t="s">
        <v>655</v>
      </c>
      <c r="F220" s="215" t="s">
        <v>656</v>
      </c>
      <c r="G220" s="216" t="s">
        <v>201</v>
      </c>
      <c r="H220" s="217">
        <v>1550.0999999999999</v>
      </c>
      <c r="I220" s="218"/>
      <c r="J220" s="219">
        <f>ROUND(I220*H220,2)</f>
        <v>0</v>
      </c>
      <c r="K220" s="215" t="s">
        <v>154</v>
      </c>
      <c r="L220" s="45"/>
      <c r="M220" s="220" t="s">
        <v>20</v>
      </c>
      <c r="N220" s="221" t="s">
        <v>47</v>
      </c>
      <c r="O220" s="85"/>
      <c r="P220" s="222">
        <f>O220*H220</f>
        <v>0</v>
      </c>
      <c r="Q220" s="222">
        <v>0.31879000000000002</v>
      </c>
      <c r="R220" s="222">
        <f>Q220*H220</f>
        <v>494.15637900000002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155</v>
      </c>
      <c r="AT220" s="224" t="s">
        <v>150</v>
      </c>
      <c r="AU220" s="224" t="s">
        <v>84</v>
      </c>
      <c r="AY220" s="18" t="s">
        <v>147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22</v>
      </c>
      <c r="BK220" s="225">
        <f>ROUND(I220*H220,2)</f>
        <v>0</v>
      </c>
      <c r="BL220" s="18" t="s">
        <v>155</v>
      </c>
      <c r="BM220" s="224" t="s">
        <v>657</v>
      </c>
    </row>
    <row r="221" s="2" customFormat="1">
      <c r="A221" s="39"/>
      <c r="B221" s="40"/>
      <c r="C221" s="41"/>
      <c r="D221" s="226" t="s">
        <v>157</v>
      </c>
      <c r="E221" s="41"/>
      <c r="F221" s="227" t="s">
        <v>658</v>
      </c>
      <c r="G221" s="41"/>
      <c r="H221" s="41"/>
      <c r="I221" s="228"/>
      <c r="J221" s="41"/>
      <c r="K221" s="41"/>
      <c r="L221" s="45"/>
      <c r="M221" s="229"/>
      <c r="N221" s="230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157</v>
      </c>
      <c r="AU221" s="18" t="s">
        <v>84</v>
      </c>
    </row>
    <row r="222" s="2" customFormat="1">
      <c r="A222" s="39"/>
      <c r="B222" s="40"/>
      <c r="C222" s="41"/>
      <c r="D222" s="231" t="s">
        <v>159</v>
      </c>
      <c r="E222" s="41"/>
      <c r="F222" s="232" t="s">
        <v>659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159</v>
      </c>
      <c r="AU222" s="18" t="s">
        <v>84</v>
      </c>
    </row>
    <row r="223" s="13" customFormat="1">
      <c r="A223" s="13"/>
      <c r="B223" s="233"/>
      <c r="C223" s="234"/>
      <c r="D223" s="226" t="s">
        <v>161</v>
      </c>
      <c r="E223" s="235" t="s">
        <v>20</v>
      </c>
      <c r="F223" s="236" t="s">
        <v>556</v>
      </c>
      <c r="G223" s="234"/>
      <c r="H223" s="235" t="s">
        <v>20</v>
      </c>
      <c r="I223" s="237"/>
      <c r="J223" s="234"/>
      <c r="K223" s="234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161</v>
      </c>
      <c r="AU223" s="242" t="s">
        <v>84</v>
      </c>
      <c r="AV223" s="13" t="s">
        <v>22</v>
      </c>
      <c r="AW223" s="13" t="s">
        <v>37</v>
      </c>
      <c r="AX223" s="13" t="s">
        <v>76</v>
      </c>
      <c r="AY223" s="242" t="s">
        <v>147</v>
      </c>
    </row>
    <row r="224" s="13" customFormat="1">
      <c r="A224" s="13"/>
      <c r="B224" s="233"/>
      <c r="C224" s="234"/>
      <c r="D224" s="226" t="s">
        <v>161</v>
      </c>
      <c r="E224" s="235" t="s">
        <v>20</v>
      </c>
      <c r="F224" s="236" t="s">
        <v>660</v>
      </c>
      <c r="G224" s="234"/>
      <c r="H224" s="235" t="s">
        <v>20</v>
      </c>
      <c r="I224" s="237"/>
      <c r="J224" s="234"/>
      <c r="K224" s="234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161</v>
      </c>
      <c r="AU224" s="242" t="s">
        <v>84</v>
      </c>
      <c r="AV224" s="13" t="s">
        <v>22</v>
      </c>
      <c r="AW224" s="13" t="s">
        <v>37</v>
      </c>
      <c r="AX224" s="13" t="s">
        <v>76</v>
      </c>
      <c r="AY224" s="242" t="s">
        <v>147</v>
      </c>
    </row>
    <row r="225" s="14" customFormat="1">
      <c r="A225" s="14"/>
      <c r="B225" s="243"/>
      <c r="C225" s="244"/>
      <c r="D225" s="226" t="s">
        <v>161</v>
      </c>
      <c r="E225" s="245" t="s">
        <v>20</v>
      </c>
      <c r="F225" s="246" t="s">
        <v>661</v>
      </c>
      <c r="G225" s="244"/>
      <c r="H225" s="247">
        <v>979.39999999999998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161</v>
      </c>
      <c r="AU225" s="253" t="s">
        <v>84</v>
      </c>
      <c r="AV225" s="14" t="s">
        <v>84</v>
      </c>
      <c r="AW225" s="14" t="s">
        <v>37</v>
      </c>
      <c r="AX225" s="14" t="s">
        <v>76</v>
      </c>
      <c r="AY225" s="253" t="s">
        <v>147</v>
      </c>
    </row>
    <row r="226" s="14" customFormat="1">
      <c r="A226" s="14"/>
      <c r="B226" s="243"/>
      <c r="C226" s="244"/>
      <c r="D226" s="226" t="s">
        <v>161</v>
      </c>
      <c r="E226" s="245" t="s">
        <v>20</v>
      </c>
      <c r="F226" s="246" t="s">
        <v>662</v>
      </c>
      <c r="G226" s="244"/>
      <c r="H226" s="247">
        <v>570.70000000000005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161</v>
      </c>
      <c r="AU226" s="253" t="s">
        <v>84</v>
      </c>
      <c r="AV226" s="14" t="s">
        <v>84</v>
      </c>
      <c r="AW226" s="14" t="s">
        <v>37</v>
      </c>
      <c r="AX226" s="14" t="s">
        <v>76</v>
      </c>
      <c r="AY226" s="253" t="s">
        <v>147</v>
      </c>
    </row>
    <row r="227" s="2" customFormat="1" ht="16.5" customHeight="1">
      <c r="A227" s="39"/>
      <c r="B227" s="40"/>
      <c r="C227" s="213" t="s">
        <v>350</v>
      </c>
      <c r="D227" s="213" t="s">
        <v>150</v>
      </c>
      <c r="E227" s="214" t="s">
        <v>663</v>
      </c>
      <c r="F227" s="215" t="s">
        <v>664</v>
      </c>
      <c r="G227" s="216" t="s">
        <v>153</v>
      </c>
      <c r="H227" s="217">
        <v>400.12</v>
      </c>
      <c r="I227" s="218"/>
      <c r="J227" s="219">
        <f>ROUND(I227*H227,2)</f>
        <v>0</v>
      </c>
      <c r="K227" s="215" t="s">
        <v>154</v>
      </c>
      <c r="L227" s="45"/>
      <c r="M227" s="220" t="s">
        <v>20</v>
      </c>
      <c r="N227" s="221" t="s">
        <v>47</v>
      </c>
      <c r="O227" s="85"/>
      <c r="P227" s="222">
        <f>O227*H227</f>
        <v>0</v>
      </c>
      <c r="Q227" s="222">
        <v>2.1600000000000001</v>
      </c>
      <c r="R227" s="222">
        <f>Q227*H227</f>
        <v>864.25920000000008</v>
      </c>
      <c r="S227" s="222">
        <v>0</v>
      </c>
      <c r="T227" s="223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155</v>
      </c>
      <c r="AT227" s="224" t="s">
        <v>150</v>
      </c>
      <c r="AU227" s="224" t="s">
        <v>84</v>
      </c>
      <c r="AY227" s="18" t="s">
        <v>147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22</v>
      </c>
      <c r="BK227" s="225">
        <f>ROUND(I227*H227,2)</f>
        <v>0</v>
      </c>
      <c r="BL227" s="18" t="s">
        <v>155</v>
      </c>
      <c r="BM227" s="224" t="s">
        <v>665</v>
      </c>
    </row>
    <row r="228" s="2" customFormat="1">
      <c r="A228" s="39"/>
      <c r="B228" s="40"/>
      <c r="C228" s="41"/>
      <c r="D228" s="226" t="s">
        <v>157</v>
      </c>
      <c r="E228" s="41"/>
      <c r="F228" s="227" t="s">
        <v>666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157</v>
      </c>
      <c r="AU228" s="18" t="s">
        <v>84</v>
      </c>
    </row>
    <row r="229" s="2" customFormat="1">
      <c r="A229" s="39"/>
      <c r="B229" s="40"/>
      <c r="C229" s="41"/>
      <c r="D229" s="231" t="s">
        <v>159</v>
      </c>
      <c r="E229" s="41"/>
      <c r="F229" s="232" t="s">
        <v>667</v>
      </c>
      <c r="G229" s="41"/>
      <c r="H229" s="41"/>
      <c r="I229" s="228"/>
      <c r="J229" s="41"/>
      <c r="K229" s="41"/>
      <c r="L229" s="45"/>
      <c r="M229" s="229"/>
      <c r="N229" s="230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159</v>
      </c>
      <c r="AU229" s="18" t="s">
        <v>84</v>
      </c>
    </row>
    <row r="230" s="13" customFormat="1">
      <c r="A230" s="13"/>
      <c r="B230" s="233"/>
      <c r="C230" s="234"/>
      <c r="D230" s="226" t="s">
        <v>161</v>
      </c>
      <c r="E230" s="235" t="s">
        <v>20</v>
      </c>
      <c r="F230" s="236" t="s">
        <v>556</v>
      </c>
      <c r="G230" s="234"/>
      <c r="H230" s="235" t="s">
        <v>20</v>
      </c>
      <c r="I230" s="237"/>
      <c r="J230" s="234"/>
      <c r="K230" s="234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161</v>
      </c>
      <c r="AU230" s="242" t="s">
        <v>84</v>
      </c>
      <c r="AV230" s="13" t="s">
        <v>22</v>
      </c>
      <c r="AW230" s="13" t="s">
        <v>37</v>
      </c>
      <c r="AX230" s="13" t="s">
        <v>76</v>
      </c>
      <c r="AY230" s="242" t="s">
        <v>147</v>
      </c>
    </row>
    <row r="231" s="14" customFormat="1">
      <c r="A231" s="14"/>
      <c r="B231" s="243"/>
      <c r="C231" s="244"/>
      <c r="D231" s="226" t="s">
        <v>161</v>
      </c>
      <c r="E231" s="245" t="s">
        <v>20</v>
      </c>
      <c r="F231" s="246" t="s">
        <v>668</v>
      </c>
      <c r="G231" s="244"/>
      <c r="H231" s="247">
        <v>400.12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161</v>
      </c>
      <c r="AU231" s="253" t="s">
        <v>84</v>
      </c>
      <c r="AV231" s="14" t="s">
        <v>84</v>
      </c>
      <c r="AW231" s="14" t="s">
        <v>37</v>
      </c>
      <c r="AX231" s="14" t="s">
        <v>76</v>
      </c>
      <c r="AY231" s="253" t="s">
        <v>147</v>
      </c>
    </row>
    <row r="232" s="2" customFormat="1" ht="16.5" customHeight="1">
      <c r="A232" s="39"/>
      <c r="B232" s="40"/>
      <c r="C232" s="213" t="s">
        <v>357</v>
      </c>
      <c r="D232" s="213" t="s">
        <v>150</v>
      </c>
      <c r="E232" s="214" t="s">
        <v>669</v>
      </c>
      <c r="F232" s="215" t="s">
        <v>670</v>
      </c>
      <c r="G232" s="216" t="s">
        <v>201</v>
      </c>
      <c r="H232" s="217">
        <v>4001.1999999999998</v>
      </c>
      <c r="I232" s="218"/>
      <c r="J232" s="219">
        <f>ROUND(I232*H232,2)</f>
        <v>0</v>
      </c>
      <c r="K232" s="215" t="s">
        <v>154</v>
      </c>
      <c r="L232" s="45"/>
      <c r="M232" s="220" t="s">
        <v>20</v>
      </c>
      <c r="N232" s="221" t="s">
        <v>47</v>
      </c>
      <c r="O232" s="85"/>
      <c r="P232" s="222">
        <f>O232*H232</f>
        <v>0</v>
      </c>
      <c r="Q232" s="222">
        <v>0.60104999999999997</v>
      </c>
      <c r="R232" s="222">
        <f>Q232*H232</f>
        <v>2404.9212599999996</v>
      </c>
      <c r="S232" s="222">
        <v>0</v>
      </c>
      <c r="T232" s="22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4" t="s">
        <v>155</v>
      </c>
      <c r="AT232" s="224" t="s">
        <v>150</v>
      </c>
      <c r="AU232" s="224" t="s">
        <v>84</v>
      </c>
      <c r="AY232" s="18" t="s">
        <v>147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8" t="s">
        <v>22</v>
      </c>
      <c r="BK232" s="225">
        <f>ROUND(I232*H232,2)</f>
        <v>0</v>
      </c>
      <c r="BL232" s="18" t="s">
        <v>155</v>
      </c>
      <c r="BM232" s="224" t="s">
        <v>671</v>
      </c>
    </row>
    <row r="233" s="2" customFormat="1">
      <c r="A233" s="39"/>
      <c r="B233" s="40"/>
      <c r="C233" s="41"/>
      <c r="D233" s="226" t="s">
        <v>157</v>
      </c>
      <c r="E233" s="41"/>
      <c r="F233" s="227" t="s">
        <v>672</v>
      </c>
      <c r="G233" s="41"/>
      <c r="H233" s="41"/>
      <c r="I233" s="228"/>
      <c r="J233" s="41"/>
      <c r="K233" s="41"/>
      <c r="L233" s="45"/>
      <c r="M233" s="229"/>
      <c r="N233" s="230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157</v>
      </c>
      <c r="AU233" s="18" t="s">
        <v>84</v>
      </c>
    </row>
    <row r="234" s="2" customFormat="1">
      <c r="A234" s="39"/>
      <c r="B234" s="40"/>
      <c r="C234" s="41"/>
      <c r="D234" s="231" t="s">
        <v>159</v>
      </c>
      <c r="E234" s="41"/>
      <c r="F234" s="232" t="s">
        <v>673</v>
      </c>
      <c r="G234" s="41"/>
      <c r="H234" s="41"/>
      <c r="I234" s="228"/>
      <c r="J234" s="41"/>
      <c r="K234" s="41"/>
      <c r="L234" s="45"/>
      <c r="M234" s="229"/>
      <c r="N234" s="230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159</v>
      </c>
      <c r="AU234" s="18" t="s">
        <v>84</v>
      </c>
    </row>
    <row r="235" s="13" customFormat="1">
      <c r="A235" s="13"/>
      <c r="B235" s="233"/>
      <c r="C235" s="234"/>
      <c r="D235" s="226" t="s">
        <v>161</v>
      </c>
      <c r="E235" s="235" t="s">
        <v>20</v>
      </c>
      <c r="F235" s="236" t="s">
        <v>556</v>
      </c>
      <c r="G235" s="234"/>
      <c r="H235" s="235" t="s">
        <v>20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161</v>
      </c>
      <c r="AU235" s="242" t="s">
        <v>84</v>
      </c>
      <c r="AV235" s="13" t="s">
        <v>22</v>
      </c>
      <c r="AW235" s="13" t="s">
        <v>37</v>
      </c>
      <c r="AX235" s="13" t="s">
        <v>76</v>
      </c>
      <c r="AY235" s="242" t="s">
        <v>147</v>
      </c>
    </row>
    <row r="236" s="13" customFormat="1">
      <c r="A236" s="13"/>
      <c r="B236" s="233"/>
      <c r="C236" s="234"/>
      <c r="D236" s="226" t="s">
        <v>161</v>
      </c>
      <c r="E236" s="235" t="s">
        <v>20</v>
      </c>
      <c r="F236" s="236" t="s">
        <v>660</v>
      </c>
      <c r="G236" s="234"/>
      <c r="H236" s="235" t="s">
        <v>20</v>
      </c>
      <c r="I236" s="237"/>
      <c r="J236" s="234"/>
      <c r="K236" s="234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161</v>
      </c>
      <c r="AU236" s="242" t="s">
        <v>84</v>
      </c>
      <c r="AV236" s="13" t="s">
        <v>22</v>
      </c>
      <c r="AW236" s="13" t="s">
        <v>37</v>
      </c>
      <c r="AX236" s="13" t="s">
        <v>76</v>
      </c>
      <c r="AY236" s="242" t="s">
        <v>147</v>
      </c>
    </row>
    <row r="237" s="14" customFormat="1">
      <c r="A237" s="14"/>
      <c r="B237" s="243"/>
      <c r="C237" s="244"/>
      <c r="D237" s="226" t="s">
        <v>161</v>
      </c>
      <c r="E237" s="245" t="s">
        <v>20</v>
      </c>
      <c r="F237" s="246" t="s">
        <v>654</v>
      </c>
      <c r="G237" s="244"/>
      <c r="H237" s="247">
        <v>1993.3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161</v>
      </c>
      <c r="AU237" s="253" t="s">
        <v>84</v>
      </c>
      <c r="AV237" s="14" t="s">
        <v>84</v>
      </c>
      <c r="AW237" s="14" t="s">
        <v>37</v>
      </c>
      <c r="AX237" s="14" t="s">
        <v>76</v>
      </c>
      <c r="AY237" s="253" t="s">
        <v>147</v>
      </c>
    </row>
    <row r="238" s="14" customFormat="1">
      <c r="A238" s="14"/>
      <c r="B238" s="243"/>
      <c r="C238" s="244"/>
      <c r="D238" s="226" t="s">
        <v>161</v>
      </c>
      <c r="E238" s="245" t="s">
        <v>20</v>
      </c>
      <c r="F238" s="246" t="s">
        <v>674</v>
      </c>
      <c r="G238" s="244"/>
      <c r="H238" s="247">
        <v>1550.0999999999999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161</v>
      </c>
      <c r="AU238" s="253" t="s">
        <v>84</v>
      </c>
      <c r="AV238" s="14" t="s">
        <v>84</v>
      </c>
      <c r="AW238" s="14" t="s">
        <v>37</v>
      </c>
      <c r="AX238" s="14" t="s">
        <v>76</v>
      </c>
      <c r="AY238" s="253" t="s">
        <v>147</v>
      </c>
    </row>
    <row r="239" s="14" customFormat="1">
      <c r="A239" s="14"/>
      <c r="B239" s="243"/>
      <c r="C239" s="244"/>
      <c r="D239" s="226" t="s">
        <v>161</v>
      </c>
      <c r="E239" s="245" t="s">
        <v>20</v>
      </c>
      <c r="F239" s="246" t="s">
        <v>675</v>
      </c>
      <c r="G239" s="244"/>
      <c r="H239" s="247">
        <v>457.80000000000001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161</v>
      </c>
      <c r="AU239" s="253" t="s">
        <v>84</v>
      </c>
      <c r="AV239" s="14" t="s">
        <v>84</v>
      </c>
      <c r="AW239" s="14" t="s">
        <v>37</v>
      </c>
      <c r="AX239" s="14" t="s">
        <v>76</v>
      </c>
      <c r="AY239" s="253" t="s">
        <v>147</v>
      </c>
    </row>
    <row r="240" s="2" customFormat="1" ht="16.5" customHeight="1">
      <c r="A240" s="39"/>
      <c r="B240" s="40"/>
      <c r="C240" s="213" t="s">
        <v>367</v>
      </c>
      <c r="D240" s="213" t="s">
        <v>150</v>
      </c>
      <c r="E240" s="214" t="s">
        <v>676</v>
      </c>
      <c r="F240" s="215" t="s">
        <v>677</v>
      </c>
      <c r="G240" s="216" t="s">
        <v>201</v>
      </c>
      <c r="H240" s="217">
        <v>723.29999999999995</v>
      </c>
      <c r="I240" s="218"/>
      <c r="J240" s="219">
        <f>ROUND(I240*H240,2)</f>
        <v>0</v>
      </c>
      <c r="K240" s="215" t="s">
        <v>154</v>
      </c>
      <c r="L240" s="45"/>
      <c r="M240" s="220" t="s">
        <v>20</v>
      </c>
      <c r="N240" s="221" t="s">
        <v>47</v>
      </c>
      <c r="O240" s="85"/>
      <c r="P240" s="222">
        <f>O240*H240</f>
        <v>0</v>
      </c>
      <c r="Q240" s="222">
        <v>0.93779000000000001</v>
      </c>
      <c r="R240" s="222">
        <f>Q240*H240</f>
        <v>678.30350699999997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155</v>
      </c>
      <c r="AT240" s="224" t="s">
        <v>150</v>
      </c>
      <c r="AU240" s="224" t="s">
        <v>84</v>
      </c>
      <c r="AY240" s="18" t="s">
        <v>147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22</v>
      </c>
      <c r="BK240" s="225">
        <f>ROUND(I240*H240,2)</f>
        <v>0</v>
      </c>
      <c r="BL240" s="18" t="s">
        <v>155</v>
      </c>
      <c r="BM240" s="224" t="s">
        <v>678</v>
      </c>
    </row>
    <row r="241" s="2" customFormat="1">
      <c r="A241" s="39"/>
      <c r="B241" s="40"/>
      <c r="C241" s="41"/>
      <c r="D241" s="226" t="s">
        <v>157</v>
      </c>
      <c r="E241" s="41"/>
      <c r="F241" s="227" t="s">
        <v>679</v>
      </c>
      <c r="G241" s="41"/>
      <c r="H241" s="41"/>
      <c r="I241" s="228"/>
      <c r="J241" s="41"/>
      <c r="K241" s="41"/>
      <c r="L241" s="45"/>
      <c r="M241" s="229"/>
      <c r="N241" s="230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157</v>
      </c>
      <c r="AU241" s="18" t="s">
        <v>84</v>
      </c>
    </row>
    <row r="242" s="2" customFormat="1">
      <c r="A242" s="39"/>
      <c r="B242" s="40"/>
      <c r="C242" s="41"/>
      <c r="D242" s="231" t="s">
        <v>159</v>
      </c>
      <c r="E242" s="41"/>
      <c r="F242" s="232" t="s">
        <v>680</v>
      </c>
      <c r="G242" s="41"/>
      <c r="H242" s="41"/>
      <c r="I242" s="228"/>
      <c r="J242" s="41"/>
      <c r="K242" s="41"/>
      <c r="L242" s="45"/>
      <c r="M242" s="229"/>
      <c r="N242" s="230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159</v>
      </c>
      <c r="AU242" s="18" t="s">
        <v>84</v>
      </c>
    </row>
    <row r="243" s="13" customFormat="1">
      <c r="A243" s="13"/>
      <c r="B243" s="233"/>
      <c r="C243" s="234"/>
      <c r="D243" s="226" t="s">
        <v>161</v>
      </c>
      <c r="E243" s="235" t="s">
        <v>20</v>
      </c>
      <c r="F243" s="236" t="s">
        <v>556</v>
      </c>
      <c r="G243" s="234"/>
      <c r="H243" s="235" t="s">
        <v>20</v>
      </c>
      <c r="I243" s="237"/>
      <c r="J243" s="234"/>
      <c r="K243" s="234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161</v>
      </c>
      <c r="AU243" s="242" t="s">
        <v>84</v>
      </c>
      <c r="AV243" s="13" t="s">
        <v>22</v>
      </c>
      <c r="AW243" s="13" t="s">
        <v>37</v>
      </c>
      <c r="AX243" s="13" t="s">
        <v>76</v>
      </c>
      <c r="AY243" s="242" t="s">
        <v>147</v>
      </c>
    </row>
    <row r="244" s="13" customFormat="1">
      <c r="A244" s="13"/>
      <c r="B244" s="233"/>
      <c r="C244" s="234"/>
      <c r="D244" s="226" t="s">
        <v>161</v>
      </c>
      <c r="E244" s="235" t="s">
        <v>20</v>
      </c>
      <c r="F244" s="236" t="s">
        <v>634</v>
      </c>
      <c r="G244" s="234"/>
      <c r="H244" s="235" t="s">
        <v>20</v>
      </c>
      <c r="I244" s="237"/>
      <c r="J244" s="234"/>
      <c r="K244" s="234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161</v>
      </c>
      <c r="AU244" s="242" t="s">
        <v>84</v>
      </c>
      <c r="AV244" s="13" t="s">
        <v>22</v>
      </c>
      <c r="AW244" s="13" t="s">
        <v>37</v>
      </c>
      <c r="AX244" s="13" t="s">
        <v>76</v>
      </c>
      <c r="AY244" s="242" t="s">
        <v>147</v>
      </c>
    </row>
    <row r="245" s="14" customFormat="1">
      <c r="A245" s="14"/>
      <c r="B245" s="243"/>
      <c r="C245" s="244"/>
      <c r="D245" s="226" t="s">
        <v>161</v>
      </c>
      <c r="E245" s="245" t="s">
        <v>20</v>
      </c>
      <c r="F245" s="246" t="s">
        <v>636</v>
      </c>
      <c r="G245" s="244"/>
      <c r="H245" s="247">
        <v>613.5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161</v>
      </c>
      <c r="AU245" s="253" t="s">
        <v>84</v>
      </c>
      <c r="AV245" s="14" t="s">
        <v>84</v>
      </c>
      <c r="AW245" s="14" t="s">
        <v>37</v>
      </c>
      <c r="AX245" s="14" t="s">
        <v>76</v>
      </c>
      <c r="AY245" s="253" t="s">
        <v>147</v>
      </c>
    </row>
    <row r="246" s="14" customFormat="1">
      <c r="A246" s="14"/>
      <c r="B246" s="243"/>
      <c r="C246" s="244"/>
      <c r="D246" s="226" t="s">
        <v>161</v>
      </c>
      <c r="E246" s="245" t="s">
        <v>20</v>
      </c>
      <c r="F246" s="246" t="s">
        <v>638</v>
      </c>
      <c r="G246" s="244"/>
      <c r="H246" s="247">
        <v>109.8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161</v>
      </c>
      <c r="AU246" s="253" t="s">
        <v>84</v>
      </c>
      <c r="AV246" s="14" t="s">
        <v>84</v>
      </c>
      <c r="AW246" s="14" t="s">
        <v>37</v>
      </c>
      <c r="AX246" s="14" t="s">
        <v>76</v>
      </c>
      <c r="AY246" s="253" t="s">
        <v>147</v>
      </c>
    </row>
    <row r="247" s="2" customFormat="1" ht="16.5" customHeight="1">
      <c r="A247" s="39"/>
      <c r="B247" s="40"/>
      <c r="C247" s="263" t="s">
        <v>372</v>
      </c>
      <c r="D247" s="263" t="s">
        <v>559</v>
      </c>
      <c r="E247" s="264" t="s">
        <v>681</v>
      </c>
      <c r="F247" s="265" t="s">
        <v>682</v>
      </c>
      <c r="G247" s="266" t="s">
        <v>176</v>
      </c>
      <c r="H247" s="267">
        <v>-744.26800000000003</v>
      </c>
      <c r="I247" s="268"/>
      <c r="J247" s="269">
        <f>ROUND(I247*H247,2)</f>
        <v>0</v>
      </c>
      <c r="K247" s="265" t="s">
        <v>154</v>
      </c>
      <c r="L247" s="270"/>
      <c r="M247" s="271" t="s">
        <v>20</v>
      </c>
      <c r="N247" s="272" t="s">
        <v>47</v>
      </c>
      <c r="O247" s="85"/>
      <c r="P247" s="222">
        <f>O247*H247</f>
        <v>0</v>
      </c>
      <c r="Q247" s="222">
        <v>1</v>
      </c>
      <c r="R247" s="222">
        <f>Q247*H247</f>
        <v>-744.26800000000003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248</v>
      </c>
      <c r="AT247" s="224" t="s">
        <v>559</v>
      </c>
      <c r="AU247" s="224" t="s">
        <v>84</v>
      </c>
      <c r="AY247" s="18" t="s">
        <v>147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22</v>
      </c>
      <c r="BK247" s="225">
        <f>ROUND(I247*H247,2)</f>
        <v>0</v>
      </c>
      <c r="BL247" s="18" t="s">
        <v>155</v>
      </c>
      <c r="BM247" s="224" t="s">
        <v>683</v>
      </c>
    </row>
    <row r="248" s="2" customFormat="1">
      <c r="A248" s="39"/>
      <c r="B248" s="40"/>
      <c r="C248" s="41"/>
      <c r="D248" s="226" t="s">
        <v>157</v>
      </c>
      <c r="E248" s="41"/>
      <c r="F248" s="227" t="s">
        <v>682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157</v>
      </c>
      <c r="AU248" s="18" t="s">
        <v>84</v>
      </c>
    </row>
    <row r="249" s="13" customFormat="1">
      <c r="A249" s="13"/>
      <c r="B249" s="233"/>
      <c r="C249" s="234"/>
      <c r="D249" s="226" t="s">
        <v>161</v>
      </c>
      <c r="E249" s="235" t="s">
        <v>20</v>
      </c>
      <c r="F249" s="236" t="s">
        <v>556</v>
      </c>
      <c r="G249" s="234"/>
      <c r="H249" s="235" t="s">
        <v>20</v>
      </c>
      <c r="I249" s="237"/>
      <c r="J249" s="234"/>
      <c r="K249" s="234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161</v>
      </c>
      <c r="AU249" s="242" t="s">
        <v>84</v>
      </c>
      <c r="AV249" s="13" t="s">
        <v>22</v>
      </c>
      <c r="AW249" s="13" t="s">
        <v>37</v>
      </c>
      <c r="AX249" s="13" t="s">
        <v>76</v>
      </c>
      <c r="AY249" s="242" t="s">
        <v>147</v>
      </c>
    </row>
    <row r="250" s="13" customFormat="1">
      <c r="A250" s="13"/>
      <c r="B250" s="233"/>
      <c r="C250" s="234"/>
      <c r="D250" s="226" t="s">
        <v>161</v>
      </c>
      <c r="E250" s="235" t="s">
        <v>20</v>
      </c>
      <c r="F250" s="236" t="s">
        <v>684</v>
      </c>
      <c r="G250" s="234"/>
      <c r="H250" s="235" t="s">
        <v>20</v>
      </c>
      <c r="I250" s="237"/>
      <c r="J250" s="234"/>
      <c r="K250" s="234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161</v>
      </c>
      <c r="AU250" s="242" t="s">
        <v>84</v>
      </c>
      <c r="AV250" s="13" t="s">
        <v>22</v>
      </c>
      <c r="AW250" s="13" t="s">
        <v>37</v>
      </c>
      <c r="AX250" s="13" t="s">
        <v>76</v>
      </c>
      <c r="AY250" s="242" t="s">
        <v>147</v>
      </c>
    </row>
    <row r="251" s="14" customFormat="1">
      <c r="A251" s="14"/>
      <c r="B251" s="243"/>
      <c r="C251" s="244"/>
      <c r="D251" s="226" t="s">
        <v>161</v>
      </c>
      <c r="E251" s="245" t="s">
        <v>20</v>
      </c>
      <c r="F251" s="246" t="s">
        <v>685</v>
      </c>
      <c r="G251" s="244"/>
      <c r="H251" s="247">
        <v>-744.26800000000003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161</v>
      </c>
      <c r="AU251" s="253" t="s">
        <v>84</v>
      </c>
      <c r="AV251" s="14" t="s">
        <v>84</v>
      </c>
      <c r="AW251" s="14" t="s">
        <v>37</v>
      </c>
      <c r="AX251" s="14" t="s">
        <v>76</v>
      </c>
      <c r="AY251" s="253" t="s">
        <v>147</v>
      </c>
    </row>
    <row r="252" s="2" customFormat="1" ht="16.5" customHeight="1">
      <c r="A252" s="39"/>
      <c r="B252" s="40"/>
      <c r="C252" s="213" t="s">
        <v>378</v>
      </c>
      <c r="D252" s="213" t="s">
        <v>150</v>
      </c>
      <c r="E252" s="214" t="s">
        <v>686</v>
      </c>
      <c r="F252" s="215" t="s">
        <v>687</v>
      </c>
      <c r="G252" s="216" t="s">
        <v>201</v>
      </c>
      <c r="H252" s="217">
        <v>1233.3</v>
      </c>
      <c r="I252" s="218"/>
      <c r="J252" s="219">
        <f>ROUND(I252*H252,2)</f>
        <v>0</v>
      </c>
      <c r="K252" s="215" t="s">
        <v>154</v>
      </c>
      <c r="L252" s="45"/>
      <c r="M252" s="220" t="s">
        <v>20</v>
      </c>
      <c r="N252" s="221" t="s">
        <v>47</v>
      </c>
      <c r="O252" s="85"/>
      <c r="P252" s="222">
        <f>O252*H252</f>
        <v>0</v>
      </c>
      <c r="Q252" s="222">
        <v>0.086400000000000005</v>
      </c>
      <c r="R252" s="222">
        <f>Q252*H252</f>
        <v>106.55712</v>
      </c>
      <c r="S252" s="222">
        <v>0</v>
      </c>
      <c r="T252" s="223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4" t="s">
        <v>155</v>
      </c>
      <c r="AT252" s="224" t="s">
        <v>150</v>
      </c>
      <c r="AU252" s="224" t="s">
        <v>84</v>
      </c>
      <c r="AY252" s="18" t="s">
        <v>147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8" t="s">
        <v>22</v>
      </c>
      <c r="BK252" s="225">
        <f>ROUND(I252*H252,2)</f>
        <v>0</v>
      </c>
      <c r="BL252" s="18" t="s">
        <v>155</v>
      </c>
      <c r="BM252" s="224" t="s">
        <v>688</v>
      </c>
    </row>
    <row r="253" s="2" customFormat="1">
      <c r="A253" s="39"/>
      <c r="B253" s="40"/>
      <c r="C253" s="41"/>
      <c r="D253" s="226" t="s">
        <v>157</v>
      </c>
      <c r="E253" s="41"/>
      <c r="F253" s="227" t="s">
        <v>689</v>
      </c>
      <c r="G253" s="41"/>
      <c r="H253" s="41"/>
      <c r="I253" s="228"/>
      <c r="J253" s="41"/>
      <c r="K253" s="41"/>
      <c r="L253" s="45"/>
      <c r="M253" s="229"/>
      <c r="N253" s="230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157</v>
      </c>
      <c r="AU253" s="18" t="s">
        <v>84</v>
      </c>
    </row>
    <row r="254" s="2" customFormat="1">
      <c r="A254" s="39"/>
      <c r="B254" s="40"/>
      <c r="C254" s="41"/>
      <c r="D254" s="231" t="s">
        <v>159</v>
      </c>
      <c r="E254" s="41"/>
      <c r="F254" s="232" t="s">
        <v>690</v>
      </c>
      <c r="G254" s="41"/>
      <c r="H254" s="41"/>
      <c r="I254" s="228"/>
      <c r="J254" s="41"/>
      <c r="K254" s="41"/>
      <c r="L254" s="45"/>
      <c r="M254" s="229"/>
      <c r="N254" s="230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159</v>
      </c>
      <c r="AU254" s="18" t="s">
        <v>84</v>
      </c>
    </row>
    <row r="255" s="13" customFormat="1">
      <c r="A255" s="13"/>
      <c r="B255" s="233"/>
      <c r="C255" s="234"/>
      <c r="D255" s="226" t="s">
        <v>161</v>
      </c>
      <c r="E255" s="235" t="s">
        <v>20</v>
      </c>
      <c r="F255" s="236" t="s">
        <v>556</v>
      </c>
      <c r="G255" s="234"/>
      <c r="H255" s="235" t="s">
        <v>20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161</v>
      </c>
      <c r="AU255" s="242" t="s">
        <v>84</v>
      </c>
      <c r="AV255" s="13" t="s">
        <v>22</v>
      </c>
      <c r="AW255" s="13" t="s">
        <v>37</v>
      </c>
      <c r="AX255" s="13" t="s">
        <v>76</v>
      </c>
      <c r="AY255" s="242" t="s">
        <v>147</v>
      </c>
    </row>
    <row r="256" s="13" customFormat="1">
      <c r="A256" s="13"/>
      <c r="B256" s="233"/>
      <c r="C256" s="234"/>
      <c r="D256" s="226" t="s">
        <v>161</v>
      </c>
      <c r="E256" s="235" t="s">
        <v>20</v>
      </c>
      <c r="F256" s="236" t="s">
        <v>691</v>
      </c>
      <c r="G256" s="234"/>
      <c r="H256" s="235" t="s">
        <v>20</v>
      </c>
      <c r="I256" s="237"/>
      <c r="J256" s="234"/>
      <c r="K256" s="234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161</v>
      </c>
      <c r="AU256" s="242" t="s">
        <v>84</v>
      </c>
      <c r="AV256" s="13" t="s">
        <v>22</v>
      </c>
      <c r="AW256" s="13" t="s">
        <v>37</v>
      </c>
      <c r="AX256" s="13" t="s">
        <v>76</v>
      </c>
      <c r="AY256" s="242" t="s">
        <v>147</v>
      </c>
    </row>
    <row r="257" s="14" customFormat="1">
      <c r="A257" s="14"/>
      <c r="B257" s="243"/>
      <c r="C257" s="244"/>
      <c r="D257" s="226" t="s">
        <v>161</v>
      </c>
      <c r="E257" s="245" t="s">
        <v>20</v>
      </c>
      <c r="F257" s="246" t="s">
        <v>692</v>
      </c>
      <c r="G257" s="244"/>
      <c r="H257" s="247">
        <v>1233.3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161</v>
      </c>
      <c r="AU257" s="253" t="s">
        <v>84</v>
      </c>
      <c r="AV257" s="14" t="s">
        <v>84</v>
      </c>
      <c r="AW257" s="14" t="s">
        <v>37</v>
      </c>
      <c r="AX257" s="14" t="s">
        <v>76</v>
      </c>
      <c r="AY257" s="253" t="s">
        <v>147</v>
      </c>
    </row>
    <row r="258" s="12" customFormat="1" ht="22.8" customHeight="1">
      <c r="A258" s="12"/>
      <c r="B258" s="197"/>
      <c r="C258" s="198"/>
      <c r="D258" s="199" t="s">
        <v>75</v>
      </c>
      <c r="E258" s="211" t="s">
        <v>187</v>
      </c>
      <c r="F258" s="211" t="s">
        <v>693</v>
      </c>
      <c r="G258" s="198"/>
      <c r="H258" s="198"/>
      <c r="I258" s="201"/>
      <c r="J258" s="212">
        <f>BK258</f>
        <v>0</v>
      </c>
      <c r="K258" s="198"/>
      <c r="L258" s="203"/>
      <c r="M258" s="204"/>
      <c r="N258" s="205"/>
      <c r="O258" s="205"/>
      <c r="P258" s="206">
        <f>SUM(P259:P295)</f>
        <v>0</v>
      </c>
      <c r="Q258" s="205"/>
      <c r="R258" s="206">
        <f>SUM(R259:R295)</f>
        <v>635.11218699999995</v>
      </c>
      <c r="S258" s="205"/>
      <c r="T258" s="207">
        <f>SUM(T259:T295)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8" t="s">
        <v>22</v>
      </c>
      <c r="AT258" s="209" t="s">
        <v>75</v>
      </c>
      <c r="AU258" s="209" t="s">
        <v>22</v>
      </c>
      <c r="AY258" s="208" t="s">
        <v>147</v>
      </c>
      <c r="BK258" s="210">
        <f>SUM(BK259:BK295)</f>
        <v>0</v>
      </c>
    </row>
    <row r="259" s="2" customFormat="1" ht="16.5" customHeight="1">
      <c r="A259" s="39"/>
      <c r="B259" s="40"/>
      <c r="C259" s="213" t="s">
        <v>380</v>
      </c>
      <c r="D259" s="213" t="s">
        <v>150</v>
      </c>
      <c r="E259" s="214" t="s">
        <v>694</v>
      </c>
      <c r="F259" s="215" t="s">
        <v>695</v>
      </c>
      <c r="G259" s="216" t="s">
        <v>201</v>
      </c>
      <c r="H259" s="217">
        <v>1993.3</v>
      </c>
      <c r="I259" s="218"/>
      <c r="J259" s="219">
        <f>ROUND(I259*H259,2)</f>
        <v>0</v>
      </c>
      <c r="K259" s="215" t="s">
        <v>154</v>
      </c>
      <c r="L259" s="45"/>
      <c r="M259" s="220" t="s">
        <v>20</v>
      </c>
      <c r="N259" s="221" t="s">
        <v>47</v>
      </c>
      <c r="O259" s="85"/>
      <c r="P259" s="222">
        <f>O259*H259</f>
        <v>0</v>
      </c>
      <c r="Q259" s="222">
        <v>0</v>
      </c>
      <c r="R259" s="222">
        <f>Q259*H259</f>
        <v>0</v>
      </c>
      <c r="S259" s="222">
        <v>0</v>
      </c>
      <c r="T259" s="22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4" t="s">
        <v>155</v>
      </c>
      <c r="AT259" s="224" t="s">
        <v>150</v>
      </c>
      <c r="AU259" s="224" t="s">
        <v>84</v>
      </c>
      <c r="AY259" s="18" t="s">
        <v>147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8" t="s">
        <v>22</v>
      </c>
      <c r="BK259" s="225">
        <f>ROUND(I259*H259,2)</f>
        <v>0</v>
      </c>
      <c r="BL259" s="18" t="s">
        <v>155</v>
      </c>
      <c r="BM259" s="224" t="s">
        <v>696</v>
      </c>
    </row>
    <row r="260" s="2" customFormat="1">
      <c r="A260" s="39"/>
      <c r="B260" s="40"/>
      <c r="C260" s="41"/>
      <c r="D260" s="226" t="s">
        <v>157</v>
      </c>
      <c r="E260" s="41"/>
      <c r="F260" s="227" t="s">
        <v>697</v>
      </c>
      <c r="G260" s="41"/>
      <c r="H260" s="41"/>
      <c r="I260" s="228"/>
      <c r="J260" s="41"/>
      <c r="K260" s="41"/>
      <c r="L260" s="45"/>
      <c r="M260" s="229"/>
      <c r="N260" s="230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157</v>
      </c>
      <c r="AU260" s="18" t="s">
        <v>84</v>
      </c>
    </row>
    <row r="261" s="2" customFormat="1">
      <c r="A261" s="39"/>
      <c r="B261" s="40"/>
      <c r="C261" s="41"/>
      <c r="D261" s="231" t="s">
        <v>159</v>
      </c>
      <c r="E261" s="41"/>
      <c r="F261" s="232" t="s">
        <v>698</v>
      </c>
      <c r="G261" s="41"/>
      <c r="H261" s="41"/>
      <c r="I261" s="228"/>
      <c r="J261" s="41"/>
      <c r="K261" s="41"/>
      <c r="L261" s="45"/>
      <c r="M261" s="229"/>
      <c r="N261" s="230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159</v>
      </c>
      <c r="AU261" s="18" t="s">
        <v>84</v>
      </c>
    </row>
    <row r="262" s="13" customFormat="1">
      <c r="A262" s="13"/>
      <c r="B262" s="233"/>
      <c r="C262" s="234"/>
      <c r="D262" s="226" t="s">
        <v>161</v>
      </c>
      <c r="E262" s="235" t="s">
        <v>20</v>
      </c>
      <c r="F262" s="236" t="s">
        <v>556</v>
      </c>
      <c r="G262" s="234"/>
      <c r="H262" s="235" t="s">
        <v>20</v>
      </c>
      <c r="I262" s="237"/>
      <c r="J262" s="234"/>
      <c r="K262" s="234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161</v>
      </c>
      <c r="AU262" s="242" t="s">
        <v>84</v>
      </c>
      <c r="AV262" s="13" t="s">
        <v>22</v>
      </c>
      <c r="AW262" s="13" t="s">
        <v>37</v>
      </c>
      <c r="AX262" s="13" t="s">
        <v>76</v>
      </c>
      <c r="AY262" s="242" t="s">
        <v>147</v>
      </c>
    </row>
    <row r="263" s="13" customFormat="1">
      <c r="A263" s="13"/>
      <c r="B263" s="233"/>
      <c r="C263" s="234"/>
      <c r="D263" s="226" t="s">
        <v>161</v>
      </c>
      <c r="E263" s="235" t="s">
        <v>20</v>
      </c>
      <c r="F263" s="236" t="s">
        <v>699</v>
      </c>
      <c r="G263" s="234"/>
      <c r="H263" s="235" t="s">
        <v>20</v>
      </c>
      <c r="I263" s="237"/>
      <c r="J263" s="234"/>
      <c r="K263" s="234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161</v>
      </c>
      <c r="AU263" s="242" t="s">
        <v>84</v>
      </c>
      <c r="AV263" s="13" t="s">
        <v>22</v>
      </c>
      <c r="AW263" s="13" t="s">
        <v>37</v>
      </c>
      <c r="AX263" s="13" t="s">
        <v>76</v>
      </c>
      <c r="AY263" s="242" t="s">
        <v>147</v>
      </c>
    </row>
    <row r="264" s="14" customFormat="1">
      <c r="A264" s="14"/>
      <c r="B264" s="243"/>
      <c r="C264" s="244"/>
      <c r="D264" s="226" t="s">
        <v>161</v>
      </c>
      <c r="E264" s="245" t="s">
        <v>20</v>
      </c>
      <c r="F264" s="246" t="s">
        <v>654</v>
      </c>
      <c r="G264" s="244"/>
      <c r="H264" s="247">
        <v>1993.3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161</v>
      </c>
      <c r="AU264" s="253" t="s">
        <v>84</v>
      </c>
      <c r="AV264" s="14" t="s">
        <v>84</v>
      </c>
      <c r="AW264" s="14" t="s">
        <v>37</v>
      </c>
      <c r="AX264" s="14" t="s">
        <v>76</v>
      </c>
      <c r="AY264" s="253" t="s">
        <v>147</v>
      </c>
    </row>
    <row r="265" s="2" customFormat="1" ht="16.5" customHeight="1">
      <c r="A265" s="39"/>
      <c r="B265" s="40"/>
      <c r="C265" s="213" t="s">
        <v>384</v>
      </c>
      <c r="D265" s="213" t="s">
        <v>150</v>
      </c>
      <c r="E265" s="214" t="s">
        <v>700</v>
      </c>
      <c r="F265" s="215" t="s">
        <v>701</v>
      </c>
      <c r="G265" s="216" t="s">
        <v>201</v>
      </c>
      <c r="H265" s="217">
        <v>59.600000000000001</v>
      </c>
      <c r="I265" s="218"/>
      <c r="J265" s="219">
        <f>ROUND(I265*H265,2)</f>
        <v>0</v>
      </c>
      <c r="K265" s="215" t="s">
        <v>154</v>
      </c>
      <c r="L265" s="45"/>
      <c r="M265" s="220" t="s">
        <v>20</v>
      </c>
      <c r="N265" s="221" t="s">
        <v>47</v>
      </c>
      <c r="O265" s="85"/>
      <c r="P265" s="222">
        <f>O265*H265</f>
        <v>0</v>
      </c>
      <c r="Q265" s="222">
        <v>0</v>
      </c>
      <c r="R265" s="222">
        <f>Q265*H265</f>
        <v>0</v>
      </c>
      <c r="S265" s="222">
        <v>0</v>
      </c>
      <c r="T265" s="22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4" t="s">
        <v>155</v>
      </c>
      <c r="AT265" s="224" t="s">
        <v>150</v>
      </c>
      <c r="AU265" s="224" t="s">
        <v>84</v>
      </c>
      <c r="AY265" s="18" t="s">
        <v>147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8" t="s">
        <v>22</v>
      </c>
      <c r="BK265" s="225">
        <f>ROUND(I265*H265,2)</f>
        <v>0</v>
      </c>
      <c r="BL265" s="18" t="s">
        <v>155</v>
      </c>
      <c r="BM265" s="224" t="s">
        <v>702</v>
      </c>
    </row>
    <row r="266" s="2" customFormat="1">
      <c r="A266" s="39"/>
      <c r="B266" s="40"/>
      <c r="C266" s="41"/>
      <c r="D266" s="226" t="s">
        <v>157</v>
      </c>
      <c r="E266" s="41"/>
      <c r="F266" s="227" t="s">
        <v>703</v>
      </c>
      <c r="G266" s="41"/>
      <c r="H266" s="41"/>
      <c r="I266" s="228"/>
      <c r="J266" s="41"/>
      <c r="K266" s="41"/>
      <c r="L266" s="45"/>
      <c r="M266" s="229"/>
      <c r="N266" s="230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157</v>
      </c>
      <c r="AU266" s="18" t="s">
        <v>84</v>
      </c>
    </row>
    <row r="267" s="2" customFormat="1">
      <c r="A267" s="39"/>
      <c r="B267" s="40"/>
      <c r="C267" s="41"/>
      <c r="D267" s="231" t="s">
        <v>159</v>
      </c>
      <c r="E267" s="41"/>
      <c r="F267" s="232" t="s">
        <v>704</v>
      </c>
      <c r="G267" s="41"/>
      <c r="H267" s="41"/>
      <c r="I267" s="228"/>
      <c r="J267" s="41"/>
      <c r="K267" s="41"/>
      <c r="L267" s="45"/>
      <c r="M267" s="229"/>
      <c r="N267" s="230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159</v>
      </c>
      <c r="AU267" s="18" t="s">
        <v>84</v>
      </c>
    </row>
    <row r="268" s="13" customFormat="1">
      <c r="A268" s="13"/>
      <c r="B268" s="233"/>
      <c r="C268" s="234"/>
      <c r="D268" s="226" t="s">
        <v>161</v>
      </c>
      <c r="E268" s="235" t="s">
        <v>20</v>
      </c>
      <c r="F268" s="236" t="s">
        <v>556</v>
      </c>
      <c r="G268" s="234"/>
      <c r="H268" s="235" t="s">
        <v>20</v>
      </c>
      <c r="I268" s="237"/>
      <c r="J268" s="234"/>
      <c r="K268" s="234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161</v>
      </c>
      <c r="AU268" s="242" t="s">
        <v>84</v>
      </c>
      <c r="AV268" s="13" t="s">
        <v>22</v>
      </c>
      <c r="AW268" s="13" t="s">
        <v>37</v>
      </c>
      <c r="AX268" s="13" t="s">
        <v>76</v>
      </c>
      <c r="AY268" s="242" t="s">
        <v>147</v>
      </c>
    </row>
    <row r="269" s="13" customFormat="1">
      <c r="A269" s="13"/>
      <c r="B269" s="233"/>
      <c r="C269" s="234"/>
      <c r="D269" s="226" t="s">
        <v>161</v>
      </c>
      <c r="E269" s="235" t="s">
        <v>20</v>
      </c>
      <c r="F269" s="236" t="s">
        <v>705</v>
      </c>
      <c r="G269" s="234"/>
      <c r="H269" s="235" t="s">
        <v>20</v>
      </c>
      <c r="I269" s="237"/>
      <c r="J269" s="234"/>
      <c r="K269" s="234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161</v>
      </c>
      <c r="AU269" s="242" t="s">
        <v>84</v>
      </c>
      <c r="AV269" s="13" t="s">
        <v>22</v>
      </c>
      <c r="AW269" s="13" t="s">
        <v>37</v>
      </c>
      <c r="AX269" s="13" t="s">
        <v>76</v>
      </c>
      <c r="AY269" s="242" t="s">
        <v>147</v>
      </c>
    </row>
    <row r="270" s="14" customFormat="1">
      <c r="A270" s="14"/>
      <c r="B270" s="243"/>
      <c r="C270" s="244"/>
      <c r="D270" s="226" t="s">
        <v>161</v>
      </c>
      <c r="E270" s="245" t="s">
        <v>20</v>
      </c>
      <c r="F270" s="246" t="s">
        <v>706</v>
      </c>
      <c r="G270" s="244"/>
      <c r="H270" s="247">
        <v>59.600000000000001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161</v>
      </c>
      <c r="AU270" s="253" t="s">
        <v>84</v>
      </c>
      <c r="AV270" s="14" t="s">
        <v>84</v>
      </c>
      <c r="AW270" s="14" t="s">
        <v>37</v>
      </c>
      <c r="AX270" s="14" t="s">
        <v>76</v>
      </c>
      <c r="AY270" s="253" t="s">
        <v>147</v>
      </c>
    </row>
    <row r="271" s="2" customFormat="1" ht="16.5" customHeight="1">
      <c r="A271" s="39"/>
      <c r="B271" s="40"/>
      <c r="C271" s="213" t="s">
        <v>707</v>
      </c>
      <c r="D271" s="213" t="s">
        <v>150</v>
      </c>
      <c r="E271" s="214" t="s">
        <v>708</v>
      </c>
      <c r="F271" s="215" t="s">
        <v>709</v>
      </c>
      <c r="G271" s="216" t="s">
        <v>201</v>
      </c>
      <c r="H271" s="217">
        <v>570.70000000000005</v>
      </c>
      <c r="I271" s="218"/>
      <c r="J271" s="219">
        <f>ROUND(I271*H271,2)</f>
        <v>0</v>
      </c>
      <c r="K271" s="215" t="s">
        <v>154</v>
      </c>
      <c r="L271" s="45"/>
      <c r="M271" s="220" t="s">
        <v>20</v>
      </c>
      <c r="N271" s="221" t="s">
        <v>47</v>
      </c>
      <c r="O271" s="85"/>
      <c r="P271" s="222">
        <f>O271*H271</f>
        <v>0</v>
      </c>
      <c r="Q271" s="222">
        <v>0.0099900000000000006</v>
      </c>
      <c r="R271" s="222">
        <f>Q271*H271</f>
        <v>5.7012930000000006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155</v>
      </c>
      <c r="AT271" s="224" t="s">
        <v>150</v>
      </c>
      <c r="AU271" s="224" t="s">
        <v>84</v>
      </c>
      <c r="AY271" s="18" t="s">
        <v>147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22</v>
      </c>
      <c r="BK271" s="225">
        <f>ROUND(I271*H271,2)</f>
        <v>0</v>
      </c>
      <c r="BL271" s="18" t="s">
        <v>155</v>
      </c>
      <c r="BM271" s="224" t="s">
        <v>710</v>
      </c>
    </row>
    <row r="272" s="2" customFormat="1">
      <c r="A272" s="39"/>
      <c r="B272" s="40"/>
      <c r="C272" s="41"/>
      <c r="D272" s="226" t="s">
        <v>157</v>
      </c>
      <c r="E272" s="41"/>
      <c r="F272" s="227" t="s">
        <v>711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157</v>
      </c>
      <c r="AU272" s="18" t="s">
        <v>84</v>
      </c>
    </row>
    <row r="273" s="2" customFormat="1">
      <c r="A273" s="39"/>
      <c r="B273" s="40"/>
      <c r="C273" s="41"/>
      <c r="D273" s="231" t="s">
        <v>159</v>
      </c>
      <c r="E273" s="41"/>
      <c r="F273" s="232" t="s">
        <v>712</v>
      </c>
      <c r="G273" s="41"/>
      <c r="H273" s="41"/>
      <c r="I273" s="228"/>
      <c r="J273" s="41"/>
      <c r="K273" s="41"/>
      <c r="L273" s="45"/>
      <c r="M273" s="229"/>
      <c r="N273" s="230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159</v>
      </c>
      <c r="AU273" s="18" t="s">
        <v>84</v>
      </c>
    </row>
    <row r="274" s="13" customFormat="1">
      <c r="A274" s="13"/>
      <c r="B274" s="233"/>
      <c r="C274" s="234"/>
      <c r="D274" s="226" t="s">
        <v>161</v>
      </c>
      <c r="E274" s="235" t="s">
        <v>20</v>
      </c>
      <c r="F274" s="236" t="s">
        <v>556</v>
      </c>
      <c r="G274" s="234"/>
      <c r="H274" s="235" t="s">
        <v>20</v>
      </c>
      <c r="I274" s="237"/>
      <c r="J274" s="234"/>
      <c r="K274" s="234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161</v>
      </c>
      <c r="AU274" s="242" t="s">
        <v>84</v>
      </c>
      <c r="AV274" s="13" t="s">
        <v>22</v>
      </c>
      <c r="AW274" s="13" t="s">
        <v>37</v>
      </c>
      <c r="AX274" s="13" t="s">
        <v>76</v>
      </c>
      <c r="AY274" s="242" t="s">
        <v>147</v>
      </c>
    </row>
    <row r="275" s="14" customFormat="1">
      <c r="A275" s="14"/>
      <c r="B275" s="243"/>
      <c r="C275" s="244"/>
      <c r="D275" s="226" t="s">
        <v>161</v>
      </c>
      <c r="E275" s="245" t="s">
        <v>20</v>
      </c>
      <c r="F275" s="246" t="s">
        <v>713</v>
      </c>
      <c r="G275" s="244"/>
      <c r="H275" s="247">
        <v>570.70000000000005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161</v>
      </c>
      <c r="AU275" s="253" t="s">
        <v>84</v>
      </c>
      <c r="AV275" s="14" t="s">
        <v>84</v>
      </c>
      <c r="AW275" s="14" t="s">
        <v>37</v>
      </c>
      <c r="AX275" s="14" t="s">
        <v>76</v>
      </c>
      <c r="AY275" s="253" t="s">
        <v>147</v>
      </c>
    </row>
    <row r="276" s="2" customFormat="1" ht="16.5" customHeight="1">
      <c r="A276" s="39"/>
      <c r="B276" s="40"/>
      <c r="C276" s="213" t="s">
        <v>714</v>
      </c>
      <c r="D276" s="213" t="s">
        <v>150</v>
      </c>
      <c r="E276" s="214" t="s">
        <v>715</v>
      </c>
      <c r="F276" s="215" t="s">
        <v>716</v>
      </c>
      <c r="G276" s="216" t="s">
        <v>201</v>
      </c>
      <c r="H276" s="217">
        <v>1993.3</v>
      </c>
      <c r="I276" s="218"/>
      <c r="J276" s="219">
        <f>ROUND(I276*H276,2)</f>
        <v>0</v>
      </c>
      <c r="K276" s="215" t="s">
        <v>154</v>
      </c>
      <c r="L276" s="45"/>
      <c r="M276" s="220" t="s">
        <v>20</v>
      </c>
      <c r="N276" s="221" t="s">
        <v>47</v>
      </c>
      <c r="O276" s="85"/>
      <c r="P276" s="222">
        <f>O276*H276</f>
        <v>0</v>
      </c>
      <c r="Q276" s="222">
        <v>0.15175</v>
      </c>
      <c r="R276" s="222">
        <f>Q276*H276</f>
        <v>302.48327499999999</v>
      </c>
      <c r="S276" s="222">
        <v>0</v>
      </c>
      <c r="T276" s="223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4" t="s">
        <v>155</v>
      </c>
      <c r="AT276" s="224" t="s">
        <v>150</v>
      </c>
      <c r="AU276" s="224" t="s">
        <v>84</v>
      </c>
      <c r="AY276" s="18" t="s">
        <v>147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8" t="s">
        <v>22</v>
      </c>
      <c r="BK276" s="225">
        <f>ROUND(I276*H276,2)</f>
        <v>0</v>
      </c>
      <c r="BL276" s="18" t="s">
        <v>155</v>
      </c>
      <c r="BM276" s="224" t="s">
        <v>717</v>
      </c>
    </row>
    <row r="277" s="2" customFormat="1">
      <c r="A277" s="39"/>
      <c r="B277" s="40"/>
      <c r="C277" s="41"/>
      <c r="D277" s="226" t="s">
        <v>157</v>
      </c>
      <c r="E277" s="41"/>
      <c r="F277" s="227" t="s">
        <v>718</v>
      </c>
      <c r="G277" s="41"/>
      <c r="H277" s="41"/>
      <c r="I277" s="228"/>
      <c r="J277" s="41"/>
      <c r="K277" s="41"/>
      <c r="L277" s="45"/>
      <c r="M277" s="229"/>
      <c r="N277" s="230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157</v>
      </c>
      <c r="AU277" s="18" t="s">
        <v>84</v>
      </c>
    </row>
    <row r="278" s="2" customFormat="1">
      <c r="A278" s="39"/>
      <c r="B278" s="40"/>
      <c r="C278" s="41"/>
      <c r="D278" s="231" t="s">
        <v>159</v>
      </c>
      <c r="E278" s="41"/>
      <c r="F278" s="232" t="s">
        <v>719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159</v>
      </c>
      <c r="AU278" s="18" t="s">
        <v>84</v>
      </c>
    </row>
    <row r="279" s="13" customFormat="1">
      <c r="A279" s="13"/>
      <c r="B279" s="233"/>
      <c r="C279" s="234"/>
      <c r="D279" s="226" t="s">
        <v>161</v>
      </c>
      <c r="E279" s="235" t="s">
        <v>20</v>
      </c>
      <c r="F279" s="236" t="s">
        <v>556</v>
      </c>
      <c r="G279" s="234"/>
      <c r="H279" s="235" t="s">
        <v>20</v>
      </c>
      <c r="I279" s="237"/>
      <c r="J279" s="234"/>
      <c r="K279" s="234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161</v>
      </c>
      <c r="AU279" s="242" t="s">
        <v>84</v>
      </c>
      <c r="AV279" s="13" t="s">
        <v>22</v>
      </c>
      <c r="AW279" s="13" t="s">
        <v>37</v>
      </c>
      <c r="AX279" s="13" t="s">
        <v>76</v>
      </c>
      <c r="AY279" s="242" t="s">
        <v>147</v>
      </c>
    </row>
    <row r="280" s="13" customFormat="1">
      <c r="A280" s="13"/>
      <c r="B280" s="233"/>
      <c r="C280" s="234"/>
      <c r="D280" s="226" t="s">
        <v>161</v>
      </c>
      <c r="E280" s="235" t="s">
        <v>20</v>
      </c>
      <c r="F280" s="236" t="s">
        <v>720</v>
      </c>
      <c r="G280" s="234"/>
      <c r="H280" s="235" t="s">
        <v>20</v>
      </c>
      <c r="I280" s="237"/>
      <c r="J280" s="234"/>
      <c r="K280" s="234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161</v>
      </c>
      <c r="AU280" s="242" t="s">
        <v>84</v>
      </c>
      <c r="AV280" s="13" t="s">
        <v>22</v>
      </c>
      <c r="AW280" s="13" t="s">
        <v>37</v>
      </c>
      <c r="AX280" s="13" t="s">
        <v>76</v>
      </c>
      <c r="AY280" s="242" t="s">
        <v>147</v>
      </c>
    </row>
    <row r="281" s="14" customFormat="1">
      <c r="A281" s="14"/>
      <c r="B281" s="243"/>
      <c r="C281" s="244"/>
      <c r="D281" s="226" t="s">
        <v>161</v>
      </c>
      <c r="E281" s="245" t="s">
        <v>20</v>
      </c>
      <c r="F281" s="246" t="s">
        <v>654</v>
      </c>
      <c r="G281" s="244"/>
      <c r="H281" s="247">
        <v>1993.3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161</v>
      </c>
      <c r="AU281" s="253" t="s">
        <v>84</v>
      </c>
      <c r="AV281" s="14" t="s">
        <v>84</v>
      </c>
      <c r="AW281" s="14" t="s">
        <v>37</v>
      </c>
      <c r="AX281" s="14" t="s">
        <v>76</v>
      </c>
      <c r="AY281" s="253" t="s">
        <v>147</v>
      </c>
    </row>
    <row r="282" s="2" customFormat="1" ht="16.5" customHeight="1">
      <c r="A282" s="39"/>
      <c r="B282" s="40"/>
      <c r="C282" s="213" t="s">
        <v>721</v>
      </c>
      <c r="D282" s="213" t="s">
        <v>150</v>
      </c>
      <c r="E282" s="214" t="s">
        <v>722</v>
      </c>
      <c r="F282" s="215" t="s">
        <v>723</v>
      </c>
      <c r="G282" s="216" t="s">
        <v>201</v>
      </c>
      <c r="H282" s="217">
        <v>1993.3</v>
      </c>
      <c r="I282" s="218"/>
      <c r="J282" s="219">
        <f>ROUND(I282*H282,2)</f>
        <v>0</v>
      </c>
      <c r="K282" s="215" t="s">
        <v>20</v>
      </c>
      <c r="L282" s="45"/>
      <c r="M282" s="220" t="s">
        <v>20</v>
      </c>
      <c r="N282" s="221" t="s">
        <v>47</v>
      </c>
      <c r="O282" s="85"/>
      <c r="P282" s="222">
        <f>O282*H282</f>
        <v>0</v>
      </c>
      <c r="Q282" s="222">
        <v>0.15175</v>
      </c>
      <c r="R282" s="222">
        <f>Q282*H282</f>
        <v>302.48327499999999</v>
      </c>
      <c r="S282" s="222">
        <v>0</v>
      </c>
      <c r="T282" s="22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155</v>
      </c>
      <c r="AT282" s="224" t="s">
        <v>150</v>
      </c>
      <c r="AU282" s="224" t="s">
        <v>84</v>
      </c>
      <c r="AY282" s="18" t="s">
        <v>147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22</v>
      </c>
      <c r="BK282" s="225">
        <f>ROUND(I282*H282,2)</f>
        <v>0</v>
      </c>
      <c r="BL282" s="18" t="s">
        <v>155</v>
      </c>
      <c r="BM282" s="224" t="s">
        <v>724</v>
      </c>
    </row>
    <row r="283" s="2" customFormat="1">
      <c r="A283" s="39"/>
      <c r="B283" s="40"/>
      <c r="C283" s="41"/>
      <c r="D283" s="226" t="s">
        <v>157</v>
      </c>
      <c r="E283" s="41"/>
      <c r="F283" s="227" t="s">
        <v>725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157</v>
      </c>
      <c r="AU283" s="18" t="s">
        <v>84</v>
      </c>
    </row>
    <row r="284" s="13" customFormat="1">
      <c r="A284" s="13"/>
      <c r="B284" s="233"/>
      <c r="C284" s="234"/>
      <c r="D284" s="226" t="s">
        <v>161</v>
      </c>
      <c r="E284" s="235" t="s">
        <v>20</v>
      </c>
      <c r="F284" s="236" t="s">
        <v>556</v>
      </c>
      <c r="G284" s="234"/>
      <c r="H284" s="235" t="s">
        <v>20</v>
      </c>
      <c r="I284" s="237"/>
      <c r="J284" s="234"/>
      <c r="K284" s="234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161</v>
      </c>
      <c r="AU284" s="242" t="s">
        <v>84</v>
      </c>
      <c r="AV284" s="13" t="s">
        <v>22</v>
      </c>
      <c r="AW284" s="13" t="s">
        <v>37</v>
      </c>
      <c r="AX284" s="13" t="s">
        <v>76</v>
      </c>
      <c r="AY284" s="242" t="s">
        <v>147</v>
      </c>
    </row>
    <row r="285" s="13" customFormat="1">
      <c r="A285" s="13"/>
      <c r="B285" s="233"/>
      <c r="C285" s="234"/>
      <c r="D285" s="226" t="s">
        <v>161</v>
      </c>
      <c r="E285" s="235" t="s">
        <v>20</v>
      </c>
      <c r="F285" s="236" t="s">
        <v>726</v>
      </c>
      <c r="G285" s="234"/>
      <c r="H285" s="235" t="s">
        <v>20</v>
      </c>
      <c r="I285" s="237"/>
      <c r="J285" s="234"/>
      <c r="K285" s="234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161</v>
      </c>
      <c r="AU285" s="242" t="s">
        <v>84</v>
      </c>
      <c r="AV285" s="13" t="s">
        <v>22</v>
      </c>
      <c r="AW285" s="13" t="s">
        <v>37</v>
      </c>
      <c r="AX285" s="13" t="s">
        <v>76</v>
      </c>
      <c r="AY285" s="242" t="s">
        <v>147</v>
      </c>
    </row>
    <row r="286" s="14" customFormat="1">
      <c r="A286" s="14"/>
      <c r="B286" s="243"/>
      <c r="C286" s="244"/>
      <c r="D286" s="226" t="s">
        <v>161</v>
      </c>
      <c r="E286" s="245" t="s">
        <v>20</v>
      </c>
      <c r="F286" s="246" t="s">
        <v>654</v>
      </c>
      <c r="G286" s="244"/>
      <c r="H286" s="247">
        <v>1993.3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161</v>
      </c>
      <c r="AU286" s="253" t="s">
        <v>84</v>
      </c>
      <c r="AV286" s="14" t="s">
        <v>84</v>
      </c>
      <c r="AW286" s="14" t="s">
        <v>37</v>
      </c>
      <c r="AX286" s="14" t="s">
        <v>76</v>
      </c>
      <c r="AY286" s="253" t="s">
        <v>147</v>
      </c>
    </row>
    <row r="287" s="2" customFormat="1" ht="16.5" customHeight="1">
      <c r="A287" s="39"/>
      <c r="B287" s="40"/>
      <c r="C287" s="213" t="s">
        <v>727</v>
      </c>
      <c r="D287" s="213" t="s">
        <v>150</v>
      </c>
      <c r="E287" s="214" t="s">
        <v>728</v>
      </c>
      <c r="F287" s="215" t="s">
        <v>729</v>
      </c>
      <c r="G287" s="216" t="s">
        <v>201</v>
      </c>
      <c r="H287" s="217">
        <v>59.600000000000001</v>
      </c>
      <c r="I287" s="218"/>
      <c r="J287" s="219">
        <f>ROUND(I287*H287,2)</f>
        <v>0</v>
      </c>
      <c r="K287" s="215" t="s">
        <v>154</v>
      </c>
      <c r="L287" s="45"/>
      <c r="M287" s="220" t="s">
        <v>20</v>
      </c>
      <c r="N287" s="221" t="s">
        <v>47</v>
      </c>
      <c r="O287" s="85"/>
      <c r="P287" s="222">
        <f>O287*H287</f>
        <v>0</v>
      </c>
      <c r="Q287" s="222">
        <v>0.1837</v>
      </c>
      <c r="R287" s="222">
        <f>Q287*H287</f>
        <v>10.94852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155</v>
      </c>
      <c r="AT287" s="224" t="s">
        <v>150</v>
      </c>
      <c r="AU287" s="224" t="s">
        <v>84</v>
      </c>
      <c r="AY287" s="18" t="s">
        <v>147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22</v>
      </c>
      <c r="BK287" s="225">
        <f>ROUND(I287*H287,2)</f>
        <v>0</v>
      </c>
      <c r="BL287" s="18" t="s">
        <v>155</v>
      </c>
      <c r="BM287" s="224" t="s">
        <v>730</v>
      </c>
    </row>
    <row r="288" s="2" customFormat="1">
      <c r="A288" s="39"/>
      <c r="B288" s="40"/>
      <c r="C288" s="41"/>
      <c r="D288" s="226" t="s">
        <v>157</v>
      </c>
      <c r="E288" s="41"/>
      <c r="F288" s="227" t="s">
        <v>731</v>
      </c>
      <c r="G288" s="41"/>
      <c r="H288" s="41"/>
      <c r="I288" s="228"/>
      <c r="J288" s="41"/>
      <c r="K288" s="41"/>
      <c r="L288" s="45"/>
      <c r="M288" s="229"/>
      <c r="N288" s="230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157</v>
      </c>
      <c r="AU288" s="18" t="s">
        <v>84</v>
      </c>
    </row>
    <row r="289" s="2" customFormat="1">
      <c r="A289" s="39"/>
      <c r="B289" s="40"/>
      <c r="C289" s="41"/>
      <c r="D289" s="231" t="s">
        <v>159</v>
      </c>
      <c r="E289" s="41"/>
      <c r="F289" s="232" t="s">
        <v>732</v>
      </c>
      <c r="G289" s="41"/>
      <c r="H289" s="41"/>
      <c r="I289" s="228"/>
      <c r="J289" s="41"/>
      <c r="K289" s="41"/>
      <c r="L289" s="45"/>
      <c r="M289" s="229"/>
      <c r="N289" s="230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159</v>
      </c>
      <c r="AU289" s="18" t="s">
        <v>84</v>
      </c>
    </row>
    <row r="290" s="13" customFormat="1">
      <c r="A290" s="13"/>
      <c r="B290" s="233"/>
      <c r="C290" s="234"/>
      <c r="D290" s="226" t="s">
        <v>161</v>
      </c>
      <c r="E290" s="235" t="s">
        <v>20</v>
      </c>
      <c r="F290" s="236" t="s">
        <v>556</v>
      </c>
      <c r="G290" s="234"/>
      <c r="H290" s="235" t="s">
        <v>20</v>
      </c>
      <c r="I290" s="237"/>
      <c r="J290" s="234"/>
      <c r="K290" s="234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161</v>
      </c>
      <c r="AU290" s="242" t="s">
        <v>84</v>
      </c>
      <c r="AV290" s="13" t="s">
        <v>22</v>
      </c>
      <c r="AW290" s="13" t="s">
        <v>37</v>
      </c>
      <c r="AX290" s="13" t="s">
        <v>76</v>
      </c>
      <c r="AY290" s="242" t="s">
        <v>147</v>
      </c>
    </row>
    <row r="291" s="13" customFormat="1">
      <c r="A291" s="13"/>
      <c r="B291" s="233"/>
      <c r="C291" s="234"/>
      <c r="D291" s="226" t="s">
        <v>161</v>
      </c>
      <c r="E291" s="235" t="s">
        <v>20</v>
      </c>
      <c r="F291" s="236" t="s">
        <v>733</v>
      </c>
      <c r="G291" s="234"/>
      <c r="H291" s="235" t="s">
        <v>20</v>
      </c>
      <c r="I291" s="237"/>
      <c r="J291" s="234"/>
      <c r="K291" s="234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161</v>
      </c>
      <c r="AU291" s="242" t="s">
        <v>84</v>
      </c>
      <c r="AV291" s="13" t="s">
        <v>22</v>
      </c>
      <c r="AW291" s="13" t="s">
        <v>37</v>
      </c>
      <c r="AX291" s="13" t="s">
        <v>76</v>
      </c>
      <c r="AY291" s="242" t="s">
        <v>147</v>
      </c>
    </row>
    <row r="292" s="14" customFormat="1">
      <c r="A292" s="14"/>
      <c r="B292" s="243"/>
      <c r="C292" s="244"/>
      <c r="D292" s="226" t="s">
        <v>161</v>
      </c>
      <c r="E292" s="245" t="s">
        <v>20</v>
      </c>
      <c r="F292" s="246" t="s">
        <v>706</v>
      </c>
      <c r="G292" s="244"/>
      <c r="H292" s="247">
        <v>59.600000000000001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161</v>
      </c>
      <c r="AU292" s="253" t="s">
        <v>84</v>
      </c>
      <c r="AV292" s="14" t="s">
        <v>84</v>
      </c>
      <c r="AW292" s="14" t="s">
        <v>37</v>
      </c>
      <c r="AX292" s="14" t="s">
        <v>76</v>
      </c>
      <c r="AY292" s="253" t="s">
        <v>147</v>
      </c>
    </row>
    <row r="293" s="2" customFormat="1" ht="16.5" customHeight="1">
      <c r="A293" s="39"/>
      <c r="B293" s="40"/>
      <c r="C293" s="263" t="s">
        <v>734</v>
      </c>
      <c r="D293" s="263" t="s">
        <v>559</v>
      </c>
      <c r="E293" s="264" t="s">
        <v>735</v>
      </c>
      <c r="F293" s="265" t="s">
        <v>736</v>
      </c>
      <c r="G293" s="266" t="s">
        <v>201</v>
      </c>
      <c r="H293" s="267">
        <v>60.792000000000002</v>
      </c>
      <c r="I293" s="268"/>
      <c r="J293" s="269">
        <f>ROUND(I293*H293,2)</f>
        <v>0</v>
      </c>
      <c r="K293" s="265" t="s">
        <v>154</v>
      </c>
      <c r="L293" s="270"/>
      <c r="M293" s="271" t="s">
        <v>20</v>
      </c>
      <c r="N293" s="272" t="s">
        <v>47</v>
      </c>
      <c r="O293" s="85"/>
      <c r="P293" s="222">
        <f>O293*H293</f>
        <v>0</v>
      </c>
      <c r="Q293" s="222">
        <v>0.222</v>
      </c>
      <c r="R293" s="222">
        <f>Q293*H293</f>
        <v>13.495824000000001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248</v>
      </c>
      <c r="AT293" s="224" t="s">
        <v>559</v>
      </c>
      <c r="AU293" s="224" t="s">
        <v>84</v>
      </c>
      <c r="AY293" s="18" t="s">
        <v>147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22</v>
      </c>
      <c r="BK293" s="225">
        <f>ROUND(I293*H293,2)</f>
        <v>0</v>
      </c>
      <c r="BL293" s="18" t="s">
        <v>155</v>
      </c>
      <c r="BM293" s="224" t="s">
        <v>737</v>
      </c>
    </row>
    <row r="294" s="2" customFormat="1">
      <c r="A294" s="39"/>
      <c r="B294" s="40"/>
      <c r="C294" s="41"/>
      <c r="D294" s="226" t="s">
        <v>157</v>
      </c>
      <c r="E294" s="41"/>
      <c r="F294" s="227" t="s">
        <v>736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157</v>
      </c>
      <c r="AU294" s="18" t="s">
        <v>84</v>
      </c>
    </row>
    <row r="295" s="14" customFormat="1">
      <c r="A295" s="14"/>
      <c r="B295" s="243"/>
      <c r="C295" s="244"/>
      <c r="D295" s="226" t="s">
        <v>161</v>
      </c>
      <c r="E295" s="244"/>
      <c r="F295" s="246" t="s">
        <v>738</v>
      </c>
      <c r="G295" s="244"/>
      <c r="H295" s="247">
        <v>60.792000000000002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161</v>
      </c>
      <c r="AU295" s="253" t="s">
        <v>84</v>
      </c>
      <c r="AV295" s="14" t="s">
        <v>84</v>
      </c>
      <c r="AW295" s="14" t="s">
        <v>4</v>
      </c>
      <c r="AX295" s="14" t="s">
        <v>22</v>
      </c>
      <c r="AY295" s="253" t="s">
        <v>147</v>
      </c>
    </row>
    <row r="296" s="12" customFormat="1" ht="22.8" customHeight="1">
      <c r="A296" s="12"/>
      <c r="B296" s="197"/>
      <c r="C296" s="198"/>
      <c r="D296" s="199" t="s">
        <v>75</v>
      </c>
      <c r="E296" s="211" t="s">
        <v>148</v>
      </c>
      <c r="F296" s="211" t="s">
        <v>149</v>
      </c>
      <c r="G296" s="198"/>
      <c r="H296" s="198"/>
      <c r="I296" s="201"/>
      <c r="J296" s="212">
        <f>BK296</f>
        <v>0</v>
      </c>
      <c r="K296" s="198"/>
      <c r="L296" s="203"/>
      <c r="M296" s="204"/>
      <c r="N296" s="205"/>
      <c r="O296" s="205"/>
      <c r="P296" s="206">
        <f>SUM(P297:P318)</f>
        <v>0</v>
      </c>
      <c r="Q296" s="205"/>
      <c r="R296" s="206">
        <f>SUM(R297:R318)</f>
        <v>5.1238420000000007</v>
      </c>
      <c r="S296" s="205"/>
      <c r="T296" s="207">
        <f>SUM(T297:T318)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8" t="s">
        <v>22</v>
      </c>
      <c r="AT296" s="209" t="s">
        <v>75</v>
      </c>
      <c r="AU296" s="209" t="s">
        <v>22</v>
      </c>
      <c r="AY296" s="208" t="s">
        <v>147</v>
      </c>
      <c r="BK296" s="210">
        <f>SUM(BK297:BK318)</f>
        <v>0</v>
      </c>
    </row>
    <row r="297" s="2" customFormat="1" ht="24.15" customHeight="1">
      <c r="A297" s="39"/>
      <c r="B297" s="40"/>
      <c r="C297" s="213" t="s">
        <v>739</v>
      </c>
      <c r="D297" s="213" t="s">
        <v>150</v>
      </c>
      <c r="E297" s="214" t="s">
        <v>740</v>
      </c>
      <c r="F297" s="215" t="s">
        <v>741</v>
      </c>
      <c r="G297" s="216" t="s">
        <v>251</v>
      </c>
      <c r="H297" s="217">
        <v>54.5</v>
      </c>
      <c r="I297" s="218"/>
      <c r="J297" s="219">
        <f>ROUND(I297*H297,2)</f>
        <v>0</v>
      </c>
      <c r="K297" s="215" t="s">
        <v>20</v>
      </c>
      <c r="L297" s="45"/>
      <c r="M297" s="220" t="s">
        <v>20</v>
      </c>
      <c r="N297" s="221" t="s">
        <v>47</v>
      </c>
      <c r="O297" s="85"/>
      <c r="P297" s="222">
        <f>O297*H297</f>
        <v>0</v>
      </c>
      <c r="Q297" s="222">
        <v>0.089779999999999999</v>
      </c>
      <c r="R297" s="222">
        <f>Q297*H297</f>
        <v>4.8930100000000003</v>
      </c>
      <c r="S297" s="222">
        <v>0</v>
      </c>
      <c r="T297" s="223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4" t="s">
        <v>155</v>
      </c>
      <c r="AT297" s="224" t="s">
        <v>150</v>
      </c>
      <c r="AU297" s="224" t="s">
        <v>84</v>
      </c>
      <c r="AY297" s="18" t="s">
        <v>147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8" t="s">
        <v>22</v>
      </c>
      <c r="BK297" s="225">
        <f>ROUND(I297*H297,2)</f>
        <v>0</v>
      </c>
      <c r="BL297" s="18" t="s">
        <v>155</v>
      </c>
      <c r="BM297" s="224" t="s">
        <v>742</v>
      </c>
    </row>
    <row r="298" s="2" customFormat="1">
      <c r="A298" s="39"/>
      <c r="B298" s="40"/>
      <c r="C298" s="41"/>
      <c r="D298" s="226" t="s">
        <v>157</v>
      </c>
      <c r="E298" s="41"/>
      <c r="F298" s="227" t="s">
        <v>741</v>
      </c>
      <c r="G298" s="41"/>
      <c r="H298" s="41"/>
      <c r="I298" s="228"/>
      <c r="J298" s="41"/>
      <c r="K298" s="41"/>
      <c r="L298" s="45"/>
      <c r="M298" s="229"/>
      <c r="N298" s="230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157</v>
      </c>
      <c r="AU298" s="18" t="s">
        <v>84</v>
      </c>
    </row>
    <row r="299" s="13" customFormat="1">
      <c r="A299" s="13"/>
      <c r="B299" s="233"/>
      <c r="C299" s="234"/>
      <c r="D299" s="226" t="s">
        <v>161</v>
      </c>
      <c r="E299" s="235" t="s">
        <v>20</v>
      </c>
      <c r="F299" s="236" t="s">
        <v>556</v>
      </c>
      <c r="G299" s="234"/>
      <c r="H299" s="235" t="s">
        <v>20</v>
      </c>
      <c r="I299" s="237"/>
      <c r="J299" s="234"/>
      <c r="K299" s="234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161</v>
      </c>
      <c r="AU299" s="242" t="s">
        <v>84</v>
      </c>
      <c r="AV299" s="13" t="s">
        <v>22</v>
      </c>
      <c r="AW299" s="13" t="s">
        <v>37</v>
      </c>
      <c r="AX299" s="13" t="s">
        <v>76</v>
      </c>
      <c r="AY299" s="242" t="s">
        <v>147</v>
      </c>
    </row>
    <row r="300" s="14" customFormat="1">
      <c r="A300" s="14"/>
      <c r="B300" s="243"/>
      <c r="C300" s="244"/>
      <c r="D300" s="226" t="s">
        <v>161</v>
      </c>
      <c r="E300" s="245" t="s">
        <v>20</v>
      </c>
      <c r="F300" s="246" t="s">
        <v>743</v>
      </c>
      <c r="G300" s="244"/>
      <c r="H300" s="247">
        <v>54.5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161</v>
      </c>
      <c r="AU300" s="253" t="s">
        <v>84</v>
      </c>
      <c r="AV300" s="14" t="s">
        <v>84</v>
      </c>
      <c r="AW300" s="14" t="s">
        <v>37</v>
      </c>
      <c r="AX300" s="14" t="s">
        <v>76</v>
      </c>
      <c r="AY300" s="253" t="s">
        <v>147</v>
      </c>
    </row>
    <row r="301" s="2" customFormat="1" ht="16.5" customHeight="1">
      <c r="A301" s="39"/>
      <c r="B301" s="40"/>
      <c r="C301" s="213" t="s">
        <v>744</v>
      </c>
      <c r="D301" s="213" t="s">
        <v>150</v>
      </c>
      <c r="E301" s="214" t="s">
        <v>745</v>
      </c>
      <c r="F301" s="215" t="s">
        <v>746</v>
      </c>
      <c r="G301" s="216" t="s">
        <v>201</v>
      </c>
      <c r="H301" s="217">
        <v>351.19999999999999</v>
      </c>
      <c r="I301" s="218"/>
      <c r="J301" s="219">
        <f>ROUND(I301*H301,2)</f>
        <v>0</v>
      </c>
      <c r="K301" s="215" t="s">
        <v>154</v>
      </c>
      <c r="L301" s="45"/>
      <c r="M301" s="220" t="s">
        <v>20</v>
      </c>
      <c r="N301" s="221" t="s">
        <v>47</v>
      </c>
      <c r="O301" s="85"/>
      <c r="P301" s="222">
        <f>O301*H301</f>
        <v>0</v>
      </c>
      <c r="Q301" s="222">
        <v>0.00036000000000000002</v>
      </c>
      <c r="R301" s="222">
        <f>Q301*H301</f>
        <v>0.12643200000000002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155</v>
      </c>
      <c r="AT301" s="224" t="s">
        <v>150</v>
      </c>
      <c r="AU301" s="224" t="s">
        <v>84</v>
      </c>
      <c r="AY301" s="18" t="s">
        <v>147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22</v>
      </c>
      <c r="BK301" s="225">
        <f>ROUND(I301*H301,2)</f>
        <v>0</v>
      </c>
      <c r="BL301" s="18" t="s">
        <v>155</v>
      </c>
      <c r="BM301" s="224" t="s">
        <v>747</v>
      </c>
    </row>
    <row r="302" s="2" customFormat="1">
      <c r="A302" s="39"/>
      <c r="B302" s="40"/>
      <c r="C302" s="41"/>
      <c r="D302" s="226" t="s">
        <v>157</v>
      </c>
      <c r="E302" s="41"/>
      <c r="F302" s="227" t="s">
        <v>748</v>
      </c>
      <c r="G302" s="41"/>
      <c r="H302" s="41"/>
      <c r="I302" s="228"/>
      <c r="J302" s="41"/>
      <c r="K302" s="41"/>
      <c r="L302" s="45"/>
      <c r="M302" s="229"/>
      <c r="N302" s="230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157</v>
      </c>
      <c r="AU302" s="18" t="s">
        <v>84</v>
      </c>
    </row>
    <row r="303" s="2" customFormat="1">
      <c r="A303" s="39"/>
      <c r="B303" s="40"/>
      <c r="C303" s="41"/>
      <c r="D303" s="231" t="s">
        <v>159</v>
      </c>
      <c r="E303" s="41"/>
      <c r="F303" s="232" t="s">
        <v>749</v>
      </c>
      <c r="G303" s="41"/>
      <c r="H303" s="41"/>
      <c r="I303" s="228"/>
      <c r="J303" s="41"/>
      <c r="K303" s="41"/>
      <c r="L303" s="45"/>
      <c r="M303" s="229"/>
      <c r="N303" s="230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159</v>
      </c>
      <c r="AU303" s="18" t="s">
        <v>84</v>
      </c>
    </row>
    <row r="304" s="13" customFormat="1">
      <c r="A304" s="13"/>
      <c r="B304" s="233"/>
      <c r="C304" s="234"/>
      <c r="D304" s="226" t="s">
        <v>161</v>
      </c>
      <c r="E304" s="235" t="s">
        <v>20</v>
      </c>
      <c r="F304" s="236" t="s">
        <v>556</v>
      </c>
      <c r="G304" s="234"/>
      <c r="H304" s="235" t="s">
        <v>20</v>
      </c>
      <c r="I304" s="237"/>
      <c r="J304" s="234"/>
      <c r="K304" s="234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161</v>
      </c>
      <c r="AU304" s="242" t="s">
        <v>84</v>
      </c>
      <c r="AV304" s="13" t="s">
        <v>22</v>
      </c>
      <c r="AW304" s="13" t="s">
        <v>37</v>
      </c>
      <c r="AX304" s="13" t="s">
        <v>76</v>
      </c>
      <c r="AY304" s="242" t="s">
        <v>147</v>
      </c>
    </row>
    <row r="305" s="13" customFormat="1">
      <c r="A305" s="13"/>
      <c r="B305" s="233"/>
      <c r="C305" s="234"/>
      <c r="D305" s="226" t="s">
        <v>161</v>
      </c>
      <c r="E305" s="235" t="s">
        <v>20</v>
      </c>
      <c r="F305" s="236" t="s">
        <v>750</v>
      </c>
      <c r="G305" s="234"/>
      <c r="H305" s="235" t="s">
        <v>20</v>
      </c>
      <c r="I305" s="237"/>
      <c r="J305" s="234"/>
      <c r="K305" s="234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161</v>
      </c>
      <c r="AU305" s="242" t="s">
        <v>84</v>
      </c>
      <c r="AV305" s="13" t="s">
        <v>22</v>
      </c>
      <c r="AW305" s="13" t="s">
        <v>37</v>
      </c>
      <c r="AX305" s="13" t="s">
        <v>76</v>
      </c>
      <c r="AY305" s="242" t="s">
        <v>147</v>
      </c>
    </row>
    <row r="306" s="14" customFormat="1">
      <c r="A306" s="14"/>
      <c r="B306" s="243"/>
      <c r="C306" s="244"/>
      <c r="D306" s="226" t="s">
        <v>161</v>
      </c>
      <c r="E306" s="245" t="s">
        <v>20</v>
      </c>
      <c r="F306" s="246" t="s">
        <v>751</v>
      </c>
      <c r="G306" s="244"/>
      <c r="H306" s="247">
        <v>351.19999999999999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161</v>
      </c>
      <c r="AU306" s="253" t="s">
        <v>84</v>
      </c>
      <c r="AV306" s="14" t="s">
        <v>84</v>
      </c>
      <c r="AW306" s="14" t="s">
        <v>37</v>
      </c>
      <c r="AX306" s="14" t="s">
        <v>76</v>
      </c>
      <c r="AY306" s="253" t="s">
        <v>147</v>
      </c>
    </row>
    <row r="307" s="2" customFormat="1" ht="16.5" customHeight="1">
      <c r="A307" s="39"/>
      <c r="B307" s="40"/>
      <c r="C307" s="213" t="s">
        <v>752</v>
      </c>
      <c r="D307" s="213" t="s">
        <v>150</v>
      </c>
      <c r="E307" s="214" t="s">
        <v>753</v>
      </c>
      <c r="F307" s="215" t="s">
        <v>754</v>
      </c>
      <c r="G307" s="216" t="s">
        <v>299</v>
      </c>
      <c r="H307" s="217">
        <v>3</v>
      </c>
      <c r="I307" s="218"/>
      <c r="J307" s="219">
        <f>ROUND(I307*H307,2)</f>
        <v>0</v>
      </c>
      <c r="K307" s="215" t="s">
        <v>154</v>
      </c>
      <c r="L307" s="45"/>
      <c r="M307" s="220" t="s">
        <v>20</v>
      </c>
      <c r="N307" s="221" t="s">
        <v>47</v>
      </c>
      <c r="O307" s="85"/>
      <c r="P307" s="222">
        <f>O307*H307</f>
        <v>0</v>
      </c>
      <c r="Q307" s="222">
        <v>0.00080000000000000004</v>
      </c>
      <c r="R307" s="222">
        <f>Q307*H307</f>
        <v>0.0024000000000000002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155</v>
      </c>
      <c r="AT307" s="224" t="s">
        <v>150</v>
      </c>
      <c r="AU307" s="224" t="s">
        <v>84</v>
      </c>
      <c r="AY307" s="18" t="s">
        <v>147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22</v>
      </c>
      <c r="BK307" s="225">
        <f>ROUND(I307*H307,2)</f>
        <v>0</v>
      </c>
      <c r="BL307" s="18" t="s">
        <v>155</v>
      </c>
      <c r="BM307" s="224" t="s">
        <v>755</v>
      </c>
    </row>
    <row r="308" s="2" customFormat="1">
      <c r="A308" s="39"/>
      <c r="B308" s="40"/>
      <c r="C308" s="41"/>
      <c r="D308" s="226" t="s">
        <v>157</v>
      </c>
      <c r="E308" s="41"/>
      <c r="F308" s="227" t="s">
        <v>756</v>
      </c>
      <c r="G308" s="41"/>
      <c r="H308" s="41"/>
      <c r="I308" s="228"/>
      <c r="J308" s="41"/>
      <c r="K308" s="41"/>
      <c r="L308" s="45"/>
      <c r="M308" s="229"/>
      <c r="N308" s="230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157</v>
      </c>
      <c r="AU308" s="18" t="s">
        <v>84</v>
      </c>
    </row>
    <row r="309" s="2" customFormat="1">
      <c r="A309" s="39"/>
      <c r="B309" s="40"/>
      <c r="C309" s="41"/>
      <c r="D309" s="231" t="s">
        <v>159</v>
      </c>
      <c r="E309" s="41"/>
      <c r="F309" s="232" t="s">
        <v>757</v>
      </c>
      <c r="G309" s="41"/>
      <c r="H309" s="41"/>
      <c r="I309" s="228"/>
      <c r="J309" s="41"/>
      <c r="K309" s="41"/>
      <c r="L309" s="45"/>
      <c r="M309" s="229"/>
      <c r="N309" s="230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159</v>
      </c>
      <c r="AU309" s="18" t="s">
        <v>84</v>
      </c>
    </row>
    <row r="310" s="13" customFormat="1">
      <c r="A310" s="13"/>
      <c r="B310" s="233"/>
      <c r="C310" s="234"/>
      <c r="D310" s="226" t="s">
        <v>161</v>
      </c>
      <c r="E310" s="235" t="s">
        <v>20</v>
      </c>
      <c r="F310" s="236" t="s">
        <v>304</v>
      </c>
      <c r="G310" s="234"/>
      <c r="H310" s="235" t="s">
        <v>20</v>
      </c>
      <c r="I310" s="237"/>
      <c r="J310" s="234"/>
      <c r="K310" s="234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161</v>
      </c>
      <c r="AU310" s="242" t="s">
        <v>84</v>
      </c>
      <c r="AV310" s="13" t="s">
        <v>22</v>
      </c>
      <c r="AW310" s="13" t="s">
        <v>37</v>
      </c>
      <c r="AX310" s="13" t="s">
        <v>76</v>
      </c>
      <c r="AY310" s="242" t="s">
        <v>147</v>
      </c>
    </row>
    <row r="311" s="14" customFormat="1">
      <c r="A311" s="14"/>
      <c r="B311" s="243"/>
      <c r="C311" s="244"/>
      <c r="D311" s="226" t="s">
        <v>161</v>
      </c>
      <c r="E311" s="245" t="s">
        <v>20</v>
      </c>
      <c r="F311" s="246" t="s">
        <v>758</v>
      </c>
      <c r="G311" s="244"/>
      <c r="H311" s="247">
        <v>3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161</v>
      </c>
      <c r="AU311" s="253" t="s">
        <v>84</v>
      </c>
      <c r="AV311" s="14" t="s">
        <v>84</v>
      </c>
      <c r="AW311" s="14" t="s">
        <v>37</v>
      </c>
      <c r="AX311" s="14" t="s">
        <v>76</v>
      </c>
      <c r="AY311" s="253" t="s">
        <v>147</v>
      </c>
    </row>
    <row r="312" s="2" customFormat="1" ht="16.5" customHeight="1">
      <c r="A312" s="39"/>
      <c r="B312" s="40"/>
      <c r="C312" s="263" t="s">
        <v>759</v>
      </c>
      <c r="D312" s="263" t="s">
        <v>559</v>
      </c>
      <c r="E312" s="264" t="s">
        <v>760</v>
      </c>
      <c r="F312" s="265" t="s">
        <v>761</v>
      </c>
      <c r="G312" s="266" t="s">
        <v>299</v>
      </c>
      <c r="H312" s="267">
        <v>3</v>
      </c>
      <c r="I312" s="268"/>
      <c r="J312" s="269">
        <f>ROUND(I312*H312,2)</f>
        <v>0</v>
      </c>
      <c r="K312" s="265" t="s">
        <v>20</v>
      </c>
      <c r="L312" s="270"/>
      <c r="M312" s="271" t="s">
        <v>20</v>
      </c>
      <c r="N312" s="272" t="s">
        <v>47</v>
      </c>
      <c r="O312" s="85"/>
      <c r="P312" s="222">
        <f>O312*H312</f>
        <v>0</v>
      </c>
      <c r="Q312" s="222">
        <v>0.032000000000000001</v>
      </c>
      <c r="R312" s="222">
        <f>Q312*H312</f>
        <v>0.096000000000000002</v>
      </c>
      <c r="S312" s="222">
        <v>0</v>
      </c>
      <c r="T312" s="223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4" t="s">
        <v>248</v>
      </c>
      <c r="AT312" s="224" t="s">
        <v>559</v>
      </c>
      <c r="AU312" s="224" t="s">
        <v>84</v>
      </c>
      <c r="AY312" s="18" t="s">
        <v>147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8" t="s">
        <v>22</v>
      </c>
      <c r="BK312" s="225">
        <f>ROUND(I312*H312,2)</f>
        <v>0</v>
      </c>
      <c r="BL312" s="18" t="s">
        <v>155</v>
      </c>
      <c r="BM312" s="224" t="s">
        <v>762</v>
      </c>
    </row>
    <row r="313" s="2" customFormat="1">
      <c r="A313" s="39"/>
      <c r="B313" s="40"/>
      <c r="C313" s="41"/>
      <c r="D313" s="226" t="s">
        <v>157</v>
      </c>
      <c r="E313" s="41"/>
      <c r="F313" s="227" t="s">
        <v>761</v>
      </c>
      <c r="G313" s="41"/>
      <c r="H313" s="41"/>
      <c r="I313" s="228"/>
      <c r="J313" s="41"/>
      <c r="K313" s="41"/>
      <c r="L313" s="45"/>
      <c r="M313" s="229"/>
      <c r="N313" s="230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157</v>
      </c>
      <c r="AU313" s="18" t="s">
        <v>84</v>
      </c>
    </row>
    <row r="314" s="2" customFormat="1" ht="16.5" customHeight="1">
      <c r="A314" s="39"/>
      <c r="B314" s="40"/>
      <c r="C314" s="213" t="s">
        <v>763</v>
      </c>
      <c r="D314" s="213" t="s">
        <v>150</v>
      </c>
      <c r="E314" s="214" t="s">
        <v>764</v>
      </c>
      <c r="F314" s="215" t="s">
        <v>765</v>
      </c>
      <c r="G314" s="216" t="s">
        <v>299</v>
      </c>
      <c r="H314" s="217">
        <v>6</v>
      </c>
      <c r="I314" s="218"/>
      <c r="J314" s="219">
        <f>ROUND(I314*H314,2)</f>
        <v>0</v>
      </c>
      <c r="K314" s="215" t="s">
        <v>20</v>
      </c>
      <c r="L314" s="45"/>
      <c r="M314" s="220" t="s">
        <v>20</v>
      </c>
      <c r="N314" s="221" t="s">
        <v>47</v>
      </c>
      <c r="O314" s="85"/>
      <c r="P314" s="222">
        <f>O314*H314</f>
        <v>0</v>
      </c>
      <c r="Q314" s="222">
        <v>0.001</v>
      </c>
      <c r="R314" s="222">
        <f>Q314*H314</f>
        <v>0.0060000000000000001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155</v>
      </c>
      <c r="AT314" s="224" t="s">
        <v>150</v>
      </c>
      <c r="AU314" s="224" t="s">
        <v>84</v>
      </c>
      <c r="AY314" s="18" t="s">
        <v>147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22</v>
      </c>
      <c r="BK314" s="225">
        <f>ROUND(I314*H314,2)</f>
        <v>0</v>
      </c>
      <c r="BL314" s="18" t="s">
        <v>155</v>
      </c>
      <c r="BM314" s="224" t="s">
        <v>766</v>
      </c>
    </row>
    <row r="315" s="2" customFormat="1">
      <c r="A315" s="39"/>
      <c r="B315" s="40"/>
      <c r="C315" s="41"/>
      <c r="D315" s="226" t="s">
        <v>157</v>
      </c>
      <c r="E315" s="41"/>
      <c r="F315" s="227" t="s">
        <v>765</v>
      </c>
      <c r="G315" s="41"/>
      <c r="H315" s="41"/>
      <c r="I315" s="228"/>
      <c r="J315" s="41"/>
      <c r="K315" s="41"/>
      <c r="L315" s="45"/>
      <c r="M315" s="229"/>
      <c r="N315" s="230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157</v>
      </c>
      <c r="AU315" s="18" t="s">
        <v>84</v>
      </c>
    </row>
    <row r="316" s="2" customFormat="1">
      <c r="A316" s="39"/>
      <c r="B316" s="40"/>
      <c r="C316" s="41"/>
      <c r="D316" s="226" t="s">
        <v>179</v>
      </c>
      <c r="E316" s="41"/>
      <c r="F316" s="254" t="s">
        <v>767</v>
      </c>
      <c r="G316" s="41"/>
      <c r="H316" s="41"/>
      <c r="I316" s="228"/>
      <c r="J316" s="41"/>
      <c r="K316" s="41"/>
      <c r="L316" s="45"/>
      <c r="M316" s="229"/>
      <c r="N316" s="230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179</v>
      </c>
      <c r="AU316" s="18" t="s">
        <v>84</v>
      </c>
    </row>
    <row r="317" s="13" customFormat="1">
      <c r="A317" s="13"/>
      <c r="B317" s="233"/>
      <c r="C317" s="234"/>
      <c r="D317" s="226" t="s">
        <v>161</v>
      </c>
      <c r="E317" s="235" t="s">
        <v>20</v>
      </c>
      <c r="F317" s="236" t="s">
        <v>304</v>
      </c>
      <c r="G317" s="234"/>
      <c r="H317" s="235" t="s">
        <v>20</v>
      </c>
      <c r="I317" s="237"/>
      <c r="J317" s="234"/>
      <c r="K317" s="234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161</v>
      </c>
      <c r="AU317" s="242" t="s">
        <v>84</v>
      </c>
      <c r="AV317" s="13" t="s">
        <v>22</v>
      </c>
      <c r="AW317" s="13" t="s">
        <v>37</v>
      </c>
      <c r="AX317" s="13" t="s">
        <v>76</v>
      </c>
      <c r="AY317" s="242" t="s">
        <v>147</v>
      </c>
    </row>
    <row r="318" s="14" customFormat="1">
      <c r="A318" s="14"/>
      <c r="B318" s="243"/>
      <c r="C318" s="244"/>
      <c r="D318" s="226" t="s">
        <v>161</v>
      </c>
      <c r="E318" s="245" t="s">
        <v>20</v>
      </c>
      <c r="F318" s="246" t="s">
        <v>768</v>
      </c>
      <c r="G318" s="244"/>
      <c r="H318" s="247">
        <v>6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161</v>
      </c>
      <c r="AU318" s="253" t="s">
        <v>84</v>
      </c>
      <c r="AV318" s="14" t="s">
        <v>84</v>
      </c>
      <c r="AW318" s="14" t="s">
        <v>37</v>
      </c>
      <c r="AX318" s="14" t="s">
        <v>76</v>
      </c>
      <c r="AY318" s="253" t="s">
        <v>147</v>
      </c>
    </row>
    <row r="319" s="12" customFormat="1" ht="22.8" customHeight="1">
      <c r="A319" s="12"/>
      <c r="B319" s="197"/>
      <c r="C319" s="198"/>
      <c r="D319" s="199" t="s">
        <v>75</v>
      </c>
      <c r="E319" s="211" t="s">
        <v>171</v>
      </c>
      <c r="F319" s="211" t="s">
        <v>172</v>
      </c>
      <c r="G319" s="198"/>
      <c r="H319" s="198"/>
      <c r="I319" s="201"/>
      <c r="J319" s="212">
        <f>BK319</f>
        <v>0</v>
      </c>
      <c r="K319" s="198"/>
      <c r="L319" s="203"/>
      <c r="M319" s="204"/>
      <c r="N319" s="205"/>
      <c r="O319" s="205"/>
      <c r="P319" s="206">
        <f>SUM(P320:P328)</f>
        <v>0</v>
      </c>
      <c r="Q319" s="205"/>
      <c r="R319" s="206">
        <f>SUM(R320:R328)</f>
        <v>0</v>
      </c>
      <c r="S319" s="205"/>
      <c r="T319" s="207">
        <f>SUM(T320:T328)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8" t="s">
        <v>22</v>
      </c>
      <c r="AT319" s="209" t="s">
        <v>75</v>
      </c>
      <c r="AU319" s="209" t="s">
        <v>22</v>
      </c>
      <c r="AY319" s="208" t="s">
        <v>147</v>
      </c>
      <c r="BK319" s="210">
        <f>SUM(BK320:BK328)</f>
        <v>0</v>
      </c>
    </row>
    <row r="320" s="2" customFormat="1" ht="24.15" customHeight="1">
      <c r="A320" s="39"/>
      <c r="B320" s="40"/>
      <c r="C320" s="213" t="s">
        <v>769</v>
      </c>
      <c r="D320" s="213" t="s">
        <v>150</v>
      </c>
      <c r="E320" s="214" t="s">
        <v>351</v>
      </c>
      <c r="F320" s="215" t="s">
        <v>352</v>
      </c>
      <c r="G320" s="216" t="s">
        <v>176</v>
      </c>
      <c r="H320" s="217">
        <v>744.26800000000003</v>
      </c>
      <c r="I320" s="218"/>
      <c r="J320" s="219">
        <f>ROUND(I320*H320,2)</f>
        <v>0</v>
      </c>
      <c r="K320" s="215" t="s">
        <v>20</v>
      </c>
      <c r="L320" s="45"/>
      <c r="M320" s="220" t="s">
        <v>20</v>
      </c>
      <c r="N320" s="221" t="s">
        <v>47</v>
      </c>
      <c r="O320" s="85"/>
      <c r="P320" s="222">
        <f>O320*H320</f>
        <v>0</v>
      </c>
      <c r="Q320" s="222">
        <v>0</v>
      </c>
      <c r="R320" s="222">
        <f>Q320*H320</f>
        <v>0</v>
      </c>
      <c r="S320" s="222">
        <v>0</v>
      </c>
      <c r="T320" s="22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155</v>
      </c>
      <c r="AT320" s="224" t="s">
        <v>150</v>
      </c>
      <c r="AU320" s="224" t="s">
        <v>84</v>
      </c>
      <c r="AY320" s="18" t="s">
        <v>147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22</v>
      </c>
      <c r="BK320" s="225">
        <f>ROUND(I320*H320,2)</f>
        <v>0</v>
      </c>
      <c r="BL320" s="18" t="s">
        <v>155</v>
      </c>
      <c r="BM320" s="224" t="s">
        <v>770</v>
      </c>
    </row>
    <row r="321" s="2" customFormat="1">
      <c r="A321" s="39"/>
      <c r="B321" s="40"/>
      <c r="C321" s="41"/>
      <c r="D321" s="226" t="s">
        <v>157</v>
      </c>
      <c r="E321" s="41"/>
      <c r="F321" s="227" t="s">
        <v>354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157</v>
      </c>
      <c r="AU321" s="18" t="s">
        <v>84</v>
      </c>
    </row>
    <row r="322" s="13" customFormat="1">
      <c r="A322" s="13"/>
      <c r="B322" s="233"/>
      <c r="C322" s="234"/>
      <c r="D322" s="226" t="s">
        <v>161</v>
      </c>
      <c r="E322" s="235" t="s">
        <v>20</v>
      </c>
      <c r="F322" s="236" t="s">
        <v>535</v>
      </c>
      <c r="G322" s="234"/>
      <c r="H322" s="235" t="s">
        <v>20</v>
      </c>
      <c r="I322" s="237"/>
      <c r="J322" s="234"/>
      <c r="K322" s="234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161</v>
      </c>
      <c r="AU322" s="242" t="s">
        <v>84</v>
      </c>
      <c r="AV322" s="13" t="s">
        <v>22</v>
      </c>
      <c r="AW322" s="13" t="s">
        <v>37</v>
      </c>
      <c r="AX322" s="13" t="s">
        <v>76</v>
      </c>
      <c r="AY322" s="242" t="s">
        <v>147</v>
      </c>
    </row>
    <row r="323" s="14" customFormat="1">
      <c r="A323" s="14"/>
      <c r="B323" s="243"/>
      <c r="C323" s="244"/>
      <c r="D323" s="226" t="s">
        <v>161</v>
      </c>
      <c r="E323" s="245" t="s">
        <v>20</v>
      </c>
      <c r="F323" s="246" t="s">
        <v>771</v>
      </c>
      <c r="G323" s="244"/>
      <c r="H323" s="247">
        <v>744.26800000000003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161</v>
      </c>
      <c r="AU323" s="253" t="s">
        <v>84</v>
      </c>
      <c r="AV323" s="14" t="s">
        <v>84</v>
      </c>
      <c r="AW323" s="14" t="s">
        <v>37</v>
      </c>
      <c r="AX323" s="14" t="s">
        <v>76</v>
      </c>
      <c r="AY323" s="253" t="s">
        <v>147</v>
      </c>
    </row>
    <row r="324" s="2" customFormat="1" ht="16.5" customHeight="1">
      <c r="A324" s="39"/>
      <c r="B324" s="40"/>
      <c r="C324" s="213" t="s">
        <v>772</v>
      </c>
      <c r="D324" s="213" t="s">
        <v>150</v>
      </c>
      <c r="E324" s="214" t="s">
        <v>773</v>
      </c>
      <c r="F324" s="215" t="s">
        <v>774</v>
      </c>
      <c r="G324" s="216" t="s">
        <v>176</v>
      </c>
      <c r="H324" s="217">
        <v>744.26800000000003</v>
      </c>
      <c r="I324" s="218"/>
      <c r="J324" s="219">
        <f>ROUND(I324*H324,2)</f>
        <v>0</v>
      </c>
      <c r="K324" s="215" t="s">
        <v>154</v>
      </c>
      <c r="L324" s="45"/>
      <c r="M324" s="220" t="s">
        <v>20</v>
      </c>
      <c r="N324" s="221" t="s">
        <v>47</v>
      </c>
      <c r="O324" s="85"/>
      <c r="P324" s="222">
        <f>O324*H324</f>
        <v>0</v>
      </c>
      <c r="Q324" s="222">
        <v>0</v>
      </c>
      <c r="R324" s="222">
        <f>Q324*H324</f>
        <v>0</v>
      </c>
      <c r="S324" s="222">
        <v>0</v>
      </c>
      <c r="T324" s="223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155</v>
      </c>
      <c r="AT324" s="224" t="s">
        <v>150</v>
      </c>
      <c r="AU324" s="224" t="s">
        <v>84</v>
      </c>
      <c r="AY324" s="18" t="s">
        <v>147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22</v>
      </c>
      <c r="BK324" s="225">
        <f>ROUND(I324*H324,2)</f>
        <v>0</v>
      </c>
      <c r="BL324" s="18" t="s">
        <v>155</v>
      </c>
      <c r="BM324" s="224" t="s">
        <v>775</v>
      </c>
    </row>
    <row r="325" s="2" customFormat="1">
      <c r="A325" s="39"/>
      <c r="B325" s="40"/>
      <c r="C325" s="41"/>
      <c r="D325" s="226" t="s">
        <v>157</v>
      </c>
      <c r="E325" s="41"/>
      <c r="F325" s="227" t="s">
        <v>776</v>
      </c>
      <c r="G325" s="41"/>
      <c r="H325" s="41"/>
      <c r="I325" s="228"/>
      <c r="J325" s="41"/>
      <c r="K325" s="41"/>
      <c r="L325" s="45"/>
      <c r="M325" s="229"/>
      <c r="N325" s="230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157</v>
      </c>
      <c r="AU325" s="18" t="s">
        <v>84</v>
      </c>
    </row>
    <row r="326" s="2" customFormat="1">
      <c r="A326" s="39"/>
      <c r="B326" s="40"/>
      <c r="C326" s="41"/>
      <c r="D326" s="231" t="s">
        <v>159</v>
      </c>
      <c r="E326" s="41"/>
      <c r="F326" s="232" t="s">
        <v>777</v>
      </c>
      <c r="G326" s="41"/>
      <c r="H326" s="41"/>
      <c r="I326" s="228"/>
      <c r="J326" s="41"/>
      <c r="K326" s="41"/>
      <c r="L326" s="45"/>
      <c r="M326" s="229"/>
      <c r="N326" s="230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159</v>
      </c>
      <c r="AU326" s="18" t="s">
        <v>84</v>
      </c>
    </row>
    <row r="327" s="13" customFormat="1">
      <c r="A327" s="13"/>
      <c r="B327" s="233"/>
      <c r="C327" s="234"/>
      <c r="D327" s="226" t="s">
        <v>161</v>
      </c>
      <c r="E327" s="235" t="s">
        <v>20</v>
      </c>
      <c r="F327" s="236" t="s">
        <v>778</v>
      </c>
      <c r="G327" s="234"/>
      <c r="H327" s="235" t="s">
        <v>20</v>
      </c>
      <c r="I327" s="237"/>
      <c r="J327" s="234"/>
      <c r="K327" s="234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161</v>
      </c>
      <c r="AU327" s="242" t="s">
        <v>84</v>
      </c>
      <c r="AV327" s="13" t="s">
        <v>22</v>
      </c>
      <c r="AW327" s="13" t="s">
        <v>37</v>
      </c>
      <c r="AX327" s="13" t="s">
        <v>76</v>
      </c>
      <c r="AY327" s="242" t="s">
        <v>147</v>
      </c>
    </row>
    <row r="328" s="14" customFormat="1">
      <c r="A328" s="14"/>
      <c r="B328" s="243"/>
      <c r="C328" s="244"/>
      <c r="D328" s="226" t="s">
        <v>161</v>
      </c>
      <c r="E328" s="245" t="s">
        <v>20</v>
      </c>
      <c r="F328" s="246" t="s">
        <v>771</v>
      </c>
      <c r="G328" s="244"/>
      <c r="H328" s="247">
        <v>744.26800000000003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161</v>
      </c>
      <c r="AU328" s="253" t="s">
        <v>84</v>
      </c>
      <c r="AV328" s="14" t="s">
        <v>84</v>
      </c>
      <c r="AW328" s="14" t="s">
        <v>37</v>
      </c>
      <c r="AX328" s="14" t="s">
        <v>76</v>
      </c>
      <c r="AY328" s="253" t="s">
        <v>147</v>
      </c>
    </row>
    <row r="329" s="12" customFormat="1" ht="22.8" customHeight="1">
      <c r="A329" s="12"/>
      <c r="B329" s="197"/>
      <c r="C329" s="198"/>
      <c r="D329" s="199" t="s">
        <v>75</v>
      </c>
      <c r="E329" s="211" t="s">
        <v>382</v>
      </c>
      <c r="F329" s="211" t="s">
        <v>383</v>
      </c>
      <c r="G329" s="198"/>
      <c r="H329" s="198"/>
      <c r="I329" s="201"/>
      <c r="J329" s="212">
        <f>BK329</f>
        <v>0</v>
      </c>
      <c r="K329" s="198"/>
      <c r="L329" s="203"/>
      <c r="M329" s="204"/>
      <c r="N329" s="205"/>
      <c r="O329" s="205"/>
      <c r="P329" s="206">
        <f>SUM(P330:P335)</f>
        <v>0</v>
      </c>
      <c r="Q329" s="205"/>
      <c r="R329" s="206">
        <f>SUM(R330:R335)</f>
        <v>0</v>
      </c>
      <c r="S329" s="205"/>
      <c r="T329" s="207">
        <f>SUM(T330:T335)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8" t="s">
        <v>22</v>
      </c>
      <c r="AT329" s="209" t="s">
        <v>75</v>
      </c>
      <c r="AU329" s="209" t="s">
        <v>22</v>
      </c>
      <c r="AY329" s="208" t="s">
        <v>147</v>
      </c>
      <c r="BK329" s="210">
        <f>SUM(BK330:BK335)</f>
        <v>0</v>
      </c>
    </row>
    <row r="330" s="2" customFormat="1" ht="16.5" customHeight="1">
      <c r="A330" s="39"/>
      <c r="B330" s="40"/>
      <c r="C330" s="213" t="s">
        <v>779</v>
      </c>
      <c r="D330" s="213" t="s">
        <v>150</v>
      </c>
      <c r="E330" s="214" t="s">
        <v>780</v>
      </c>
      <c r="F330" s="215" t="s">
        <v>781</v>
      </c>
      <c r="G330" s="216" t="s">
        <v>176</v>
      </c>
      <c r="H330" s="217">
        <v>5615.8310000000001</v>
      </c>
      <c r="I330" s="218"/>
      <c r="J330" s="219">
        <f>ROUND(I330*H330,2)</f>
        <v>0</v>
      </c>
      <c r="K330" s="215" t="s">
        <v>154</v>
      </c>
      <c r="L330" s="45"/>
      <c r="M330" s="220" t="s">
        <v>20</v>
      </c>
      <c r="N330" s="221" t="s">
        <v>47</v>
      </c>
      <c r="O330" s="85"/>
      <c r="P330" s="222">
        <f>O330*H330</f>
        <v>0</v>
      </c>
      <c r="Q330" s="222">
        <v>0</v>
      </c>
      <c r="R330" s="222">
        <f>Q330*H330</f>
        <v>0</v>
      </c>
      <c r="S330" s="222">
        <v>0</v>
      </c>
      <c r="T330" s="223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4" t="s">
        <v>155</v>
      </c>
      <c r="AT330" s="224" t="s">
        <v>150</v>
      </c>
      <c r="AU330" s="224" t="s">
        <v>84</v>
      </c>
      <c r="AY330" s="18" t="s">
        <v>147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8" t="s">
        <v>22</v>
      </c>
      <c r="BK330" s="225">
        <f>ROUND(I330*H330,2)</f>
        <v>0</v>
      </c>
      <c r="BL330" s="18" t="s">
        <v>155</v>
      </c>
      <c r="BM330" s="224" t="s">
        <v>782</v>
      </c>
    </row>
    <row r="331" s="2" customFormat="1">
      <c r="A331" s="39"/>
      <c r="B331" s="40"/>
      <c r="C331" s="41"/>
      <c r="D331" s="226" t="s">
        <v>157</v>
      </c>
      <c r="E331" s="41"/>
      <c r="F331" s="227" t="s">
        <v>783</v>
      </c>
      <c r="G331" s="41"/>
      <c r="H331" s="41"/>
      <c r="I331" s="228"/>
      <c r="J331" s="41"/>
      <c r="K331" s="41"/>
      <c r="L331" s="45"/>
      <c r="M331" s="229"/>
      <c r="N331" s="230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157</v>
      </c>
      <c r="AU331" s="18" t="s">
        <v>84</v>
      </c>
    </row>
    <row r="332" s="2" customFormat="1">
      <c r="A332" s="39"/>
      <c r="B332" s="40"/>
      <c r="C332" s="41"/>
      <c r="D332" s="231" t="s">
        <v>159</v>
      </c>
      <c r="E332" s="41"/>
      <c r="F332" s="232" t="s">
        <v>784</v>
      </c>
      <c r="G332" s="41"/>
      <c r="H332" s="41"/>
      <c r="I332" s="228"/>
      <c r="J332" s="41"/>
      <c r="K332" s="41"/>
      <c r="L332" s="45"/>
      <c r="M332" s="229"/>
      <c r="N332" s="230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159</v>
      </c>
      <c r="AU332" s="18" t="s">
        <v>84</v>
      </c>
    </row>
    <row r="333" s="2" customFormat="1" ht="21.75" customHeight="1">
      <c r="A333" s="39"/>
      <c r="B333" s="40"/>
      <c r="C333" s="213" t="s">
        <v>785</v>
      </c>
      <c r="D333" s="213" t="s">
        <v>150</v>
      </c>
      <c r="E333" s="214" t="s">
        <v>786</v>
      </c>
      <c r="F333" s="215" t="s">
        <v>787</v>
      </c>
      <c r="G333" s="216" t="s">
        <v>176</v>
      </c>
      <c r="H333" s="217">
        <v>5615.8310000000001</v>
      </c>
      <c r="I333" s="218"/>
      <c r="J333" s="219">
        <f>ROUND(I333*H333,2)</f>
        <v>0</v>
      </c>
      <c r="K333" s="215" t="s">
        <v>154</v>
      </c>
      <c r="L333" s="45"/>
      <c r="M333" s="220" t="s">
        <v>20</v>
      </c>
      <c r="N333" s="221" t="s">
        <v>47</v>
      </c>
      <c r="O333" s="85"/>
      <c r="P333" s="222">
        <f>O333*H333</f>
        <v>0</v>
      </c>
      <c r="Q333" s="222">
        <v>0</v>
      </c>
      <c r="R333" s="222">
        <f>Q333*H333</f>
        <v>0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155</v>
      </c>
      <c r="AT333" s="224" t="s">
        <v>150</v>
      </c>
      <c r="AU333" s="224" t="s">
        <v>84</v>
      </c>
      <c r="AY333" s="18" t="s">
        <v>147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22</v>
      </c>
      <c r="BK333" s="225">
        <f>ROUND(I333*H333,2)</f>
        <v>0</v>
      </c>
      <c r="BL333" s="18" t="s">
        <v>155</v>
      </c>
      <c r="BM333" s="224" t="s">
        <v>788</v>
      </c>
    </row>
    <row r="334" s="2" customFormat="1">
      <c r="A334" s="39"/>
      <c r="B334" s="40"/>
      <c r="C334" s="41"/>
      <c r="D334" s="226" t="s">
        <v>157</v>
      </c>
      <c r="E334" s="41"/>
      <c r="F334" s="227" t="s">
        <v>789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157</v>
      </c>
      <c r="AU334" s="18" t="s">
        <v>84</v>
      </c>
    </row>
    <row r="335" s="2" customFormat="1">
      <c r="A335" s="39"/>
      <c r="B335" s="40"/>
      <c r="C335" s="41"/>
      <c r="D335" s="231" t="s">
        <v>159</v>
      </c>
      <c r="E335" s="41"/>
      <c r="F335" s="232" t="s">
        <v>790</v>
      </c>
      <c r="G335" s="41"/>
      <c r="H335" s="41"/>
      <c r="I335" s="228"/>
      <c r="J335" s="41"/>
      <c r="K335" s="41"/>
      <c r="L335" s="45"/>
      <c r="M335" s="229"/>
      <c r="N335" s="230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159</v>
      </c>
      <c r="AU335" s="18" t="s">
        <v>84</v>
      </c>
    </row>
    <row r="336" s="12" customFormat="1" ht="25.92" customHeight="1">
      <c r="A336" s="12"/>
      <c r="B336" s="197"/>
      <c r="C336" s="198"/>
      <c r="D336" s="199" t="s">
        <v>75</v>
      </c>
      <c r="E336" s="200" t="s">
        <v>791</v>
      </c>
      <c r="F336" s="200" t="s">
        <v>792</v>
      </c>
      <c r="G336" s="198"/>
      <c r="H336" s="198"/>
      <c r="I336" s="201"/>
      <c r="J336" s="202">
        <f>BK336</f>
        <v>0</v>
      </c>
      <c r="K336" s="198"/>
      <c r="L336" s="203"/>
      <c r="M336" s="204"/>
      <c r="N336" s="205"/>
      <c r="O336" s="205"/>
      <c r="P336" s="206">
        <f>P337</f>
        <v>0</v>
      </c>
      <c r="Q336" s="205"/>
      <c r="R336" s="206">
        <f>R337</f>
        <v>0</v>
      </c>
      <c r="S336" s="205"/>
      <c r="T336" s="207">
        <f>T337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8" t="s">
        <v>187</v>
      </c>
      <c r="AT336" s="209" t="s">
        <v>75</v>
      </c>
      <c r="AU336" s="209" t="s">
        <v>76</v>
      </c>
      <c r="AY336" s="208" t="s">
        <v>147</v>
      </c>
      <c r="BK336" s="210">
        <f>BK337</f>
        <v>0</v>
      </c>
    </row>
    <row r="337" s="12" customFormat="1" ht="22.8" customHeight="1">
      <c r="A337" s="12"/>
      <c r="B337" s="197"/>
      <c r="C337" s="198"/>
      <c r="D337" s="199" t="s">
        <v>75</v>
      </c>
      <c r="E337" s="211" t="s">
        <v>793</v>
      </c>
      <c r="F337" s="211" t="s">
        <v>794</v>
      </c>
      <c r="G337" s="198"/>
      <c r="H337" s="198"/>
      <c r="I337" s="201"/>
      <c r="J337" s="212">
        <f>BK337</f>
        <v>0</v>
      </c>
      <c r="K337" s="198"/>
      <c r="L337" s="203"/>
      <c r="M337" s="204"/>
      <c r="N337" s="205"/>
      <c r="O337" s="205"/>
      <c r="P337" s="206">
        <f>SUM(P338:P345)</f>
        <v>0</v>
      </c>
      <c r="Q337" s="205"/>
      <c r="R337" s="206">
        <f>SUM(R338:R345)</f>
        <v>0</v>
      </c>
      <c r="S337" s="205"/>
      <c r="T337" s="207">
        <f>SUM(T338:T345)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8" t="s">
        <v>187</v>
      </c>
      <c r="AT337" s="209" t="s">
        <v>75</v>
      </c>
      <c r="AU337" s="209" t="s">
        <v>22</v>
      </c>
      <c r="AY337" s="208" t="s">
        <v>147</v>
      </c>
      <c r="BK337" s="210">
        <f>SUM(BK338:BK345)</f>
        <v>0</v>
      </c>
    </row>
    <row r="338" s="2" customFormat="1" ht="16.5" customHeight="1">
      <c r="A338" s="39"/>
      <c r="B338" s="40"/>
      <c r="C338" s="213" t="s">
        <v>795</v>
      </c>
      <c r="D338" s="213" t="s">
        <v>150</v>
      </c>
      <c r="E338" s="214" t="s">
        <v>796</v>
      </c>
      <c r="F338" s="215" t="s">
        <v>797</v>
      </c>
      <c r="G338" s="216" t="s">
        <v>798</v>
      </c>
      <c r="H338" s="217">
        <v>1</v>
      </c>
      <c r="I338" s="218"/>
      <c r="J338" s="219">
        <f>ROUND(I338*H338,2)</f>
        <v>0</v>
      </c>
      <c r="K338" s="215" t="s">
        <v>154</v>
      </c>
      <c r="L338" s="45"/>
      <c r="M338" s="220" t="s">
        <v>20</v>
      </c>
      <c r="N338" s="221" t="s">
        <v>47</v>
      </c>
      <c r="O338" s="85"/>
      <c r="P338" s="222">
        <f>O338*H338</f>
        <v>0</v>
      </c>
      <c r="Q338" s="222">
        <v>0</v>
      </c>
      <c r="R338" s="222">
        <f>Q338*H338</f>
        <v>0</v>
      </c>
      <c r="S338" s="222">
        <v>0</v>
      </c>
      <c r="T338" s="223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24" t="s">
        <v>799</v>
      </c>
      <c r="AT338" s="224" t="s">
        <v>150</v>
      </c>
      <c r="AU338" s="224" t="s">
        <v>84</v>
      </c>
      <c r="AY338" s="18" t="s">
        <v>147</v>
      </c>
      <c r="BE338" s="225">
        <f>IF(N338="základní",J338,0)</f>
        <v>0</v>
      </c>
      <c r="BF338" s="225">
        <f>IF(N338="snížená",J338,0)</f>
        <v>0</v>
      </c>
      <c r="BG338" s="225">
        <f>IF(N338="zákl. přenesená",J338,0)</f>
        <v>0</v>
      </c>
      <c r="BH338" s="225">
        <f>IF(N338="sníž. přenesená",J338,0)</f>
        <v>0</v>
      </c>
      <c r="BI338" s="225">
        <f>IF(N338="nulová",J338,0)</f>
        <v>0</v>
      </c>
      <c r="BJ338" s="18" t="s">
        <v>22</v>
      </c>
      <c r="BK338" s="225">
        <f>ROUND(I338*H338,2)</f>
        <v>0</v>
      </c>
      <c r="BL338" s="18" t="s">
        <v>799</v>
      </c>
      <c r="BM338" s="224" t="s">
        <v>800</v>
      </c>
    </row>
    <row r="339" s="2" customFormat="1">
      <c r="A339" s="39"/>
      <c r="B339" s="40"/>
      <c r="C339" s="41"/>
      <c r="D339" s="226" t="s">
        <v>157</v>
      </c>
      <c r="E339" s="41"/>
      <c r="F339" s="227" t="s">
        <v>797</v>
      </c>
      <c r="G339" s="41"/>
      <c r="H339" s="41"/>
      <c r="I339" s="228"/>
      <c r="J339" s="41"/>
      <c r="K339" s="41"/>
      <c r="L339" s="45"/>
      <c r="M339" s="229"/>
      <c r="N339" s="230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157</v>
      </c>
      <c r="AU339" s="18" t="s">
        <v>84</v>
      </c>
    </row>
    <row r="340" s="2" customFormat="1">
      <c r="A340" s="39"/>
      <c r="B340" s="40"/>
      <c r="C340" s="41"/>
      <c r="D340" s="231" t="s">
        <v>159</v>
      </c>
      <c r="E340" s="41"/>
      <c r="F340" s="232" t="s">
        <v>801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159</v>
      </c>
      <c r="AU340" s="18" t="s">
        <v>84</v>
      </c>
    </row>
    <row r="341" s="2" customFormat="1">
      <c r="A341" s="39"/>
      <c r="B341" s="40"/>
      <c r="C341" s="41"/>
      <c r="D341" s="226" t="s">
        <v>179</v>
      </c>
      <c r="E341" s="41"/>
      <c r="F341" s="254" t="s">
        <v>802</v>
      </c>
      <c r="G341" s="41"/>
      <c r="H341" s="41"/>
      <c r="I341" s="228"/>
      <c r="J341" s="41"/>
      <c r="K341" s="41"/>
      <c r="L341" s="45"/>
      <c r="M341" s="229"/>
      <c r="N341" s="230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179</v>
      </c>
      <c r="AU341" s="18" t="s">
        <v>84</v>
      </c>
    </row>
    <row r="342" s="2" customFormat="1" ht="16.5" customHeight="1">
      <c r="A342" s="39"/>
      <c r="B342" s="40"/>
      <c r="C342" s="213" t="s">
        <v>803</v>
      </c>
      <c r="D342" s="213" t="s">
        <v>150</v>
      </c>
      <c r="E342" s="214" t="s">
        <v>804</v>
      </c>
      <c r="F342" s="215" t="s">
        <v>805</v>
      </c>
      <c r="G342" s="216" t="s">
        <v>798</v>
      </c>
      <c r="H342" s="217">
        <v>1</v>
      </c>
      <c r="I342" s="218"/>
      <c r="J342" s="219">
        <f>ROUND(I342*H342,2)</f>
        <v>0</v>
      </c>
      <c r="K342" s="215" t="s">
        <v>154</v>
      </c>
      <c r="L342" s="45"/>
      <c r="M342" s="220" t="s">
        <v>20</v>
      </c>
      <c r="N342" s="221" t="s">
        <v>47</v>
      </c>
      <c r="O342" s="85"/>
      <c r="P342" s="222">
        <f>O342*H342</f>
        <v>0</v>
      </c>
      <c r="Q342" s="222">
        <v>0</v>
      </c>
      <c r="R342" s="222">
        <f>Q342*H342</f>
        <v>0</v>
      </c>
      <c r="S342" s="222">
        <v>0</v>
      </c>
      <c r="T342" s="223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4" t="s">
        <v>799</v>
      </c>
      <c r="AT342" s="224" t="s">
        <v>150</v>
      </c>
      <c r="AU342" s="224" t="s">
        <v>84</v>
      </c>
      <c r="AY342" s="18" t="s">
        <v>147</v>
      </c>
      <c r="BE342" s="225">
        <f>IF(N342="základní",J342,0)</f>
        <v>0</v>
      </c>
      <c r="BF342" s="225">
        <f>IF(N342="snížená",J342,0)</f>
        <v>0</v>
      </c>
      <c r="BG342" s="225">
        <f>IF(N342="zákl. přenesená",J342,0)</f>
        <v>0</v>
      </c>
      <c r="BH342" s="225">
        <f>IF(N342="sníž. přenesená",J342,0)</f>
        <v>0</v>
      </c>
      <c r="BI342" s="225">
        <f>IF(N342="nulová",J342,0)</f>
        <v>0</v>
      </c>
      <c r="BJ342" s="18" t="s">
        <v>22</v>
      </c>
      <c r="BK342" s="225">
        <f>ROUND(I342*H342,2)</f>
        <v>0</v>
      </c>
      <c r="BL342" s="18" t="s">
        <v>799</v>
      </c>
      <c r="BM342" s="224" t="s">
        <v>806</v>
      </c>
    </row>
    <row r="343" s="2" customFormat="1">
      <c r="A343" s="39"/>
      <c r="B343" s="40"/>
      <c r="C343" s="41"/>
      <c r="D343" s="226" t="s">
        <v>157</v>
      </c>
      <c r="E343" s="41"/>
      <c r="F343" s="227" t="s">
        <v>805</v>
      </c>
      <c r="G343" s="41"/>
      <c r="H343" s="41"/>
      <c r="I343" s="228"/>
      <c r="J343" s="41"/>
      <c r="K343" s="41"/>
      <c r="L343" s="45"/>
      <c r="M343" s="229"/>
      <c r="N343" s="230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157</v>
      </c>
      <c r="AU343" s="18" t="s">
        <v>84</v>
      </c>
    </row>
    <row r="344" s="2" customFormat="1">
      <c r="A344" s="39"/>
      <c r="B344" s="40"/>
      <c r="C344" s="41"/>
      <c r="D344" s="231" t="s">
        <v>159</v>
      </c>
      <c r="E344" s="41"/>
      <c r="F344" s="232" t="s">
        <v>807</v>
      </c>
      <c r="G344" s="41"/>
      <c r="H344" s="41"/>
      <c r="I344" s="228"/>
      <c r="J344" s="41"/>
      <c r="K344" s="41"/>
      <c r="L344" s="45"/>
      <c r="M344" s="229"/>
      <c r="N344" s="230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159</v>
      </c>
      <c r="AU344" s="18" t="s">
        <v>84</v>
      </c>
    </row>
    <row r="345" s="2" customFormat="1">
      <c r="A345" s="39"/>
      <c r="B345" s="40"/>
      <c r="C345" s="41"/>
      <c r="D345" s="226" t="s">
        <v>179</v>
      </c>
      <c r="E345" s="41"/>
      <c r="F345" s="254" t="s">
        <v>808</v>
      </c>
      <c r="G345" s="41"/>
      <c r="H345" s="41"/>
      <c r="I345" s="228"/>
      <c r="J345" s="41"/>
      <c r="K345" s="41"/>
      <c r="L345" s="45"/>
      <c r="M345" s="258"/>
      <c r="N345" s="259"/>
      <c r="O345" s="260"/>
      <c r="P345" s="260"/>
      <c r="Q345" s="260"/>
      <c r="R345" s="260"/>
      <c r="S345" s="260"/>
      <c r="T345" s="261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179</v>
      </c>
      <c r="AU345" s="18" t="s">
        <v>84</v>
      </c>
    </row>
    <row r="346" s="2" customFormat="1" ht="6.96" customHeight="1">
      <c r="A346" s="39"/>
      <c r="B346" s="60"/>
      <c r="C346" s="61"/>
      <c r="D346" s="61"/>
      <c r="E346" s="61"/>
      <c r="F346" s="61"/>
      <c r="G346" s="61"/>
      <c r="H346" s="61"/>
      <c r="I346" s="61"/>
      <c r="J346" s="61"/>
      <c r="K346" s="61"/>
      <c r="L346" s="45"/>
      <c r="M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</row>
  </sheetData>
  <sheetProtection sheet="1" autoFilter="0" formatColumns="0" formatRows="0" objects="1" scenarios="1" spinCount="100000" saltValue="Yos8SWFMWezai2yd4b8u75AE0ZwpIzLF16+uSzohYoNRYFAKXcUJIdBprhLQRrDHeQ/4r60e6fc7UvdU/s/35Q==" hashValue="5Y0KTRhLdaIYyPxaycPMlpN+Tt9qjyb6guwL4Pd6c+Fd2ZfE77nEDwu0aSeqU2Tebfw9WkG1Z8hKzxRlkRIhtQ==" algorithmName="SHA-512" password="CC35"/>
  <autoFilter ref="C89:K34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4_02/122211101"/>
    <hyperlink ref="F101" r:id="rId2" display="https://podminky.urs.cz/item/CS_URS_2024_02/122251104"/>
    <hyperlink ref="F119" r:id="rId3" display="https://podminky.urs.cz/item/CS_URS_2024_02/167151111"/>
    <hyperlink ref="F124" r:id="rId4" display="https://podminky.urs.cz/item/CS_URS_2024_02/171151103"/>
    <hyperlink ref="F129" r:id="rId5" display="https://podminky.urs.cz/item/CS_URS_2024_02/171151111"/>
    <hyperlink ref="F138" r:id="rId6" display="https://podminky.urs.cz/item/CS_URS_2024_02/171201231"/>
    <hyperlink ref="F144" r:id="rId7" display="https://podminky.urs.cz/item/CS_URS_2024_02/174151101"/>
    <hyperlink ref="F152" r:id="rId8" display="https://podminky.urs.cz/item/CS_URS_2024_02/181951112"/>
    <hyperlink ref="F157" r:id="rId9" display="https://podminky.urs.cz/item/CS_URS_2024_02/183106612"/>
    <hyperlink ref="F166" r:id="rId10" display="https://podminky.urs.cz/item/CS_URS_2024_02/274311126"/>
    <hyperlink ref="F175" r:id="rId11" display="https://podminky.urs.cz/item/CS_URS_2024_02/291111111"/>
    <hyperlink ref="F182" r:id="rId12" display="https://podminky.urs.cz/item/CS_URS_2024_02/348212112"/>
    <hyperlink ref="F190" r:id="rId13" display="https://podminky.urs.cz/item/CS_URS_2024_02/348212911"/>
    <hyperlink ref="F198" r:id="rId14" display="https://podminky.urs.cz/item/CS_URS_2024_02/451317777"/>
    <hyperlink ref="F207" r:id="rId15" display="https://podminky.urs.cz/item/CS_URS_2024_02/451319777"/>
    <hyperlink ref="F216" r:id="rId16" display="https://podminky.urs.cz/item/CS_URS_2024_02/451561111"/>
    <hyperlink ref="F222" r:id="rId17" display="https://podminky.urs.cz/item/CS_URS_2024_02/451571112"/>
    <hyperlink ref="F229" r:id="rId18" display="https://podminky.urs.cz/item/CS_URS_2024_02/464541111"/>
    <hyperlink ref="F234" r:id="rId19" display="https://podminky.urs.cz/item/CS_URS_2024_02/465511327"/>
    <hyperlink ref="F242" r:id="rId20" display="https://podminky.urs.cz/item/CS_URS_2024_02/465513327"/>
    <hyperlink ref="F254" r:id="rId21" display="https://podminky.urs.cz/item/CS_URS_2024_02/465519327"/>
    <hyperlink ref="F261" r:id="rId22" display="https://podminky.urs.cz/item/CS_URS_2024_02/564751111"/>
    <hyperlink ref="F267" r:id="rId23" display="https://podminky.urs.cz/item/CS_URS_2024_02/564831011"/>
    <hyperlink ref="F273" r:id="rId24" display="https://podminky.urs.cz/item/CS_URS_2024_02/572404112"/>
    <hyperlink ref="F278" r:id="rId25" display="https://podminky.urs.cz/item/CS_URS_2024_02/589116112"/>
    <hyperlink ref="F289" r:id="rId26" display="https://podminky.urs.cz/item/CS_URS_2024_02/591211111"/>
    <hyperlink ref="F303" r:id="rId27" display="https://podminky.urs.cz/item/CS_URS_2024_02/919726121"/>
    <hyperlink ref="F309" r:id="rId28" display="https://podminky.urs.cz/item/CS_URS_2024_02/936104213"/>
    <hyperlink ref="F326" r:id="rId29" display="https://podminky.urs.cz/item/CS_URS_2024_02/997221612"/>
    <hyperlink ref="F332" r:id="rId30" display="https://podminky.urs.cz/item/CS_URS_2024_02/998223011"/>
    <hyperlink ref="F335" r:id="rId31" display="https://podminky.urs.cz/item/CS_URS_2024_02/998223092"/>
    <hyperlink ref="F340" r:id="rId32" display="https://podminky.urs.cz/item/CS_URS_2024_02/041002000"/>
    <hyperlink ref="F344" r:id="rId33" display="https://podminky.urs.cz/item/CS_URS_2024_02/043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809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810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ROUND((SUM(BE89:BE105)),  2)</f>
        <v>0</v>
      </c>
      <c r="G35" s="39"/>
      <c r="H35" s="39"/>
      <c r="I35" s="158">
        <v>0.20999999999999999</v>
      </c>
      <c r="J35" s="157">
        <f>ROUND(((SUM(BE89:BE105))*I35),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ROUND((SUM(BF89:BF105)),  2)</f>
        <v>0</v>
      </c>
      <c r="G36" s="39"/>
      <c r="H36" s="39"/>
      <c r="I36" s="158">
        <v>0.12</v>
      </c>
      <c r="J36" s="157">
        <f>ROUND(((SUM(BF89:BF105))*I36),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ROUND((SUM(BG89:BG105)),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ROUND((SUM(BH89:BH105)),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ROUND((SUM(BI89:BI105)),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809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180.1 - Dopravně inženýrská opatření (DIO) (část SO 101)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512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811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812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513</v>
      </c>
      <c r="E67" s="183"/>
      <c r="F67" s="183"/>
      <c r="G67" s="183"/>
      <c r="H67" s="183"/>
      <c r="I67" s="183"/>
      <c r="J67" s="184">
        <f>J101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132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Úprava bezmotorové komunikace A2 a A26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121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809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123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 180.1 - Dopravně inženýrská opatření (DIO) (část SO 101)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23</v>
      </c>
      <c r="D83" s="41"/>
      <c r="E83" s="41"/>
      <c r="F83" s="28" t="str">
        <f>F14</f>
        <v>k. ú. Libeň [730891]</v>
      </c>
      <c r="G83" s="41"/>
      <c r="H83" s="41"/>
      <c r="I83" s="33" t="s">
        <v>25</v>
      </c>
      <c r="J83" s="73" t="str">
        <f>IF(J14="","",J14)</f>
        <v>15. 8. 2024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29</v>
      </c>
      <c r="D85" s="41"/>
      <c r="E85" s="41"/>
      <c r="F85" s="28" t="str">
        <f>E17</f>
        <v>Městská část Praha 8</v>
      </c>
      <c r="G85" s="41"/>
      <c r="H85" s="41"/>
      <c r="I85" s="33" t="s">
        <v>35</v>
      </c>
      <c r="J85" s="37" t="str">
        <f>E23</f>
        <v>Atelier PROMIKA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33</v>
      </c>
      <c r="D86" s="41"/>
      <c r="E86" s="41"/>
      <c r="F86" s="28" t="str">
        <f>IF(E20="","",E20)</f>
        <v>Vyplň údaj</v>
      </c>
      <c r="G86" s="41"/>
      <c r="H86" s="41"/>
      <c r="I86" s="33" t="s">
        <v>38</v>
      </c>
      <c r="J86" s="37" t="str">
        <f>E26</f>
        <v xml:space="preserve"> 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133</v>
      </c>
      <c r="D88" s="189" t="s">
        <v>61</v>
      </c>
      <c r="E88" s="189" t="s">
        <v>57</v>
      </c>
      <c r="F88" s="189" t="s">
        <v>58</v>
      </c>
      <c r="G88" s="189" t="s">
        <v>134</v>
      </c>
      <c r="H88" s="189" t="s">
        <v>135</v>
      </c>
      <c r="I88" s="189" t="s">
        <v>136</v>
      </c>
      <c r="J88" s="189" t="s">
        <v>127</v>
      </c>
      <c r="K88" s="190" t="s">
        <v>137</v>
      </c>
      <c r="L88" s="191"/>
      <c r="M88" s="93" t="s">
        <v>20</v>
      </c>
      <c r="N88" s="94" t="s">
        <v>46</v>
      </c>
      <c r="O88" s="94" t="s">
        <v>138</v>
      </c>
      <c r="P88" s="94" t="s">
        <v>139</v>
      </c>
      <c r="Q88" s="94" t="s">
        <v>140</v>
      </c>
      <c r="R88" s="94" t="s">
        <v>141</v>
      </c>
      <c r="S88" s="94" t="s">
        <v>142</v>
      </c>
      <c r="T88" s="95" t="s">
        <v>143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144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75</v>
      </c>
      <c r="AU89" s="18" t="s">
        <v>128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75</v>
      </c>
      <c r="E90" s="200" t="s">
        <v>791</v>
      </c>
      <c r="F90" s="200" t="s">
        <v>792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P91+P96+P101</f>
        <v>0</v>
      </c>
      <c r="Q90" s="205"/>
      <c r="R90" s="206">
        <f>R91+R96+R101</f>
        <v>0</v>
      </c>
      <c r="S90" s="205"/>
      <c r="T90" s="207">
        <f>T91+T96+T101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187</v>
      </c>
      <c r="AT90" s="209" t="s">
        <v>75</v>
      </c>
      <c r="AU90" s="209" t="s">
        <v>76</v>
      </c>
      <c r="AY90" s="208" t="s">
        <v>147</v>
      </c>
      <c r="BK90" s="210">
        <f>BK91+BK96+BK101</f>
        <v>0</v>
      </c>
    </row>
    <row r="91" s="12" customFormat="1" ht="22.8" customHeight="1">
      <c r="A91" s="12"/>
      <c r="B91" s="197"/>
      <c r="C91" s="198"/>
      <c r="D91" s="199" t="s">
        <v>75</v>
      </c>
      <c r="E91" s="211" t="s">
        <v>813</v>
      </c>
      <c r="F91" s="211" t="s">
        <v>814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187</v>
      </c>
      <c r="AT91" s="209" t="s">
        <v>75</v>
      </c>
      <c r="AU91" s="209" t="s">
        <v>22</v>
      </c>
      <c r="AY91" s="208" t="s">
        <v>147</v>
      </c>
      <c r="BK91" s="210">
        <f>SUM(BK92:BK95)</f>
        <v>0</v>
      </c>
    </row>
    <row r="92" s="2" customFormat="1" ht="16.5" customHeight="1">
      <c r="A92" s="39"/>
      <c r="B92" s="40"/>
      <c r="C92" s="213" t="s">
        <v>22</v>
      </c>
      <c r="D92" s="213" t="s">
        <v>150</v>
      </c>
      <c r="E92" s="214" t="s">
        <v>815</v>
      </c>
      <c r="F92" s="215" t="s">
        <v>816</v>
      </c>
      <c r="G92" s="216" t="s">
        <v>798</v>
      </c>
      <c r="H92" s="217">
        <v>1</v>
      </c>
      <c r="I92" s="218"/>
      <c r="J92" s="219">
        <f>ROUND(I92*H92,2)</f>
        <v>0</v>
      </c>
      <c r="K92" s="215" t="s">
        <v>154</v>
      </c>
      <c r="L92" s="45"/>
      <c r="M92" s="220" t="s">
        <v>20</v>
      </c>
      <c r="N92" s="221" t="s">
        <v>47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799</v>
      </c>
      <c r="AT92" s="224" t="s">
        <v>150</v>
      </c>
      <c r="AU92" s="224" t="s">
        <v>84</v>
      </c>
      <c r="AY92" s="18" t="s">
        <v>147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22</v>
      </c>
      <c r="BK92" s="225">
        <f>ROUND(I92*H92,2)</f>
        <v>0</v>
      </c>
      <c r="BL92" s="18" t="s">
        <v>799</v>
      </c>
      <c r="BM92" s="224" t="s">
        <v>817</v>
      </c>
    </row>
    <row r="93" s="2" customFormat="1">
      <c r="A93" s="39"/>
      <c r="B93" s="40"/>
      <c r="C93" s="41"/>
      <c r="D93" s="226" t="s">
        <v>157</v>
      </c>
      <c r="E93" s="41"/>
      <c r="F93" s="227" t="s">
        <v>816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157</v>
      </c>
      <c r="AU93" s="18" t="s">
        <v>84</v>
      </c>
    </row>
    <row r="94" s="2" customFormat="1">
      <c r="A94" s="39"/>
      <c r="B94" s="40"/>
      <c r="C94" s="41"/>
      <c r="D94" s="231" t="s">
        <v>159</v>
      </c>
      <c r="E94" s="41"/>
      <c r="F94" s="232" t="s">
        <v>818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159</v>
      </c>
      <c r="AU94" s="18" t="s">
        <v>84</v>
      </c>
    </row>
    <row r="95" s="2" customFormat="1">
      <c r="A95" s="39"/>
      <c r="B95" s="40"/>
      <c r="C95" s="41"/>
      <c r="D95" s="226" t="s">
        <v>179</v>
      </c>
      <c r="E95" s="41"/>
      <c r="F95" s="254" t="s">
        <v>819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84</v>
      </c>
    </row>
    <row r="96" s="12" customFormat="1" ht="22.8" customHeight="1">
      <c r="A96" s="12"/>
      <c r="B96" s="197"/>
      <c r="C96" s="198"/>
      <c r="D96" s="199" t="s">
        <v>75</v>
      </c>
      <c r="E96" s="211" t="s">
        <v>820</v>
      </c>
      <c r="F96" s="211" t="s">
        <v>821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SUM(P97:P100)</f>
        <v>0</v>
      </c>
      <c r="Q96" s="205"/>
      <c r="R96" s="206">
        <f>SUM(R97:R100)</f>
        <v>0</v>
      </c>
      <c r="S96" s="205"/>
      <c r="T96" s="207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187</v>
      </c>
      <c r="AT96" s="209" t="s">
        <v>75</v>
      </c>
      <c r="AU96" s="209" t="s">
        <v>22</v>
      </c>
      <c r="AY96" s="208" t="s">
        <v>147</v>
      </c>
      <c r="BK96" s="210">
        <f>SUM(BK97:BK100)</f>
        <v>0</v>
      </c>
    </row>
    <row r="97" s="2" customFormat="1" ht="16.5" customHeight="1">
      <c r="A97" s="39"/>
      <c r="B97" s="40"/>
      <c r="C97" s="213" t="s">
        <v>84</v>
      </c>
      <c r="D97" s="213" t="s">
        <v>150</v>
      </c>
      <c r="E97" s="214" t="s">
        <v>822</v>
      </c>
      <c r="F97" s="215" t="s">
        <v>823</v>
      </c>
      <c r="G97" s="216" t="s">
        <v>798</v>
      </c>
      <c r="H97" s="217">
        <v>1</v>
      </c>
      <c r="I97" s="218"/>
      <c r="J97" s="219">
        <f>ROUND(I97*H97,2)</f>
        <v>0</v>
      </c>
      <c r="K97" s="215" t="s">
        <v>154</v>
      </c>
      <c r="L97" s="45"/>
      <c r="M97" s="220" t="s">
        <v>20</v>
      </c>
      <c r="N97" s="221" t="s">
        <v>47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799</v>
      </c>
      <c r="AT97" s="224" t="s">
        <v>150</v>
      </c>
      <c r="AU97" s="224" t="s">
        <v>84</v>
      </c>
      <c r="AY97" s="18" t="s">
        <v>147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22</v>
      </c>
      <c r="BK97" s="225">
        <f>ROUND(I97*H97,2)</f>
        <v>0</v>
      </c>
      <c r="BL97" s="18" t="s">
        <v>799</v>
      </c>
      <c r="BM97" s="224" t="s">
        <v>824</v>
      </c>
    </row>
    <row r="98" s="2" customFormat="1">
      <c r="A98" s="39"/>
      <c r="B98" s="40"/>
      <c r="C98" s="41"/>
      <c r="D98" s="226" t="s">
        <v>157</v>
      </c>
      <c r="E98" s="41"/>
      <c r="F98" s="227" t="s">
        <v>823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157</v>
      </c>
      <c r="AU98" s="18" t="s">
        <v>84</v>
      </c>
    </row>
    <row r="99" s="2" customFormat="1">
      <c r="A99" s="39"/>
      <c r="B99" s="40"/>
      <c r="C99" s="41"/>
      <c r="D99" s="231" t="s">
        <v>159</v>
      </c>
      <c r="E99" s="41"/>
      <c r="F99" s="232" t="s">
        <v>825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159</v>
      </c>
      <c r="AU99" s="18" t="s">
        <v>84</v>
      </c>
    </row>
    <row r="100" s="2" customFormat="1">
      <c r="A100" s="39"/>
      <c r="B100" s="40"/>
      <c r="C100" s="41"/>
      <c r="D100" s="226" t="s">
        <v>179</v>
      </c>
      <c r="E100" s="41"/>
      <c r="F100" s="254" t="s">
        <v>826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84</v>
      </c>
    </row>
    <row r="101" s="12" customFormat="1" ht="22.8" customHeight="1">
      <c r="A101" s="12"/>
      <c r="B101" s="197"/>
      <c r="C101" s="198"/>
      <c r="D101" s="199" t="s">
        <v>75</v>
      </c>
      <c r="E101" s="211" t="s">
        <v>793</v>
      </c>
      <c r="F101" s="211" t="s">
        <v>794</v>
      </c>
      <c r="G101" s="198"/>
      <c r="H101" s="198"/>
      <c r="I101" s="201"/>
      <c r="J101" s="212">
        <f>BK101</f>
        <v>0</v>
      </c>
      <c r="K101" s="198"/>
      <c r="L101" s="203"/>
      <c r="M101" s="204"/>
      <c r="N101" s="205"/>
      <c r="O101" s="205"/>
      <c r="P101" s="206">
        <f>SUM(P102:P105)</f>
        <v>0</v>
      </c>
      <c r="Q101" s="205"/>
      <c r="R101" s="206">
        <f>SUM(R102:R105)</f>
        <v>0</v>
      </c>
      <c r="S101" s="205"/>
      <c r="T101" s="207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187</v>
      </c>
      <c r="AT101" s="209" t="s">
        <v>75</v>
      </c>
      <c r="AU101" s="209" t="s">
        <v>22</v>
      </c>
      <c r="AY101" s="208" t="s">
        <v>147</v>
      </c>
      <c r="BK101" s="210">
        <f>SUM(BK102:BK105)</f>
        <v>0</v>
      </c>
    </row>
    <row r="102" s="2" customFormat="1" ht="16.5" customHeight="1">
      <c r="A102" s="39"/>
      <c r="B102" s="40"/>
      <c r="C102" s="213" t="s">
        <v>173</v>
      </c>
      <c r="D102" s="213" t="s">
        <v>150</v>
      </c>
      <c r="E102" s="214" t="s">
        <v>827</v>
      </c>
      <c r="F102" s="215" t="s">
        <v>828</v>
      </c>
      <c r="G102" s="216" t="s">
        <v>798</v>
      </c>
      <c r="H102" s="217">
        <v>1</v>
      </c>
      <c r="I102" s="218"/>
      <c r="J102" s="219">
        <f>ROUND(I102*H102,2)</f>
        <v>0</v>
      </c>
      <c r="K102" s="215" t="s">
        <v>154</v>
      </c>
      <c r="L102" s="45"/>
      <c r="M102" s="220" t="s">
        <v>20</v>
      </c>
      <c r="N102" s="221" t="s">
        <v>47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799</v>
      </c>
      <c r="AT102" s="224" t="s">
        <v>150</v>
      </c>
      <c r="AU102" s="224" t="s">
        <v>84</v>
      </c>
      <c r="AY102" s="18" t="s">
        <v>147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22</v>
      </c>
      <c r="BK102" s="225">
        <f>ROUND(I102*H102,2)</f>
        <v>0</v>
      </c>
      <c r="BL102" s="18" t="s">
        <v>799</v>
      </c>
      <c r="BM102" s="224" t="s">
        <v>829</v>
      </c>
    </row>
    <row r="103" s="2" customFormat="1">
      <c r="A103" s="39"/>
      <c r="B103" s="40"/>
      <c r="C103" s="41"/>
      <c r="D103" s="226" t="s">
        <v>157</v>
      </c>
      <c r="E103" s="41"/>
      <c r="F103" s="227" t="s">
        <v>828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157</v>
      </c>
      <c r="AU103" s="18" t="s">
        <v>84</v>
      </c>
    </row>
    <row r="104" s="2" customFormat="1">
      <c r="A104" s="39"/>
      <c r="B104" s="40"/>
      <c r="C104" s="41"/>
      <c r="D104" s="231" t="s">
        <v>159</v>
      </c>
      <c r="E104" s="41"/>
      <c r="F104" s="232" t="s">
        <v>830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159</v>
      </c>
      <c r="AU104" s="18" t="s">
        <v>84</v>
      </c>
    </row>
    <row r="105" s="2" customFormat="1">
      <c r="A105" s="39"/>
      <c r="B105" s="40"/>
      <c r="C105" s="41"/>
      <c r="D105" s="226" t="s">
        <v>179</v>
      </c>
      <c r="E105" s="41"/>
      <c r="F105" s="254" t="s">
        <v>831</v>
      </c>
      <c r="G105" s="41"/>
      <c r="H105" s="41"/>
      <c r="I105" s="228"/>
      <c r="J105" s="41"/>
      <c r="K105" s="41"/>
      <c r="L105" s="45"/>
      <c r="M105" s="258"/>
      <c r="N105" s="259"/>
      <c r="O105" s="260"/>
      <c r="P105" s="260"/>
      <c r="Q105" s="260"/>
      <c r="R105" s="260"/>
      <c r="S105" s="260"/>
      <c r="T105" s="261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 ht="6.96" customHeight="1">
      <c r="A106" s="39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45"/>
      <c r="M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</sheetData>
  <sheetProtection sheet="1" autoFilter="0" formatColumns="0" formatRows="0" objects="1" scenarios="1" spinCount="100000" saltValue="0ynWOMwsqBxtFhMf9USmCPtI3lp1oZ+sDjspv6oE2Z4HzRQRz2q7KhreL0oSHrzeGmHrDSP7+oAh0EL927wLxQ==" hashValue="nPbWM9axMIhCzKNDKpDKm1odFCLgTeY5rBcGRnMwkM/h5f3yGSPhKfBHBl5RbYME0f71kOjurxujUpkLtkYNig==" algorithmName="SHA-512" password="CC35"/>
  <autoFilter ref="C88:K10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4_02/013203000"/>
    <hyperlink ref="F99" r:id="rId2" display="https://podminky.urs.cz/item/CS_URS_2024_02/034303000"/>
    <hyperlink ref="F104" r:id="rId3" display="https://podminky.urs.cz/item/CS_URS_2024_02/049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832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833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ROUND((SUM(BE88:BE130)),  2)</f>
        <v>0</v>
      </c>
      <c r="G35" s="39"/>
      <c r="H35" s="39"/>
      <c r="I35" s="158">
        <v>0.20999999999999999</v>
      </c>
      <c r="J35" s="157">
        <f>ROUND(((SUM(BE88:BE130))*I35),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ROUND((SUM(BF88:BF130)),  2)</f>
        <v>0</v>
      </c>
      <c r="G36" s="39"/>
      <c r="H36" s="39"/>
      <c r="I36" s="158">
        <v>0.12</v>
      </c>
      <c r="J36" s="157">
        <f>ROUND(((SUM(BF88:BF130))*I36),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ROUND((SUM(BG88:BG130)),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ROUND((SUM(BH88:BH130)),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ROUND((SUM(BI88:BI130)),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832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190.1 - Stálé dopravní značení (část SO 101)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129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130</v>
      </c>
      <c r="E65" s="183"/>
      <c r="F65" s="183"/>
      <c r="G65" s="183"/>
      <c r="H65" s="183"/>
      <c r="I65" s="183"/>
      <c r="J65" s="184">
        <f>J90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197</v>
      </c>
      <c r="E66" s="183"/>
      <c r="F66" s="183"/>
      <c r="G66" s="183"/>
      <c r="H66" s="183"/>
      <c r="I66" s="183"/>
      <c r="J66" s="184">
        <f>J124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132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Úprava bezmotorové komunikace A2 a A26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121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832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123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SO 190.1 - Stálé dopravní značení (část SO 101)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23</v>
      </c>
      <c r="D82" s="41"/>
      <c r="E82" s="41"/>
      <c r="F82" s="28" t="str">
        <f>F14</f>
        <v>k. ú. Libeň [730891]</v>
      </c>
      <c r="G82" s="41"/>
      <c r="H82" s="41"/>
      <c r="I82" s="33" t="s">
        <v>25</v>
      </c>
      <c r="J82" s="73" t="str">
        <f>IF(J14="","",J14)</f>
        <v>15. 8. 2024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29</v>
      </c>
      <c r="D84" s="41"/>
      <c r="E84" s="41"/>
      <c r="F84" s="28" t="str">
        <f>E17</f>
        <v>Městská část Praha 8</v>
      </c>
      <c r="G84" s="41"/>
      <c r="H84" s="41"/>
      <c r="I84" s="33" t="s">
        <v>35</v>
      </c>
      <c r="J84" s="37" t="str">
        <f>E23</f>
        <v>Atelier PROMIKA s.r.o.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33</v>
      </c>
      <c r="D85" s="41"/>
      <c r="E85" s="41"/>
      <c r="F85" s="28" t="str">
        <f>IF(E20="","",E20)</f>
        <v>Vyplň údaj</v>
      </c>
      <c r="G85" s="41"/>
      <c r="H85" s="41"/>
      <c r="I85" s="33" t="s">
        <v>38</v>
      </c>
      <c r="J85" s="37" t="str">
        <f>E26</f>
        <v xml:space="preserve"> 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133</v>
      </c>
      <c r="D87" s="189" t="s">
        <v>61</v>
      </c>
      <c r="E87" s="189" t="s">
        <v>57</v>
      </c>
      <c r="F87" s="189" t="s">
        <v>58</v>
      </c>
      <c r="G87" s="189" t="s">
        <v>134</v>
      </c>
      <c r="H87" s="189" t="s">
        <v>135</v>
      </c>
      <c r="I87" s="189" t="s">
        <v>136</v>
      </c>
      <c r="J87" s="189" t="s">
        <v>127</v>
      </c>
      <c r="K87" s="190" t="s">
        <v>137</v>
      </c>
      <c r="L87" s="191"/>
      <c r="M87" s="93" t="s">
        <v>20</v>
      </c>
      <c r="N87" s="94" t="s">
        <v>46</v>
      </c>
      <c r="O87" s="94" t="s">
        <v>138</v>
      </c>
      <c r="P87" s="94" t="s">
        <v>139</v>
      </c>
      <c r="Q87" s="94" t="s">
        <v>140</v>
      </c>
      <c r="R87" s="94" t="s">
        <v>141</v>
      </c>
      <c r="S87" s="94" t="s">
        <v>142</v>
      </c>
      <c r="T87" s="95" t="s">
        <v>143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144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</f>
        <v>0</v>
      </c>
      <c r="Q88" s="97"/>
      <c r="R88" s="194">
        <f>R89</f>
        <v>0.51073999999999997</v>
      </c>
      <c r="S88" s="97"/>
      <c r="T88" s="195">
        <f>T89</f>
        <v>0.0040000000000000001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75</v>
      </c>
      <c r="AU88" s="18" t="s">
        <v>128</v>
      </c>
      <c r="BK88" s="196">
        <f>BK89</f>
        <v>0</v>
      </c>
    </row>
    <row r="89" s="12" customFormat="1" ht="25.92" customHeight="1">
      <c r="A89" s="12"/>
      <c r="B89" s="197"/>
      <c r="C89" s="198"/>
      <c r="D89" s="199" t="s">
        <v>75</v>
      </c>
      <c r="E89" s="200" t="s">
        <v>145</v>
      </c>
      <c r="F89" s="200" t="s">
        <v>146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P90+P124</f>
        <v>0</v>
      </c>
      <c r="Q89" s="205"/>
      <c r="R89" s="206">
        <f>R90+R124</f>
        <v>0.51073999999999997</v>
      </c>
      <c r="S89" s="205"/>
      <c r="T89" s="207">
        <f>T90+T124</f>
        <v>0.0040000000000000001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22</v>
      </c>
      <c r="AT89" s="209" t="s">
        <v>75</v>
      </c>
      <c r="AU89" s="209" t="s">
        <v>76</v>
      </c>
      <c r="AY89" s="208" t="s">
        <v>147</v>
      </c>
      <c r="BK89" s="210">
        <f>BK90+BK124</f>
        <v>0</v>
      </c>
    </row>
    <row r="90" s="12" customFormat="1" ht="22.8" customHeight="1">
      <c r="A90" s="12"/>
      <c r="B90" s="197"/>
      <c r="C90" s="198"/>
      <c r="D90" s="199" t="s">
        <v>75</v>
      </c>
      <c r="E90" s="211" t="s">
        <v>148</v>
      </c>
      <c r="F90" s="211" t="s">
        <v>149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SUM(P91:P123)</f>
        <v>0</v>
      </c>
      <c r="Q90" s="205"/>
      <c r="R90" s="206">
        <f>SUM(R91:R123)</f>
        <v>0.51073999999999997</v>
      </c>
      <c r="S90" s="205"/>
      <c r="T90" s="207">
        <f>SUM(T91:T123)</f>
        <v>0.0040000000000000001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22</v>
      </c>
      <c r="AT90" s="209" t="s">
        <v>75</v>
      </c>
      <c r="AU90" s="209" t="s">
        <v>22</v>
      </c>
      <c r="AY90" s="208" t="s">
        <v>147</v>
      </c>
      <c r="BK90" s="210">
        <f>SUM(BK91:BK123)</f>
        <v>0</v>
      </c>
    </row>
    <row r="91" s="2" customFormat="1" ht="16.5" customHeight="1">
      <c r="A91" s="39"/>
      <c r="B91" s="40"/>
      <c r="C91" s="213" t="s">
        <v>22</v>
      </c>
      <c r="D91" s="213" t="s">
        <v>150</v>
      </c>
      <c r="E91" s="214" t="s">
        <v>834</v>
      </c>
      <c r="F91" s="215" t="s">
        <v>835</v>
      </c>
      <c r="G91" s="216" t="s">
        <v>299</v>
      </c>
      <c r="H91" s="217">
        <v>3</v>
      </c>
      <c r="I91" s="218"/>
      <c r="J91" s="219">
        <f>ROUND(I91*H91,2)</f>
        <v>0</v>
      </c>
      <c r="K91" s="215" t="s">
        <v>154</v>
      </c>
      <c r="L91" s="45"/>
      <c r="M91" s="220" t="s">
        <v>20</v>
      </c>
      <c r="N91" s="221" t="s">
        <v>47</v>
      </c>
      <c r="O91" s="85"/>
      <c r="P91" s="222">
        <f>O91*H91</f>
        <v>0</v>
      </c>
      <c r="Q91" s="222">
        <v>0.00069999999999999999</v>
      </c>
      <c r="R91" s="222">
        <f>Q91*H91</f>
        <v>0.0020999999999999999</v>
      </c>
      <c r="S91" s="222">
        <v>0</v>
      </c>
      <c r="T91" s="22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4" t="s">
        <v>155</v>
      </c>
      <c r="AT91" s="224" t="s">
        <v>150</v>
      </c>
      <c r="AU91" s="224" t="s">
        <v>84</v>
      </c>
      <c r="AY91" s="18" t="s">
        <v>147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18" t="s">
        <v>22</v>
      </c>
      <c r="BK91" s="225">
        <f>ROUND(I91*H91,2)</f>
        <v>0</v>
      </c>
      <c r="BL91" s="18" t="s">
        <v>155</v>
      </c>
      <c r="BM91" s="224" t="s">
        <v>836</v>
      </c>
    </row>
    <row r="92" s="2" customFormat="1">
      <c r="A92" s="39"/>
      <c r="B92" s="40"/>
      <c r="C92" s="41"/>
      <c r="D92" s="226" t="s">
        <v>157</v>
      </c>
      <c r="E92" s="41"/>
      <c r="F92" s="227" t="s">
        <v>837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157</v>
      </c>
      <c r="AU92" s="18" t="s">
        <v>84</v>
      </c>
    </row>
    <row r="93" s="2" customFormat="1">
      <c r="A93" s="39"/>
      <c r="B93" s="40"/>
      <c r="C93" s="41"/>
      <c r="D93" s="231" t="s">
        <v>159</v>
      </c>
      <c r="E93" s="41"/>
      <c r="F93" s="232" t="s">
        <v>838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159</v>
      </c>
      <c r="AU93" s="18" t="s">
        <v>84</v>
      </c>
    </row>
    <row r="94" s="13" customFormat="1">
      <c r="A94" s="13"/>
      <c r="B94" s="233"/>
      <c r="C94" s="234"/>
      <c r="D94" s="226" t="s">
        <v>161</v>
      </c>
      <c r="E94" s="235" t="s">
        <v>20</v>
      </c>
      <c r="F94" s="236" t="s">
        <v>839</v>
      </c>
      <c r="G94" s="234"/>
      <c r="H94" s="235" t="s">
        <v>20</v>
      </c>
      <c r="I94" s="237"/>
      <c r="J94" s="234"/>
      <c r="K94" s="234"/>
      <c r="L94" s="238"/>
      <c r="M94" s="239"/>
      <c r="N94" s="240"/>
      <c r="O94" s="240"/>
      <c r="P94" s="240"/>
      <c r="Q94" s="240"/>
      <c r="R94" s="240"/>
      <c r="S94" s="240"/>
      <c r="T94" s="24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2" t="s">
        <v>161</v>
      </c>
      <c r="AU94" s="242" t="s">
        <v>84</v>
      </c>
      <c r="AV94" s="13" t="s">
        <v>22</v>
      </c>
      <c r="AW94" s="13" t="s">
        <v>37</v>
      </c>
      <c r="AX94" s="13" t="s">
        <v>76</v>
      </c>
      <c r="AY94" s="242" t="s">
        <v>147</v>
      </c>
    </row>
    <row r="95" s="14" customFormat="1">
      <c r="A95" s="14"/>
      <c r="B95" s="243"/>
      <c r="C95" s="244"/>
      <c r="D95" s="226" t="s">
        <v>161</v>
      </c>
      <c r="E95" s="245" t="s">
        <v>20</v>
      </c>
      <c r="F95" s="246" t="s">
        <v>840</v>
      </c>
      <c r="G95" s="244"/>
      <c r="H95" s="247">
        <v>2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161</v>
      </c>
      <c r="AU95" s="253" t="s">
        <v>84</v>
      </c>
      <c r="AV95" s="14" t="s">
        <v>84</v>
      </c>
      <c r="AW95" s="14" t="s">
        <v>37</v>
      </c>
      <c r="AX95" s="14" t="s">
        <v>76</v>
      </c>
      <c r="AY95" s="253" t="s">
        <v>147</v>
      </c>
    </row>
    <row r="96" s="14" customFormat="1">
      <c r="A96" s="14"/>
      <c r="B96" s="243"/>
      <c r="C96" s="244"/>
      <c r="D96" s="226" t="s">
        <v>161</v>
      </c>
      <c r="E96" s="245" t="s">
        <v>20</v>
      </c>
      <c r="F96" s="246" t="s">
        <v>841</v>
      </c>
      <c r="G96" s="244"/>
      <c r="H96" s="247">
        <v>1</v>
      </c>
      <c r="I96" s="248"/>
      <c r="J96" s="244"/>
      <c r="K96" s="244"/>
      <c r="L96" s="249"/>
      <c r="M96" s="250"/>
      <c r="N96" s="251"/>
      <c r="O96" s="251"/>
      <c r="P96" s="251"/>
      <c r="Q96" s="251"/>
      <c r="R96" s="251"/>
      <c r="S96" s="251"/>
      <c r="T96" s="252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3" t="s">
        <v>161</v>
      </c>
      <c r="AU96" s="253" t="s">
        <v>84</v>
      </c>
      <c r="AV96" s="14" t="s">
        <v>84</v>
      </c>
      <c r="AW96" s="14" t="s">
        <v>37</v>
      </c>
      <c r="AX96" s="14" t="s">
        <v>76</v>
      </c>
      <c r="AY96" s="253" t="s">
        <v>147</v>
      </c>
    </row>
    <row r="97" s="2" customFormat="1" ht="16.5" customHeight="1">
      <c r="A97" s="39"/>
      <c r="B97" s="40"/>
      <c r="C97" s="263" t="s">
        <v>84</v>
      </c>
      <c r="D97" s="263" t="s">
        <v>559</v>
      </c>
      <c r="E97" s="264" t="s">
        <v>842</v>
      </c>
      <c r="F97" s="265" t="s">
        <v>843</v>
      </c>
      <c r="G97" s="266" t="s">
        <v>299</v>
      </c>
      <c r="H97" s="267">
        <v>3</v>
      </c>
      <c r="I97" s="268"/>
      <c r="J97" s="269">
        <f>ROUND(I97*H97,2)</f>
        <v>0</v>
      </c>
      <c r="K97" s="265" t="s">
        <v>154</v>
      </c>
      <c r="L97" s="270"/>
      <c r="M97" s="271" t="s">
        <v>20</v>
      </c>
      <c r="N97" s="272" t="s">
        <v>47</v>
      </c>
      <c r="O97" s="85"/>
      <c r="P97" s="222">
        <f>O97*H97</f>
        <v>0</v>
      </c>
      <c r="Q97" s="222">
        <v>0.00050000000000000001</v>
      </c>
      <c r="R97" s="222">
        <f>Q97*H97</f>
        <v>0.0015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248</v>
      </c>
      <c r="AT97" s="224" t="s">
        <v>559</v>
      </c>
      <c r="AU97" s="224" t="s">
        <v>84</v>
      </c>
      <c r="AY97" s="18" t="s">
        <v>147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22</v>
      </c>
      <c r="BK97" s="225">
        <f>ROUND(I97*H97,2)</f>
        <v>0</v>
      </c>
      <c r="BL97" s="18" t="s">
        <v>155</v>
      </c>
      <c r="BM97" s="224" t="s">
        <v>844</v>
      </c>
    </row>
    <row r="98" s="2" customFormat="1">
      <c r="A98" s="39"/>
      <c r="B98" s="40"/>
      <c r="C98" s="41"/>
      <c r="D98" s="226" t="s">
        <v>157</v>
      </c>
      <c r="E98" s="41"/>
      <c r="F98" s="227" t="s">
        <v>843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157</v>
      </c>
      <c r="AU98" s="18" t="s">
        <v>84</v>
      </c>
    </row>
    <row r="99" s="13" customFormat="1">
      <c r="A99" s="13"/>
      <c r="B99" s="233"/>
      <c r="C99" s="234"/>
      <c r="D99" s="226" t="s">
        <v>161</v>
      </c>
      <c r="E99" s="235" t="s">
        <v>20</v>
      </c>
      <c r="F99" s="236" t="s">
        <v>839</v>
      </c>
      <c r="G99" s="234"/>
      <c r="H99" s="235" t="s">
        <v>20</v>
      </c>
      <c r="I99" s="237"/>
      <c r="J99" s="234"/>
      <c r="K99" s="234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161</v>
      </c>
      <c r="AU99" s="242" t="s">
        <v>84</v>
      </c>
      <c r="AV99" s="13" t="s">
        <v>22</v>
      </c>
      <c r="AW99" s="13" t="s">
        <v>37</v>
      </c>
      <c r="AX99" s="13" t="s">
        <v>76</v>
      </c>
      <c r="AY99" s="242" t="s">
        <v>147</v>
      </c>
    </row>
    <row r="100" s="14" customFormat="1">
      <c r="A100" s="14"/>
      <c r="B100" s="243"/>
      <c r="C100" s="244"/>
      <c r="D100" s="226" t="s">
        <v>161</v>
      </c>
      <c r="E100" s="245" t="s">
        <v>20</v>
      </c>
      <c r="F100" s="246" t="s">
        <v>845</v>
      </c>
      <c r="G100" s="244"/>
      <c r="H100" s="247">
        <v>2</v>
      </c>
      <c r="I100" s="248"/>
      <c r="J100" s="244"/>
      <c r="K100" s="244"/>
      <c r="L100" s="249"/>
      <c r="M100" s="250"/>
      <c r="N100" s="251"/>
      <c r="O100" s="251"/>
      <c r="P100" s="251"/>
      <c r="Q100" s="251"/>
      <c r="R100" s="251"/>
      <c r="S100" s="251"/>
      <c r="T100" s="25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3" t="s">
        <v>161</v>
      </c>
      <c r="AU100" s="253" t="s">
        <v>84</v>
      </c>
      <c r="AV100" s="14" t="s">
        <v>84</v>
      </c>
      <c r="AW100" s="14" t="s">
        <v>37</v>
      </c>
      <c r="AX100" s="14" t="s">
        <v>76</v>
      </c>
      <c r="AY100" s="253" t="s">
        <v>147</v>
      </c>
    </row>
    <row r="101" s="14" customFormat="1">
      <c r="A101" s="14"/>
      <c r="B101" s="243"/>
      <c r="C101" s="244"/>
      <c r="D101" s="226" t="s">
        <v>161</v>
      </c>
      <c r="E101" s="245" t="s">
        <v>20</v>
      </c>
      <c r="F101" s="246" t="s">
        <v>841</v>
      </c>
      <c r="G101" s="244"/>
      <c r="H101" s="247">
        <v>1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161</v>
      </c>
      <c r="AU101" s="253" t="s">
        <v>84</v>
      </c>
      <c r="AV101" s="14" t="s">
        <v>84</v>
      </c>
      <c r="AW101" s="14" t="s">
        <v>37</v>
      </c>
      <c r="AX101" s="14" t="s">
        <v>76</v>
      </c>
      <c r="AY101" s="253" t="s">
        <v>147</v>
      </c>
    </row>
    <row r="102" s="2" customFormat="1" ht="16.5" customHeight="1">
      <c r="A102" s="39"/>
      <c r="B102" s="40"/>
      <c r="C102" s="213" t="s">
        <v>173</v>
      </c>
      <c r="D102" s="213" t="s">
        <v>150</v>
      </c>
      <c r="E102" s="214" t="s">
        <v>846</v>
      </c>
      <c r="F102" s="215" t="s">
        <v>847</v>
      </c>
      <c r="G102" s="216" t="s">
        <v>299</v>
      </c>
      <c r="H102" s="217">
        <v>2</v>
      </c>
      <c r="I102" s="218"/>
      <c r="J102" s="219">
        <f>ROUND(I102*H102,2)</f>
        <v>0</v>
      </c>
      <c r="K102" s="215" t="s">
        <v>154</v>
      </c>
      <c r="L102" s="45"/>
      <c r="M102" s="220" t="s">
        <v>20</v>
      </c>
      <c r="N102" s="221" t="s">
        <v>47</v>
      </c>
      <c r="O102" s="85"/>
      <c r="P102" s="222">
        <f>O102*H102</f>
        <v>0</v>
      </c>
      <c r="Q102" s="222">
        <v>0.0010499999999999999</v>
      </c>
      <c r="R102" s="222">
        <f>Q102*H102</f>
        <v>0.0020999999999999999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155</v>
      </c>
      <c r="AT102" s="224" t="s">
        <v>150</v>
      </c>
      <c r="AU102" s="224" t="s">
        <v>84</v>
      </c>
      <c r="AY102" s="18" t="s">
        <v>147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22</v>
      </c>
      <c r="BK102" s="225">
        <f>ROUND(I102*H102,2)</f>
        <v>0</v>
      </c>
      <c r="BL102" s="18" t="s">
        <v>155</v>
      </c>
      <c r="BM102" s="224" t="s">
        <v>848</v>
      </c>
    </row>
    <row r="103" s="2" customFormat="1">
      <c r="A103" s="39"/>
      <c r="B103" s="40"/>
      <c r="C103" s="41"/>
      <c r="D103" s="226" t="s">
        <v>157</v>
      </c>
      <c r="E103" s="41"/>
      <c r="F103" s="227" t="s">
        <v>849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157</v>
      </c>
      <c r="AU103" s="18" t="s">
        <v>84</v>
      </c>
    </row>
    <row r="104" s="2" customFormat="1">
      <c r="A104" s="39"/>
      <c r="B104" s="40"/>
      <c r="C104" s="41"/>
      <c r="D104" s="231" t="s">
        <v>159</v>
      </c>
      <c r="E104" s="41"/>
      <c r="F104" s="232" t="s">
        <v>850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159</v>
      </c>
      <c r="AU104" s="18" t="s">
        <v>84</v>
      </c>
    </row>
    <row r="105" s="13" customFormat="1">
      <c r="A105" s="13"/>
      <c r="B105" s="233"/>
      <c r="C105" s="234"/>
      <c r="D105" s="226" t="s">
        <v>161</v>
      </c>
      <c r="E105" s="235" t="s">
        <v>20</v>
      </c>
      <c r="F105" s="236" t="s">
        <v>839</v>
      </c>
      <c r="G105" s="234"/>
      <c r="H105" s="235" t="s">
        <v>20</v>
      </c>
      <c r="I105" s="237"/>
      <c r="J105" s="234"/>
      <c r="K105" s="234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161</v>
      </c>
      <c r="AU105" s="242" t="s">
        <v>84</v>
      </c>
      <c r="AV105" s="13" t="s">
        <v>22</v>
      </c>
      <c r="AW105" s="13" t="s">
        <v>37</v>
      </c>
      <c r="AX105" s="13" t="s">
        <v>76</v>
      </c>
      <c r="AY105" s="242" t="s">
        <v>147</v>
      </c>
    </row>
    <row r="106" s="14" customFormat="1">
      <c r="A106" s="14"/>
      <c r="B106" s="243"/>
      <c r="C106" s="244"/>
      <c r="D106" s="226" t="s">
        <v>161</v>
      </c>
      <c r="E106" s="245" t="s">
        <v>20</v>
      </c>
      <c r="F106" s="246" t="s">
        <v>851</v>
      </c>
      <c r="G106" s="244"/>
      <c r="H106" s="247">
        <v>2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161</v>
      </c>
      <c r="AU106" s="253" t="s">
        <v>84</v>
      </c>
      <c r="AV106" s="14" t="s">
        <v>84</v>
      </c>
      <c r="AW106" s="14" t="s">
        <v>37</v>
      </c>
      <c r="AX106" s="14" t="s">
        <v>76</v>
      </c>
      <c r="AY106" s="253" t="s">
        <v>147</v>
      </c>
    </row>
    <row r="107" s="2" customFormat="1" ht="16.5" customHeight="1">
      <c r="A107" s="39"/>
      <c r="B107" s="40"/>
      <c r="C107" s="263" t="s">
        <v>155</v>
      </c>
      <c r="D107" s="263" t="s">
        <v>559</v>
      </c>
      <c r="E107" s="264" t="s">
        <v>852</v>
      </c>
      <c r="F107" s="265" t="s">
        <v>853</v>
      </c>
      <c r="G107" s="266" t="s">
        <v>299</v>
      </c>
      <c r="H107" s="267">
        <v>2</v>
      </c>
      <c r="I107" s="268"/>
      <c r="J107" s="269">
        <f>ROUND(I107*H107,2)</f>
        <v>0</v>
      </c>
      <c r="K107" s="265" t="s">
        <v>154</v>
      </c>
      <c r="L107" s="270"/>
      <c r="M107" s="271" t="s">
        <v>20</v>
      </c>
      <c r="N107" s="272" t="s">
        <v>47</v>
      </c>
      <c r="O107" s="85"/>
      <c r="P107" s="222">
        <f>O107*H107</f>
        <v>0</v>
      </c>
      <c r="Q107" s="222">
        <v>0.0155</v>
      </c>
      <c r="R107" s="222">
        <f>Q107*H107</f>
        <v>0.031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248</v>
      </c>
      <c r="AT107" s="224" t="s">
        <v>559</v>
      </c>
      <c r="AU107" s="224" t="s">
        <v>84</v>
      </c>
      <c r="AY107" s="18" t="s">
        <v>147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22</v>
      </c>
      <c r="BK107" s="225">
        <f>ROUND(I107*H107,2)</f>
        <v>0</v>
      </c>
      <c r="BL107" s="18" t="s">
        <v>155</v>
      </c>
      <c r="BM107" s="224" t="s">
        <v>854</v>
      </c>
    </row>
    <row r="108" s="2" customFormat="1">
      <c r="A108" s="39"/>
      <c r="B108" s="40"/>
      <c r="C108" s="41"/>
      <c r="D108" s="226" t="s">
        <v>157</v>
      </c>
      <c r="E108" s="41"/>
      <c r="F108" s="227" t="s">
        <v>853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 ht="16.5" customHeight="1">
      <c r="A109" s="39"/>
      <c r="B109" s="40"/>
      <c r="C109" s="213" t="s">
        <v>187</v>
      </c>
      <c r="D109" s="213" t="s">
        <v>150</v>
      </c>
      <c r="E109" s="214" t="s">
        <v>855</v>
      </c>
      <c r="F109" s="215" t="s">
        <v>856</v>
      </c>
      <c r="G109" s="216" t="s">
        <v>299</v>
      </c>
      <c r="H109" s="217">
        <v>4</v>
      </c>
      <c r="I109" s="218"/>
      <c r="J109" s="219">
        <f>ROUND(I109*H109,2)</f>
        <v>0</v>
      </c>
      <c r="K109" s="215" t="s">
        <v>154</v>
      </c>
      <c r="L109" s="45"/>
      <c r="M109" s="220" t="s">
        <v>20</v>
      </c>
      <c r="N109" s="221" t="s">
        <v>47</v>
      </c>
      <c r="O109" s="85"/>
      <c r="P109" s="222">
        <f>O109*H109</f>
        <v>0</v>
      </c>
      <c r="Q109" s="222">
        <v>0.11241</v>
      </c>
      <c r="R109" s="222">
        <f>Q109*H109</f>
        <v>0.44963999999999998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155</v>
      </c>
      <c r="AT109" s="224" t="s">
        <v>150</v>
      </c>
      <c r="AU109" s="224" t="s">
        <v>84</v>
      </c>
      <c r="AY109" s="18" t="s">
        <v>147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22</v>
      </c>
      <c r="BK109" s="225">
        <f>ROUND(I109*H109,2)</f>
        <v>0</v>
      </c>
      <c r="BL109" s="18" t="s">
        <v>155</v>
      </c>
      <c r="BM109" s="224" t="s">
        <v>857</v>
      </c>
    </row>
    <row r="110" s="2" customFormat="1">
      <c r="A110" s="39"/>
      <c r="B110" s="40"/>
      <c r="C110" s="41"/>
      <c r="D110" s="226" t="s">
        <v>157</v>
      </c>
      <c r="E110" s="41"/>
      <c r="F110" s="227" t="s">
        <v>858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157</v>
      </c>
      <c r="AU110" s="18" t="s">
        <v>84</v>
      </c>
    </row>
    <row r="111" s="2" customFormat="1">
      <c r="A111" s="39"/>
      <c r="B111" s="40"/>
      <c r="C111" s="41"/>
      <c r="D111" s="231" t="s">
        <v>159</v>
      </c>
      <c r="E111" s="41"/>
      <c r="F111" s="232" t="s">
        <v>859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159</v>
      </c>
      <c r="AU111" s="18" t="s">
        <v>84</v>
      </c>
    </row>
    <row r="112" s="13" customFormat="1">
      <c r="A112" s="13"/>
      <c r="B112" s="233"/>
      <c r="C112" s="234"/>
      <c r="D112" s="226" t="s">
        <v>161</v>
      </c>
      <c r="E112" s="235" t="s">
        <v>20</v>
      </c>
      <c r="F112" s="236" t="s">
        <v>839</v>
      </c>
      <c r="G112" s="234"/>
      <c r="H112" s="235" t="s">
        <v>20</v>
      </c>
      <c r="I112" s="237"/>
      <c r="J112" s="234"/>
      <c r="K112" s="234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161</v>
      </c>
      <c r="AU112" s="242" t="s">
        <v>84</v>
      </c>
      <c r="AV112" s="13" t="s">
        <v>22</v>
      </c>
      <c r="AW112" s="13" t="s">
        <v>37</v>
      </c>
      <c r="AX112" s="13" t="s">
        <v>76</v>
      </c>
      <c r="AY112" s="242" t="s">
        <v>147</v>
      </c>
    </row>
    <row r="113" s="14" customFormat="1">
      <c r="A113" s="14"/>
      <c r="B113" s="243"/>
      <c r="C113" s="244"/>
      <c r="D113" s="226" t="s">
        <v>161</v>
      </c>
      <c r="E113" s="245" t="s">
        <v>20</v>
      </c>
      <c r="F113" s="246" t="s">
        <v>840</v>
      </c>
      <c r="G113" s="244"/>
      <c r="H113" s="247">
        <v>2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161</v>
      </c>
      <c r="AU113" s="253" t="s">
        <v>84</v>
      </c>
      <c r="AV113" s="14" t="s">
        <v>84</v>
      </c>
      <c r="AW113" s="14" t="s">
        <v>37</v>
      </c>
      <c r="AX113" s="14" t="s">
        <v>76</v>
      </c>
      <c r="AY113" s="253" t="s">
        <v>147</v>
      </c>
    </row>
    <row r="114" s="14" customFormat="1">
      <c r="A114" s="14"/>
      <c r="B114" s="243"/>
      <c r="C114" s="244"/>
      <c r="D114" s="226" t="s">
        <v>161</v>
      </c>
      <c r="E114" s="245" t="s">
        <v>20</v>
      </c>
      <c r="F114" s="246" t="s">
        <v>841</v>
      </c>
      <c r="G114" s="244"/>
      <c r="H114" s="247">
        <v>1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161</v>
      </c>
      <c r="AU114" s="253" t="s">
        <v>84</v>
      </c>
      <c r="AV114" s="14" t="s">
        <v>84</v>
      </c>
      <c r="AW114" s="14" t="s">
        <v>37</v>
      </c>
      <c r="AX114" s="14" t="s">
        <v>76</v>
      </c>
      <c r="AY114" s="253" t="s">
        <v>147</v>
      </c>
    </row>
    <row r="115" s="14" customFormat="1">
      <c r="A115" s="14"/>
      <c r="B115" s="243"/>
      <c r="C115" s="244"/>
      <c r="D115" s="226" t="s">
        <v>161</v>
      </c>
      <c r="E115" s="245" t="s">
        <v>20</v>
      </c>
      <c r="F115" s="246" t="s">
        <v>860</v>
      </c>
      <c r="G115" s="244"/>
      <c r="H115" s="247">
        <v>1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161</v>
      </c>
      <c r="AU115" s="253" t="s">
        <v>84</v>
      </c>
      <c r="AV115" s="14" t="s">
        <v>84</v>
      </c>
      <c r="AW115" s="14" t="s">
        <v>37</v>
      </c>
      <c r="AX115" s="14" t="s">
        <v>76</v>
      </c>
      <c r="AY115" s="253" t="s">
        <v>147</v>
      </c>
    </row>
    <row r="116" s="2" customFormat="1" ht="16.5" customHeight="1">
      <c r="A116" s="39"/>
      <c r="B116" s="40"/>
      <c r="C116" s="263" t="s">
        <v>234</v>
      </c>
      <c r="D116" s="263" t="s">
        <v>559</v>
      </c>
      <c r="E116" s="264" t="s">
        <v>861</v>
      </c>
      <c r="F116" s="265" t="s">
        <v>862</v>
      </c>
      <c r="G116" s="266" t="s">
        <v>299</v>
      </c>
      <c r="H116" s="267">
        <v>4</v>
      </c>
      <c r="I116" s="268"/>
      <c r="J116" s="269">
        <f>ROUND(I116*H116,2)</f>
        <v>0</v>
      </c>
      <c r="K116" s="265" t="s">
        <v>154</v>
      </c>
      <c r="L116" s="270"/>
      <c r="M116" s="271" t="s">
        <v>20</v>
      </c>
      <c r="N116" s="272" t="s">
        <v>47</v>
      </c>
      <c r="O116" s="85"/>
      <c r="P116" s="222">
        <f>O116*H116</f>
        <v>0</v>
      </c>
      <c r="Q116" s="222">
        <v>0.0061000000000000004</v>
      </c>
      <c r="R116" s="222">
        <f>Q116*H116</f>
        <v>0.024400000000000002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248</v>
      </c>
      <c r="AT116" s="224" t="s">
        <v>559</v>
      </c>
      <c r="AU116" s="224" t="s">
        <v>84</v>
      </c>
      <c r="AY116" s="18" t="s">
        <v>147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22</v>
      </c>
      <c r="BK116" s="225">
        <f>ROUND(I116*H116,2)</f>
        <v>0</v>
      </c>
      <c r="BL116" s="18" t="s">
        <v>155</v>
      </c>
      <c r="BM116" s="224" t="s">
        <v>863</v>
      </c>
    </row>
    <row r="117" s="2" customFormat="1">
      <c r="A117" s="39"/>
      <c r="B117" s="40"/>
      <c r="C117" s="41"/>
      <c r="D117" s="226" t="s">
        <v>157</v>
      </c>
      <c r="E117" s="41"/>
      <c r="F117" s="227" t="s">
        <v>862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84</v>
      </c>
    </row>
    <row r="118" s="2" customFormat="1" ht="16.5" customHeight="1">
      <c r="A118" s="39"/>
      <c r="B118" s="40"/>
      <c r="C118" s="213" t="s">
        <v>241</v>
      </c>
      <c r="D118" s="213" t="s">
        <v>150</v>
      </c>
      <c r="E118" s="214" t="s">
        <v>864</v>
      </c>
      <c r="F118" s="215" t="s">
        <v>865</v>
      </c>
      <c r="G118" s="216" t="s">
        <v>299</v>
      </c>
      <c r="H118" s="217">
        <v>1</v>
      </c>
      <c r="I118" s="218"/>
      <c r="J118" s="219">
        <f>ROUND(I118*H118,2)</f>
        <v>0</v>
      </c>
      <c r="K118" s="215" t="s">
        <v>154</v>
      </c>
      <c r="L118" s="45"/>
      <c r="M118" s="220" t="s">
        <v>20</v>
      </c>
      <c r="N118" s="221" t="s">
        <v>47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0.0040000000000000001</v>
      </c>
      <c r="T118" s="223">
        <f>S118*H118</f>
        <v>0.0040000000000000001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155</v>
      </c>
      <c r="AT118" s="224" t="s">
        <v>150</v>
      </c>
      <c r="AU118" s="224" t="s">
        <v>84</v>
      </c>
      <c r="AY118" s="18" t="s">
        <v>147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22</v>
      </c>
      <c r="BK118" s="225">
        <f>ROUND(I118*H118,2)</f>
        <v>0</v>
      </c>
      <c r="BL118" s="18" t="s">
        <v>155</v>
      </c>
      <c r="BM118" s="224" t="s">
        <v>866</v>
      </c>
    </row>
    <row r="119" s="2" customFormat="1">
      <c r="A119" s="39"/>
      <c r="B119" s="40"/>
      <c r="C119" s="41"/>
      <c r="D119" s="226" t="s">
        <v>157</v>
      </c>
      <c r="E119" s="41"/>
      <c r="F119" s="227" t="s">
        <v>867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157</v>
      </c>
      <c r="AU119" s="18" t="s">
        <v>84</v>
      </c>
    </row>
    <row r="120" s="2" customFormat="1">
      <c r="A120" s="39"/>
      <c r="B120" s="40"/>
      <c r="C120" s="41"/>
      <c r="D120" s="231" t="s">
        <v>159</v>
      </c>
      <c r="E120" s="41"/>
      <c r="F120" s="232" t="s">
        <v>868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159</v>
      </c>
      <c r="AU120" s="18" t="s">
        <v>84</v>
      </c>
    </row>
    <row r="121" s="2" customFormat="1">
      <c r="A121" s="39"/>
      <c r="B121" s="40"/>
      <c r="C121" s="41"/>
      <c r="D121" s="226" t="s">
        <v>179</v>
      </c>
      <c r="E121" s="41"/>
      <c r="F121" s="254" t="s">
        <v>869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13" customFormat="1">
      <c r="A122" s="13"/>
      <c r="B122" s="233"/>
      <c r="C122" s="234"/>
      <c r="D122" s="226" t="s">
        <v>161</v>
      </c>
      <c r="E122" s="235" t="s">
        <v>20</v>
      </c>
      <c r="F122" s="236" t="s">
        <v>870</v>
      </c>
      <c r="G122" s="234"/>
      <c r="H122" s="235" t="s">
        <v>20</v>
      </c>
      <c r="I122" s="237"/>
      <c r="J122" s="234"/>
      <c r="K122" s="234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161</v>
      </c>
      <c r="AU122" s="242" t="s">
        <v>84</v>
      </c>
      <c r="AV122" s="13" t="s">
        <v>22</v>
      </c>
      <c r="AW122" s="13" t="s">
        <v>37</v>
      </c>
      <c r="AX122" s="13" t="s">
        <v>76</v>
      </c>
      <c r="AY122" s="242" t="s">
        <v>147</v>
      </c>
    </row>
    <row r="123" s="14" customFormat="1">
      <c r="A123" s="14"/>
      <c r="B123" s="243"/>
      <c r="C123" s="244"/>
      <c r="D123" s="226" t="s">
        <v>161</v>
      </c>
      <c r="E123" s="245" t="s">
        <v>20</v>
      </c>
      <c r="F123" s="246" t="s">
        <v>871</v>
      </c>
      <c r="G123" s="244"/>
      <c r="H123" s="247">
        <v>1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161</v>
      </c>
      <c r="AU123" s="253" t="s">
        <v>84</v>
      </c>
      <c r="AV123" s="14" t="s">
        <v>84</v>
      </c>
      <c r="AW123" s="14" t="s">
        <v>37</v>
      </c>
      <c r="AX123" s="14" t="s">
        <v>76</v>
      </c>
      <c r="AY123" s="253" t="s">
        <v>147</v>
      </c>
    </row>
    <row r="124" s="12" customFormat="1" ht="22.8" customHeight="1">
      <c r="A124" s="12"/>
      <c r="B124" s="197"/>
      <c r="C124" s="198"/>
      <c r="D124" s="199" t="s">
        <v>75</v>
      </c>
      <c r="E124" s="211" t="s">
        <v>382</v>
      </c>
      <c r="F124" s="211" t="s">
        <v>383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SUM(P125:P130)</f>
        <v>0</v>
      </c>
      <c r="Q124" s="205"/>
      <c r="R124" s="206">
        <f>SUM(R125:R130)</f>
        <v>0</v>
      </c>
      <c r="S124" s="205"/>
      <c r="T124" s="207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22</v>
      </c>
      <c r="AT124" s="209" t="s">
        <v>75</v>
      </c>
      <c r="AU124" s="209" t="s">
        <v>22</v>
      </c>
      <c r="AY124" s="208" t="s">
        <v>147</v>
      </c>
      <c r="BK124" s="210">
        <f>SUM(BK125:BK130)</f>
        <v>0</v>
      </c>
    </row>
    <row r="125" s="2" customFormat="1" ht="21.75" customHeight="1">
      <c r="A125" s="39"/>
      <c r="B125" s="40"/>
      <c r="C125" s="213" t="s">
        <v>248</v>
      </c>
      <c r="D125" s="213" t="s">
        <v>150</v>
      </c>
      <c r="E125" s="214" t="s">
        <v>872</v>
      </c>
      <c r="F125" s="215" t="s">
        <v>873</v>
      </c>
      <c r="G125" s="216" t="s">
        <v>176</v>
      </c>
      <c r="H125" s="217">
        <v>0.51100000000000001</v>
      </c>
      <c r="I125" s="218"/>
      <c r="J125" s="219">
        <f>ROUND(I125*H125,2)</f>
        <v>0</v>
      </c>
      <c r="K125" s="215" t="s">
        <v>154</v>
      </c>
      <c r="L125" s="45"/>
      <c r="M125" s="220" t="s">
        <v>20</v>
      </c>
      <c r="N125" s="221" t="s">
        <v>47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155</v>
      </c>
      <c r="AT125" s="224" t="s">
        <v>150</v>
      </c>
      <c r="AU125" s="224" t="s">
        <v>84</v>
      </c>
      <c r="AY125" s="18" t="s">
        <v>147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22</v>
      </c>
      <c r="BK125" s="225">
        <f>ROUND(I125*H125,2)</f>
        <v>0</v>
      </c>
      <c r="BL125" s="18" t="s">
        <v>155</v>
      </c>
      <c r="BM125" s="224" t="s">
        <v>874</v>
      </c>
    </row>
    <row r="126" s="2" customFormat="1">
      <c r="A126" s="39"/>
      <c r="B126" s="40"/>
      <c r="C126" s="41"/>
      <c r="D126" s="226" t="s">
        <v>157</v>
      </c>
      <c r="E126" s="41"/>
      <c r="F126" s="227" t="s">
        <v>875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157</v>
      </c>
      <c r="AU126" s="18" t="s">
        <v>84</v>
      </c>
    </row>
    <row r="127" s="2" customFormat="1">
      <c r="A127" s="39"/>
      <c r="B127" s="40"/>
      <c r="C127" s="41"/>
      <c r="D127" s="231" t="s">
        <v>159</v>
      </c>
      <c r="E127" s="41"/>
      <c r="F127" s="232" t="s">
        <v>876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159</v>
      </c>
      <c r="AU127" s="18" t="s">
        <v>84</v>
      </c>
    </row>
    <row r="128" s="2" customFormat="1" ht="21.75" customHeight="1">
      <c r="A128" s="39"/>
      <c r="B128" s="40"/>
      <c r="C128" s="213" t="s">
        <v>148</v>
      </c>
      <c r="D128" s="213" t="s">
        <v>150</v>
      </c>
      <c r="E128" s="214" t="s">
        <v>877</v>
      </c>
      <c r="F128" s="215" t="s">
        <v>878</v>
      </c>
      <c r="G128" s="216" t="s">
        <v>176</v>
      </c>
      <c r="H128" s="217">
        <v>0.51100000000000001</v>
      </c>
      <c r="I128" s="218"/>
      <c r="J128" s="219">
        <f>ROUND(I128*H128,2)</f>
        <v>0</v>
      </c>
      <c r="K128" s="215" t="s">
        <v>154</v>
      </c>
      <c r="L128" s="45"/>
      <c r="M128" s="220" t="s">
        <v>20</v>
      </c>
      <c r="N128" s="221" t="s">
        <v>47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155</v>
      </c>
      <c r="AT128" s="224" t="s">
        <v>150</v>
      </c>
      <c r="AU128" s="224" t="s">
        <v>84</v>
      </c>
      <c r="AY128" s="18" t="s">
        <v>147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22</v>
      </c>
      <c r="BK128" s="225">
        <f>ROUND(I128*H128,2)</f>
        <v>0</v>
      </c>
      <c r="BL128" s="18" t="s">
        <v>155</v>
      </c>
      <c r="BM128" s="224" t="s">
        <v>879</v>
      </c>
    </row>
    <row r="129" s="2" customFormat="1">
      <c r="A129" s="39"/>
      <c r="B129" s="40"/>
      <c r="C129" s="41"/>
      <c r="D129" s="226" t="s">
        <v>157</v>
      </c>
      <c r="E129" s="41"/>
      <c r="F129" s="227" t="s">
        <v>880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157</v>
      </c>
      <c r="AU129" s="18" t="s">
        <v>84</v>
      </c>
    </row>
    <row r="130" s="2" customFormat="1">
      <c r="A130" s="39"/>
      <c r="B130" s="40"/>
      <c r="C130" s="41"/>
      <c r="D130" s="231" t="s">
        <v>159</v>
      </c>
      <c r="E130" s="41"/>
      <c r="F130" s="232" t="s">
        <v>881</v>
      </c>
      <c r="G130" s="41"/>
      <c r="H130" s="41"/>
      <c r="I130" s="228"/>
      <c r="J130" s="41"/>
      <c r="K130" s="41"/>
      <c r="L130" s="45"/>
      <c r="M130" s="258"/>
      <c r="N130" s="259"/>
      <c r="O130" s="260"/>
      <c r="P130" s="260"/>
      <c r="Q130" s="260"/>
      <c r="R130" s="260"/>
      <c r="S130" s="260"/>
      <c r="T130" s="261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159</v>
      </c>
      <c r="AU130" s="18" t="s">
        <v>84</v>
      </c>
    </row>
    <row r="131" s="2" customFormat="1" ht="6.96" customHeight="1">
      <c r="A131" s="39"/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45"/>
      <c r="M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</sheetData>
  <sheetProtection sheet="1" autoFilter="0" formatColumns="0" formatRows="0" objects="1" scenarios="1" spinCount="100000" saltValue="9Z77CHUF8grkycaVs1eeJda9VR7y3TBmpfEuCJx1R3AyDxtzkOxs7oiY1TcILoWV6fmK/RZmfNKTU6hmouZF9g==" hashValue="9SlTjy1FcyVl5BDbd/qJaUG5ZrJTnNwjLRwbOBnxxhBVJCHyiYiubtvnFK+16p6w9lSB8hUuSe0qLO/VJBMBjQ==" algorithmName="SHA-512" password="CC35"/>
  <autoFilter ref="C87:K13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4_02/914111111"/>
    <hyperlink ref="F104" r:id="rId2" display="https://podminky.urs.cz/item/CS_URS_2024_02/914111121"/>
    <hyperlink ref="F111" r:id="rId3" display="https://podminky.urs.cz/item/CS_URS_2024_02/914511112"/>
    <hyperlink ref="F120" r:id="rId4" display="https://podminky.urs.cz/item/CS_URS_2024_02/966006211"/>
    <hyperlink ref="F127" r:id="rId5" display="https://podminky.urs.cz/item/CS_URS_2024_02/998225111"/>
    <hyperlink ref="F130" r:id="rId6" display="https://podminky.urs.cz/item/CS_URS_2024_02/9982251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121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882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19</v>
      </c>
      <c r="E11" s="39"/>
      <c r="F11" s="134" t="s">
        <v>20</v>
      </c>
      <c r="G11" s="39"/>
      <c r="H11" s="39"/>
      <c r="I11" s="143" t="s">
        <v>21</v>
      </c>
      <c r="J11" s="134" t="s">
        <v>20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23</v>
      </c>
      <c r="E12" s="39"/>
      <c r="F12" s="134" t="s">
        <v>24</v>
      </c>
      <c r="G12" s="39"/>
      <c r="H12" s="39"/>
      <c r="I12" s="143" t="s">
        <v>25</v>
      </c>
      <c r="J12" s="147" t="str">
        <f>'Rekapitulace stavby'!AN8</f>
        <v>15. 8. 2024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29</v>
      </c>
      <c r="E14" s="39"/>
      <c r="F14" s="39"/>
      <c r="G14" s="39"/>
      <c r="H14" s="39"/>
      <c r="I14" s="143" t="s">
        <v>30</v>
      </c>
      <c r="J14" s="134" t="s">
        <v>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31</v>
      </c>
      <c r="F15" s="39"/>
      <c r="G15" s="39"/>
      <c r="H15" s="39"/>
      <c r="I15" s="143" t="s">
        <v>32</v>
      </c>
      <c r="J15" s="134" t="s">
        <v>20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33</v>
      </c>
      <c r="E17" s="39"/>
      <c r="F17" s="39"/>
      <c r="G17" s="39"/>
      <c r="H17" s="39"/>
      <c r="I17" s="143" t="s">
        <v>30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32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35</v>
      </c>
      <c r="E20" s="39"/>
      <c r="F20" s="39"/>
      <c r="G20" s="39"/>
      <c r="H20" s="39"/>
      <c r="I20" s="143" t="s">
        <v>30</v>
      </c>
      <c r="J20" s="134" t="s">
        <v>20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36</v>
      </c>
      <c r="F21" s="39"/>
      <c r="G21" s="39"/>
      <c r="H21" s="39"/>
      <c r="I21" s="143" t="s">
        <v>32</v>
      </c>
      <c r="J21" s="134" t="s">
        <v>20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38</v>
      </c>
      <c r="E23" s="39"/>
      <c r="F23" s="39"/>
      <c r="G23" s="39"/>
      <c r="H23" s="39"/>
      <c r="I23" s="143" t="s">
        <v>30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32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40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20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ROUND(J87,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46</v>
      </c>
      <c r="E33" s="143" t="s">
        <v>47</v>
      </c>
      <c r="F33" s="157">
        <f>ROUND((SUM(BE87:BE164)),  2)</f>
        <v>0</v>
      </c>
      <c r="G33" s="39"/>
      <c r="H33" s="39"/>
      <c r="I33" s="158">
        <v>0.20999999999999999</v>
      </c>
      <c r="J33" s="157">
        <f>ROUND(((SUM(BE87:BE164))*I33),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48</v>
      </c>
      <c r="F34" s="157">
        <f>ROUND((SUM(BF87:BF164)),  2)</f>
        <v>0</v>
      </c>
      <c r="G34" s="39"/>
      <c r="H34" s="39"/>
      <c r="I34" s="158">
        <v>0.12</v>
      </c>
      <c r="J34" s="157">
        <f>ROUND(((SUM(BF87:BF164))*I34),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49</v>
      </c>
      <c r="F35" s="157">
        <f>ROUND((SUM(BG87:BG164)),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50</v>
      </c>
      <c r="F36" s="157">
        <f>ROUND((SUM(BH87:BH164)),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51</v>
      </c>
      <c r="F37" s="157">
        <f>ROUND((SUM(BI87:BI164)),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125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Úprava bezmotorové komunikace A2 a A26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121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201 - Přesun vázacích prvků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23</v>
      </c>
      <c r="D52" s="41"/>
      <c r="E52" s="41"/>
      <c r="F52" s="28" t="str">
        <f>F12</f>
        <v>k. ú. Libeň [730891]</v>
      </c>
      <c r="G52" s="41"/>
      <c r="H52" s="41"/>
      <c r="I52" s="33" t="s">
        <v>25</v>
      </c>
      <c r="J52" s="73" t="str">
        <f>IF(J12="","",J12)</f>
        <v>15. 8. 2024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29</v>
      </c>
      <c r="D54" s="41"/>
      <c r="E54" s="41"/>
      <c r="F54" s="28" t="str">
        <f>E15</f>
        <v>Městská část Praha 8</v>
      </c>
      <c r="G54" s="41"/>
      <c r="H54" s="41"/>
      <c r="I54" s="33" t="s">
        <v>35</v>
      </c>
      <c r="J54" s="37" t="str">
        <f>E21</f>
        <v>Atelier PROMIKA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33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126</v>
      </c>
      <c r="D57" s="172"/>
      <c r="E57" s="172"/>
      <c r="F57" s="172"/>
      <c r="G57" s="172"/>
      <c r="H57" s="172"/>
      <c r="I57" s="172"/>
      <c r="J57" s="173" t="s">
        <v>127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74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128</v>
      </c>
    </row>
    <row r="60" s="9" customFormat="1" ht="24.96" customHeight="1">
      <c r="A60" s="9"/>
      <c r="B60" s="175"/>
      <c r="C60" s="176"/>
      <c r="D60" s="177" t="s">
        <v>129</v>
      </c>
      <c r="E60" s="178"/>
      <c r="F60" s="178"/>
      <c r="G60" s="178"/>
      <c r="H60" s="178"/>
      <c r="I60" s="178"/>
      <c r="J60" s="179">
        <f>J88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196</v>
      </c>
      <c r="E61" s="183"/>
      <c r="F61" s="183"/>
      <c r="G61" s="183"/>
      <c r="H61" s="183"/>
      <c r="I61" s="183"/>
      <c r="J61" s="184">
        <f>J89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508</v>
      </c>
      <c r="E62" s="183"/>
      <c r="F62" s="183"/>
      <c r="G62" s="183"/>
      <c r="H62" s="183"/>
      <c r="I62" s="183"/>
      <c r="J62" s="184">
        <f>J122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509</v>
      </c>
      <c r="E63" s="183"/>
      <c r="F63" s="183"/>
      <c r="G63" s="183"/>
      <c r="H63" s="183"/>
      <c r="I63" s="183"/>
      <c r="J63" s="184">
        <f>J131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510</v>
      </c>
      <c r="E64" s="183"/>
      <c r="F64" s="183"/>
      <c r="G64" s="183"/>
      <c r="H64" s="183"/>
      <c r="I64" s="183"/>
      <c r="J64" s="184">
        <f>J148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197</v>
      </c>
      <c r="E65" s="183"/>
      <c r="F65" s="183"/>
      <c r="G65" s="183"/>
      <c r="H65" s="183"/>
      <c r="I65" s="183"/>
      <c r="J65" s="184">
        <f>J153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5"/>
      <c r="C66" s="176"/>
      <c r="D66" s="177" t="s">
        <v>883</v>
      </c>
      <c r="E66" s="178"/>
      <c r="F66" s="178"/>
      <c r="G66" s="178"/>
      <c r="H66" s="178"/>
      <c r="I66" s="178"/>
      <c r="J66" s="179">
        <f>J157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1"/>
      <c r="C67" s="126"/>
      <c r="D67" s="182" t="s">
        <v>884</v>
      </c>
      <c r="E67" s="183"/>
      <c r="F67" s="183"/>
      <c r="G67" s="183"/>
      <c r="H67" s="183"/>
      <c r="I67" s="183"/>
      <c r="J67" s="184">
        <f>J158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132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Úprava bezmotorové komunikace A2 a A26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121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201 - Přesun vázacích prvků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23</v>
      </c>
      <c r="D81" s="41"/>
      <c r="E81" s="41"/>
      <c r="F81" s="28" t="str">
        <f>F12</f>
        <v>k. ú. Libeň [730891]</v>
      </c>
      <c r="G81" s="41"/>
      <c r="H81" s="41"/>
      <c r="I81" s="33" t="s">
        <v>25</v>
      </c>
      <c r="J81" s="73" t="str">
        <f>IF(J12="","",J12)</f>
        <v>15. 8. 2024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29</v>
      </c>
      <c r="D83" s="41"/>
      <c r="E83" s="41"/>
      <c r="F83" s="28" t="str">
        <f>E15</f>
        <v>Městská část Praha 8</v>
      </c>
      <c r="G83" s="41"/>
      <c r="H83" s="41"/>
      <c r="I83" s="33" t="s">
        <v>35</v>
      </c>
      <c r="J83" s="37" t="str">
        <f>E21</f>
        <v>Atelier PROMIKA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33</v>
      </c>
      <c r="D84" s="41"/>
      <c r="E84" s="41"/>
      <c r="F84" s="28" t="str">
        <f>IF(E18="","",E18)</f>
        <v>Vyplň údaj</v>
      </c>
      <c r="G84" s="41"/>
      <c r="H84" s="41"/>
      <c r="I84" s="33" t="s">
        <v>38</v>
      </c>
      <c r="J84" s="37" t="str">
        <f>E24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133</v>
      </c>
      <c r="D86" s="189" t="s">
        <v>61</v>
      </c>
      <c r="E86" s="189" t="s">
        <v>57</v>
      </c>
      <c r="F86" s="189" t="s">
        <v>58</v>
      </c>
      <c r="G86" s="189" t="s">
        <v>134</v>
      </c>
      <c r="H86" s="189" t="s">
        <v>135</v>
      </c>
      <c r="I86" s="189" t="s">
        <v>136</v>
      </c>
      <c r="J86" s="189" t="s">
        <v>127</v>
      </c>
      <c r="K86" s="190" t="s">
        <v>137</v>
      </c>
      <c r="L86" s="191"/>
      <c r="M86" s="93" t="s">
        <v>20</v>
      </c>
      <c r="N86" s="94" t="s">
        <v>46</v>
      </c>
      <c r="O86" s="94" t="s">
        <v>138</v>
      </c>
      <c r="P86" s="94" t="s">
        <v>139</v>
      </c>
      <c r="Q86" s="94" t="s">
        <v>140</v>
      </c>
      <c r="R86" s="94" t="s">
        <v>141</v>
      </c>
      <c r="S86" s="94" t="s">
        <v>142</v>
      </c>
      <c r="T86" s="95" t="s">
        <v>143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144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P88+P157</f>
        <v>0</v>
      </c>
      <c r="Q87" s="97"/>
      <c r="R87" s="194">
        <f>R88+R157</f>
        <v>25.261270719999999</v>
      </c>
      <c r="S87" s="97"/>
      <c r="T87" s="195">
        <f>T88+T157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75</v>
      </c>
      <c r="AU87" s="18" t="s">
        <v>128</v>
      </c>
      <c r="BK87" s="196">
        <f>BK88+BK157</f>
        <v>0</v>
      </c>
    </row>
    <row r="88" s="12" customFormat="1" ht="25.92" customHeight="1">
      <c r="A88" s="12"/>
      <c r="B88" s="197"/>
      <c r="C88" s="198"/>
      <c r="D88" s="199" t="s">
        <v>75</v>
      </c>
      <c r="E88" s="200" t="s">
        <v>145</v>
      </c>
      <c r="F88" s="200" t="s">
        <v>146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P89+P122+P131+P148+P153</f>
        <v>0</v>
      </c>
      <c r="Q88" s="205"/>
      <c r="R88" s="206">
        <f>R89+R122+R131+R148+R153</f>
        <v>24.181270720000001</v>
      </c>
      <c r="S88" s="205"/>
      <c r="T88" s="207">
        <f>T89+T122+T131+T148+T153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22</v>
      </c>
      <c r="AT88" s="209" t="s">
        <v>75</v>
      </c>
      <c r="AU88" s="209" t="s">
        <v>76</v>
      </c>
      <c r="AY88" s="208" t="s">
        <v>147</v>
      </c>
      <c r="BK88" s="210">
        <f>BK89+BK122+BK131+BK148+BK153</f>
        <v>0</v>
      </c>
    </row>
    <row r="89" s="12" customFormat="1" ht="22.8" customHeight="1">
      <c r="A89" s="12"/>
      <c r="B89" s="197"/>
      <c r="C89" s="198"/>
      <c r="D89" s="199" t="s">
        <v>75</v>
      </c>
      <c r="E89" s="211" t="s">
        <v>22</v>
      </c>
      <c r="F89" s="211" t="s">
        <v>198</v>
      </c>
      <c r="G89" s="198"/>
      <c r="H89" s="198"/>
      <c r="I89" s="201"/>
      <c r="J89" s="212">
        <f>BK89</f>
        <v>0</v>
      </c>
      <c r="K89" s="198"/>
      <c r="L89" s="203"/>
      <c r="M89" s="204"/>
      <c r="N89" s="205"/>
      <c r="O89" s="205"/>
      <c r="P89" s="206">
        <f>SUM(P90:P121)</f>
        <v>0</v>
      </c>
      <c r="Q89" s="205"/>
      <c r="R89" s="206">
        <f>SUM(R90:R121)</f>
        <v>0.1818862</v>
      </c>
      <c r="S89" s="205"/>
      <c r="T89" s="207">
        <f>SUM(T90:T121)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22</v>
      </c>
      <c r="AT89" s="209" t="s">
        <v>75</v>
      </c>
      <c r="AU89" s="209" t="s">
        <v>22</v>
      </c>
      <c r="AY89" s="208" t="s">
        <v>147</v>
      </c>
      <c r="BK89" s="210">
        <f>SUM(BK90:BK121)</f>
        <v>0</v>
      </c>
    </row>
    <row r="90" s="2" customFormat="1" ht="16.5" customHeight="1">
      <c r="A90" s="39"/>
      <c r="B90" s="40"/>
      <c r="C90" s="213" t="s">
        <v>22</v>
      </c>
      <c r="D90" s="213" t="s">
        <v>150</v>
      </c>
      <c r="E90" s="214" t="s">
        <v>885</v>
      </c>
      <c r="F90" s="215" t="s">
        <v>886</v>
      </c>
      <c r="G90" s="216" t="s">
        <v>887</v>
      </c>
      <c r="H90" s="217">
        <v>500</v>
      </c>
      <c r="I90" s="218"/>
      <c r="J90" s="219">
        <f>ROUND(I90*H90,2)</f>
        <v>0</v>
      </c>
      <c r="K90" s="215" t="s">
        <v>154</v>
      </c>
      <c r="L90" s="45"/>
      <c r="M90" s="220" t="s">
        <v>20</v>
      </c>
      <c r="N90" s="221" t="s">
        <v>47</v>
      </c>
      <c r="O90" s="85"/>
      <c r="P90" s="222">
        <f>O90*H90</f>
        <v>0</v>
      </c>
      <c r="Q90" s="222">
        <v>4.0000000000000003E-05</v>
      </c>
      <c r="R90" s="222">
        <f>Q90*H90</f>
        <v>0.02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155</v>
      </c>
      <c r="AT90" s="224" t="s">
        <v>150</v>
      </c>
      <c r="AU90" s="224" t="s">
        <v>84</v>
      </c>
      <c r="AY90" s="18" t="s">
        <v>147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22</v>
      </c>
      <c r="BK90" s="225">
        <f>ROUND(I90*H90,2)</f>
        <v>0</v>
      </c>
      <c r="BL90" s="18" t="s">
        <v>155</v>
      </c>
      <c r="BM90" s="224" t="s">
        <v>888</v>
      </c>
    </row>
    <row r="91" s="2" customFormat="1">
      <c r="A91" s="39"/>
      <c r="B91" s="40"/>
      <c r="C91" s="41"/>
      <c r="D91" s="226" t="s">
        <v>157</v>
      </c>
      <c r="E91" s="41"/>
      <c r="F91" s="227" t="s">
        <v>889</v>
      </c>
      <c r="G91" s="41"/>
      <c r="H91" s="41"/>
      <c r="I91" s="228"/>
      <c r="J91" s="41"/>
      <c r="K91" s="41"/>
      <c r="L91" s="45"/>
      <c r="M91" s="229"/>
      <c r="N91" s="23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157</v>
      </c>
      <c r="AU91" s="18" t="s">
        <v>84</v>
      </c>
    </row>
    <row r="92" s="2" customFormat="1">
      <c r="A92" s="39"/>
      <c r="B92" s="40"/>
      <c r="C92" s="41"/>
      <c r="D92" s="231" t="s">
        <v>159</v>
      </c>
      <c r="E92" s="41"/>
      <c r="F92" s="232" t="s">
        <v>890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159</v>
      </c>
      <c r="AU92" s="18" t="s">
        <v>84</v>
      </c>
    </row>
    <row r="93" s="14" customFormat="1">
      <c r="A93" s="14"/>
      <c r="B93" s="243"/>
      <c r="C93" s="244"/>
      <c r="D93" s="226" t="s">
        <v>161</v>
      </c>
      <c r="E93" s="245" t="s">
        <v>20</v>
      </c>
      <c r="F93" s="246" t="s">
        <v>891</v>
      </c>
      <c r="G93" s="244"/>
      <c r="H93" s="247">
        <v>500</v>
      </c>
      <c r="I93" s="248"/>
      <c r="J93" s="244"/>
      <c r="K93" s="244"/>
      <c r="L93" s="249"/>
      <c r="M93" s="250"/>
      <c r="N93" s="251"/>
      <c r="O93" s="251"/>
      <c r="P93" s="251"/>
      <c r="Q93" s="251"/>
      <c r="R93" s="251"/>
      <c r="S93" s="251"/>
      <c r="T93" s="252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3" t="s">
        <v>161</v>
      </c>
      <c r="AU93" s="253" t="s">
        <v>84</v>
      </c>
      <c r="AV93" s="14" t="s">
        <v>84</v>
      </c>
      <c r="AW93" s="14" t="s">
        <v>37</v>
      </c>
      <c r="AX93" s="14" t="s">
        <v>76</v>
      </c>
      <c r="AY93" s="253" t="s">
        <v>147</v>
      </c>
    </row>
    <row r="94" s="2" customFormat="1" ht="21.75" customHeight="1">
      <c r="A94" s="39"/>
      <c r="B94" s="40"/>
      <c r="C94" s="213" t="s">
        <v>84</v>
      </c>
      <c r="D94" s="213" t="s">
        <v>150</v>
      </c>
      <c r="E94" s="214" t="s">
        <v>892</v>
      </c>
      <c r="F94" s="215" t="s">
        <v>893</v>
      </c>
      <c r="G94" s="216" t="s">
        <v>153</v>
      </c>
      <c r="H94" s="217">
        <v>152.66</v>
      </c>
      <c r="I94" s="218"/>
      <c r="J94" s="219">
        <f>ROUND(I94*H94,2)</f>
        <v>0</v>
      </c>
      <c r="K94" s="215" t="s">
        <v>154</v>
      </c>
      <c r="L94" s="45"/>
      <c r="M94" s="220" t="s">
        <v>20</v>
      </c>
      <c r="N94" s="221" t="s">
        <v>47</v>
      </c>
      <c r="O94" s="85"/>
      <c r="P94" s="222">
        <f>O94*H94</f>
        <v>0</v>
      </c>
      <c r="Q94" s="222">
        <v>6.9999999999999994E-05</v>
      </c>
      <c r="R94" s="222">
        <f>Q94*H94</f>
        <v>0.010686199999999998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155</v>
      </c>
      <c r="AT94" s="224" t="s">
        <v>150</v>
      </c>
      <c r="AU94" s="224" t="s">
        <v>84</v>
      </c>
      <c r="AY94" s="18" t="s">
        <v>147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22</v>
      </c>
      <c r="BK94" s="225">
        <f>ROUND(I94*H94,2)</f>
        <v>0</v>
      </c>
      <c r="BL94" s="18" t="s">
        <v>155</v>
      </c>
      <c r="BM94" s="224" t="s">
        <v>894</v>
      </c>
    </row>
    <row r="95" s="2" customFormat="1">
      <c r="A95" s="39"/>
      <c r="B95" s="40"/>
      <c r="C95" s="41"/>
      <c r="D95" s="226" t="s">
        <v>157</v>
      </c>
      <c r="E95" s="41"/>
      <c r="F95" s="227" t="s">
        <v>895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157</v>
      </c>
      <c r="AU95" s="18" t="s">
        <v>84</v>
      </c>
    </row>
    <row r="96" s="2" customFormat="1">
      <c r="A96" s="39"/>
      <c r="B96" s="40"/>
      <c r="C96" s="41"/>
      <c r="D96" s="231" t="s">
        <v>159</v>
      </c>
      <c r="E96" s="41"/>
      <c r="F96" s="232" t="s">
        <v>896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159</v>
      </c>
      <c r="AU96" s="18" t="s">
        <v>84</v>
      </c>
    </row>
    <row r="97" s="2" customFormat="1">
      <c r="A97" s="39"/>
      <c r="B97" s="40"/>
      <c r="C97" s="41"/>
      <c r="D97" s="226" t="s">
        <v>179</v>
      </c>
      <c r="E97" s="41"/>
      <c r="F97" s="254" t="s">
        <v>897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14" customFormat="1">
      <c r="A98" s="14"/>
      <c r="B98" s="243"/>
      <c r="C98" s="244"/>
      <c r="D98" s="226" t="s">
        <v>161</v>
      </c>
      <c r="E98" s="245" t="s">
        <v>20</v>
      </c>
      <c r="F98" s="246" t="s">
        <v>898</v>
      </c>
      <c r="G98" s="244"/>
      <c r="H98" s="247">
        <v>152.66</v>
      </c>
      <c r="I98" s="248"/>
      <c r="J98" s="244"/>
      <c r="K98" s="244"/>
      <c r="L98" s="249"/>
      <c r="M98" s="250"/>
      <c r="N98" s="251"/>
      <c r="O98" s="251"/>
      <c r="P98" s="251"/>
      <c r="Q98" s="251"/>
      <c r="R98" s="251"/>
      <c r="S98" s="251"/>
      <c r="T98" s="25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3" t="s">
        <v>161</v>
      </c>
      <c r="AU98" s="253" t="s">
        <v>84</v>
      </c>
      <c r="AV98" s="14" t="s">
        <v>84</v>
      </c>
      <c r="AW98" s="14" t="s">
        <v>37</v>
      </c>
      <c r="AX98" s="14" t="s">
        <v>76</v>
      </c>
      <c r="AY98" s="253" t="s">
        <v>147</v>
      </c>
    </row>
    <row r="99" s="2" customFormat="1" ht="16.5" customHeight="1">
      <c r="A99" s="39"/>
      <c r="B99" s="40"/>
      <c r="C99" s="213" t="s">
        <v>173</v>
      </c>
      <c r="D99" s="213" t="s">
        <v>150</v>
      </c>
      <c r="E99" s="214" t="s">
        <v>899</v>
      </c>
      <c r="F99" s="215" t="s">
        <v>900</v>
      </c>
      <c r="G99" s="216" t="s">
        <v>201</v>
      </c>
      <c r="H99" s="217">
        <v>180</v>
      </c>
      <c r="I99" s="218"/>
      <c r="J99" s="219">
        <f>ROUND(I99*H99,2)</f>
        <v>0</v>
      </c>
      <c r="K99" s="215" t="s">
        <v>154</v>
      </c>
      <c r="L99" s="45"/>
      <c r="M99" s="220" t="s">
        <v>20</v>
      </c>
      <c r="N99" s="221" t="s">
        <v>47</v>
      </c>
      <c r="O99" s="85"/>
      <c r="P99" s="222">
        <f>O99*H99</f>
        <v>0</v>
      </c>
      <c r="Q99" s="222">
        <v>0.00084000000000000003</v>
      </c>
      <c r="R99" s="222">
        <f>Q99*H99</f>
        <v>0.1512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155</v>
      </c>
      <c r="AT99" s="224" t="s">
        <v>150</v>
      </c>
      <c r="AU99" s="224" t="s">
        <v>84</v>
      </c>
      <c r="AY99" s="18" t="s">
        <v>147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22</v>
      </c>
      <c r="BK99" s="225">
        <f>ROUND(I99*H99,2)</f>
        <v>0</v>
      </c>
      <c r="BL99" s="18" t="s">
        <v>155</v>
      </c>
      <c r="BM99" s="224" t="s">
        <v>901</v>
      </c>
    </row>
    <row r="100" s="2" customFormat="1">
      <c r="A100" s="39"/>
      <c r="B100" s="40"/>
      <c r="C100" s="41"/>
      <c r="D100" s="226" t="s">
        <v>157</v>
      </c>
      <c r="E100" s="41"/>
      <c r="F100" s="227" t="s">
        <v>902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157</v>
      </c>
      <c r="AU100" s="18" t="s">
        <v>84</v>
      </c>
    </row>
    <row r="101" s="2" customFormat="1">
      <c r="A101" s="39"/>
      <c r="B101" s="40"/>
      <c r="C101" s="41"/>
      <c r="D101" s="231" t="s">
        <v>159</v>
      </c>
      <c r="E101" s="41"/>
      <c r="F101" s="232" t="s">
        <v>903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159</v>
      </c>
      <c r="AU101" s="18" t="s">
        <v>84</v>
      </c>
    </row>
    <row r="102" s="14" customFormat="1">
      <c r="A102" s="14"/>
      <c r="B102" s="243"/>
      <c r="C102" s="244"/>
      <c r="D102" s="226" t="s">
        <v>161</v>
      </c>
      <c r="E102" s="245" t="s">
        <v>20</v>
      </c>
      <c r="F102" s="246" t="s">
        <v>904</v>
      </c>
      <c r="G102" s="244"/>
      <c r="H102" s="247">
        <v>180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161</v>
      </c>
      <c r="AU102" s="253" t="s">
        <v>84</v>
      </c>
      <c r="AV102" s="14" t="s">
        <v>84</v>
      </c>
      <c r="AW102" s="14" t="s">
        <v>37</v>
      </c>
      <c r="AX102" s="14" t="s">
        <v>76</v>
      </c>
      <c r="AY102" s="253" t="s">
        <v>147</v>
      </c>
    </row>
    <row r="103" s="2" customFormat="1" ht="16.5" customHeight="1">
      <c r="A103" s="39"/>
      <c r="B103" s="40"/>
      <c r="C103" s="213" t="s">
        <v>155</v>
      </c>
      <c r="D103" s="213" t="s">
        <v>150</v>
      </c>
      <c r="E103" s="214" t="s">
        <v>905</v>
      </c>
      <c r="F103" s="215" t="s">
        <v>906</v>
      </c>
      <c r="G103" s="216" t="s">
        <v>201</v>
      </c>
      <c r="H103" s="217">
        <v>180</v>
      </c>
      <c r="I103" s="218"/>
      <c r="J103" s="219">
        <f>ROUND(I103*H103,2)</f>
        <v>0</v>
      </c>
      <c r="K103" s="215" t="s">
        <v>154</v>
      </c>
      <c r="L103" s="45"/>
      <c r="M103" s="220" t="s">
        <v>20</v>
      </c>
      <c r="N103" s="221" t="s">
        <v>47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155</v>
      </c>
      <c r="AT103" s="224" t="s">
        <v>150</v>
      </c>
      <c r="AU103" s="224" t="s">
        <v>84</v>
      </c>
      <c r="AY103" s="18" t="s">
        <v>147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22</v>
      </c>
      <c r="BK103" s="225">
        <f>ROUND(I103*H103,2)</f>
        <v>0</v>
      </c>
      <c r="BL103" s="18" t="s">
        <v>155</v>
      </c>
      <c r="BM103" s="224" t="s">
        <v>907</v>
      </c>
    </row>
    <row r="104" s="2" customFormat="1">
      <c r="A104" s="39"/>
      <c r="B104" s="40"/>
      <c r="C104" s="41"/>
      <c r="D104" s="226" t="s">
        <v>157</v>
      </c>
      <c r="E104" s="41"/>
      <c r="F104" s="227" t="s">
        <v>908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157</v>
      </c>
      <c r="AU104" s="18" t="s">
        <v>84</v>
      </c>
    </row>
    <row r="105" s="2" customFormat="1">
      <c r="A105" s="39"/>
      <c r="B105" s="40"/>
      <c r="C105" s="41"/>
      <c r="D105" s="231" t="s">
        <v>159</v>
      </c>
      <c r="E105" s="41"/>
      <c r="F105" s="232" t="s">
        <v>909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159</v>
      </c>
      <c r="AU105" s="18" t="s">
        <v>84</v>
      </c>
    </row>
    <row r="106" s="2" customFormat="1" ht="24.15" customHeight="1">
      <c r="A106" s="39"/>
      <c r="B106" s="40"/>
      <c r="C106" s="213" t="s">
        <v>187</v>
      </c>
      <c r="D106" s="213" t="s">
        <v>150</v>
      </c>
      <c r="E106" s="214" t="s">
        <v>275</v>
      </c>
      <c r="F106" s="215" t="s">
        <v>276</v>
      </c>
      <c r="G106" s="216" t="s">
        <v>153</v>
      </c>
      <c r="H106" s="217">
        <v>65.719999999999999</v>
      </c>
      <c r="I106" s="218"/>
      <c r="J106" s="219">
        <f>ROUND(I106*H106,2)</f>
        <v>0</v>
      </c>
      <c r="K106" s="215" t="s">
        <v>20</v>
      </c>
      <c r="L106" s="45"/>
      <c r="M106" s="220" t="s">
        <v>20</v>
      </c>
      <c r="N106" s="221" t="s">
        <v>47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155</v>
      </c>
      <c r="AT106" s="224" t="s">
        <v>150</v>
      </c>
      <c r="AU106" s="224" t="s">
        <v>84</v>
      </c>
      <c r="AY106" s="18" t="s">
        <v>147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22</v>
      </c>
      <c r="BK106" s="225">
        <f>ROUND(I106*H106,2)</f>
        <v>0</v>
      </c>
      <c r="BL106" s="18" t="s">
        <v>155</v>
      </c>
      <c r="BM106" s="224" t="s">
        <v>910</v>
      </c>
    </row>
    <row r="107" s="2" customFormat="1">
      <c r="A107" s="39"/>
      <c r="B107" s="40"/>
      <c r="C107" s="41"/>
      <c r="D107" s="226" t="s">
        <v>157</v>
      </c>
      <c r="E107" s="41"/>
      <c r="F107" s="227" t="s">
        <v>278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157</v>
      </c>
      <c r="AU107" s="18" t="s">
        <v>84</v>
      </c>
    </row>
    <row r="108" s="14" customFormat="1">
      <c r="A108" s="14"/>
      <c r="B108" s="243"/>
      <c r="C108" s="244"/>
      <c r="D108" s="226" t="s">
        <v>161</v>
      </c>
      <c r="E108" s="245" t="s">
        <v>20</v>
      </c>
      <c r="F108" s="246" t="s">
        <v>911</v>
      </c>
      <c r="G108" s="244"/>
      <c r="H108" s="247">
        <v>65.719999999999999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161</v>
      </c>
      <c r="AU108" s="253" t="s">
        <v>84</v>
      </c>
      <c r="AV108" s="14" t="s">
        <v>84</v>
      </c>
      <c r="AW108" s="14" t="s">
        <v>37</v>
      </c>
      <c r="AX108" s="14" t="s">
        <v>76</v>
      </c>
      <c r="AY108" s="253" t="s">
        <v>147</v>
      </c>
    </row>
    <row r="109" s="2" customFormat="1" ht="16.5" customHeight="1">
      <c r="A109" s="39"/>
      <c r="B109" s="40"/>
      <c r="C109" s="213" t="s">
        <v>234</v>
      </c>
      <c r="D109" s="213" t="s">
        <v>150</v>
      </c>
      <c r="E109" s="214" t="s">
        <v>912</v>
      </c>
      <c r="F109" s="215" t="s">
        <v>913</v>
      </c>
      <c r="G109" s="216" t="s">
        <v>153</v>
      </c>
      <c r="H109" s="217">
        <v>86.939999999999998</v>
      </c>
      <c r="I109" s="218"/>
      <c r="J109" s="219">
        <f>ROUND(I109*H109,2)</f>
        <v>0</v>
      </c>
      <c r="K109" s="215" t="s">
        <v>154</v>
      </c>
      <c r="L109" s="45"/>
      <c r="M109" s="220" t="s">
        <v>20</v>
      </c>
      <c r="N109" s="221" t="s">
        <v>47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155</v>
      </c>
      <c r="AT109" s="224" t="s">
        <v>150</v>
      </c>
      <c r="AU109" s="224" t="s">
        <v>84</v>
      </c>
      <c r="AY109" s="18" t="s">
        <v>147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22</v>
      </c>
      <c r="BK109" s="225">
        <f>ROUND(I109*H109,2)</f>
        <v>0</v>
      </c>
      <c r="BL109" s="18" t="s">
        <v>155</v>
      </c>
      <c r="BM109" s="224" t="s">
        <v>914</v>
      </c>
    </row>
    <row r="110" s="2" customFormat="1">
      <c r="A110" s="39"/>
      <c r="B110" s="40"/>
      <c r="C110" s="41"/>
      <c r="D110" s="226" t="s">
        <v>157</v>
      </c>
      <c r="E110" s="41"/>
      <c r="F110" s="227" t="s">
        <v>915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157</v>
      </c>
      <c r="AU110" s="18" t="s">
        <v>84</v>
      </c>
    </row>
    <row r="111" s="2" customFormat="1">
      <c r="A111" s="39"/>
      <c r="B111" s="40"/>
      <c r="C111" s="41"/>
      <c r="D111" s="231" t="s">
        <v>159</v>
      </c>
      <c r="E111" s="41"/>
      <c r="F111" s="232" t="s">
        <v>916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159</v>
      </c>
      <c r="AU111" s="18" t="s">
        <v>84</v>
      </c>
    </row>
    <row r="112" s="14" customFormat="1">
      <c r="A112" s="14"/>
      <c r="B112" s="243"/>
      <c r="C112" s="244"/>
      <c r="D112" s="226" t="s">
        <v>161</v>
      </c>
      <c r="E112" s="245" t="s">
        <v>20</v>
      </c>
      <c r="F112" s="246" t="s">
        <v>917</v>
      </c>
      <c r="G112" s="244"/>
      <c r="H112" s="247">
        <v>86.939999999999998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161</v>
      </c>
      <c r="AU112" s="253" t="s">
        <v>84</v>
      </c>
      <c r="AV112" s="14" t="s">
        <v>84</v>
      </c>
      <c r="AW112" s="14" t="s">
        <v>37</v>
      </c>
      <c r="AX112" s="14" t="s">
        <v>76</v>
      </c>
      <c r="AY112" s="253" t="s">
        <v>147</v>
      </c>
    </row>
    <row r="113" s="2" customFormat="1" ht="16.5" customHeight="1">
      <c r="A113" s="39"/>
      <c r="B113" s="40"/>
      <c r="C113" s="213" t="s">
        <v>241</v>
      </c>
      <c r="D113" s="213" t="s">
        <v>150</v>
      </c>
      <c r="E113" s="214" t="s">
        <v>918</v>
      </c>
      <c r="F113" s="215" t="s">
        <v>189</v>
      </c>
      <c r="G113" s="216" t="s">
        <v>176</v>
      </c>
      <c r="H113" s="217">
        <v>118.29600000000001</v>
      </c>
      <c r="I113" s="218"/>
      <c r="J113" s="219">
        <f>ROUND(I113*H113,2)</f>
        <v>0</v>
      </c>
      <c r="K113" s="215" t="s">
        <v>154</v>
      </c>
      <c r="L113" s="45"/>
      <c r="M113" s="220" t="s">
        <v>20</v>
      </c>
      <c r="N113" s="221" t="s">
        <v>47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155</v>
      </c>
      <c r="AT113" s="224" t="s">
        <v>150</v>
      </c>
      <c r="AU113" s="224" t="s">
        <v>84</v>
      </c>
      <c r="AY113" s="18" t="s">
        <v>147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22</v>
      </c>
      <c r="BK113" s="225">
        <f>ROUND(I113*H113,2)</f>
        <v>0</v>
      </c>
      <c r="BL113" s="18" t="s">
        <v>155</v>
      </c>
      <c r="BM113" s="224" t="s">
        <v>919</v>
      </c>
    </row>
    <row r="114" s="2" customFormat="1">
      <c r="A114" s="39"/>
      <c r="B114" s="40"/>
      <c r="C114" s="41"/>
      <c r="D114" s="226" t="s">
        <v>157</v>
      </c>
      <c r="E114" s="41"/>
      <c r="F114" s="227" t="s">
        <v>191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157</v>
      </c>
      <c r="AU114" s="18" t="s">
        <v>84</v>
      </c>
    </row>
    <row r="115" s="2" customFormat="1">
      <c r="A115" s="39"/>
      <c r="B115" s="40"/>
      <c r="C115" s="41"/>
      <c r="D115" s="231" t="s">
        <v>159</v>
      </c>
      <c r="E115" s="41"/>
      <c r="F115" s="232" t="s">
        <v>920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159</v>
      </c>
      <c r="AU115" s="18" t="s">
        <v>84</v>
      </c>
    </row>
    <row r="116" s="14" customFormat="1">
      <c r="A116" s="14"/>
      <c r="B116" s="243"/>
      <c r="C116" s="244"/>
      <c r="D116" s="226" t="s">
        <v>161</v>
      </c>
      <c r="E116" s="245" t="s">
        <v>20</v>
      </c>
      <c r="F116" s="246" t="s">
        <v>911</v>
      </c>
      <c r="G116" s="244"/>
      <c r="H116" s="247">
        <v>65.719999999999999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161</v>
      </c>
      <c r="AU116" s="253" t="s">
        <v>84</v>
      </c>
      <c r="AV116" s="14" t="s">
        <v>84</v>
      </c>
      <c r="AW116" s="14" t="s">
        <v>37</v>
      </c>
      <c r="AX116" s="14" t="s">
        <v>76</v>
      </c>
      <c r="AY116" s="253" t="s">
        <v>147</v>
      </c>
    </row>
    <row r="117" s="14" customFormat="1">
      <c r="A117" s="14"/>
      <c r="B117" s="243"/>
      <c r="C117" s="244"/>
      <c r="D117" s="226" t="s">
        <v>161</v>
      </c>
      <c r="E117" s="244"/>
      <c r="F117" s="246" t="s">
        <v>921</v>
      </c>
      <c r="G117" s="244"/>
      <c r="H117" s="247">
        <v>118.29600000000001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161</v>
      </c>
      <c r="AU117" s="253" t="s">
        <v>84</v>
      </c>
      <c r="AV117" s="14" t="s">
        <v>84</v>
      </c>
      <c r="AW117" s="14" t="s">
        <v>4</v>
      </c>
      <c r="AX117" s="14" t="s">
        <v>22</v>
      </c>
      <c r="AY117" s="253" t="s">
        <v>147</v>
      </c>
    </row>
    <row r="118" s="2" customFormat="1" ht="16.5" customHeight="1">
      <c r="A118" s="39"/>
      <c r="B118" s="40"/>
      <c r="C118" s="213" t="s">
        <v>248</v>
      </c>
      <c r="D118" s="213" t="s">
        <v>150</v>
      </c>
      <c r="E118" s="214" t="s">
        <v>566</v>
      </c>
      <c r="F118" s="215" t="s">
        <v>567</v>
      </c>
      <c r="G118" s="216" t="s">
        <v>153</v>
      </c>
      <c r="H118" s="217">
        <v>86.939999999999998</v>
      </c>
      <c r="I118" s="218"/>
      <c r="J118" s="219">
        <f>ROUND(I118*H118,2)</f>
        <v>0</v>
      </c>
      <c r="K118" s="215" t="s">
        <v>154</v>
      </c>
      <c r="L118" s="45"/>
      <c r="M118" s="220" t="s">
        <v>20</v>
      </c>
      <c r="N118" s="221" t="s">
        <v>47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155</v>
      </c>
      <c r="AT118" s="224" t="s">
        <v>150</v>
      </c>
      <c r="AU118" s="224" t="s">
        <v>84</v>
      </c>
      <c r="AY118" s="18" t="s">
        <v>147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22</v>
      </c>
      <c r="BK118" s="225">
        <f>ROUND(I118*H118,2)</f>
        <v>0</v>
      </c>
      <c r="BL118" s="18" t="s">
        <v>155</v>
      </c>
      <c r="BM118" s="224" t="s">
        <v>922</v>
      </c>
    </row>
    <row r="119" s="2" customFormat="1">
      <c r="A119" s="39"/>
      <c r="B119" s="40"/>
      <c r="C119" s="41"/>
      <c r="D119" s="226" t="s">
        <v>157</v>
      </c>
      <c r="E119" s="41"/>
      <c r="F119" s="227" t="s">
        <v>569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157</v>
      </c>
      <c r="AU119" s="18" t="s">
        <v>84</v>
      </c>
    </row>
    <row r="120" s="2" customFormat="1">
      <c r="A120" s="39"/>
      <c r="B120" s="40"/>
      <c r="C120" s="41"/>
      <c r="D120" s="231" t="s">
        <v>159</v>
      </c>
      <c r="E120" s="41"/>
      <c r="F120" s="232" t="s">
        <v>570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159</v>
      </c>
      <c r="AU120" s="18" t="s">
        <v>84</v>
      </c>
    </row>
    <row r="121" s="14" customFormat="1">
      <c r="A121" s="14"/>
      <c r="B121" s="243"/>
      <c r="C121" s="244"/>
      <c r="D121" s="226" t="s">
        <v>161</v>
      </c>
      <c r="E121" s="245" t="s">
        <v>20</v>
      </c>
      <c r="F121" s="246" t="s">
        <v>923</v>
      </c>
      <c r="G121" s="244"/>
      <c r="H121" s="247">
        <v>86.939999999999998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161</v>
      </c>
      <c r="AU121" s="253" t="s">
        <v>84</v>
      </c>
      <c r="AV121" s="14" t="s">
        <v>84</v>
      </c>
      <c r="AW121" s="14" t="s">
        <v>37</v>
      </c>
      <c r="AX121" s="14" t="s">
        <v>76</v>
      </c>
      <c r="AY121" s="253" t="s">
        <v>147</v>
      </c>
    </row>
    <row r="122" s="12" customFormat="1" ht="22.8" customHeight="1">
      <c r="A122" s="12"/>
      <c r="B122" s="197"/>
      <c r="C122" s="198"/>
      <c r="D122" s="199" t="s">
        <v>75</v>
      </c>
      <c r="E122" s="211" t="s">
        <v>84</v>
      </c>
      <c r="F122" s="211" t="s">
        <v>591</v>
      </c>
      <c r="G122" s="198"/>
      <c r="H122" s="198"/>
      <c r="I122" s="201"/>
      <c r="J122" s="212">
        <f>BK122</f>
        <v>0</v>
      </c>
      <c r="K122" s="198"/>
      <c r="L122" s="203"/>
      <c r="M122" s="204"/>
      <c r="N122" s="205"/>
      <c r="O122" s="205"/>
      <c r="P122" s="206">
        <f>SUM(P123:P130)</f>
        <v>0</v>
      </c>
      <c r="Q122" s="205"/>
      <c r="R122" s="206">
        <f>SUM(R123:R130)</f>
        <v>17.154</v>
      </c>
      <c r="S122" s="205"/>
      <c r="T122" s="207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8" t="s">
        <v>22</v>
      </c>
      <c r="AT122" s="209" t="s">
        <v>75</v>
      </c>
      <c r="AU122" s="209" t="s">
        <v>22</v>
      </c>
      <c r="AY122" s="208" t="s">
        <v>147</v>
      </c>
      <c r="BK122" s="210">
        <f>SUM(BK123:BK130)</f>
        <v>0</v>
      </c>
    </row>
    <row r="123" s="2" customFormat="1" ht="16.5" customHeight="1">
      <c r="A123" s="39"/>
      <c r="B123" s="40"/>
      <c r="C123" s="213" t="s">
        <v>148</v>
      </c>
      <c r="D123" s="213" t="s">
        <v>150</v>
      </c>
      <c r="E123" s="214" t="s">
        <v>924</v>
      </c>
      <c r="F123" s="215" t="s">
        <v>925</v>
      </c>
      <c r="G123" s="216" t="s">
        <v>251</v>
      </c>
      <c r="H123" s="217">
        <v>90</v>
      </c>
      <c r="I123" s="218"/>
      <c r="J123" s="219">
        <f>ROUND(I123*H123,2)</f>
        <v>0</v>
      </c>
      <c r="K123" s="215" t="s">
        <v>20</v>
      </c>
      <c r="L123" s="45"/>
      <c r="M123" s="220" t="s">
        <v>20</v>
      </c>
      <c r="N123" s="221" t="s">
        <v>47</v>
      </c>
      <c r="O123" s="85"/>
      <c r="P123" s="222">
        <f>O123*H123</f>
        <v>0</v>
      </c>
      <c r="Q123" s="222">
        <v>0.047649999999999998</v>
      </c>
      <c r="R123" s="222">
        <f>Q123*H123</f>
        <v>4.2885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155</v>
      </c>
      <c r="AT123" s="224" t="s">
        <v>150</v>
      </c>
      <c r="AU123" s="224" t="s">
        <v>84</v>
      </c>
      <c r="AY123" s="18" t="s">
        <v>147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22</v>
      </c>
      <c r="BK123" s="225">
        <f>ROUND(I123*H123,2)</f>
        <v>0</v>
      </c>
      <c r="BL123" s="18" t="s">
        <v>155</v>
      </c>
      <c r="BM123" s="224" t="s">
        <v>926</v>
      </c>
    </row>
    <row r="124" s="2" customFormat="1">
      <c r="A124" s="39"/>
      <c r="B124" s="40"/>
      <c r="C124" s="41"/>
      <c r="D124" s="226" t="s">
        <v>157</v>
      </c>
      <c r="E124" s="41"/>
      <c r="F124" s="227" t="s">
        <v>927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157</v>
      </c>
      <c r="AU124" s="18" t="s">
        <v>84</v>
      </c>
    </row>
    <row r="125" s="2" customFormat="1">
      <c r="A125" s="39"/>
      <c r="B125" s="40"/>
      <c r="C125" s="41"/>
      <c r="D125" s="226" t="s">
        <v>179</v>
      </c>
      <c r="E125" s="41"/>
      <c r="F125" s="254" t="s">
        <v>928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84</v>
      </c>
    </row>
    <row r="126" s="14" customFormat="1">
      <c r="A126" s="14"/>
      <c r="B126" s="243"/>
      <c r="C126" s="244"/>
      <c r="D126" s="226" t="s">
        <v>161</v>
      </c>
      <c r="E126" s="245" t="s">
        <v>20</v>
      </c>
      <c r="F126" s="246" t="s">
        <v>929</v>
      </c>
      <c r="G126" s="244"/>
      <c r="H126" s="247">
        <v>90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161</v>
      </c>
      <c r="AU126" s="253" t="s">
        <v>84</v>
      </c>
      <c r="AV126" s="14" t="s">
        <v>84</v>
      </c>
      <c r="AW126" s="14" t="s">
        <v>37</v>
      </c>
      <c r="AX126" s="14" t="s">
        <v>76</v>
      </c>
      <c r="AY126" s="253" t="s">
        <v>147</v>
      </c>
    </row>
    <row r="127" s="2" customFormat="1" ht="16.5" customHeight="1">
      <c r="A127" s="39"/>
      <c r="B127" s="40"/>
      <c r="C127" s="213" t="s">
        <v>27</v>
      </c>
      <c r="D127" s="213" t="s">
        <v>150</v>
      </c>
      <c r="E127" s="214" t="s">
        <v>930</v>
      </c>
      <c r="F127" s="215" t="s">
        <v>931</v>
      </c>
      <c r="G127" s="216" t="s">
        <v>251</v>
      </c>
      <c r="H127" s="217">
        <v>270</v>
      </c>
      <c r="I127" s="218"/>
      <c r="J127" s="219">
        <f>ROUND(I127*H127,2)</f>
        <v>0</v>
      </c>
      <c r="K127" s="215" t="s">
        <v>20</v>
      </c>
      <c r="L127" s="45"/>
      <c r="M127" s="220" t="s">
        <v>20</v>
      </c>
      <c r="N127" s="221" t="s">
        <v>47</v>
      </c>
      <c r="O127" s="85"/>
      <c r="P127" s="222">
        <f>O127*H127</f>
        <v>0</v>
      </c>
      <c r="Q127" s="222">
        <v>0.047649999999999998</v>
      </c>
      <c r="R127" s="222">
        <f>Q127*H127</f>
        <v>12.865499999999999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155</v>
      </c>
      <c r="AT127" s="224" t="s">
        <v>150</v>
      </c>
      <c r="AU127" s="224" t="s">
        <v>84</v>
      </c>
      <c r="AY127" s="18" t="s">
        <v>147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22</v>
      </c>
      <c r="BK127" s="225">
        <f>ROUND(I127*H127,2)</f>
        <v>0</v>
      </c>
      <c r="BL127" s="18" t="s">
        <v>155</v>
      </c>
      <c r="BM127" s="224" t="s">
        <v>932</v>
      </c>
    </row>
    <row r="128" s="2" customFormat="1">
      <c r="A128" s="39"/>
      <c r="B128" s="40"/>
      <c r="C128" s="41"/>
      <c r="D128" s="226" t="s">
        <v>157</v>
      </c>
      <c r="E128" s="41"/>
      <c r="F128" s="227" t="s">
        <v>933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157</v>
      </c>
      <c r="AU128" s="18" t="s">
        <v>84</v>
      </c>
    </row>
    <row r="129" s="2" customFormat="1">
      <c r="A129" s="39"/>
      <c r="B129" s="40"/>
      <c r="C129" s="41"/>
      <c r="D129" s="226" t="s">
        <v>179</v>
      </c>
      <c r="E129" s="41"/>
      <c r="F129" s="254" t="s">
        <v>934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14" customFormat="1">
      <c r="A130" s="14"/>
      <c r="B130" s="243"/>
      <c r="C130" s="244"/>
      <c r="D130" s="226" t="s">
        <v>161</v>
      </c>
      <c r="E130" s="245" t="s">
        <v>20</v>
      </c>
      <c r="F130" s="246" t="s">
        <v>935</v>
      </c>
      <c r="G130" s="244"/>
      <c r="H130" s="247">
        <v>270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161</v>
      </c>
      <c r="AU130" s="253" t="s">
        <v>84</v>
      </c>
      <c r="AV130" s="14" t="s">
        <v>84</v>
      </c>
      <c r="AW130" s="14" t="s">
        <v>37</v>
      </c>
      <c r="AX130" s="14" t="s">
        <v>76</v>
      </c>
      <c r="AY130" s="253" t="s">
        <v>147</v>
      </c>
    </row>
    <row r="131" s="12" customFormat="1" ht="22.8" customHeight="1">
      <c r="A131" s="12"/>
      <c r="B131" s="197"/>
      <c r="C131" s="198"/>
      <c r="D131" s="199" t="s">
        <v>75</v>
      </c>
      <c r="E131" s="211" t="s">
        <v>173</v>
      </c>
      <c r="F131" s="211" t="s">
        <v>608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SUM(P132:P147)</f>
        <v>0</v>
      </c>
      <c r="Q131" s="205"/>
      <c r="R131" s="206">
        <f>SUM(R132:R147)</f>
        <v>6.8453845200000014</v>
      </c>
      <c r="S131" s="205"/>
      <c r="T131" s="207">
        <f>SUM(T132:T147)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22</v>
      </c>
      <c r="AT131" s="209" t="s">
        <v>75</v>
      </c>
      <c r="AU131" s="209" t="s">
        <v>22</v>
      </c>
      <c r="AY131" s="208" t="s">
        <v>147</v>
      </c>
      <c r="BK131" s="210">
        <f>SUM(BK132:BK147)</f>
        <v>0</v>
      </c>
    </row>
    <row r="132" s="2" customFormat="1" ht="16.5" customHeight="1">
      <c r="A132" s="39"/>
      <c r="B132" s="40"/>
      <c r="C132" s="213" t="s">
        <v>268</v>
      </c>
      <c r="D132" s="213" t="s">
        <v>150</v>
      </c>
      <c r="E132" s="214" t="s">
        <v>936</v>
      </c>
      <c r="F132" s="215" t="s">
        <v>937</v>
      </c>
      <c r="G132" s="216" t="s">
        <v>153</v>
      </c>
      <c r="H132" s="217">
        <v>57.600000000000001</v>
      </c>
      <c r="I132" s="218"/>
      <c r="J132" s="219">
        <f>ROUND(I132*H132,2)</f>
        <v>0</v>
      </c>
      <c r="K132" s="215" t="s">
        <v>154</v>
      </c>
      <c r="L132" s="45"/>
      <c r="M132" s="220" t="s">
        <v>20</v>
      </c>
      <c r="N132" s="221" t="s">
        <v>47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155</v>
      </c>
      <c r="AT132" s="224" t="s">
        <v>150</v>
      </c>
      <c r="AU132" s="224" t="s">
        <v>84</v>
      </c>
      <c r="AY132" s="18" t="s">
        <v>147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22</v>
      </c>
      <c r="BK132" s="225">
        <f>ROUND(I132*H132,2)</f>
        <v>0</v>
      </c>
      <c r="BL132" s="18" t="s">
        <v>155</v>
      </c>
      <c r="BM132" s="224" t="s">
        <v>938</v>
      </c>
    </row>
    <row r="133" s="2" customFormat="1">
      <c r="A133" s="39"/>
      <c r="B133" s="40"/>
      <c r="C133" s="41"/>
      <c r="D133" s="226" t="s">
        <v>157</v>
      </c>
      <c r="E133" s="41"/>
      <c r="F133" s="227" t="s">
        <v>939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157</v>
      </c>
      <c r="AU133" s="18" t="s">
        <v>84</v>
      </c>
    </row>
    <row r="134" s="2" customFormat="1">
      <c r="A134" s="39"/>
      <c r="B134" s="40"/>
      <c r="C134" s="41"/>
      <c r="D134" s="231" t="s">
        <v>159</v>
      </c>
      <c r="E134" s="41"/>
      <c r="F134" s="232" t="s">
        <v>940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159</v>
      </c>
      <c r="AU134" s="18" t="s">
        <v>84</v>
      </c>
    </row>
    <row r="135" s="14" customFormat="1">
      <c r="A135" s="14"/>
      <c r="B135" s="243"/>
      <c r="C135" s="244"/>
      <c r="D135" s="226" t="s">
        <v>161</v>
      </c>
      <c r="E135" s="245" t="s">
        <v>20</v>
      </c>
      <c r="F135" s="246" t="s">
        <v>941</v>
      </c>
      <c r="G135" s="244"/>
      <c r="H135" s="247">
        <v>57.600000000000001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161</v>
      </c>
      <c r="AU135" s="253" t="s">
        <v>84</v>
      </c>
      <c r="AV135" s="14" t="s">
        <v>84</v>
      </c>
      <c r="AW135" s="14" t="s">
        <v>37</v>
      </c>
      <c r="AX135" s="14" t="s">
        <v>76</v>
      </c>
      <c r="AY135" s="253" t="s">
        <v>147</v>
      </c>
    </row>
    <row r="136" s="2" customFormat="1" ht="16.5" customHeight="1">
      <c r="A136" s="39"/>
      <c r="B136" s="40"/>
      <c r="C136" s="213" t="s">
        <v>8</v>
      </c>
      <c r="D136" s="213" t="s">
        <v>150</v>
      </c>
      <c r="E136" s="214" t="s">
        <v>942</v>
      </c>
      <c r="F136" s="215" t="s">
        <v>943</v>
      </c>
      <c r="G136" s="216" t="s">
        <v>201</v>
      </c>
      <c r="H136" s="217">
        <v>143.77500000000001</v>
      </c>
      <c r="I136" s="218"/>
      <c r="J136" s="219">
        <f>ROUND(I136*H136,2)</f>
        <v>0</v>
      </c>
      <c r="K136" s="215" t="s">
        <v>154</v>
      </c>
      <c r="L136" s="45"/>
      <c r="M136" s="220" t="s">
        <v>20</v>
      </c>
      <c r="N136" s="221" t="s">
        <v>47</v>
      </c>
      <c r="O136" s="85"/>
      <c r="P136" s="222">
        <f>O136*H136</f>
        <v>0</v>
      </c>
      <c r="Q136" s="222">
        <v>0.00726</v>
      </c>
      <c r="R136" s="222">
        <f>Q136*H136</f>
        <v>1.0438065000000001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155</v>
      </c>
      <c r="AT136" s="224" t="s">
        <v>150</v>
      </c>
      <c r="AU136" s="224" t="s">
        <v>84</v>
      </c>
      <c r="AY136" s="18" t="s">
        <v>147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22</v>
      </c>
      <c r="BK136" s="225">
        <f>ROUND(I136*H136,2)</f>
        <v>0</v>
      </c>
      <c r="BL136" s="18" t="s">
        <v>155</v>
      </c>
      <c r="BM136" s="224" t="s">
        <v>944</v>
      </c>
    </row>
    <row r="137" s="2" customFormat="1">
      <c r="A137" s="39"/>
      <c r="B137" s="40"/>
      <c r="C137" s="41"/>
      <c r="D137" s="226" t="s">
        <v>157</v>
      </c>
      <c r="E137" s="41"/>
      <c r="F137" s="227" t="s">
        <v>945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2" customFormat="1">
      <c r="A138" s="39"/>
      <c r="B138" s="40"/>
      <c r="C138" s="41"/>
      <c r="D138" s="231" t="s">
        <v>159</v>
      </c>
      <c r="E138" s="41"/>
      <c r="F138" s="232" t="s">
        <v>946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159</v>
      </c>
      <c r="AU138" s="18" t="s">
        <v>84</v>
      </c>
    </row>
    <row r="139" s="14" customFormat="1">
      <c r="A139" s="14"/>
      <c r="B139" s="243"/>
      <c r="C139" s="244"/>
      <c r="D139" s="226" t="s">
        <v>161</v>
      </c>
      <c r="E139" s="245" t="s">
        <v>20</v>
      </c>
      <c r="F139" s="246" t="s">
        <v>947</v>
      </c>
      <c r="G139" s="244"/>
      <c r="H139" s="247">
        <v>143.77500000000001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161</v>
      </c>
      <c r="AU139" s="253" t="s">
        <v>84</v>
      </c>
      <c r="AV139" s="14" t="s">
        <v>84</v>
      </c>
      <c r="AW139" s="14" t="s">
        <v>37</v>
      </c>
      <c r="AX139" s="14" t="s">
        <v>76</v>
      </c>
      <c r="AY139" s="253" t="s">
        <v>147</v>
      </c>
    </row>
    <row r="140" s="2" customFormat="1" ht="16.5" customHeight="1">
      <c r="A140" s="39"/>
      <c r="B140" s="40"/>
      <c r="C140" s="213" t="s">
        <v>281</v>
      </c>
      <c r="D140" s="213" t="s">
        <v>150</v>
      </c>
      <c r="E140" s="214" t="s">
        <v>948</v>
      </c>
      <c r="F140" s="215" t="s">
        <v>949</v>
      </c>
      <c r="G140" s="216" t="s">
        <v>201</v>
      </c>
      <c r="H140" s="217">
        <v>143.77500000000001</v>
      </c>
      <c r="I140" s="218"/>
      <c r="J140" s="219">
        <f>ROUND(I140*H140,2)</f>
        <v>0</v>
      </c>
      <c r="K140" s="215" t="s">
        <v>154</v>
      </c>
      <c r="L140" s="45"/>
      <c r="M140" s="220" t="s">
        <v>20</v>
      </c>
      <c r="N140" s="221" t="s">
        <v>47</v>
      </c>
      <c r="O140" s="85"/>
      <c r="P140" s="222">
        <f>O140*H140</f>
        <v>0</v>
      </c>
      <c r="Q140" s="222">
        <v>0.00085999999999999998</v>
      </c>
      <c r="R140" s="222">
        <f>Q140*H140</f>
        <v>0.12364650000000001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155</v>
      </c>
      <c r="AT140" s="224" t="s">
        <v>150</v>
      </c>
      <c r="AU140" s="224" t="s">
        <v>84</v>
      </c>
      <c r="AY140" s="18" t="s">
        <v>147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22</v>
      </c>
      <c r="BK140" s="225">
        <f>ROUND(I140*H140,2)</f>
        <v>0</v>
      </c>
      <c r="BL140" s="18" t="s">
        <v>155</v>
      </c>
      <c r="BM140" s="224" t="s">
        <v>950</v>
      </c>
    </row>
    <row r="141" s="2" customFormat="1">
      <c r="A141" s="39"/>
      <c r="B141" s="40"/>
      <c r="C141" s="41"/>
      <c r="D141" s="226" t="s">
        <v>157</v>
      </c>
      <c r="E141" s="41"/>
      <c r="F141" s="227" t="s">
        <v>951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157</v>
      </c>
      <c r="AU141" s="18" t="s">
        <v>84</v>
      </c>
    </row>
    <row r="142" s="2" customFormat="1">
      <c r="A142" s="39"/>
      <c r="B142" s="40"/>
      <c r="C142" s="41"/>
      <c r="D142" s="231" t="s">
        <v>159</v>
      </c>
      <c r="E142" s="41"/>
      <c r="F142" s="232" t="s">
        <v>952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159</v>
      </c>
      <c r="AU142" s="18" t="s">
        <v>84</v>
      </c>
    </row>
    <row r="143" s="2" customFormat="1" ht="16.5" customHeight="1">
      <c r="A143" s="39"/>
      <c r="B143" s="40"/>
      <c r="C143" s="213" t="s">
        <v>288</v>
      </c>
      <c r="D143" s="213" t="s">
        <v>150</v>
      </c>
      <c r="E143" s="214" t="s">
        <v>953</v>
      </c>
      <c r="F143" s="215" t="s">
        <v>954</v>
      </c>
      <c r="G143" s="216" t="s">
        <v>176</v>
      </c>
      <c r="H143" s="217">
        <v>5.1840000000000002</v>
      </c>
      <c r="I143" s="218"/>
      <c r="J143" s="219">
        <f>ROUND(I143*H143,2)</f>
        <v>0</v>
      </c>
      <c r="K143" s="215" t="s">
        <v>154</v>
      </c>
      <c r="L143" s="45"/>
      <c r="M143" s="220" t="s">
        <v>20</v>
      </c>
      <c r="N143" s="221" t="s">
        <v>47</v>
      </c>
      <c r="O143" s="85"/>
      <c r="P143" s="222">
        <f>O143*H143</f>
        <v>0</v>
      </c>
      <c r="Q143" s="222">
        <v>1.09528</v>
      </c>
      <c r="R143" s="222">
        <f>Q143*H143</f>
        <v>5.6779315200000005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155</v>
      </c>
      <c r="AT143" s="224" t="s">
        <v>150</v>
      </c>
      <c r="AU143" s="224" t="s">
        <v>84</v>
      </c>
      <c r="AY143" s="18" t="s">
        <v>147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22</v>
      </c>
      <c r="BK143" s="225">
        <f>ROUND(I143*H143,2)</f>
        <v>0</v>
      </c>
      <c r="BL143" s="18" t="s">
        <v>155</v>
      </c>
      <c r="BM143" s="224" t="s">
        <v>955</v>
      </c>
    </row>
    <row r="144" s="2" customFormat="1">
      <c r="A144" s="39"/>
      <c r="B144" s="40"/>
      <c r="C144" s="41"/>
      <c r="D144" s="226" t="s">
        <v>157</v>
      </c>
      <c r="E144" s="41"/>
      <c r="F144" s="227" t="s">
        <v>956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157</v>
      </c>
      <c r="AU144" s="18" t="s">
        <v>84</v>
      </c>
    </row>
    <row r="145" s="2" customFormat="1">
      <c r="A145" s="39"/>
      <c r="B145" s="40"/>
      <c r="C145" s="41"/>
      <c r="D145" s="231" t="s">
        <v>159</v>
      </c>
      <c r="E145" s="41"/>
      <c r="F145" s="232" t="s">
        <v>957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159</v>
      </c>
      <c r="AU145" s="18" t="s">
        <v>84</v>
      </c>
    </row>
    <row r="146" s="2" customFormat="1">
      <c r="A146" s="39"/>
      <c r="B146" s="40"/>
      <c r="C146" s="41"/>
      <c r="D146" s="226" t="s">
        <v>179</v>
      </c>
      <c r="E146" s="41"/>
      <c r="F146" s="254" t="s">
        <v>958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14" customFormat="1">
      <c r="A147" s="14"/>
      <c r="B147" s="243"/>
      <c r="C147" s="244"/>
      <c r="D147" s="226" t="s">
        <v>161</v>
      </c>
      <c r="E147" s="245" t="s">
        <v>20</v>
      </c>
      <c r="F147" s="246" t="s">
        <v>959</v>
      </c>
      <c r="G147" s="244"/>
      <c r="H147" s="247">
        <v>5.1840000000000002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161</v>
      </c>
      <c r="AU147" s="253" t="s">
        <v>84</v>
      </c>
      <c r="AV147" s="14" t="s">
        <v>84</v>
      </c>
      <c r="AW147" s="14" t="s">
        <v>37</v>
      </c>
      <c r="AX147" s="14" t="s">
        <v>76</v>
      </c>
      <c r="AY147" s="253" t="s">
        <v>147</v>
      </c>
    </row>
    <row r="148" s="12" customFormat="1" ht="22.8" customHeight="1">
      <c r="A148" s="12"/>
      <c r="B148" s="197"/>
      <c r="C148" s="198"/>
      <c r="D148" s="199" t="s">
        <v>75</v>
      </c>
      <c r="E148" s="211" t="s">
        <v>155</v>
      </c>
      <c r="F148" s="211" t="s">
        <v>623</v>
      </c>
      <c r="G148" s="198"/>
      <c r="H148" s="198"/>
      <c r="I148" s="201"/>
      <c r="J148" s="212">
        <f>BK148</f>
        <v>0</v>
      </c>
      <c r="K148" s="198"/>
      <c r="L148" s="203"/>
      <c r="M148" s="204"/>
      <c r="N148" s="205"/>
      <c r="O148" s="205"/>
      <c r="P148" s="206">
        <f>SUM(P149:P152)</f>
        <v>0</v>
      </c>
      <c r="Q148" s="205"/>
      <c r="R148" s="206">
        <f>SUM(R149:R152)</f>
        <v>0</v>
      </c>
      <c r="S148" s="205"/>
      <c r="T148" s="207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8" t="s">
        <v>22</v>
      </c>
      <c r="AT148" s="209" t="s">
        <v>75</v>
      </c>
      <c r="AU148" s="209" t="s">
        <v>22</v>
      </c>
      <c r="AY148" s="208" t="s">
        <v>147</v>
      </c>
      <c r="BK148" s="210">
        <f>SUM(BK149:BK152)</f>
        <v>0</v>
      </c>
    </row>
    <row r="149" s="2" customFormat="1" ht="16.5" customHeight="1">
      <c r="A149" s="39"/>
      <c r="B149" s="40"/>
      <c r="C149" s="213" t="s">
        <v>296</v>
      </c>
      <c r="D149" s="213" t="s">
        <v>150</v>
      </c>
      <c r="E149" s="214" t="s">
        <v>960</v>
      </c>
      <c r="F149" s="215" t="s">
        <v>961</v>
      </c>
      <c r="G149" s="216" t="s">
        <v>201</v>
      </c>
      <c r="H149" s="217">
        <v>54.149999999999999</v>
      </c>
      <c r="I149" s="218"/>
      <c r="J149" s="219">
        <f>ROUND(I149*H149,2)</f>
        <v>0</v>
      </c>
      <c r="K149" s="215" t="s">
        <v>154</v>
      </c>
      <c r="L149" s="45"/>
      <c r="M149" s="220" t="s">
        <v>20</v>
      </c>
      <c r="N149" s="221" t="s">
        <v>47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155</v>
      </c>
      <c r="AT149" s="224" t="s">
        <v>150</v>
      </c>
      <c r="AU149" s="224" t="s">
        <v>84</v>
      </c>
      <c r="AY149" s="18" t="s">
        <v>147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22</v>
      </c>
      <c r="BK149" s="225">
        <f>ROUND(I149*H149,2)</f>
        <v>0</v>
      </c>
      <c r="BL149" s="18" t="s">
        <v>155</v>
      </c>
      <c r="BM149" s="224" t="s">
        <v>962</v>
      </c>
    </row>
    <row r="150" s="2" customFormat="1">
      <c r="A150" s="39"/>
      <c r="B150" s="40"/>
      <c r="C150" s="41"/>
      <c r="D150" s="226" t="s">
        <v>157</v>
      </c>
      <c r="E150" s="41"/>
      <c r="F150" s="227" t="s">
        <v>963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157</v>
      </c>
      <c r="AU150" s="18" t="s">
        <v>84</v>
      </c>
    </row>
    <row r="151" s="2" customFormat="1">
      <c r="A151" s="39"/>
      <c r="B151" s="40"/>
      <c r="C151" s="41"/>
      <c r="D151" s="231" t="s">
        <v>159</v>
      </c>
      <c r="E151" s="41"/>
      <c r="F151" s="232" t="s">
        <v>964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159</v>
      </c>
      <c r="AU151" s="18" t="s">
        <v>84</v>
      </c>
    </row>
    <row r="152" s="14" customFormat="1">
      <c r="A152" s="14"/>
      <c r="B152" s="243"/>
      <c r="C152" s="244"/>
      <c r="D152" s="226" t="s">
        <v>161</v>
      </c>
      <c r="E152" s="245" t="s">
        <v>20</v>
      </c>
      <c r="F152" s="246" t="s">
        <v>965</v>
      </c>
      <c r="G152" s="244"/>
      <c r="H152" s="247">
        <v>54.149999999999999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161</v>
      </c>
      <c r="AU152" s="253" t="s">
        <v>84</v>
      </c>
      <c r="AV152" s="14" t="s">
        <v>84</v>
      </c>
      <c r="AW152" s="14" t="s">
        <v>37</v>
      </c>
      <c r="AX152" s="14" t="s">
        <v>76</v>
      </c>
      <c r="AY152" s="253" t="s">
        <v>147</v>
      </c>
    </row>
    <row r="153" s="12" customFormat="1" ht="22.8" customHeight="1">
      <c r="A153" s="12"/>
      <c r="B153" s="197"/>
      <c r="C153" s="198"/>
      <c r="D153" s="199" t="s">
        <v>75</v>
      </c>
      <c r="E153" s="211" t="s">
        <v>382</v>
      </c>
      <c r="F153" s="211" t="s">
        <v>383</v>
      </c>
      <c r="G153" s="198"/>
      <c r="H153" s="198"/>
      <c r="I153" s="201"/>
      <c r="J153" s="212">
        <f>BK153</f>
        <v>0</v>
      </c>
      <c r="K153" s="198"/>
      <c r="L153" s="203"/>
      <c r="M153" s="204"/>
      <c r="N153" s="205"/>
      <c r="O153" s="205"/>
      <c r="P153" s="206">
        <f>SUM(P154:P156)</f>
        <v>0</v>
      </c>
      <c r="Q153" s="205"/>
      <c r="R153" s="206">
        <f>SUM(R154:R156)</f>
        <v>0</v>
      </c>
      <c r="S153" s="205"/>
      <c r="T153" s="207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8" t="s">
        <v>22</v>
      </c>
      <c r="AT153" s="209" t="s">
        <v>75</v>
      </c>
      <c r="AU153" s="209" t="s">
        <v>22</v>
      </c>
      <c r="AY153" s="208" t="s">
        <v>147</v>
      </c>
      <c r="BK153" s="210">
        <f>SUM(BK154:BK156)</f>
        <v>0</v>
      </c>
    </row>
    <row r="154" s="2" customFormat="1" ht="16.5" customHeight="1">
      <c r="A154" s="39"/>
      <c r="B154" s="40"/>
      <c r="C154" s="213" t="s">
        <v>306</v>
      </c>
      <c r="D154" s="213" t="s">
        <v>150</v>
      </c>
      <c r="E154" s="214" t="s">
        <v>966</v>
      </c>
      <c r="F154" s="215" t="s">
        <v>967</v>
      </c>
      <c r="G154" s="216" t="s">
        <v>176</v>
      </c>
      <c r="H154" s="217">
        <v>24.181000000000001</v>
      </c>
      <c r="I154" s="218"/>
      <c r="J154" s="219">
        <f>ROUND(I154*H154,2)</f>
        <v>0</v>
      </c>
      <c r="K154" s="215" t="s">
        <v>154</v>
      </c>
      <c r="L154" s="45"/>
      <c r="M154" s="220" t="s">
        <v>20</v>
      </c>
      <c r="N154" s="221" t="s">
        <v>47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155</v>
      </c>
      <c r="AT154" s="224" t="s">
        <v>150</v>
      </c>
      <c r="AU154" s="224" t="s">
        <v>84</v>
      </c>
      <c r="AY154" s="18" t="s">
        <v>147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22</v>
      </c>
      <c r="BK154" s="225">
        <f>ROUND(I154*H154,2)</f>
        <v>0</v>
      </c>
      <c r="BL154" s="18" t="s">
        <v>155</v>
      </c>
      <c r="BM154" s="224" t="s">
        <v>968</v>
      </c>
    </row>
    <row r="155" s="2" customFormat="1">
      <c r="A155" s="39"/>
      <c r="B155" s="40"/>
      <c r="C155" s="41"/>
      <c r="D155" s="226" t="s">
        <v>157</v>
      </c>
      <c r="E155" s="41"/>
      <c r="F155" s="227" t="s">
        <v>969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157</v>
      </c>
      <c r="AU155" s="18" t="s">
        <v>84</v>
      </c>
    </row>
    <row r="156" s="2" customFormat="1">
      <c r="A156" s="39"/>
      <c r="B156" s="40"/>
      <c r="C156" s="41"/>
      <c r="D156" s="231" t="s">
        <v>159</v>
      </c>
      <c r="E156" s="41"/>
      <c r="F156" s="232" t="s">
        <v>970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159</v>
      </c>
      <c r="AU156" s="18" t="s">
        <v>84</v>
      </c>
    </row>
    <row r="157" s="12" customFormat="1" ht="25.92" customHeight="1">
      <c r="A157" s="12"/>
      <c r="B157" s="197"/>
      <c r="C157" s="198"/>
      <c r="D157" s="199" t="s">
        <v>75</v>
      </c>
      <c r="E157" s="200" t="s">
        <v>971</v>
      </c>
      <c r="F157" s="200" t="s">
        <v>972</v>
      </c>
      <c r="G157" s="198"/>
      <c r="H157" s="198"/>
      <c r="I157" s="201"/>
      <c r="J157" s="202">
        <f>BK157</f>
        <v>0</v>
      </c>
      <c r="K157" s="198"/>
      <c r="L157" s="203"/>
      <c r="M157" s="204"/>
      <c r="N157" s="205"/>
      <c r="O157" s="205"/>
      <c r="P157" s="206">
        <f>P158</f>
        <v>0</v>
      </c>
      <c r="Q157" s="205"/>
      <c r="R157" s="206">
        <f>R158</f>
        <v>1.0799999999999999</v>
      </c>
      <c r="S157" s="205"/>
      <c r="T157" s="207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84</v>
      </c>
      <c r="AT157" s="209" t="s">
        <v>75</v>
      </c>
      <c r="AU157" s="209" t="s">
        <v>76</v>
      </c>
      <c r="AY157" s="208" t="s">
        <v>147</v>
      </c>
      <c r="BK157" s="210">
        <f>BK158</f>
        <v>0</v>
      </c>
    </row>
    <row r="158" s="12" customFormat="1" ht="22.8" customHeight="1">
      <c r="A158" s="12"/>
      <c r="B158" s="197"/>
      <c r="C158" s="198"/>
      <c r="D158" s="199" t="s">
        <v>75</v>
      </c>
      <c r="E158" s="211" t="s">
        <v>973</v>
      </c>
      <c r="F158" s="211" t="s">
        <v>974</v>
      </c>
      <c r="G158" s="198"/>
      <c r="H158" s="198"/>
      <c r="I158" s="201"/>
      <c r="J158" s="212">
        <f>BK158</f>
        <v>0</v>
      </c>
      <c r="K158" s="198"/>
      <c r="L158" s="203"/>
      <c r="M158" s="204"/>
      <c r="N158" s="205"/>
      <c r="O158" s="205"/>
      <c r="P158" s="206">
        <f>SUM(P159:P164)</f>
        <v>0</v>
      </c>
      <c r="Q158" s="205"/>
      <c r="R158" s="206">
        <f>SUM(R159:R164)</f>
        <v>1.0799999999999999</v>
      </c>
      <c r="S158" s="205"/>
      <c r="T158" s="207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84</v>
      </c>
      <c r="AT158" s="209" t="s">
        <v>75</v>
      </c>
      <c r="AU158" s="209" t="s">
        <v>22</v>
      </c>
      <c r="AY158" s="208" t="s">
        <v>147</v>
      </c>
      <c r="BK158" s="210">
        <f>SUM(BK159:BK164)</f>
        <v>0</v>
      </c>
    </row>
    <row r="159" s="2" customFormat="1" ht="16.5" customHeight="1">
      <c r="A159" s="39"/>
      <c r="B159" s="40"/>
      <c r="C159" s="213" t="s">
        <v>313</v>
      </c>
      <c r="D159" s="213" t="s">
        <v>150</v>
      </c>
      <c r="E159" s="214" t="s">
        <v>975</v>
      </c>
      <c r="F159" s="215" t="s">
        <v>976</v>
      </c>
      <c r="G159" s="216" t="s">
        <v>299</v>
      </c>
      <c r="H159" s="217">
        <v>15</v>
      </c>
      <c r="I159" s="218"/>
      <c r="J159" s="219">
        <f>ROUND(I159*H159,2)</f>
        <v>0</v>
      </c>
      <c r="K159" s="215" t="s">
        <v>20</v>
      </c>
      <c r="L159" s="45"/>
      <c r="M159" s="220" t="s">
        <v>20</v>
      </c>
      <c r="N159" s="221" t="s">
        <v>47</v>
      </c>
      <c r="O159" s="85"/>
      <c r="P159" s="222">
        <f>O159*H159</f>
        <v>0</v>
      </c>
      <c r="Q159" s="222">
        <v>0.071999999999999995</v>
      </c>
      <c r="R159" s="222">
        <f>Q159*H159</f>
        <v>1.0799999999999999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306</v>
      </c>
      <c r="AT159" s="224" t="s">
        <v>150</v>
      </c>
      <c r="AU159" s="224" t="s">
        <v>84</v>
      </c>
      <c r="AY159" s="18" t="s">
        <v>147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22</v>
      </c>
      <c r="BK159" s="225">
        <f>ROUND(I159*H159,2)</f>
        <v>0</v>
      </c>
      <c r="BL159" s="18" t="s">
        <v>306</v>
      </c>
      <c r="BM159" s="224" t="s">
        <v>977</v>
      </c>
    </row>
    <row r="160" s="2" customFormat="1">
      <c r="A160" s="39"/>
      <c r="B160" s="40"/>
      <c r="C160" s="41"/>
      <c r="D160" s="226" t="s">
        <v>157</v>
      </c>
      <c r="E160" s="41"/>
      <c r="F160" s="227" t="s">
        <v>976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157</v>
      </c>
      <c r="AU160" s="18" t="s">
        <v>84</v>
      </c>
    </row>
    <row r="161" s="14" customFormat="1">
      <c r="A161" s="14"/>
      <c r="B161" s="243"/>
      <c r="C161" s="244"/>
      <c r="D161" s="226" t="s">
        <v>161</v>
      </c>
      <c r="E161" s="245" t="s">
        <v>20</v>
      </c>
      <c r="F161" s="246" t="s">
        <v>978</v>
      </c>
      <c r="G161" s="244"/>
      <c r="H161" s="247">
        <v>15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161</v>
      </c>
      <c r="AU161" s="253" t="s">
        <v>84</v>
      </c>
      <c r="AV161" s="14" t="s">
        <v>84</v>
      </c>
      <c r="AW161" s="14" t="s">
        <v>37</v>
      </c>
      <c r="AX161" s="14" t="s">
        <v>76</v>
      </c>
      <c r="AY161" s="253" t="s">
        <v>147</v>
      </c>
    </row>
    <row r="162" s="2" customFormat="1" ht="16.5" customHeight="1">
      <c r="A162" s="39"/>
      <c r="B162" s="40"/>
      <c r="C162" s="213" t="s">
        <v>317</v>
      </c>
      <c r="D162" s="213" t="s">
        <v>150</v>
      </c>
      <c r="E162" s="214" t="s">
        <v>979</v>
      </c>
      <c r="F162" s="215" t="s">
        <v>980</v>
      </c>
      <c r="G162" s="216" t="s">
        <v>176</v>
      </c>
      <c r="H162" s="217">
        <v>1.0800000000000001</v>
      </c>
      <c r="I162" s="218"/>
      <c r="J162" s="219">
        <f>ROUND(I162*H162,2)</f>
        <v>0</v>
      </c>
      <c r="K162" s="215" t="s">
        <v>154</v>
      </c>
      <c r="L162" s="45"/>
      <c r="M162" s="220" t="s">
        <v>20</v>
      </c>
      <c r="N162" s="221" t="s">
        <v>47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306</v>
      </c>
      <c r="AT162" s="224" t="s">
        <v>150</v>
      </c>
      <c r="AU162" s="224" t="s">
        <v>84</v>
      </c>
      <c r="AY162" s="18" t="s">
        <v>147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22</v>
      </c>
      <c r="BK162" s="225">
        <f>ROUND(I162*H162,2)</f>
        <v>0</v>
      </c>
      <c r="BL162" s="18" t="s">
        <v>306</v>
      </c>
      <c r="BM162" s="224" t="s">
        <v>981</v>
      </c>
    </row>
    <row r="163" s="2" customFormat="1">
      <c r="A163" s="39"/>
      <c r="B163" s="40"/>
      <c r="C163" s="41"/>
      <c r="D163" s="226" t="s">
        <v>157</v>
      </c>
      <c r="E163" s="41"/>
      <c r="F163" s="227" t="s">
        <v>982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157</v>
      </c>
      <c r="AU163" s="18" t="s">
        <v>84</v>
      </c>
    </row>
    <row r="164" s="2" customFormat="1">
      <c r="A164" s="39"/>
      <c r="B164" s="40"/>
      <c r="C164" s="41"/>
      <c r="D164" s="231" t="s">
        <v>159</v>
      </c>
      <c r="E164" s="41"/>
      <c r="F164" s="232" t="s">
        <v>983</v>
      </c>
      <c r="G164" s="41"/>
      <c r="H164" s="41"/>
      <c r="I164" s="228"/>
      <c r="J164" s="41"/>
      <c r="K164" s="41"/>
      <c r="L164" s="45"/>
      <c r="M164" s="258"/>
      <c r="N164" s="259"/>
      <c r="O164" s="260"/>
      <c r="P164" s="260"/>
      <c r="Q164" s="260"/>
      <c r="R164" s="260"/>
      <c r="S164" s="260"/>
      <c r="T164" s="261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159</v>
      </c>
      <c r="AU164" s="18" t="s">
        <v>84</v>
      </c>
    </row>
    <row r="165" s="2" customFormat="1" ht="6.96" customHeight="1">
      <c r="A165" s="39"/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45"/>
      <c r="M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</sheetData>
  <sheetProtection sheet="1" autoFilter="0" formatColumns="0" formatRows="0" objects="1" scenarios="1" spinCount="100000" saltValue="tTiLoEM7Y4NhjVgRnW2YdYq3pjQRo2wy/mExOjZ8lm7fvSmbqn/j1ZGyuLm9CzjbeqKNp6sgUwPmNEm8pDrQPQ==" hashValue="Z6vex4KDXdEZjEAP4yN0EOoj2qf29/Bu9NoL6zNRfstHuIXeRnOc2Gd9JYJy1dalxbHRCctMBo7dG0q014Oypg==" algorithmName="SHA-512" password="CC35"/>
  <autoFilter ref="C86:K164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4_02/115101202"/>
    <hyperlink ref="F96" r:id="rId2" display="https://podminky.urs.cz/item/CS_URS_2024_02/127253105"/>
    <hyperlink ref="F101" r:id="rId3" display="https://podminky.urs.cz/item/CS_URS_2024_02/151101101"/>
    <hyperlink ref="F105" r:id="rId4" display="https://podminky.urs.cz/item/CS_URS_2024_02/151101111"/>
    <hyperlink ref="F111" r:id="rId5" display="https://podminky.urs.cz/item/CS_URS_2024_02/167151101"/>
    <hyperlink ref="F115" r:id="rId6" display="https://podminky.urs.cz/item/CS_URS_2024_02/171201221"/>
    <hyperlink ref="F120" r:id="rId7" display="https://podminky.urs.cz/item/CS_URS_2024_02/174151101"/>
    <hyperlink ref="F134" r:id="rId8" display="https://podminky.urs.cz/item/CS_URS_2024_02/321321116"/>
    <hyperlink ref="F138" r:id="rId9" display="https://podminky.urs.cz/item/CS_URS_2024_02/321351010"/>
    <hyperlink ref="F142" r:id="rId10" display="https://podminky.urs.cz/item/CS_URS_2024_02/321352010"/>
    <hyperlink ref="F145" r:id="rId11" display="https://podminky.urs.cz/item/CS_URS_2024_02/321366111"/>
    <hyperlink ref="F151" r:id="rId12" display="https://podminky.urs.cz/item/CS_URS_2024_02/451315134"/>
    <hyperlink ref="F156" r:id="rId13" display="https://podminky.urs.cz/item/CS_URS_2024_02/998003112"/>
    <hyperlink ref="F164" r:id="rId14" display="https://podminky.urs.cz/item/CS_URS_2024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121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984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19</v>
      </c>
      <c r="E11" s="39"/>
      <c r="F11" s="134" t="s">
        <v>20</v>
      </c>
      <c r="G11" s="39"/>
      <c r="H11" s="39"/>
      <c r="I11" s="143" t="s">
        <v>21</v>
      </c>
      <c r="J11" s="134" t="s">
        <v>20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23</v>
      </c>
      <c r="E12" s="39"/>
      <c r="F12" s="134" t="s">
        <v>24</v>
      </c>
      <c r="G12" s="39"/>
      <c r="H12" s="39"/>
      <c r="I12" s="143" t="s">
        <v>25</v>
      </c>
      <c r="J12" s="147" t="str">
        <f>'Rekapitulace stavby'!AN8</f>
        <v>15. 8. 2024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29</v>
      </c>
      <c r="E14" s="39"/>
      <c r="F14" s="39"/>
      <c r="G14" s="39"/>
      <c r="H14" s="39"/>
      <c r="I14" s="143" t="s">
        <v>30</v>
      </c>
      <c r="J14" s="134" t="s">
        <v>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31</v>
      </c>
      <c r="F15" s="39"/>
      <c r="G15" s="39"/>
      <c r="H15" s="39"/>
      <c r="I15" s="143" t="s">
        <v>32</v>
      </c>
      <c r="J15" s="134" t="s">
        <v>20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33</v>
      </c>
      <c r="E17" s="39"/>
      <c r="F17" s="39"/>
      <c r="G17" s="39"/>
      <c r="H17" s="39"/>
      <c r="I17" s="143" t="s">
        <v>30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32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35</v>
      </c>
      <c r="E20" s="39"/>
      <c r="F20" s="39"/>
      <c r="G20" s="39"/>
      <c r="H20" s="39"/>
      <c r="I20" s="143" t="s">
        <v>30</v>
      </c>
      <c r="J20" s="134" t="s">
        <v>20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36</v>
      </c>
      <c r="F21" s="39"/>
      <c r="G21" s="39"/>
      <c r="H21" s="39"/>
      <c r="I21" s="143" t="s">
        <v>32</v>
      </c>
      <c r="J21" s="134" t="s">
        <v>20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38</v>
      </c>
      <c r="E23" s="39"/>
      <c r="F23" s="39"/>
      <c r="G23" s="39"/>
      <c r="H23" s="39"/>
      <c r="I23" s="143" t="s">
        <v>30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32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40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20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46</v>
      </c>
      <c r="E33" s="143" t="s">
        <v>47</v>
      </c>
      <c r="F33" s="157">
        <f>ROUND((SUM(BE83:BE178)),  2)</f>
        <v>0</v>
      </c>
      <c r="G33" s="39"/>
      <c r="H33" s="39"/>
      <c r="I33" s="158">
        <v>0.20999999999999999</v>
      </c>
      <c r="J33" s="157">
        <f>ROUND(((SUM(BE83:BE178))*I33),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48</v>
      </c>
      <c r="F34" s="157">
        <f>ROUND((SUM(BF83:BF178)),  2)</f>
        <v>0</v>
      </c>
      <c r="G34" s="39"/>
      <c r="H34" s="39"/>
      <c r="I34" s="158">
        <v>0.12</v>
      </c>
      <c r="J34" s="157">
        <f>ROUND(((SUM(BF83:BF178))*I34),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49</v>
      </c>
      <c r="F35" s="157">
        <f>ROUND((SUM(BG83:BG178)),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50</v>
      </c>
      <c r="F36" s="157">
        <f>ROUND((SUM(BH83:BH178)),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51</v>
      </c>
      <c r="F37" s="157">
        <f>ROUND((SUM(BI83:BI178)),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125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Úprava bezmotorové komunikace A2 a A26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121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 xml:space="preserve">SO 810 - Náhradní výsadba 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23</v>
      </c>
      <c r="D52" s="41"/>
      <c r="E52" s="41"/>
      <c r="F52" s="28" t="str">
        <f>F12</f>
        <v>k. ú. Libeň [730891]</v>
      </c>
      <c r="G52" s="41"/>
      <c r="H52" s="41"/>
      <c r="I52" s="33" t="s">
        <v>25</v>
      </c>
      <c r="J52" s="73" t="str">
        <f>IF(J12="","",J12)</f>
        <v>15. 8. 2024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29</v>
      </c>
      <c r="D54" s="41"/>
      <c r="E54" s="41"/>
      <c r="F54" s="28" t="str">
        <f>E15</f>
        <v>Městská část Praha 8</v>
      </c>
      <c r="G54" s="41"/>
      <c r="H54" s="41"/>
      <c r="I54" s="33" t="s">
        <v>35</v>
      </c>
      <c r="J54" s="37" t="str">
        <f>E21</f>
        <v>Atelier PROMIKA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33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126</v>
      </c>
      <c r="D57" s="172"/>
      <c r="E57" s="172"/>
      <c r="F57" s="172"/>
      <c r="G57" s="172"/>
      <c r="H57" s="172"/>
      <c r="I57" s="172"/>
      <c r="J57" s="173" t="s">
        <v>127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74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128</v>
      </c>
    </row>
    <row r="60" s="9" customFormat="1" ht="24.96" customHeight="1">
      <c r="A60" s="9"/>
      <c r="B60" s="175"/>
      <c r="C60" s="176"/>
      <c r="D60" s="177" t="s">
        <v>129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196</v>
      </c>
      <c r="E61" s="183"/>
      <c r="F61" s="183"/>
      <c r="G61" s="183"/>
      <c r="H61" s="183"/>
      <c r="I61" s="183"/>
      <c r="J61" s="184">
        <f>J85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509</v>
      </c>
      <c r="E62" s="183"/>
      <c r="F62" s="183"/>
      <c r="G62" s="183"/>
      <c r="H62" s="183"/>
      <c r="I62" s="183"/>
      <c r="J62" s="184">
        <f>J171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197</v>
      </c>
      <c r="E63" s="183"/>
      <c r="F63" s="183"/>
      <c r="G63" s="183"/>
      <c r="H63" s="183"/>
      <c r="I63" s="183"/>
      <c r="J63" s="184">
        <f>J175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132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Úprava bezmotorové komunikace A2 a A26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121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 xml:space="preserve">SO 810 - Náhradní výsadba 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23</v>
      </c>
      <c r="D77" s="41"/>
      <c r="E77" s="41"/>
      <c r="F77" s="28" t="str">
        <f>F12</f>
        <v>k. ú. Libeň [730891]</v>
      </c>
      <c r="G77" s="41"/>
      <c r="H77" s="41"/>
      <c r="I77" s="33" t="s">
        <v>25</v>
      </c>
      <c r="J77" s="73" t="str">
        <f>IF(J12="","",J12)</f>
        <v>15. 8. 2024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29</v>
      </c>
      <c r="D79" s="41"/>
      <c r="E79" s="41"/>
      <c r="F79" s="28" t="str">
        <f>E15</f>
        <v>Městská část Praha 8</v>
      </c>
      <c r="G79" s="41"/>
      <c r="H79" s="41"/>
      <c r="I79" s="33" t="s">
        <v>35</v>
      </c>
      <c r="J79" s="37" t="str">
        <f>E21</f>
        <v>Atelier PROMIKA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33</v>
      </c>
      <c r="D80" s="41"/>
      <c r="E80" s="41"/>
      <c r="F80" s="28" t="str">
        <f>IF(E18="","",E18)</f>
        <v>Vyplň údaj</v>
      </c>
      <c r="G80" s="41"/>
      <c r="H80" s="41"/>
      <c r="I80" s="33" t="s">
        <v>38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133</v>
      </c>
      <c r="D82" s="189" t="s">
        <v>61</v>
      </c>
      <c r="E82" s="189" t="s">
        <v>57</v>
      </c>
      <c r="F82" s="189" t="s">
        <v>58</v>
      </c>
      <c r="G82" s="189" t="s">
        <v>134</v>
      </c>
      <c r="H82" s="189" t="s">
        <v>135</v>
      </c>
      <c r="I82" s="189" t="s">
        <v>136</v>
      </c>
      <c r="J82" s="189" t="s">
        <v>127</v>
      </c>
      <c r="K82" s="190" t="s">
        <v>137</v>
      </c>
      <c r="L82" s="191"/>
      <c r="M82" s="93" t="s">
        <v>20</v>
      </c>
      <c r="N82" s="94" t="s">
        <v>46</v>
      </c>
      <c r="O82" s="94" t="s">
        <v>138</v>
      </c>
      <c r="P82" s="94" t="s">
        <v>139</v>
      </c>
      <c r="Q82" s="94" t="s">
        <v>140</v>
      </c>
      <c r="R82" s="94" t="s">
        <v>141</v>
      </c>
      <c r="S82" s="94" t="s">
        <v>142</v>
      </c>
      <c r="T82" s="95" t="s">
        <v>143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144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</f>
        <v>0</v>
      </c>
      <c r="Q83" s="97"/>
      <c r="R83" s="194">
        <f>R84</f>
        <v>1036.8410269999999</v>
      </c>
      <c r="S83" s="97"/>
      <c r="T83" s="195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75</v>
      </c>
      <c r="AU83" s="18" t="s">
        <v>128</v>
      </c>
      <c r="BK83" s="196">
        <f>BK84</f>
        <v>0</v>
      </c>
    </row>
    <row r="84" s="12" customFormat="1" ht="25.92" customHeight="1">
      <c r="A84" s="12"/>
      <c r="B84" s="197"/>
      <c r="C84" s="198"/>
      <c r="D84" s="199" t="s">
        <v>75</v>
      </c>
      <c r="E84" s="200" t="s">
        <v>145</v>
      </c>
      <c r="F84" s="200" t="s">
        <v>146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P85+P171+P175</f>
        <v>0</v>
      </c>
      <c r="Q84" s="205"/>
      <c r="R84" s="206">
        <f>R85+R171+R175</f>
        <v>1036.8410269999999</v>
      </c>
      <c r="S84" s="205"/>
      <c r="T84" s="207">
        <f>T85+T171+T175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22</v>
      </c>
      <c r="AT84" s="209" t="s">
        <v>75</v>
      </c>
      <c r="AU84" s="209" t="s">
        <v>76</v>
      </c>
      <c r="AY84" s="208" t="s">
        <v>147</v>
      </c>
      <c r="BK84" s="210">
        <f>BK85+BK171+BK175</f>
        <v>0</v>
      </c>
    </row>
    <row r="85" s="12" customFormat="1" ht="22.8" customHeight="1">
      <c r="A85" s="12"/>
      <c r="B85" s="197"/>
      <c r="C85" s="198"/>
      <c r="D85" s="199" t="s">
        <v>75</v>
      </c>
      <c r="E85" s="211" t="s">
        <v>22</v>
      </c>
      <c r="F85" s="211" t="s">
        <v>198</v>
      </c>
      <c r="G85" s="198"/>
      <c r="H85" s="198"/>
      <c r="I85" s="201"/>
      <c r="J85" s="212">
        <f>BK85</f>
        <v>0</v>
      </c>
      <c r="K85" s="198"/>
      <c r="L85" s="203"/>
      <c r="M85" s="204"/>
      <c r="N85" s="205"/>
      <c r="O85" s="205"/>
      <c r="P85" s="206">
        <f>SUM(P86:P170)</f>
        <v>0</v>
      </c>
      <c r="Q85" s="205"/>
      <c r="R85" s="206">
        <f>SUM(R86:R170)</f>
        <v>1004.1933769999998</v>
      </c>
      <c r="S85" s="205"/>
      <c r="T85" s="207">
        <f>SUM(T86:T170)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155</v>
      </c>
      <c r="AT85" s="209" t="s">
        <v>75</v>
      </c>
      <c r="AU85" s="209" t="s">
        <v>22</v>
      </c>
      <c r="AY85" s="208" t="s">
        <v>147</v>
      </c>
      <c r="BK85" s="210">
        <f>SUM(BK86:BK170)</f>
        <v>0</v>
      </c>
    </row>
    <row r="86" s="2" customFormat="1" ht="16.5" customHeight="1">
      <c r="A86" s="39"/>
      <c r="B86" s="40"/>
      <c r="C86" s="213" t="s">
        <v>22</v>
      </c>
      <c r="D86" s="213" t="s">
        <v>150</v>
      </c>
      <c r="E86" s="214" t="s">
        <v>199</v>
      </c>
      <c r="F86" s="215" t="s">
        <v>200</v>
      </c>
      <c r="G86" s="216" t="s">
        <v>201</v>
      </c>
      <c r="H86" s="217">
        <v>1170</v>
      </c>
      <c r="I86" s="218"/>
      <c r="J86" s="219">
        <f>ROUND(I86*H86,2)</f>
        <v>0</v>
      </c>
      <c r="K86" s="215" t="s">
        <v>154</v>
      </c>
      <c r="L86" s="45"/>
      <c r="M86" s="220" t="s">
        <v>20</v>
      </c>
      <c r="N86" s="221" t="s">
        <v>47</v>
      </c>
      <c r="O86" s="85"/>
      <c r="P86" s="222">
        <f>O86*H86</f>
        <v>0</v>
      </c>
      <c r="Q86" s="222">
        <v>0</v>
      </c>
      <c r="R86" s="222">
        <f>Q86*H86</f>
        <v>0</v>
      </c>
      <c r="S86" s="222">
        <v>0</v>
      </c>
      <c r="T86" s="22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4" t="s">
        <v>405</v>
      </c>
      <c r="AT86" s="224" t="s">
        <v>150</v>
      </c>
      <c r="AU86" s="224" t="s">
        <v>84</v>
      </c>
      <c r="AY86" s="18" t="s">
        <v>147</v>
      </c>
      <c r="BE86" s="225">
        <f>IF(N86="základní",J86,0)</f>
        <v>0</v>
      </c>
      <c r="BF86" s="225">
        <f>IF(N86="snížená",J86,0)</f>
        <v>0</v>
      </c>
      <c r="BG86" s="225">
        <f>IF(N86="zákl. přenesená",J86,0)</f>
        <v>0</v>
      </c>
      <c r="BH86" s="225">
        <f>IF(N86="sníž. přenesená",J86,0)</f>
        <v>0</v>
      </c>
      <c r="BI86" s="225">
        <f>IF(N86="nulová",J86,0)</f>
        <v>0</v>
      </c>
      <c r="BJ86" s="18" t="s">
        <v>22</v>
      </c>
      <c r="BK86" s="225">
        <f>ROUND(I86*H86,2)</f>
        <v>0</v>
      </c>
      <c r="BL86" s="18" t="s">
        <v>405</v>
      </c>
      <c r="BM86" s="224" t="s">
        <v>985</v>
      </c>
    </row>
    <row r="87" s="2" customFormat="1">
      <c r="A87" s="39"/>
      <c r="B87" s="40"/>
      <c r="C87" s="41"/>
      <c r="D87" s="226" t="s">
        <v>157</v>
      </c>
      <c r="E87" s="41"/>
      <c r="F87" s="227" t="s">
        <v>203</v>
      </c>
      <c r="G87" s="41"/>
      <c r="H87" s="41"/>
      <c r="I87" s="228"/>
      <c r="J87" s="41"/>
      <c r="K87" s="41"/>
      <c r="L87" s="45"/>
      <c r="M87" s="229"/>
      <c r="N87" s="23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157</v>
      </c>
      <c r="AU87" s="18" t="s">
        <v>84</v>
      </c>
    </row>
    <row r="88" s="2" customFormat="1">
      <c r="A88" s="39"/>
      <c r="B88" s="40"/>
      <c r="C88" s="41"/>
      <c r="D88" s="231" t="s">
        <v>159</v>
      </c>
      <c r="E88" s="41"/>
      <c r="F88" s="232" t="s">
        <v>204</v>
      </c>
      <c r="G88" s="41"/>
      <c r="H88" s="41"/>
      <c r="I88" s="228"/>
      <c r="J88" s="41"/>
      <c r="K88" s="41"/>
      <c r="L88" s="45"/>
      <c r="M88" s="229"/>
      <c r="N88" s="23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159</v>
      </c>
      <c r="AU88" s="18" t="s">
        <v>84</v>
      </c>
    </row>
    <row r="89" s="2" customFormat="1" ht="24.15" customHeight="1">
      <c r="A89" s="39"/>
      <c r="B89" s="40"/>
      <c r="C89" s="213" t="s">
        <v>84</v>
      </c>
      <c r="D89" s="213" t="s">
        <v>150</v>
      </c>
      <c r="E89" s="214" t="s">
        <v>275</v>
      </c>
      <c r="F89" s="215" t="s">
        <v>276</v>
      </c>
      <c r="G89" s="216" t="s">
        <v>153</v>
      </c>
      <c r="H89" s="217">
        <v>117</v>
      </c>
      <c r="I89" s="218"/>
      <c r="J89" s="219">
        <f>ROUND(I89*H89,2)</f>
        <v>0</v>
      </c>
      <c r="K89" s="215" t="s">
        <v>20</v>
      </c>
      <c r="L89" s="45"/>
      <c r="M89" s="220" t="s">
        <v>20</v>
      </c>
      <c r="N89" s="221" t="s">
        <v>47</v>
      </c>
      <c r="O89" s="85"/>
      <c r="P89" s="222">
        <f>O89*H89</f>
        <v>0</v>
      </c>
      <c r="Q89" s="222">
        <v>0</v>
      </c>
      <c r="R89" s="222">
        <f>Q89*H89</f>
        <v>0</v>
      </c>
      <c r="S89" s="222">
        <v>0</v>
      </c>
      <c r="T89" s="22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4" t="s">
        <v>155</v>
      </c>
      <c r="AT89" s="224" t="s">
        <v>150</v>
      </c>
      <c r="AU89" s="224" t="s">
        <v>84</v>
      </c>
      <c r="AY89" s="18" t="s">
        <v>147</v>
      </c>
      <c r="BE89" s="225">
        <f>IF(N89="základní",J89,0)</f>
        <v>0</v>
      </c>
      <c r="BF89" s="225">
        <f>IF(N89="snížená",J89,0)</f>
        <v>0</v>
      </c>
      <c r="BG89" s="225">
        <f>IF(N89="zákl. přenesená",J89,0)</f>
        <v>0</v>
      </c>
      <c r="BH89" s="225">
        <f>IF(N89="sníž. přenesená",J89,0)</f>
        <v>0</v>
      </c>
      <c r="BI89" s="225">
        <f>IF(N89="nulová",J89,0)</f>
        <v>0</v>
      </c>
      <c r="BJ89" s="18" t="s">
        <v>22</v>
      </c>
      <c r="BK89" s="225">
        <f>ROUND(I89*H89,2)</f>
        <v>0</v>
      </c>
      <c r="BL89" s="18" t="s">
        <v>155</v>
      </c>
      <c r="BM89" s="224" t="s">
        <v>986</v>
      </c>
    </row>
    <row r="90" s="2" customFormat="1">
      <c r="A90" s="39"/>
      <c r="B90" s="40"/>
      <c r="C90" s="41"/>
      <c r="D90" s="226" t="s">
        <v>157</v>
      </c>
      <c r="E90" s="41"/>
      <c r="F90" s="227" t="s">
        <v>278</v>
      </c>
      <c r="G90" s="41"/>
      <c r="H90" s="41"/>
      <c r="I90" s="228"/>
      <c r="J90" s="41"/>
      <c r="K90" s="41"/>
      <c r="L90" s="45"/>
      <c r="M90" s="229"/>
      <c r="N90" s="23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157</v>
      </c>
      <c r="AU90" s="18" t="s">
        <v>84</v>
      </c>
    </row>
    <row r="91" s="14" customFormat="1">
      <c r="A91" s="14"/>
      <c r="B91" s="243"/>
      <c r="C91" s="244"/>
      <c r="D91" s="226" t="s">
        <v>161</v>
      </c>
      <c r="E91" s="245" t="s">
        <v>20</v>
      </c>
      <c r="F91" s="246" t="s">
        <v>987</v>
      </c>
      <c r="G91" s="244"/>
      <c r="H91" s="247">
        <v>117</v>
      </c>
      <c r="I91" s="248"/>
      <c r="J91" s="244"/>
      <c r="K91" s="244"/>
      <c r="L91" s="249"/>
      <c r="M91" s="250"/>
      <c r="N91" s="251"/>
      <c r="O91" s="251"/>
      <c r="P91" s="251"/>
      <c r="Q91" s="251"/>
      <c r="R91" s="251"/>
      <c r="S91" s="251"/>
      <c r="T91" s="252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53" t="s">
        <v>161</v>
      </c>
      <c r="AU91" s="253" t="s">
        <v>84</v>
      </c>
      <c r="AV91" s="14" t="s">
        <v>84</v>
      </c>
      <c r="AW91" s="14" t="s">
        <v>37</v>
      </c>
      <c r="AX91" s="14" t="s">
        <v>76</v>
      </c>
      <c r="AY91" s="253" t="s">
        <v>147</v>
      </c>
    </row>
    <row r="92" s="2" customFormat="1" ht="16.5" customHeight="1">
      <c r="A92" s="39"/>
      <c r="B92" s="40"/>
      <c r="C92" s="213" t="s">
        <v>173</v>
      </c>
      <c r="D92" s="213" t="s">
        <v>150</v>
      </c>
      <c r="E92" s="214" t="s">
        <v>282</v>
      </c>
      <c r="F92" s="215" t="s">
        <v>283</v>
      </c>
      <c r="G92" s="216" t="s">
        <v>176</v>
      </c>
      <c r="H92" s="217">
        <v>210.59999999999999</v>
      </c>
      <c r="I92" s="218"/>
      <c r="J92" s="219">
        <f>ROUND(I92*H92,2)</f>
        <v>0</v>
      </c>
      <c r="K92" s="215" t="s">
        <v>154</v>
      </c>
      <c r="L92" s="45"/>
      <c r="M92" s="220" t="s">
        <v>20</v>
      </c>
      <c r="N92" s="221" t="s">
        <v>47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405</v>
      </c>
      <c r="AT92" s="224" t="s">
        <v>150</v>
      </c>
      <c r="AU92" s="224" t="s">
        <v>84</v>
      </c>
      <c r="AY92" s="18" t="s">
        <v>147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22</v>
      </c>
      <c r="BK92" s="225">
        <f>ROUND(I92*H92,2)</f>
        <v>0</v>
      </c>
      <c r="BL92" s="18" t="s">
        <v>405</v>
      </c>
      <c r="BM92" s="224" t="s">
        <v>988</v>
      </c>
    </row>
    <row r="93" s="2" customFormat="1">
      <c r="A93" s="39"/>
      <c r="B93" s="40"/>
      <c r="C93" s="41"/>
      <c r="D93" s="226" t="s">
        <v>157</v>
      </c>
      <c r="E93" s="41"/>
      <c r="F93" s="227" t="s">
        <v>285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157</v>
      </c>
      <c r="AU93" s="18" t="s">
        <v>84</v>
      </c>
    </row>
    <row r="94" s="2" customFormat="1">
      <c r="A94" s="39"/>
      <c r="B94" s="40"/>
      <c r="C94" s="41"/>
      <c r="D94" s="231" t="s">
        <v>159</v>
      </c>
      <c r="E94" s="41"/>
      <c r="F94" s="232" t="s">
        <v>286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159</v>
      </c>
      <c r="AU94" s="18" t="s">
        <v>84</v>
      </c>
    </row>
    <row r="95" s="14" customFormat="1">
      <c r="A95" s="14"/>
      <c r="B95" s="243"/>
      <c r="C95" s="244"/>
      <c r="D95" s="226" t="s">
        <v>161</v>
      </c>
      <c r="E95" s="245" t="s">
        <v>20</v>
      </c>
      <c r="F95" s="246" t="s">
        <v>989</v>
      </c>
      <c r="G95" s="244"/>
      <c r="H95" s="247">
        <v>210.59999999999999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161</v>
      </c>
      <c r="AU95" s="253" t="s">
        <v>84</v>
      </c>
      <c r="AV95" s="14" t="s">
        <v>84</v>
      </c>
      <c r="AW95" s="14" t="s">
        <v>37</v>
      </c>
      <c r="AX95" s="14" t="s">
        <v>22</v>
      </c>
      <c r="AY95" s="253" t="s">
        <v>147</v>
      </c>
    </row>
    <row r="96" s="2" customFormat="1" ht="21.75" customHeight="1">
      <c r="A96" s="39"/>
      <c r="B96" s="40"/>
      <c r="C96" s="213" t="s">
        <v>155</v>
      </c>
      <c r="D96" s="213" t="s">
        <v>150</v>
      </c>
      <c r="E96" s="214" t="s">
        <v>990</v>
      </c>
      <c r="F96" s="215" t="s">
        <v>991</v>
      </c>
      <c r="G96" s="216" t="s">
        <v>201</v>
      </c>
      <c r="H96" s="217">
        <v>5562</v>
      </c>
      <c r="I96" s="218"/>
      <c r="J96" s="219">
        <f>ROUND(I96*H96,2)</f>
        <v>0</v>
      </c>
      <c r="K96" s="215" t="s">
        <v>154</v>
      </c>
      <c r="L96" s="45"/>
      <c r="M96" s="220" t="s">
        <v>20</v>
      </c>
      <c r="N96" s="221" t="s">
        <v>47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405</v>
      </c>
      <c r="AT96" s="224" t="s">
        <v>150</v>
      </c>
      <c r="AU96" s="224" t="s">
        <v>84</v>
      </c>
      <c r="AY96" s="18" t="s">
        <v>147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22</v>
      </c>
      <c r="BK96" s="225">
        <f>ROUND(I96*H96,2)</f>
        <v>0</v>
      </c>
      <c r="BL96" s="18" t="s">
        <v>405</v>
      </c>
      <c r="BM96" s="224" t="s">
        <v>992</v>
      </c>
    </row>
    <row r="97" s="2" customFormat="1">
      <c r="A97" s="39"/>
      <c r="B97" s="40"/>
      <c r="C97" s="41"/>
      <c r="D97" s="226" t="s">
        <v>157</v>
      </c>
      <c r="E97" s="41"/>
      <c r="F97" s="227" t="s">
        <v>993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157</v>
      </c>
      <c r="AU97" s="18" t="s">
        <v>84</v>
      </c>
    </row>
    <row r="98" s="2" customFormat="1">
      <c r="A98" s="39"/>
      <c r="B98" s="40"/>
      <c r="C98" s="41"/>
      <c r="D98" s="231" t="s">
        <v>159</v>
      </c>
      <c r="E98" s="41"/>
      <c r="F98" s="232" t="s">
        <v>994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159</v>
      </c>
      <c r="AU98" s="18" t="s">
        <v>84</v>
      </c>
    </row>
    <row r="99" s="2" customFormat="1">
      <c r="A99" s="39"/>
      <c r="B99" s="40"/>
      <c r="C99" s="41"/>
      <c r="D99" s="226" t="s">
        <v>179</v>
      </c>
      <c r="E99" s="41"/>
      <c r="F99" s="254" t="s">
        <v>995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 ht="16.5" customHeight="1">
      <c r="A100" s="39"/>
      <c r="B100" s="40"/>
      <c r="C100" s="263" t="s">
        <v>187</v>
      </c>
      <c r="D100" s="263" t="s">
        <v>559</v>
      </c>
      <c r="E100" s="264" t="s">
        <v>996</v>
      </c>
      <c r="F100" s="265" t="s">
        <v>997</v>
      </c>
      <c r="G100" s="266" t="s">
        <v>176</v>
      </c>
      <c r="H100" s="267">
        <v>1001.16</v>
      </c>
      <c r="I100" s="268"/>
      <c r="J100" s="269">
        <f>ROUND(I100*H100,2)</f>
        <v>0</v>
      </c>
      <c r="K100" s="265" t="s">
        <v>154</v>
      </c>
      <c r="L100" s="270"/>
      <c r="M100" s="271" t="s">
        <v>20</v>
      </c>
      <c r="N100" s="272" t="s">
        <v>47</v>
      </c>
      <c r="O100" s="85"/>
      <c r="P100" s="222">
        <f>O100*H100</f>
        <v>0</v>
      </c>
      <c r="Q100" s="222">
        <v>1</v>
      </c>
      <c r="R100" s="222">
        <f>Q100*H100</f>
        <v>1001.16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405</v>
      </c>
      <c r="AT100" s="224" t="s">
        <v>559</v>
      </c>
      <c r="AU100" s="224" t="s">
        <v>84</v>
      </c>
      <c r="AY100" s="18" t="s">
        <v>147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22</v>
      </c>
      <c r="BK100" s="225">
        <f>ROUND(I100*H100,2)</f>
        <v>0</v>
      </c>
      <c r="BL100" s="18" t="s">
        <v>405</v>
      </c>
      <c r="BM100" s="224" t="s">
        <v>998</v>
      </c>
    </row>
    <row r="101" s="2" customFormat="1">
      <c r="A101" s="39"/>
      <c r="B101" s="40"/>
      <c r="C101" s="41"/>
      <c r="D101" s="226" t="s">
        <v>157</v>
      </c>
      <c r="E101" s="41"/>
      <c r="F101" s="227" t="s">
        <v>997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157</v>
      </c>
      <c r="AU101" s="18" t="s">
        <v>84</v>
      </c>
    </row>
    <row r="102" s="14" customFormat="1">
      <c r="A102" s="14"/>
      <c r="B102" s="243"/>
      <c r="C102" s="244"/>
      <c r="D102" s="226" t="s">
        <v>161</v>
      </c>
      <c r="E102" s="245" t="s">
        <v>20</v>
      </c>
      <c r="F102" s="246" t="s">
        <v>999</v>
      </c>
      <c r="G102" s="244"/>
      <c r="H102" s="247">
        <v>1001.16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161</v>
      </c>
      <c r="AU102" s="253" t="s">
        <v>84</v>
      </c>
      <c r="AV102" s="14" t="s">
        <v>84</v>
      </c>
      <c r="AW102" s="14" t="s">
        <v>37</v>
      </c>
      <c r="AX102" s="14" t="s">
        <v>76</v>
      </c>
      <c r="AY102" s="253" t="s">
        <v>147</v>
      </c>
    </row>
    <row r="103" s="2" customFormat="1" ht="16.5" customHeight="1">
      <c r="A103" s="39"/>
      <c r="B103" s="40"/>
      <c r="C103" s="213" t="s">
        <v>234</v>
      </c>
      <c r="D103" s="213" t="s">
        <v>150</v>
      </c>
      <c r="E103" s="214" t="s">
        <v>1000</v>
      </c>
      <c r="F103" s="215" t="s">
        <v>1001</v>
      </c>
      <c r="G103" s="216" t="s">
        <v>201</v>
      </c>
      <c r="H103" s="217">
        <v>4429</v>
      </c>
      <c r="I103" s="218"/>
      <c r="J103" s="219">
        <f>ROUND(I103*H103,2)</f>
        <v>0</v>
      </c>
      <c r="K103" s="215" t="s">
        <v>154</v>
      </c>
      <c r="L103" s="45"/>
      <c r="M103" s="220" t="s">
        <v>20</v>
      </c>
      <c r="N103" s="221" t="s">
        <v>47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155</v>
      </c>
      <c r="AT103" s="224" t="s">
        <v>150</v>
      </c>
      <c r="AU103" s="224" t="s">
        <v>84</v>
      </c>
      <c r="AY103" s="18" t="s">
        <v>147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22</v>
      </c>
      <c r="BK103" s="225">
        <f>ROUND(I103*H103,2)</f>
        <v>0</v>
      </c>
      <c r="BL103" s="18" t="s">
        <v>155</v>
      </c>
      <c r="BM103" s="224" t="s">
        <v>1002</v>
      </c>
    </row>
    <row r="104" s="2" customFormat="1">
      <c r="A104" s="39"/>
      <c r="B104" s="40"/>
      <c r="C104" s="41"/>
      <c r="D104" s="226" t="s">
        <v>157</v>
      </c>
      <c r="E104" s="41"/>
      <c r="F104" s="227" t="s">
        <v>1003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157</v>
      </c>
      <c r="AU104" s="18" t="s">
        <v>84</v>
      </c>
    </row>
    <row r="105" s="2" customFormat="1">
      <c r="A105" s="39"/>
      <c r="B105" s="40"/>
      <c r="C105" s="41"/>
      <c r="D105" s="231" t="s">
        <v>159</v>
      </c>
      <c r="E105" s="41"/>
      <c r="F105" s="232" t="s">
        <v>1004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159</v>
      </c>
      <c r="AU105" s="18" t="s">
        <v>84</v>
      </c>
    </row>
    <row r="106" s="2" customFormat="1">
      <c r="A106" s="39"/>
      <c r="B106" s="40"/>
      <c r="C106" s="41"/>
      <c r="D106" s="226" t="s">
        <v>179</v>
      </c>
      <c r="E106" s="41"/>
      <c r="F106" s="254" t="s">
        <v>1005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84</v>
      </c>
    </row>
    <row r="107" s="2" customFormat="1" ht="16.5" customHeight="1">
      <c r="A107" s="39"/>
      <c r="B107" s="40"/>
      <c r="C107" s="263" t="s">
        <v>241</v>
      </c>
      <c r="D107" s="263" t="s">
        <v>559</v>
      </c>
      <c r="E107" s="264" t="s">
        <v>1006</v>
      </c>
      <c r="F107" s="265" t="s">
        <v>1007</v>
      </c>
      <c r="G107" s="266" t="s">
        <v>1008</v>
      </c>
      <c r="H107" s="267">
        <v>8.8580000000000005</v>
      </c>
      <c r="I107" s="268"/>
      <c r="J107" s="269">
        <f>ROUND(I107*H107,2)</f>
        <v>0</v>
      </c>
      <c r="K107" s="265" t="s">
        <v>154</v>
      </c>
      <c r="L107" s="270"/>
      <c r="M107" s="271" t="s">
        <v>20</v>
      </c>
      <c r="N107" s="272" t="s">
        <v>47</v>
      </c>
      <c r="O107" s="85"/>
      <c r="P107" s="222">
        <f>O107*H107</f>
        <v>0</v>
      </c>
      <c r="Q107" s="222">
        <v>0.001</v>
      </c>
      <c r="R107" s="222">
        <f>Q107*H107</f>
        <v>0.0088580000000000013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248</v>
      </c>
      <c r="AT107" s="224" t="s">
        <v>559</v>
      </c>
      <c r="AU107" s="224" t="s">
        <v>84</v>
      </c>
      <c r="AY107" s="18" t="s">
        <v>147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22</v>
      </c>
      <c r="BK107" s="225">
        <f>ROUND(I107*H107,2)</f>
        <v>0</v>
      </c>
      <c r="BL107" s="18" t="s">
        <v>155</v>
      </c>
      <c r="BM107" s="224" t="s">
        <v>1009</v>
      </c>
    </row>
    <row r="108" s="2" customFormat="1">
      <c r="A108" s="39"/>
      <c r="B108" s="40"/>
      <c r="C108" s="41"/>
      <c r="D108" s="226" t="s">
        <v>157</v>
      </c>
      <c r="E108" s="41"/>
      <c r="F108" s="227" t="s">
        <v>1007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>
      <c r="A109" s="39"/>
      <c r="B109" s="40"/>
      <c r="C109" s="41"/>
      <c r="D109" s="226" t="s">
        <v>179</v>
      </c>
      <c r="E109" s="41"/>
      <c r="F109" s="254" t="s">
        <v>1010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14" customFormat="1">
      <c r="A110" s="14"/>
      <c r="B110" s="243"/>
      <c r="C110" s="244"/>
      <c r="D110" s="226" t="s">
        <v>161</v>
      </c>
      <c r="E110" s="245" t="s">
        <v>1011</v>
      </c>
      <c r="F110" s="246" t="s">
        <v>1012</v>
      </c>
      <c r="G110" s="244"/>
      <c r="H110" s="247">
        <v>8.8580000000000005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161</v>
      </c>
      <c r="AU110" s="253" t="s">
        <v>84</v>
      </c>
      <c r="AV110" s="14" t="s">
        <v>84</v>
      </c>
      <c r="AW110" s="14" t="s">
        <v>37</v>
      </c>
      <c r="AX110" s="14" t="s">
        <v>22</v>
      </c>
      <c r="AY110" s="253" t="s">
        <v>147</v>
      </c>
    </row>
    <row r="111" s="2" customFormat="1" ht="16.5" customHeight="1">
      <c r="A111" s="39"/>
      <c r="B111" s="40"/>
      <c r="C111" s="213" t="s">
        <v>248</v>
      </c>
      <c r="D111" s="213" t="s">
        <v>150</v>
      </c>
      <c r="E111" s="214" t="s">
        <v>1013</v>
      </c>
      <c r="F111" s="215" t="s">
        <v>1014</v>
      </c>
      <c r="G111" s="216" t="s">
        <v>201</v>
      </c>
      <c r="H111" s="217">
        <v>2408.75</v>
      </c>
      <c r="I111" s="218"/>
      <c r="J111" s="219">
        <f>ROUND(I111*H111,2)</f>
        <v>0</v>
      </c>
      <c r="K111" s="215" t="s">
        <v>154</v>
      </c>
      <c r="L111" s="45"/>
      <c r="M111" s="220" t="s">
        <v>20</v>
      </c>
      <c r="N111" s="221" t="s">
        <v>47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155</v>
      </c>
      <c r="AT111" s="224" t="s">
        <v>150</v>
      </c>
      <c r="AU111" s="224" t="s">
        <v>84</v>
      </c>
      <c r="AY111" s="18" t="s">
        <v>147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22</v>
      </c>
      <c r="BK111" s="225">
        <f>ROUND(I111*H111,2)</f>
        <v>0</v>
      </c>
      <c r="BL111" s="18" t="s">
        <v>155</v>
      </c>
      <c r="BM111" s="224" t="s">
        <v>1015</v>
      </c>
    </row>
    <row r="112" s="2" customFormat="1">
      <c r="A112" s="39"/>
      <c r="B112" s="40"/>
      <c r="C112" s="41"/>
      <c r="D112" s="226" t="s">
        <v>157</v>
      </c>
      <c r="E112" s="41"/>
      <c r="F112" s="227" t="s">
        <v>1016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2" customFormat="1">
      <c r="A113" s="39"/>
      <c r="B113" s="40"/>
      <c r="C113" s="41"/>
      <c r="D113" s="231" t="s">
        <v>159</v>
      </c>
      <c r="E113" s="41"/>
      <c r="F113" s="232" t="s">
        <v>1017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159</v>
      </c>
      <c r="AU113" s="18" t="s">
        <v>84</v>
      </c>
    </row>
    <row r="114" s="2" customFormat="1">
      <c r="A114" s="39"/>
      <c r="B114" s="40"/>
      <c r="C114" s="41"/>
      <c r="D114" s="226" t="s">
        <v>179</v>
      </c>
      <c r="E114" s="41"/>
      <c r="F114" s="254" t="s">
        <v>1018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2" customFormat="1" ht="16.5" customHeight="1">
      <c r="A115" s="39"/>
      <c r="B115" s="40"/>
      <c r="C115" s="263" t="s">
        <v>148</v>
      </c>
      <c r="D115" s="263" t="s">
        <v>559</v>
      </c>
      <c r="E115" s="264" t="s">
        <v>1019</v>
      </c>
      <c r="F115" s="265" t="s">
        <v>1020</v>
      </c>
      <c r="G115" s="266" t="s">
        <v>1008</v>
      </c>
      <c r="H115" s="267">
        <v>60.219000000000001</v>
      </c>
      <c r="I115" s="268"/>
      <c r="J115" s="269">
        <f>ROUND(I115*H115,2)</f>
        <v>0</v>
      </c>
      <c r="K115" s="265" t="s">
        <v>154</v>
      </c>
      <c r="L115" s="270"/>
      <c r="M115" s="271" t="s">
        <v>20</v>
      </c>
      <c r="N115" s="272" t="s">
        <v>47</v>
      </c>
      <c r="O115" s="85"/>
      <c r="P115" s="222">
        <f>O115*H115</f>
        <v>0</v>
      </c>
      <c r="Q115" s="222">
        <v>0.001</v>
      </c>
      <c r="R115" s="222">
        <f>Q115*H115</f>
        <v>0.060219000000000002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248</v>
      </c>
      <c r="AT115" s="224" t="s">
        <v>559</v>
      </c>
      <c r="AU115" s="224" t="s">
        <v>84</v>
      </c>
      <c r="AY115" s="18" t="s">
        <v>147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22</v>
      </c>
      <c r="BK115" s="225">
        <f>ROUND(I115*H115,2)</f>
        <v>0</v>
      </c>
      <c r="BL115" s="18" t="s">
        <v>155</v>
      </c>
      <c r="BM115" s="224" t="s">
        <v>1021</v>
      </c>
    </row>
    <row r="116" s="2" customFormat="1">
      <c r="A116" s="39"/>
      <c r="B116" s="40"/>
      <c r="C116" s="41"/>
      <c r="D116" s="226" t="s">
        <v>157</v>
      </c>
      <c r="E116" s="41"/>
      <c r="F116" s="227" t="s">
        <v>1020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157</v>
      </c>
      <c r="AU116" s="18" t="s">
        <v>84</v>
      </c>
    </row>
    <row r="117" s="2" customFormat="1">
      <c r="A117" s="39"/>
      <c r="B117" s="40"/>
      <c r="C117" s="41"/>
      <c r="D117" s="226" t="s">
        <v>179</v>
      </c>
      <c r="E117" s="41"/>
      <c r="F117" s="254" t="s">
        <v>1022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84</v>
      </c>
    </row>
    <row r="118" s="14" customFormat="1">
      <c r="A118" s="14"/>
      <c r="B118" s="243"/>
      <c r="C118" s="244"/>
      <c r="D118" s="226" t="s">
        <v>161</v>
      </c>
      <c r="E118" s="245" t="s">
        <v>1023</v>
      </c>
      <c r="F118" s="246" t="s">
        <v>1024</v>
      </c>
      <c r="G118" s="244"/>
      <c r="H118" s="247">
        <v>60.219000000000001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161</v>
      </c>
      <c r="AU118" s="253" t="s">
        <v>84</v>
      </c>
      <c r="AV118" s="14" t="s">
        <v>84</v>
      </c>
      <c r="AW118" s="14" t="s">
        <v>37</v>
      </c>
      <c r="AX118" s="14" t="s">
        <v>22</v>
      </c>
      <c r="AY118" s="253" t="s">
        <v>147</v>
      </c>
    </row>
    <row r="119" s="2" customFormat="1" ht="16.5" customHeight="1">
      <c r="A119" s="39"/>
      <c r="B119" s="40"/>
      <c r="C119" s="213" t="s">
        <v>27</v>
      </c>
      <c r="D119" s="213" t="s">
        <v>150</v>
      </c>
      <c r="E119" s="214" t="s">
        <v>1025</v>
      </c>
      <c r="F119" s="215" t="s">
        <v>1026</v>
      </c>
      <c r="G119" s="216" t="s">
        <v>201</v>
      </c>
      <c r="H119" s="217">
        <v>5562</v>
      </c>
      <c r="I119" s="218"/>
      <c r="J119" s="219">
        <f>ROUND(I119*H119,2)</f>
        <v>0</v>
      </c>
      <c r="K119" s="215" t="s">
        <v>154</v>
      </c>
      <c r="L119" s="45"/>
      <c r="M119" s="220" t="s">
        <v>20</v>
      </c>
      <c r="N119" s="221" t="s">
        <v>47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405</v>
      </c>
      <c r="AT119" s="224" t="s">
        <v>150</v>
      </c>
      <c r="AU119" s="224" t="s">
        <v>84</v>
      </c>
      <c r="AY119" s="18" t="s">
        <v>147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22</v>
      </c>
      <c r="BK119" s="225">
        <f>ROUND(I119*H119,2)</f>
        <v>0</v>
      </c>
      <c r="BL119" s="18" t="s">
        <v>405</v>
      </c>
      <c r="BM119" s="224" t="s">
        <v>1027</v>
      </c>
    </row>
    <row r="120" s="2" customFormat="1">
      <c r="A120" s="39"/>
      <c r="B120" s="40"/>
      <c r="C120" s="41"/>
      <c r="D120" s="226" t="s">
        <v>157</v>
      </c>
      <c r="E120" s="41"/>
      <c r="F120" s="227" t="s">
        <v>1028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157</v>
      </c>
      <c r="AU120" s="18" t="s">
        <v>84</v>
      </c>
    </row>
    <row r="121" s="2" customFormat="1">
      <c r="A121" s="39"/>
      <c r="B121" s="40"/>
      <c r="C121" s="41"/>
      <c r="D121" s="231" t="s">
        <v>159</v>
      </c>
      <c r="E121" s="41"/>
      <c r="F121" s="232" t="s">
        <v>1029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159</v>
      </c>
      <c r="AU121" s="18" t="s">
        <v>84</v>
      </c>
    </row>
    <row r="122" s="2" customFormat="1">
      <c r="A122" s="39"/>
      <c r="B122" s="40"/>
      <c r="C122" s="41"/>
      <c r="D122" s="226" t="s">
        <v>179</v>
      </c>
      <c r="E122" s="41"/>
      <c r="F122" s="254" t="s">
        <v>1030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84</v>
      </c>
    </row>
    <row r="123" s="2" customFormat="1" ht="16.5" customHeight="1">
      <c r="A123" s="39"/>
      <c r="B123" s="40"/>
      <c r="C123" s="213" t="s">
        <v>268</v>
      </c>
      <c r="D123" s="213" t="s">
        <v>150</v>
      </c>
      <c r="E123" s="214" t="s">
        <v>1031</v>
      </c>
      <c r="F123" s="215" t="s">
        <v>1032</v>
      </c>
      <c r="G123" s="216" t="s">
        <v>201</v>
      </c>
      <c r="H123" s="217">
        <v>546</v>
      </c>
      <c r="I123" s="218"/>
      <c r="J123" s="219">
        <f>ROUND(I123*H123,2)</f>
        <v>0</v>
      </c>
      <c r="K123" s="215" t="s">
        <v>154</v>
      </c>
      <c r="L123" s="45"/>
      <c r="M123" s="220" t="s">
        <v>20</v>
      </c>
      <c r="N123" s="221" t="s">
        <v>47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405</v>
      </c>
      <c r="AT123" s="224" t="s">
        <v>150</v>
      </c>
      <c r="AU123" s="224" t="s">
        <v>84</v>
      </c>
      <c r="AY123" s="18" t="s">
        <v>147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22</v>
      </c>
      <c r="BK123" s="225">
        <f>ROUND(I123*H123,2)</f>
        <v>0</v>
      </c>
      <c r="BL123" s="18" t="s">
        <v>405</v>
      </c>
      <c r="BM123" s="224" t="s">
        <v>1033</v>
      </c>
    </row>
    <row r="124" s="2" customFormat="1">
      <c r="A124" s="39"/>
      <c r="B124" s="40"/>
      <c r="C124" s="41"/>
      <c r="D124" s="226" t="s">
        <v>157</v>
      </c>
      <c r="E124" s="41"/>
      <c r="F124" s="227" t="s">
        <v>1032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157</v>
      </c>
      <c r="AU124" s="18" t="s">
        <v>84</v>
      </c>
    </row>
    <row r="125" s="2" customFormat="1">
      <c r="A125" s="39"/>
      <c r="B125" s="40"/>
      <c r="C125" s="41"/>
      <c r="D125" s="231" t="s">
        <v>159</v>
      </c>
      <c r="E125" s="41"/>
      <c r="F125" s="232" t="s">
        <v>1034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159</v>
      </c>
      <c r="AU125" s="18" t="s">
        <v>84</v>
      </c>
    </row>
    <row r="126" s="14" customFormat="1">
      <c r="A126" s="14"/>
      <c r="B126" s="243"/>
      <c r="C126" s="244"/>
      <c r="D126" s="226" t="s">
        <v>161</v>
      </c>
      <c r="E126" s="245" t="s">
        <v>20</v>
      </c>
      <c r="F126" s="246" t="s">
        <v>1035</v>
      </c>
      <c r="G126" s="244"/>
      <c r="H126" s="247">
        <v>546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161</v>
      </c>
      <c r="AU126" s="253" t="s">
        <v>84</v>
      </c>
      <c r="AV126" s="14" t="s">
        <v>84</v>
      </c>
      <c r="AW126" s="14" t="s">
        <v>37</v>
      </c>
      <c r="AX126" s="14" t="s">
        <v>76</v>
      </c>
      <c r="AY126" s="253" t="s">
        <v>147</v>
      </c>
    </row>
    <row r="127" s="2" customFormat="1" ht="16.5" customHeight="1">
      <c r="A127" s="39"/>
      <c r="B127" s="40"/>
      <c r="C127" s="263" t="s">
        <v>8</v>
      </c>
      <c r="D127" s="263" t="s">
        <v>559</v>
      </c>
      <c r="E127" s="264" t="s">
        <v>1036</v>
      </c>
      <c r="F127" s="265" t="s">
        <v>1037</v>
      </c>
      <c r="G127" s="266" t="s">
        <v>201</v>
      </c>
      <c r="H127" s="267">
        <v>600.60000000000002</v>
      </c>
      <c r="I127" s="268"/>
      <c r="J127" s="269">
        <f>ROUND(I127*H127,2)</f>
        <v>0</v>
      </c>
      <c r="K127" s="265" t="s">
        <v>154</v>
      </c>
      <c r="L127" s="270"/>
      <c r="M127" s="271" t="s">
        <v>20</v>
      </c>
      <c r="N127" s="272" t="s">
        <v>47</v>
      </c>
      <c r="O127" s="85"/>
      <c r="P127" s="222">
        <f>O127*H127</f>
        <v>0</v>
      </c>
      <c r="Q127" s="222">
        <v>0.00040000000000000002</v>
      </c>
      <c r="R127" s="222">
        <f>Q127*H127</f>
        <v>0.24024000000000001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405</v>
      </c>
      <c r="AT127" s="224" t="s">
        <v>559</v>
      </c>
      <c r="AU127" s="224" t="s">
        <v>84</v>
      </c>
      <c r="AY127" s="18" t="s">
        <v>147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22</v>
      </c>
      <c r="BK127" s="225">
        <f>ROUND(I127*H127,2)</f>
        <v>0</v>
      </c>
      <c r="BL127" s="18" t="s">
        <v>405</v>
      </c>
      <c r="BM127" s="224" t="s">
        <v>1038</v>
      </c>
    </row>
    <row r="128" s="2" customFormat="1">
      <c r="A128" s="39"/>
      <c r="B128" s="40"/>
      <c r="C128" s="41"/>
      <c r="D128" s="226" t="s">
        <v>157</v>
      </c>
      <c r="E128" s="41"/>
      <c r="F128" s="227" t="s">
        <v>1037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157</v>
      </c>
      <c r="AU128" s="18" t="s">
        <v>84</v>
      </c>
    </row>
    <row r="129" s="14" customFormat="1">
      <c r="A129" s="14"/>
      <c r="B129" s="243"/>
      <c r="C129" s="244"/>
      <c r="D129" s="226" t="s">
        <v>161</v>
      </c>
      <c r="E129" s="244"/>
      <c r="F129" s="246" t="s">
        <v>1039</v>
      </c>
      <c r="G129" s="244"/>
      <c r="H129" s="247">
        <v>600.60000000000002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161</v>
      </c>
      <c r="AU129" s="253" t="s">
        <v>84</v>
      </c>
      <c r="AV129" s="14" t="s">
        <v>84</v>
      </c>
      <c r="AW129" s="14" t="s">
        <v>4</v>
      </c>
      <c r="AX129" s="14" t="s">
        <v>22</v>
      </c>
      <c r="AY129" s="253" t="s">
        <v>147</v>
      </c>
    </row>
    <row r="130" s="2" customFormat="1" ht="21.75" customHeight="1">
      <c r="A130" s="39"/>
      <c r="B130" s="40"/>
      <c r="C130" s="213" t="s">
        <v>281</v>
      </c>
      <c r="D130" s="213" t="s">
        <v>150</v>
      </c>
      <c r="E130" s="214" t="s">
        <v>1040</v>
      </c>
      <c r="F130" s="215" t="s">
        <v>1041</v>
      </c>
      <c r="G130" s="216" t="s">
        <v>299</v>
      </c>
      <c r="H130" s="217">
        <v>29</v>
      </c>
      <c r="I130" s="218"/>
      <c r="J130" s="219">
        <f>ROUND(I130*H130,2)</f>
        <v>0</v>
      </c>
      <c r="K130" s="215" t="s">
        <v>154</v>
      </c>
      <c r="L130" s="45"/>
      <c r="M130" s="220" t="s">
        <v>20</v>
      </c>
      <c r="N130" s="221" t="s">
        <v>47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155</v>
      </c>
      <c r="AT130" s="224" t="s">
        <v>150</v>
      </c>
      <c r="AU130" s="224" t="s">
        <v>84</v>
      </c>
      <c r="AY130" s="18" t="s">
        <v>147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22</v>
      </c>
      <c r="BK130" s="225">
        <f>ROUND(I130*H130,2)</f>
        <v>0</v>
      </c>
      <c r="BL130" s="18" t="s">
        <v>155</v>
      </c>
      <c r="BM130" s="224" t="s">
        <v>1042</v>
      </c>
    </row>
    <row r="131" s="2" customFormat="1">
      <c r="A131" s="39"/>
      <c r="B131" s="40"/>
      <c r="C131" s="41"/>
      <c r="D131" s="226" t="s">
        <v>157</v>
      </c>
      <c r="E131" s="41"/>
      <c r="F131" s="227" t="s">
        <v>1043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157</v>
      </c>
      <c r="AU131" s="18" t="s">
        <v>84</v>
      </c>
    </row>
    <row r="132" s="2" customFormat="1">
      <c r="A132" s="39"/>
      <c r="B132" s="40"/>
      <c r="C132" s="41"/>
      <c r="D132" s="231" t="s">
        <v>159</v>
      </c>
      <c r="E132" s="41"/>
      <c r="F132" s="232" t="s">
        <v>1044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159</v>
      </c>
      <c r="AU132" s="18" t="s">
        <v>84</v>
      </c>
    </row>
    <row r="133" s="2" customFormat="1">
      <c r="A133" s="39"/>
      <c r="B133" s="40"/>
      <c r="C133" s="41"/>
      <c r="D133" s="226" t="s">
        <v>179</v>
      </c>
      <c r="E133" s="41"/>
      <c r="F133" s="254" t="s">
        <v>1045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 ht="16.5" customHeight="1">
      <c r="A134" s="39"/>
      <c r="B134" s="40"/>
      <c r="C134" s="263" t="s">
        <v>288</v>
      </c>
      <c r="D134" s="263" t="s">
        <v>559</v>
      </c>
      <c r="E134" s="264" t="s">
        <v>1046</v>
      </c>
      <c r="F134" s="265" t="s">
        <v>1047</v>
      </c>
      <c r="G134" s="266" t="s">
        <v>153</v>
      </c>
      <c r="H134" s="267">
        <v>10.15</v>
      </c>
      <c r="I134" s="268"/>
      <c r="J134" s="269">
        <f>ROUND(I134*H134,2)</f>
        <v>0</v>
      </c>
      <c r="K134" s="265" t="s">
        <v>154</v>
      </c>
      <c r="L134" s="270"/>
      <c r="M134" s="271" t="s">
        <v>20</v>
      </c>
      <c r="N134" s="272" t="s">
        <v>47</v>
      </c>
      <c r="O134" s="85"/>
      <c r="P134" s="222">
        <f>O134*H134</f>
        <v>0</v>
      </c>
      <c r="Q134" s="222">
        <v>0.22</v>
      </c>
      <c r="R134" s="222">
        <f>Q134*H134</f>
        <v>2.2330000000000001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248</v>
      </c>
      <c r="AT134" s="224" t="s">
        <v>559</v>
      </c>
      <c r="AU134" s="224" t="s">
        <v>84</v>
      </c>
      <c r="AY134" s="18" t="s">
        <v>147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22</v>
      </c>
      <c r="BK134" s="225">
        <f>ROUND(I134*H134,2)</f>
        <v>0</v>
      </c>
      <c r="BL134" s="18" t="s">
        <v>155</v>
      </c>
      <c r="BM134" s="224" t="s">
        <v>1048</v>
      </c>
    </row>
    <row r="135" s="2" customFormat="1">
      <c r="A135" s="39"/>
      <c r="B135" s="40"/>
      <c r="C135" s="41"/>
      <c r="D135" s="226" t="s">
        <v>157</v>
      </c>
      <c r="E135" s="41"/>
      <c r="F135" s="227" t="s">
        <v>1047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157</v>
      </c>
      <c r="AU135" s="18" t="s">
        <v>84</v>
      </c>
    </row>
    <row r="136" s="2" customFormat="1">
      <c r="A136" s="39"/>
      <c r="B136" s="40"/>
      <c r="C136" s="41"/>
      <c r="D136" s="226" t="s">
        <v>179</v>
      </c>
      <c r="E136" s="41"/>
      <c r="F136" s="254" t="s">
        <v>1049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84</v>
      </c>
    </row>
    <row r="137" s="2" customFormat="1" ht="16.5" customHeight="1">
      <c r="A137" s="39"/>
      <c r="B137" s="40"/>
      <c r="C137" s="213" t="s">
        <v>296</v>
      </c>
      <c r="D137" s="213" t="s">
        <v>150</v>
      </c>
      <c r="E137" s="214" t="s">
        <v>1050</v>
      </c>
      <c r="F137" s="215" t="s">
        <v>1051</v>
      </c>
      <c r="G137" s="216" t="s">
        <v>1052</v>
      </c>
      <c r="H137" s="217">
        <v>55.619999999999997</v>
      </c>
      <c r="I137" s="218"/>
      <c r="J137" s="219">
        <f>ROUND(I137*H137,2)</f>
        <v>0</v>
      </c>
      <c r="K137" s="215" t="s">
        <v>154</v>
      </c>
      <c r="L137" s="45"/>
      <c r="M137" s="220" t="s">
        <v>20</v>
      </c>
      <c r="N137" s="221" t="s">
        <v>47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405</v>
      </c>
      <c r="AT137" s="224" t="s">
        <v>150</v>
      </c>
      <c r="AU137" s="224" t="s">
        <v>84</v>
      </c>
      <c r="AY137" s="18" t="s">
        <v>147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22</v>
      </c>
      <c r="BK137" s="225">
        <f>ROUND(I137*H137,2)</f>
        <v>0</v>
      </c>
      <c r="BL137" s="18" t="s">
        <v>405</v>
      </c>
      <c r="BM137" s="224" t="s">
        <v>1053</v>
      </c>
    </row>
    <row r="138" s="2" customFormat="1">
      <c r="A138" s="39"/>
      <c r="B138" s="40"/>
      <c r="C138" s="41"/>
      <c r="D138" s="226" t="s">
        <v>157</v>
      </c>
      <c r="E138" s="41"/>
      <c r="F138" s="227" t="s">
        <v>1054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157</v>
      </c>
      <c r="AU138" s="18" t="s">
        <v>84</v>
      </c>
    </row>
    <row r="139" s="2" customFormat="1">
      <c r="A139" s="39"/>
      <c r="B139" s="40"/>
      <c r="C139" s="41"/>
      <c r="D139" s="231" t="s">
        <v>159</v>
      </c>
      <c r="E139" s="41"/>
      <c r="F139" s="232" t="s">
        <v>1055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159</v>
      </c>
      <c r="AU139" s="18" t="s">
        <v>84</v>
      </c>
    </row>
    <row r="140" s="14" customFormat="1">
      <c r="A140" s="14"/>
      <c r="B140" s="243"/>
      <c r="C140" s="244"/>
      <c r="D140" s="226" t="s">
        <v>161</v>
      </c>
      <c r="E140" s="245" t="s">
        <v>20</v>
      </c>
      <c r="F140" s="246" t="s">
        <v>1056</v>
      </c>
      <c r="G140" s="244"/>
      <c r="H140" s="247">
        <v>55.619999999999997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161</v>
      </c>
      <c r="AU140" s="253" t="s">
        <v>84</v>
      </c>
      <c r="AV140" s="14" t="s">
        <v>84</v>
      </c>
      <c r="AW140" s="14" t="s">
        <v>37</v>
      </c>
      <c r="AX140" s="14" t="s">
        <v>76</v>
      </c>
      <c r="AY140" s="253" t="s">
        <v>147</v>
      </c>
    </row>
    <row r="141" s="2" customFormat="1" ht="16.5" customHeight="1">
      <c r="A141" s="39"/>
      <c r="B141" s="40"/>
      <c r="C141" s="213" t="s">
        <v>306</v>
      </c>
      <c r="D141" s="213" t="s">
        <v>150</v>
      </c>
      <c r="E141" s="214" t="s">
        <v>1057</v>
      </c>
      <c r="F141" s="215" t="s">
        <v>1058</v>
      </c>
      <c r="G141" s="216" t="s">
        <v>299</v>
      </c>
      <c r="H141" s="217">
        <v>29</v>
      </c>
      <c r="I141" s="218"/>
      <c r="J141" s="219">
        <f>ROUND(I141*H141,2)</f>
        <v>0</v>
      </c>
      <c r="K141" s="215" t="s">
        <v>154</v>
      </c>
      <c r="L141" s="45"/>
      <c r="M141" s="220" t="s">
        <v>20</v>
      </c>
      <c r="N141" s="221" t="s">
        <v>47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155</v>
      </c>
      <c r="AT141" s="224" t="s">
        <v>150</v>
      </c>
      <c r="AU141" s="224" t="s">
        <v>84</v>
      </c>
      <c r="AY141" s="18" t="s">
        <v>147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22</v>
      </c>
      <c r="BK141" s="225">
        <f>ROUND(I141*H141,2)</f>
        <v>0</v>
      </c>
      <c r="BL141" s="18" t="s">
        <v>155</v>
      </c>
      <c r="BM141" s="224" t="s">
        <v>1059</v>
      </c>
    </row>
    <row r="142" s="2" customFormat="1">
      <c r="A142" s="39"/>
      <c r="B142" s="40"/>
      <c r="C142" s="41"/>
      <c r="D142" s="226" t="s">
        <v>157</v>
      </c>
      <c r="E142" s="41"/>
      <c r="F142" s="227" t="s">
        <v>1060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157</v>
      </c>
      <c r="AU142" s="18" t="s">
        <v>84</v>
      </c>
    </row>
    <row r="143" s="2" customFormat="1">
      <c r="A143" s="39"/>
      <c r="B143" s="40"/>
      <c r="C143" s="41"/>
      <c r="D143" s="231" t="s">
        <v>159</v>
      </c>
      <c r="E143" s="41"/>
      <c r="F143" s="232" t="s">
        <v>1061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159</v>
      </c>
      <c r="AU143" s="18" t="s">
        <v>84</v>
      </c>
    </row>
    <row r="144" s="2" customFormat="1" ht="16.5" customHeight="1">
      <c r="A144" s="39"/>
      <c r="B144" s="40"/>
      <c r="C144" s="263" t="s">
        <v>313</v>
      </c>
      <c r="D144" s="263" t="s">
        <v>559</v>
      </c>
      <c r="E144" s="264" t="s">
        <v>1062</v>
      </c>
      <c r="F144" s="265" t="s">
        <v>1063</v>
      </c>
      <c r="G144" s="266" t="s">
        <v>299</v>
      </c>
      <c r="H144" s="267">
        <v>2</v>
      </c>
      <c r="I144" s="268"/>
      <c r="J144" s="269">
        <f>ROUND(I144*H144,2)</f>
        <v>0</v>
      </c>
      <c r="K144" s="265" t="s">
        <v>20</v>
      </c>
      <c r="L144" s="270"/>
      <c r="M144" s="271" t="s">
        <v>20</v>
      </c>
      <c r="N144" s="272" t="s">
        <v>47</v>
      </c>
      <c r="O144" s="85"/>
      <c r="P144" s="222">
        <f>O144*H144</f>
        <v>0</v>
      </c>
      <c r="Q144" s="222">
        <v>3.0000000000000001E-05</v>
      </c>
      <c r="R144" s="222">
        <f>Q144*H144</f>
        <v>6.0000000000000002E-05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248</v>
      </c>
      <c r="AT144" s="224" t="s">
        <v>559</v>
      </c>
      <c r="AU144" s="224" t="s">
        <v>84</v>
      </c>
      <c r="AY144" s="18" t="s">
        <v>147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22</v>
      </c>
      <c r="BK144" s="225">
        <f>ROUND(I144*H144,2)</f>
        <v>0</v>
      </c>
      <c r="BL144" s="18" t="s">
        <v>155</v>
      </c>
      <c r="BM144" s="224" t="s">
        <v>1064</v>
      </c>
    </row>
    <row r="145" s="2" customFormat="1">
      <c r="A145" s="39"/>
      <c r="B145" s="40"/>
      <c r="C145" s="41"/>
      <c r="D145" s="226" t="s">
        <v>157</v>
      </c>
      <c r="E145" s="41"/>
      <c r="F145" s="227" t="s">
        <v>1065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157</v>
      </c>
      <c r="AU145" s="18" t="s">
        <v>84</v>
      </c>
    </row>
    <row r="146" s="2" customFormat="1" ht="16.5" customHeight="1">
      <c r="A146" s="39"/>
      <c r="B146" s="40"/>
      <c r="C146" s="263" t="s">
        <v>317</v>
      </c>
      <c r="D146" s="263" t="s">
        <v>559</v>
      </c>
      <c r="E146" s="264" t="s">
        <v>1066</v>
      </c>
      <c r="F146" s="265" t="s">
        <v>1067</v>
      </c>
      <c r="G146" s="266" t="s">
        <v>299</v>
      </c>
      <c r="H146" s="267">
        <v>3</v>
      </c>
      <c r="I146" s="268"/>
      <c r="J146" s="269">
        <f>ROUND(I146*H146,2)</f>
        <v>0</v>
      </c>
      <c r="K146" s="265" t="s">
        <v>20</v>
      </c>
      <c r="L146" s="270"/>
      <c r="M146" s="271" t="s">
        <v>20</v>
      </c>
      <c r="N146" s="272" t="s">
        <v>47</v>
      </c>
      <c r="O146" s="85"/>
      <c r="P146" s="222">
        <f>O146*H146</f>
        <v>0</v>
      </c>
      <c r="Q146" s="222">
        <v>0.040000000000000001</v>
      </c>
      <c r="R146" s="222">
        <f>Q146*H146</f>
        <v>0.12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248</v>
      </c>
      <c r="AT146" s="224" t="s">
        <v>559</v>
      </c>
      <c r="AU146" s="224" t="s">
        <v>84</v>
      </c>
      <c r="AY146" s="18" t="s">
        <v>147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22</v>
      </c>
      <c r="BK146" s="225">
        <f>ROUND(I146*H146,2)</f>
        <v>0</v>
      </c>
      <c r="BL146" s="18" t="s">
        <v>155</v>
      </c>
      <c r="BM146" s="224" t="s">
        <v>1068</v>
      </c>
    </row>
    <row r="147" s="2" customFormat="1">
      <c r="A147" s="39"/>
      <c r="B147" s="40"/>
      <c r="C147" s="41"/>
      <c r="D147" s="226" t="s">
        <v>157</v>
      </c>
      <c r="E147" s="41"/>
      <c r="F147" s="227" t="s">
        <v>1069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157</v>
      </c>
      <c r="AU147" s="18" t="s">
        <v>84</v>
      </c>
    </row>
    <row r="148" s="2" customFormat="1" ht="16.5" customHeight="1">
      <c r="A148" s="39"/>
      <c r="B148" s="40"/>
      <c r="C148" s="263" t="s">
        <v>324</v>
      </c>
      <c r="D148" s="263" t="s">
        <v>559</v>
      </c>
      <c r="E148" s="264" t="s">
        <v>1070</v>
      </c>
      <c r="F148" s="265" t="s">
        <v>1071</v>
      </c>
      <c r="G148" s="266" t="s">
        <v>299</v>
      </c>
      <c r="H148" s="267">
        <v>3</v>
      </c>
      <c r="I148" s="268"/>
      <c r="J148" s="269">
        <f>ROUND(I148*H148,2)</f>
        <v>0</v>
      </c>
      <c r="K148" s="265" t="s">
        <v>20</v>
      </c>
      <c r="L148" s="270"/>
      <c r="M148" s="271" t="s">
        <v>20</v>
      </c>
      <c r="N148" s="272" t="s">
        <v>47</v>
      </c>
      <c r="O148" s="85"/>
      <c r="P148" s="222">
        <f>O148*H148</f>
        <v>0</v>
      </c>
      <c r="Q148" s="222">
        <v>0.027</v>
      </c>
      <c r="R148" s="222">
        <f>Q148*H148</f>
        <v>0.081000000000000003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248</v>
      </c>
      <c r="AT148" s="224" t="s">
        <v>559</v>
      </c>
      <c r="AU148" s="224" t="s">
        <v>84</v>
      </c>
      <c r="AY148" s="18" t="s">
        <v>147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22</v>
      </c>
      <c r="BK148" s="225">
        <f>ROUND(I148*H148,2)</f>
        <v>0</v>
      </c>
      <c r="BL148" s="18" t="s">
        <v>155</v>
      </c>
      <c r="BM148" s="224" t="s">
        <v>1072</v>
      </c>
    </row>
    <row r="149" s="2" customFormat="1">
      <c r="A149" s="39"/>
      <c r="B149" s="40"/>
      <c r="C149" s="41"/>
      <c r="D149" s="226" t="s">
        <v>157</v>
      </c>
      <c r="E149" s="41"/>
      <c r="F149" s="227" t="s">
        <v>1073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157</v>
      </c>
      <c r="AU149" s="18" t="s">
        <v>84</v>
      </c>
    </row>
    <row r="150" s="2" customFormat="1" ht="16.5" customHeight="1">
      <c r="A150" s="39"/>
      <c r="B150" s="40"/>
      <c r="C150" s="263" t="s">
        <v>331</v>
      </c>
      <c r="D150" s="263" t="s">
        <v>559</v>
      </c>
      <c r="E150" s="264" t="s">
        <v>1074</v>
      </c>
      <c r="F150" s="265" t="s">
        <v>1075</v>
      </c>
      <c r="G150" s="266" t="s">
        <v>1076</v>
      </c>
      <c r="H150" s="267">
        <v>3</v>
      </c>
      <c r="I150" s="268"/>
      <c r="J150" s="269">
        <f>ROUND(I150*H150,2)</f>
        <v>0</v>
      </c>
      <c r="K150" s="265" t="s">
        <v>20</v>
      </c>
      <c r="L150" s="270"/>
      <c r="M150" s="271" t="s">
        <v>20</v>
      </c>
      <c r="N150" s="272" t="s">
        <v>47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248</v>
      </c>
      <c r="AT150" s="224" t="s">
        <v>559</v>
      </c>
      <c r="AU150" s="224" t="s">
        <v>84</v>
      </c>
      <c r="AY150" s="18" t="s">
        <v>147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22</v>
      </c>
      <c r="BK150" s="225">
        <f>ROUND(I150*H150,2)</f>
        <v>0</v>
      </c>
      <c r="BL150" s="18" t="s">
        <v>155</v>
      </c>
      <c r="BM150" s="224" t="s">
        <v>1077</v>
      </c>
    </row>
    <row r="151" s="2" customFormat="1">
      <c r="A151" s="39"/>
      <c r="B151" s="40"/>
      <c r="C151" s="41"/>
      <c r="D151" s="226" t="s">
        <v>157</v>
      </c>
      <c r="E151" s="41"/>
      <c r="F151" s="227" t="s">
        <v>1078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84</v>
      </c>
    </row>
    <row r="152" s="2" customFormat="1" ht="16.5" customHeight="1">
      <c r="A152" s="39"/>
      <c r="B152" s="40"/>
      <c r="C152" s="263" t="s">
        <v>7</v>
      </c>
      <c r="D152" s="263" t="s">
        <v>559</v>
      </c>
      <c r="E152" s="264" t="s">
        <v>1079</v>
      </c>
      <c r="F152" s="265" t="s">
        <v>1080</v>
      </c>
      <c r="G152" s="266" t="s">
        <v>1076</v>
      </c>
      <c r="H152" s="267">
        <v>4</v>
      </c>
      <c r="I152" s="268"/>
      <c r="J152" s="269">
        <f>ROUND(I152*H152,2)</f>
        <v>0</v>
      </c>
      <c r="K152" s="265" t="s">
        <v>20</v>
      </c>
      <c r="L152" s="270"/>
      <c r="M152" s="271" t="s">
        <v>20</v>
      </c>
      <c r="N152" s="272" t="s">
        <v>47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248</v>
      </c>
      <c r="AT152" s="224" t="s">
        <v>559</v>
      </c>
      <c r="AU152" s="224" t="s">
        <v>84</v>
      </c>
      <c r="AY152" s="18" t="s">
        <v>147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22</v>
      </c>
      <c r="BK152" s="225">
        <f>ROUND(I152*H152,2)</f>
        <v>0</v>
      </c>
      <c r="BL152" s="18" t="s">
        <v>155</v>
      </c>
      <c r="BM152" s="224" t="s">
        <v>1081</v>
      </c>
    </row>
    <row r="153" s="2" customFormat="1">
      <c r="A153" s="39"/>
      <c r="B153" s="40"/>
      <c r="C153" s="41"/>
      <c r="D153" s="226" t="s">
        <v>157</v>
      </c>
      <c r="E153" s="41"/>
      <c r="F153" s="227" t="s">
        <v>1082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157</v>
      </c>
      <c r="AU153" s="18" t="s">
        <v>84</v>
      </c>
    </row>
    <row r="154" s="2" customFormat="1" ht="16.5" customHeight="1">
      <c r="A154" s="39"/>
      <c r="B154" s="40"/>
      <c r="C154" s="263" t="s">
        <v>342</v>
      </c>
      <c r="D154" s="263" t="s">
        <v>559</v>
      </c>
      <c r="E154" s="264" t="s">
        <v>1083</v>
      </c>
      <c r="F154" s="265" t="s">
        <v>1084</v>
      </c>
      <c r="G154" s="266" t="s">
        <v>1076</v>
      </c>
      <c r="H154" s="267">
        <v>3</v>
      </c>
      <c r="I154" s="268"/>
      <c r="J154" s="269">
        <f>ROUND(I154*H154,2)</f>
        <v>0</v>
      </c>
      <c r="K154" s="265" t="s">
        <v>20</v>
      </c>
      <c r="L154" s="270"/>
      <c r="M154" s="271" t="s">
        <v>20</v>
      </c>
      <c r="N154" s="272" t="s">
        <v>47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248</v>
      </c>
      <c r="AT154" s="224" t="s">
        <v>559</v>
      </c>
      <c r="AU154" s="224" t="s">
        <v>84</v>
      </c>
      <c r="AY154" s="18" t="s">
        <v>147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22</v>
      </c>
      <c r="BK154" s="225">
        <f>ROUND(I154*H154,2)</f>
        <v>0</v>
      </c>
      <c r="BL154" s="18" t="s">
        <v>155</v>
      </c>
      <c r="BM154" s="224" t="s">
        <v>1085</v>
      </c>
    </row>
    <row r="155" s="2" customFormat="1">
      <c r="A155" s="39"/>
      <c r="B155" s="40"/>
      <c r="C155" s="41"/>
      <c r="D155" s="226" t="s">
        <v>157</v>
      </c>
      <c r="E155" s="41"/>
      <c r="F155" s="227" t="s">
        <v>1086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157</v>
      </c>
      <c r="AU155" s="18" t="s">
        <v>84</v>
      </c>
    </row>
    <row r="156" s="2" customFormat="1" ht="16.5" customHeight="1">
      <c r="A156" s="39"/>
      <c r="B156" s="40"/>
      <c r="C156" s="263" t="s">
        <v>350</v>
      </c>
      <c r="D156" s="263" t="s">
        <v>559</v>
      </c>
      <c r="E156" s="264" t="s">
        <v>1087</v>
      </c>
      <c r="F156" s="265" t="s">
        <v>1088</v>
      </c>
      <c r="G156" s="266" t="s">
        <v>1076</v>
      </c>
      <c r="H156" s="267">
        <v>4</v>
      </c>
      <c r="I156" s="268"/>
      <c r="J156" s="269">
        <f>ROUND(I156*H156,2)</f>
        <v>0</v>
      </c>
      <c r="K156" s="265" t="s">
        <v>20</v>
      </c>
      <c r="L156" s="270"/>
      <c r="M156" s="271" t="s">
        <v>20</v>
      </c>
      <c r="N156" s="272" t="s">
        <v>47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248</v>
      </c>
      <c r="AT156" s="224" t="s">
        <v>559</v>
      </c>
      <c r="AU156" s="224" t="s">
        <v>84</v>
      </c>
      <c r="AY156" s="18" t="s">
        <v>147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22</v>
      </c>
      <c r="BK156" s="225">
        <f>ROUND(I156*H156,2)</f>
        <v>0</v>
      </c>
      <c r="BL156" s="18" t="s">
        <v>155</v>
      </c>
      <c r="BM156" s="224" t="s">
        <v>1089</v>
      </c>
    </row>
    <row r="157" s="2" customFormat="1">
      <c r="A157" s="39"/>
      <c r="B157" s="40"/>
      <c r="C157" s="41"/>
      <c r="D157" s="226" t="s">
        <v>157</v>
      </c>
      <c r="E157" s="41"/>
      <c r="F157" s="227" t="s">
        <v>1090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157</v>
      </c>
      <c r="AU157" s="18" t="s">
        <v>84</v>
      </c>
    </row>
    <row r="158" s="2" customFormat="1" ht="16.5" customHeight="1">
      <c r="A158" s="39"/>
      <c r="B158" s="40"/>
      <c r="C158" s="263" t="s">
        <v>357</v>
      </c>
      <c r="D158" s="263" t="s">
        <v>559</v>
      </c>
      <c r="E158" s="264" t="s">
        <v>1091</v>
      </c>
      <c r="F158" s="265" t="s">
        <v>1092</v>
      </c>
      <c r="G158" s="266" t="s">
        <v>1076</v>
      </c>
      <c r="H158" s="267">
        <v>7</v>
      </c>
      <c r="I158" s="268"/>
      <c r="J158" s="269">
        <f>ROUND(I158*H158,2)</f>
        <v>0</v>
      </c>
      <c r="K158" s="265" t="s">
        <v>20</v>
      </c>
      <c r="L158" s="270"/>
      <c r="M158" s="271" t="s">
        <v>20</v>
      </c>
      <c r="N158" s="272" t="s">
        <v>47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248</v>
      </c>
      <c r="AT158" s="224" t="s">
        <v>559</v>
      </c>
      <c r="AU158" s="224" t="s">
        <v>84</v>
      </c>
      <c r="AY158" s="18" t="s">
        <v>147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22</v>
      </c>
      <c r="BK158" s="225">
        <f>ROUND(I158*H158,2)</f>
        <v>0</v>
      </c>
      <c r="BL158" s="18" t="s">
        <v>155</v>
      </c>
      <c r="BM158" s="224" t="s">
        <v>1093</v>
      </c>
    </row>
    <row r="159" s="2" customFormat="1">
      <c r="A159" s="39"/>
      <c r="B159" s="40"/>
      <c r="C159" s="41"/>
      <c r="D159" s="226" t="s">
        <v>157</v>
      </c>
      <c r="E159" s="41"/>
      <c r="F159" s="227" t="s">
        <v>1094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157</v>
      </c>
      <c r="AU159" s="18" t="s">
        <v>84</v>
      </c>
    </row>
    <row r="160" s="2" customFormat="1" ht="16.5" customHeight="1">
      <c r="A160" s="39"/>
      <c r="B160" s="40"/>
      <c r="C160" s="213" t="s">
        <v>367</v>
      </c>
      <c r="D160" s="213" t="s">
        <v>150</v>
      </c>
      <c r="E160" s="214" t="s">
        <v>1095</v>
      </c>
      <c r="F160" s="215" t="s">
        <v>1096</v>
      </c>
      <c r="G160" s="216" t="s">
        <v>1097</v>
      </c>
      <c r="H160" s="217">
        <v>1</v>
      </c>
      <c r="I160" s="218"/>
      <c r="J160" s="219">
        <f>ROUND(I160*H160,2)</f>
        <v>0</v>
      </c>
      <c r="K160" s="215" t="s">
        <v>20</v>
      </c>
      <c r="L160" s="45"/>
      <c r="M160" s="220" t="s">
        <v>20</v>
      </c>
      <c r="N160" s="221" t="s">
        <v>47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155</v>
      </c>
      <c r="AT160" s="224" t="s">
        <v>150</v>
      </c>
      <c r="AU160" s="224" t="s">
        <v>84</v>
      </c>
      <c r="AY160" s="18" t="s">
        <v>147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22</v>
      </c>
      <c r="BK160" s="225">
        <f>ROUND(I160*H160,2)</f>
        <v>0</v>
      </c>
      <c r="BL160" s="18" t="s">
        <v>155</v>
      </c>
      <c r="BM160" s="224" t="s">
        <v>1098</v>
      </c>
    </row>
    <row r="161" s="2" customFormat="1">
      <c r="A161" s="39"/>
      <c r="B161" s="40"/>
      <c r="C161" s="41"/>
      <c r="D161" s="226" t="s">
        <v>157</v>
      </c>
      <c r="E161" s="41"/>
      <c r="F161" s="227" t="s">
        <v>1096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157</v>
      </c>
      <c r="AU161" s="18" t="s">
        <v>84</v>
      </c>
    </row>
    <row r="162" s="2" customFormat="1">
      <c r="A162" s="39"/>
      <c r="B162" s="40"/>
      <c r="C162" s="41"/>
      <c r="D162" s="226" t="s">
        <v>179</v>
      </c>
      <c r="E162" s="41"/>
      <c r="F162" s="254" t="s">
        <v>1099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179</v>
      </c>
      <c r="AU162" s="18" t="s">
        <v>84</v>
      </c>
    </row>
    <row r="163" s="2" customFormat="1" ht="16.5" customHeight="1">
      <c r="A163" s="39"/>
      <c r="B163" s="40"/>
      <c r="C163" s="213" t="s">
        <v>372</v>
      </c>
      <c r="D163" s="213" t="s">
        <v>150</v>
      </c>
      <c r="E163" s="214" t="s">
        <v>1100</v>
      </c>
      <c r="F163" s="215" t="s">
        <v>1101</v>
      </c>
      <c r="G163" s="216" t="s">
        <v>201</v>
      </c>
      <c r="H163" s="217">
        <v>14.5</v>
      </c>
      <c r="I163" s="218"/>
      <c r="J163" s="219">
        <f>ROUND(I163*H163,2)</f>
        <v>0</v>
      </c>
      <c r="K163" s="215" t="s">
        <v>154</v>
      </c>
      <c r="L163" s="45"/>
      <c r="M163" s="220" t="s">
        <v>20</v>
      </c>
      <c r="N163" s="221" t="s">
        <v>47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155</v>
      </c>
      <c r="AT163" s="224" t="s">
        <v>150</v>
      </c>
      <c r="AU163" s="224" t="s">
        <v>84</v>
      </c>
      <c r="AY163" s="18" t="s">
        <v>147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22</v>
      </c>
      <c r="BK163" s="225">
        <f>ROUND(I163*H163,2)</f>
        <v>0</v>
      </c>
      <c r="BL163" s="18" t="s">
        <v>155</v>
      </c>
      <c r="BM163" s="224" t="s">
        <v>1102</v>
      </c>
    </row>
    <row r="164" s="2" customFormat="1">
      <c r="A164" s="39"/>
      <c r="B164" s="40"/>
      <c r="C164" s="41"/>
      <c r="D164" s="226" t="s">
        <v>157</v>
      </c>
      <c r="E164" s="41"/>
      <c r="F164" s="227" t="s">
        <v>1103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157</v>
      </c>
      <c r="AU164" s="18" t="s">
        <v>84</v>
      </c>
    </row>
    <row r="165" s="2" customFormat="1">
      <c r="A165" s="39"/>
      <c r="B165" s="40"/>
      <c r="C165" s="41"/>
      <c r="D165" s="231" t="s">
        <v>159</v>
      </c>
      <c r="E165" s="41"/>
      <c r="F165" s="232" t="s">
        <v>1104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159</v>
      </c>
      <c r="AU165" s="18" t="s">
        <v>84</v>
      </c>
    </row>
    <row r="166" s="2" customFormat="1">
      <c r="A166" s="39"/>
      <c r="B166" s="40"/>
      <c r="C166" s="41"/>
      <c r="D166" s="226" t="s">
        <v>179</v>
      </c>
      <c r="E166" s="41"/>
      <c r="F166" s="254" t="s">
        <v>1105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179</v>
      </c>
      <c r="AU166" s="18" t="s">
        <v>84</v>
      </c>
    </row>
    <row r="167" s="2" customFormat="1" ht="16.5" customHeight="1">
      <c r="A167" s="39"/>
      <c r="B167" s="40"/>
      <c r="C167" s="263" t="s">
        <v>378</v>
      </c>
      <c r="D167" s="263" t="s">
        <v>559</v>
      </c>
      <c r="E167" s="264" t="s">
        <v>1106</v>
      </c>
      <c r="F167" s="265" t="s">
        <v>1107</v>
      </c>
      <c r="G167" s="266" t="s">
        <v>153</v>
      </c>
      <c r="H167" s="267">
        <v>1.45</v>
      </c>
      <c r="I167" s="268"/>
      <c r="J167" s="269">
        <f>ROUND(I167*H167,2)</f>
        <v>0</v>
      </c>
      <c r="K167" s="265" t="s">
        <v>154</v>
      </c>
      <c r="L167" s="270"/>
      <c r="M167" s="271" t="s">
        <v>20</v>
      </c>
      <c r="N167" s="272" t="s">
        <v>47</v>
      </c>
      <c r="O167" s="85"/>
      <c r="P167" s="222">
        <f>O167*H167</f>
        <v>0</v>
      </c>
      <c r="Q167" s="222">
        <v>0.20000000000000001</v>
      </c>
      <c r="R167" s="222">
        <f>Q167*H167</f>
        <v>0.28999999999999998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248</v>
      </c>
      <c r="AT167" s="224" t="s">
        <v>559</v>
      </c>
      <c r="AU167" s="224" t="s">
        <v>84</v>
      </c>
      <c r="AY167" s="18" t="s">
        <v>147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22</v>
      </c>
      <c r="BK167" s="225">
        <f>ROUND(I167*H167,2)</f>
        <v>0</v>
      </c>
      <c r="BL167" s="18" t="s">
        <v>155</v>
      </c>
      <c r="BM167" s="224" t="s">
        <v>1108</v>
      </c>
    </row>
    <row r="168" s="2" customFormat="1">
      <c r="A168" s="39"/>
      <c r="B168" s="40"/>
      <c r="C168" s="41"/>
      <c r="D168" s="226" t="s">
        <v>157</v>
      </c>
      <c r="E168" s="41"/>
      <c r="F168" s="227" t="s">
        <v>1107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157</v>
      </c>
      <c r="AU168" s="18" t="s">
        <v>84</v>
      </c>
    </row>
    <row r="169" s="2" customFormat="1">
      <c r="A169" s="39"/>
      <c r="B169" s="40"/>
      <c r="C169" s="41"/>
      <c r="D169" s="226" t="s">
        <v>179</v>
      </c>
      <c r="E169" s="41"/>
      <c r="F169" s="254" t="s">
        <v>1109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179</v>
      </c>
      <c r="AU169" s="18" t="s">
        <v>84</v>
      </c>
    </row>
    <row r="170" s="14" customFormat="1">
      <c r="A170" s="14"/>
      <c r="B170" s="243"/>
      <c r="C170" s="244"/>
      <c r="D170" s="226" t="s">
        <v>161</v>
      </c>
      <c r="E170" s="245" t="s">
        <v>1110</v>
      </c>
      <c r="F170" s="246" t="s">
        <v>1111</v>
      </c>
      <c r="G170" s="244"/>
      <c r="H170" s="247">
        <v>1.45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161</v>
      </c>
      <c r="AU170" s="253" t="s">
        <v>84</v>
      </c>
      <c r="AV170" s="14" t="s">
        <v>84</v>
      </c>
      <c r="AW170" s="14" t="s">
        <v>37</v>
      </c>
      <c r="AX170" s="14" t="s">
        <v>22</v>
      </c>
      <c r="AY170" s="253" t="s">
        <v>147</v>
      </c>
    </row>
    <row r="171" s="12" customFormat="1" ht="22.8" customHeight="1">
      <c r="A171" s="12"/>
      <c r="B171" s="197"/>
      <c r="C171" s="198"/>
      <c r="D171" s="199" t="s">
        <v>75</v>
      </c>
      <c r="E171" s="211" t="s">
        <v>173</v>
      </c>
      <c r="F171" s="211" t="s">
        <v>608</v>
      </c>
      <c r="G171" s="198"/>
      <c r="H171" s="198"/>
      <c r="I171" s="201"/>
      <c r="J171" s="212">
        <f>BK171</f>
        <v>0</v>
      </c>
      <c r="K171" s="198"/>
      <c r="L171" s="203"/>
      <c r="M171" s="204"/>
      <c r="N171" s="205"/>
      <c r="O171" s="205"/>
      <c r="P171" s="206">
        <f>SUM(P172:P174)</f>
        <v>0</v>
      </c>
      <c r="Q171" s="205"/>
      <c r="R171" s="206">
        <f>SUM(R172:R174)</f>
        <v>32.647649999999999</v>
      </c>
      <c r="S171" s="205"/>
      <c r="T171" s="207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8" t="s">
        <v>22</v>
      </c>
      <c r="AT171" s="209" t="s">
        <v>75</v>
      </c>
      <c r="AU171" s="209" t="s">
        <v>22</v>
      </c>
      <c r="AY171" s="208" t="s">
        <v>147</v>
      </c>
      <c r="BK171" s="210">
        <f>SUM(BK172:BK174)</f>
        <v>0</v>
      </c>
    </row>
    <row r="172" s="2" customFormat="1" ht="16.5" customHeight="1">
      <c r="A172" s="39"/>
      <c r="B172" s="40"/>
      <c r="C172" s="213" t="s">
        <v>380</v>
      </c>
      <c r="D172" s="213" t="s">
        <v>150</v>
      </c>
      <c r="E172" s="214" t="s">
        <v>1112</v>
      </c>
      <c r="F172" s="215" t="s">
        <v>1113</v>
      </c>
      <c r="G172" s="216" t="s">
        <v>299</v>
      </c>
      <c r="H172" s="217">
        <v>105</v>
      </c>
      <c r="I172" s="218"/>
      <c r="J172" s="219">
        <f>ROUND(I172*H172,2)</f>
        <v>0</v>
      </c>
      <c r="K172" s="215" t="s">
        <v>20</v>
      </c>
      <c r="L172" s="45"/>
      <c r="M172" s="220" t="s">
        <v>20</v>
      </c>
      <c r="N172" s="221" t="s">
        <v>47</v>
      </c>
      <c r="O172" s="85"/>
      <c r="P172" s="222">
        <f>O172*H172</f>
        <v>0</v>
      </c>
      <c r="Q172" s="222">
        <v>0.31092999999999998</v>
      </c>
      <c r="R172" s="222">
        <f>Q172*H172</f>
        <v>32.647649999999999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155</v>
      </c>
      <c r="AT172" s="224" t="s">
        <v>150</v>
      </c>
      <c r="AU172" s="224" t="s">
        <v>84</v>
      </c>
      <c r="AY172" s="18" t="s">
        <v>147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22</v>
      </c>
      <c r="BK172" s="225">
        <f>ROUND(I172*H172,2)</f>
        <v>0</v>
      </c>
      <c r="BL172" s="18" t="s">
        <v>155</v>
      </c>
      <c r="BM172" s="224" t="s">
        <v>1114</v>
      </c>
    </row>
    <row r="173" s="2" customFormat="1">
      <c r="A173" s="39"/>
      <c r="B173" s="40"/>
      <c r="C173" s="41"/>
      <c r="D173" s="226" t="s">
        <v>157</v>
      </c>
      <c r="E173" s="41"/>
      <c r="F173" s="227" t="s">
        <v>1113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157</v>
      </c>
      <c r="AU173" s="18" t="s">
        <v>84</v>
      </c>
    </row>
    <row r="174" s="2" customFormat="1">
      <c r="A174" s="39"/>
      <c r="B174" s="40"/>
      <c r="C174" s="41"/>
      <c r="D174" s="226" t="s">
        <v>179</v>
      </c>
      <c r="E174" s="41"/>
      <c r="F174" s="254" t="s">
        <v>1115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84</v>
      </c>
    </row>
    <row r="175" s="12" customFormat="1" ht="22.8" customHeight="1">
      <c r="A175" s="12"/>
      <c r="B175" s="197"/>
      <c r="C175" s="198"/>
      <c r="D175" s="199" t="s">
        <v>75</v>
      </c>
      <c r="E175" s="211" t="s">
        <v>382</v>
      </c>
      <c r="F175" s="211" t="s">
        <v>383</v>
      </c>
      <c r="G175" s="198"/>
      <c r="H175" s="198"/>
      <c r="I175" s="201"/>
      <c r="J175" s="212">
        <f>BK175</f>
        <v>0</v>
      </c>
      <c r="K175" s="198"/>
      <c r="L175" s="203"/>
      <c r="M175" s="204"/>
      <c r="N175" s="205"/>
      <c r="O175" s="205"/>
      <c r="P175" s="206">
        <f>SUM(P176:P178)</f>
        <v>0</v>
      </c>
      <c r="Q175" s="205"/>
      <c r="R175" s="206">
        <f>SUM(R176:R178)</f>
        <v>0</v>
      </c>
      <c r="S175" s="205"/>
      <c r="T175" s="207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8" t="s">
        <v>22</v>
      </c>
      <c r="AT175" s="209" t="s">
        <v>75</v>
      </c>
      <c r="AU175" s="209" t="s">
        <v>22</v>
      </c>
      <c r="AY175" s="208" t="s">
        <v>147</v>
      </c>
      <c r="BK175" s="210">
        <f>SUM(BK176:BK178)</f>
        <v>0</v>
      </c>
    </row>
    <row r="176" s="2" customFormat="1" ht="16.5" customHeight="1">
      <c r="A176" s="39"/>
      <c r="B176" s="40"/>
      <c r="C176" s="213" t="s">
        <v>384</v>
      </c>
      <c r="D176" s="213" t="s">
        <v>150</v>
      </c>
      <c r="E176" s="214" t="s">
        <v>385</v>
      </c>
      <c r="F176" s="215" t="s">
        <v>386</v>
      </c>
      <c r="G176" s="216" t="s">
        <v>176</v>
      </c>
      <c r="H176" s="217">
        <v>100</v>
      </c>
      <c r="I176" s="218"/>
      <c r="J176" s="219">
        <f>ROUND(I176*H176,2)</f>
        <v>0</v>
      </c>
      <c r="K176" s="215" t="s">
        <v>154</v>
      </c>
      <c r="L176" s="45"/>
      <c r="M176" s="220" t="s">
        <v>20</v>
      </c>
      <c r="N176" s="221" t="s">
        <v>47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155</v>
      </c>
      <c r="AT176" s="224" t="s">
        <v>150</v>
      </c>
      <c r="AU176" s="224" t="s">
        <v>84</v>
      </c>
      <c r="AY176" s="18" t="s">
        <v>147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22</v>
      </c>
      <c r="BK176" s="225">
        <f>ROUND(I176*H176,2)</f>
        <v>0</v>
      </c>
      <c r="BL176" s="18" t="s">
        <v>155</v>
      </c>
      <c r="BM176" s="224" t="s">
        <v>1116</v>
      </c>
    </row>
    <row r="177" s="2" customFormat="1">
      <c r="A177" s="39"/>
      <c r="B177" s="40"/>
      <c r="C177" s="41"/>
      <c r="D177" s="226" t="s">
        <v>157</v>
      </c>
      <c r="E177" s="41"/>
      <c r="F177" s="227" t="s">
        <v>388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157</v>
      </c>
      <c r="AU177" s="18" t="s">
        <v>84</v>
      </c>
    </row>
    <row r="178" s="2" customFormat="1">
      <c r="A178" s="39"/>
      <c r="B178" s="40"/>
      <c r="C178" s="41"/>
      <c r="D178" s="231" t="s">
        <v>159</v>
      </c>
      <c r="E178" s="41"/>
      <c r="F178" s="232" t="s">
        <v>389</v>
      </c>
      <c r="G178" s="41"/>
      <c r="H178" s="41"/>
      <c r="I178" s="228"/>
      <c r="J178" s="41"/>
      <c r="K178" s="41"/>
      <c r="L178" s="45"/>
      <c r="M178" s="258"/>
      <c r="N178" s="259"/>
      <c r="O178" s="260"/>
      <c r="P178" s="260"/>
      <c r="Q178" s="260"/>
      <c r="R178" s="260"/>
      <c r="S178" s="260"/>
      <c r="T178" s="261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159</v>
      </c>
      <c r="AU178" s="18" t="s">
        <v>84</v>
      </c>
    </row>
    <row r="179" s="2" customFormat="1" ht="6.96" customHeight="1">
      <c r="A179" s="39"/>
      <c r="B179" s="60"/>
      <c r="C179" s="61"/>
      <c r="D179" s="61"/>
      <c r="E179" s="61"/>
      <c r="F179" s="61"/>
      <c r="G179" s="61"/>
      <c r="H179" s="61"/>
      <c r="I179" s="61"/>
      <c r="J179" s="61"/>
      <c r="K179" s="61"/>
      <c r="L179" s="45"/>
      <c r="M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</sheetData>
  <sheetProtection sheet="1" autoFilter="0" formatColumns="0" formatRows="0" objects="1" scenarios="1" spinCount="100000" saltValue="GCqG+3LjOUJy1ALvkgrrP12b49aToWvJx6/VW4IbVDkDmzaRTKPIRSHMsAqt5w4taI2dOfyVtEaQaFgCb0J2eg==" hashValue="xs1FX4v38AWaMU8wy10AE+YzPyOGdvy9xnQjIppo1guXoyAsgFWzFUml0yDSayi5nhn7hNAaa3EqJjFLVjVI2Q==" algorithmName="SHA-512" password="CC35"/>
  <autoFilter ref="C82:K17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4_02/111301111"/>
    <hyperlink ref="F94" r:id="rId2" display="https://podminky.urs.cz/item/CS_URS_2024_02/171201231"/>
    <hyperlink ref="F98" r:id="rId3" display="https://podminky.urs.cz/item/CS_URS_2024_02/181351113"/>
    <hyperlink ref="F105" r:id="rId4" display="https://podminky.urs.cz/item/CS_URS_2024_02/181451121"/>
    <hyperlink ref="F113" r:id="rId5" display="https://podminky.urs.cz/item/CS_URS_2024_02/181451131"/>
    <hyperlink ref="F121" r:id="rId6" display="https://podminky.urs.cz/item/CS_URS_2024_02/181951111"/>
    <hyperlink ref="F125" r:id="rId7" display="https://podminky.urs.cz/item/CS_URS_2024_02/182111111"/>
    <hyperlink ref="F132" r:id="rId8" display="https://podminky.urs.cz/item/CS_URS_2024_02/183101221"/>
    <hyperlink ref="F139" r:id="rId9" display="https://podminky.urs.cz/item/CS_URS_2024_02/183451112"/>
    <hyperlink ref="F143" r:id="rId10" display="https://podminky.urs.cz/item/CS_URS_2024_02/184102122"/>
    <hyperlink ref="F165" r:id="rId11" display="https://podminky.urs.cz/item/CS_URS_2024_02/184911421"/>
    <hyperlink ref="F178" r:id="rId12" display="https://podminky.urs.cz/item/CS_URS_2024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6C2B5BFACB7141A962A3EE35FB4944" ma:contentTypeVersion="3" ma:contentTypeDescription="Vytvoří nový dokument" ma:contentTypeScope="" ma:versionID="cfc4e9888eda0da681202fd259829fae">
  <xsd:schema xmlns:xsd="http://www.w3.org/2001/XMLSchema" xmlns:xs="http://www.w3.org/2001/XMLSchema" xmlns:p="http://schemas.microsoft.com/office/2006/metadata/properties" xmlns:ns2="5d12e7e5-f578-4103-9a06-baea9056e950" targetNamespace="http://schemas.microsoft.com/office/2006/metadata/properties" ma:root="true" ma:fieldsID="9bb517d89a5befea8a23d041595c882c" ns2:_="">
    <xsd:import namespace="5d12e7e5-f578-4103-9a06-baea9056e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e7e5-f578-4103-9a06-baea9056e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C0C690-D545-4C9A-A8AF-BCC0EF08F2FE}"/>
</file>

<file path=customXml/itemProps2.xml><?xml version="1.0" encoding="utf-8"?>
<ds:datastoreItem xmlns:ds="http://schemas.openxmlformats.org/officeDocument/2006/customXml" ds:itemID="{9DF6CD23-2982-45FF-BE07-37A1103CD919}"/>
</file>

<file path=customXml/itemProps3.xml><?xml version="1.0" encoding="utf-8"?>
<ds:datastoreItem xmlns:ds="http://schemas.openxmlformats.org/officeDocument/2006/customXml" ds:itemID="{65F3B9C4-6D1E-4105-BAC7-767EC3ADCDF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LAPTOP-1JLMHHIG\vozabal</dc:creator>
  <cp:lastModifiedBy>LAPTOP-1JLMHHIG\vozabal</cp:lastModifiedBy>
  <dcterms:created xsi:type="dcterms:W3CDTF">2024-08-18T15:01:42Z</dcterms:created>
  <dcterms:modified xsi:type="dcterms:W3CDTF">2024-08-18T15:01:55Z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0x010100E96C2B5BFACB7141A962A3EE35FB4944</vt:lpwstr>
  </property>
</Properties>
</file>