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7970" windowHeight="7590"/>
  </bookViews>
  <sheets>
    <sheet name="Rekapitulace stavby" sheetId="1" r:id="rId1"/>
    <sheet name="0202017 - Školský objekt ..." sheetId="2" r:id="rId2"/>
    <sheet name="VRN - Vedlejší rozpočtové..." sheetId="3" r:id="rId3"/>
    <sheet name="Pokyny pro vyplnění" sheetId="4" r:id="rId4"/>
  </sheets>
  <definedNames>
    <definedName name="_xlnm._FilterDatabase" localSheetId="1" hidden="1">'0202017 - Školský objekt ...'!$C$96:$K$502</definedName>
    <definedName name="_xlnm._FilterDatabase" localSheetId="2" hidden="1">'VRN - Vedlejší rozpočtové...'!$C$80:$K$92</definedName>
    <definedName name="_xlnm.Print_Titles" localSheetId="1">'0202017 - Školský objekt ...'!$96:$96</definedName>
    <definedName name="_xlnm.Print_Titles" localSheetId="0">'Rekapitulace stavby'!$49:$49</definedName>
    <definedName name="_xlnm.Print_Titles" localSheetId="2">'VRN - Vedlejší rozpočtové...'!$80:$80</definedName>
    <definedName name="_xlnm.Print_Area" localSheetId="1">'0202017 - Školský objekt ...'!$C$4:$J$34,'0202017 - Školský objekt ...'!$C$40:$J$80,'0202017 - Školský objekt ...'!$C$86:$K$502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rozpočtové...'!$C$42:$J$62,'VRN - Vedlejší rozpočtové...'!$C$68:$K$92</definedName>
  </definedNames>
  <calcPr calcId="162913"/>
</workbook>
</file>

<file path=xl/calcChain.xml><?xml version="1.0" encoding="utf-8"?>
<calcChain xmlns="http://schemas.openxmlformats.org/spreadsheetml/2006/main">
  <c r="P91" i="3" l="1"/>
  <c r="R86" i="3"/>
  <c r="T83" i="3"/>
  <c r="AY53" i="1"/>
  <c r="AX53" i="1"/>
  <c r="BI92" i="3"/>
  <c r="BH92" i="3"/>
  <c r="BG92" i="3"/>
  <c r="BF92" i="3"/>
  <c r="T92" i="3"/>
  <c r="T91" i="3" s="1"/>
  <c r="R92" i="3"/>
  <c r="R91" i="3" s="1"/>
  <c r="P92" i="3"/>
  <c r="BK92" i="3"/>
  <c r="BK91" i="3" s="1"/>
  <c r="J91" i="3" s="1"/>
  <c r="J61" i="3" s="1"/>
  <c r="J92" i="3"/>
  <c r="BE92" i="3" s="1"/>
  <c r="BI90" i="3"/>
  <c r="BH90" i="3"/>
  <c r="BG90" i="3"/>
  <c r="BF90" i="3"/>
  <c r="T90" i="3"/>
  <c r="R90" i="3"/>
  <c r="R88" i="3" s="1"/>
  <c r="P90" i="3"/>
  <c r="BK90" i="3"/>
  <c r="J90" i="3"/>
  <c r="BE90" i="3" s="1"/>
  <c r="BI89" i="3"/>
  <c r="BH89" i="3"/>
  <c r="BG89" i="3"/>
  <c r="BF89" i="3"/>
  <c r="J31" i="3" s="1"/>
  <c r="AW53" i="1" s="1"/>
  <c r="BE89" i="3"/>
  <c r="T89" i="3"/>
  <c r="R89" i="3"/>
  <c r="P89" i="3"/>
  <c r="P88" i="3" s="1"/>
  <c r="BK89" i="3"/>
  <c r="BK88" i="3" s="1"/>
  <c r="J88" i="3" s="1"/>
  <c r="J60" i="3" s="1"/>
  <c r="J89" i="3"/>
  <c r="BI87" i="3"/>
  <c r="BH87" i="3"/>
  <c r="BG87" i="3"/>
  <c r="BF87" i="3"/>
  <c r="T87" i="3"/>
  <c r="T86" i="3" s="1"/>
  <c r="R87" i="3"/>
  <c r="P87" i="3"/>
  <c r="P86" i="3" s="1"/>
  <c r="BK87" i="3"/>
  <c r="BK86" i="3" s="1"/>
  <c r="J86" i="3" s="1"/>
  <c r="J59" i="3" s="1"/>
  <c r="J87" i="3"/>
  <c r="BE87" i="3" s="1"/>
  <c r="BI85" i="3"/>
  <c r="BH85" i="3"/>
  <c r="BG85" i="3"/>
  <c r="BF85" i="3"/>
  <c r="T85" i="3"/>
  <c r="R85" i="3"/>
  <c r="P85" i="3"/>
  <c r="BK85" i="3"/>
  <c r="J85" i="3"/>
  <c r="BE85" i="3" s="1"/>
  <c r="BI84" i="3"/>
  <c r="F34" i="3" s="1"/>
  <c r="BD53" i="1" s="1"/>
  <c r="BH84" i="3"/>
  <c r="BG84" i="3"/>
  <c r="F32" i="3" s="1"/>
  <c r="BB53" i="1" s="1"/>
  <c r="BF84" i="3"/>
  <c r="F31" i="3" s="1"/>
  <c r="BA53" i="1" s="1"/>
  <c r="BE84" i="3"/>
  <c r="T84" i="3"/>
  <c r="R84" i="3"/>
  <c r="R83" i="3" s="1"/>
  <c r="P84" i="3"/>
  <c r="P83" i="3" s="1"/>
  <c r="P82" i="3" s="1"/>
  <c r="P81" i="3" s="1"/>
  <c r="AU53" i="1" s="1"/>
  <c r="BK84" i="3"/>
  <c r="BK83" i="3" s="1"/>
  <c r="J84" i="3"/>
  <c r="F75" i="3"/>
  <c r="E73" i="3"/>
  <c r="F49" i="3"/>
  <c r="E47" i="3"/>
  <c r="J21" i="3"/>
  <c r="E21" i="3"/>
  <c r="J77" i="3" s="1"/>
  <c r="J20" i="3"/>
  <c r="J18" i="3"/>
  <c r="E18" i="3"/>
  <c r="F78" i="3" s="1"/>
  <c r="J17" i="3"/>
  <c r="J15" i="3"/>
  <c r="E15" i="3"/>
  <c r="F51" i="3" s="1"/>
  <c r="J14" i="3"/>
  <c r="J12" i="3"/>
  <c r="J49" i="3" s="1"/>
  <c r="E7" i="3"/>
  <c r="E45" i="3" s="1"/>
  <c r="R498" i="2"/>
  <c r="BK494" i="2"/>
  <c r="J494" i="2" s="1"/>
  <c r="J78" i="2" s="1"/>
  <c r="T394" i="2"/>
  <c r="AY52" i="1"/>
  <c r="AX52" i="1"/>
  <c r="BI500" i="2"/>
  <c r="BH500" i="2"/>
  <c r="BG500" i="2"/>
  <c r="BF500" i="2"/>
  <c r="T500" i="2"/>
  <c r="R500" i="2"/>
  <c r="P500" i="2"/>
  <c r="BK500" i="2"/>
  <c r="J500" i="2"/>
  <c r="BE500" i="2" s="1"/>
  <c r="BI499" i="2"/>
  <c r="BH499" i="2"/>
  <c r="BG499" i="2"/>
  <c r="BF499" i="2"/>
  <c r="BE499" i="2"/>
  <c r="T499" i="2"/>
  <c r="R499" i="2"/>
  <c r="P499" i="2"/>
  <c r="P498" i="2" s="1"/>
  <c r="BK499" i="2"/>
  <c r="BK498" i="2" s="1"/>
  <c r="J498" i="2" s="1"/>
  <c r="J79" i="2" s="1"/>
  <c r="J499" i="2"/>
  <c r="BI497" i="2"/>
  <c r="BH497" i="2"/>
  <c r="BG497" i="2"/>
  <c r="BF497" i="2"/>
  <c r="T497" i="2"/>
  <c r="R497" i="2"/>
  <c r="P497" i="2"/>
  <c r="BK497" i="2"/>
  <c r="J497" i="2"/>
  <c r="BE497" i="2" s="1"/>
  <c r="BI496" i="2"/>
  <c r="BH496" i="2"/>
  <c r="BG496" i="2"/>
  <c r="BF496" i="2"/>
  <c r="T496" i="2"/>
  <c r="R496" i="2"/>
  <c r="R494" i="2" s="1"/>
  <c r="R493" i="2" s="1"/>
  <c r="P496" i="2"/>
  <c r="BK496" i="2"/>
  <c r="J496" i="2"/>
  <c r="BE496" i="2" s="1"/>
  <c r="BI495" i="2"/>
  <c r="BH495" i="2"/>
  <c r="BG495" i="2"/>
  <c r="BF495" i="2"/>
  <c r="T495" i="2"/>
  <c r="T494" i="2" s="1"/>
  <c r="T493" i="2" s="1"/>
  <c r="R495" i="2"/>
  <c r="P495" i="2"/>
  <c r="P494" i="2" s="1"/>
  <c r="P493" i="2" s="1"/>
  <c r="BK495" i="2"/>
  <c r="J495" i="2"/>
  <c r="BE495" i="2" s="1"/>
  <c r="BI492" i="2"/>
  <c r="BH492" i="2"/>
  <c r="BG492" i="2"/>
  <c r="BF492" i="2"/>
  <c r="BE492" i="2"/>
  <c r="T492" i="2"/>
  <c r="R492" i="2"/>
  <c r="P492" i="2"/>
  <c r="BK492" i="2"/>
  <c r="J492" i="2"/>
  <c r="BI491" i="2"/>
  <c r="BH491" i="2"/>
  <c r="BG491" i="2"/>
  <c r="BF491" i="2"/>
  <c r="T491" i="2"/>
  <c r="R491" i="2"/>
  <c r="P491" i="2"/>
  <c r="P488" i="2" s="1"/>
  <c r="BK491" i="2"/>
  <c r="J491" i="2"/>
  <c r="BE491" i="2" s="1"/>
  <c r="BI489" i="2"/>
  <c r="BH489" i="2"/>
  <c r="BG489" i="2"/>
  <c r="BF489" i="2"/>
  <c r="T489" i="2"/>
  <c r="T488" i="2" s="1"/>
  <c r="R489" i="2"/>
  <c r="R488" i="2" s="1"/>
  <c r="P489" i="2"/>
  <c r="BK489" i="2"/>
  <c r="J489" i="2"/>
  <c r="BE489" i="2" s="1"/>
  <c r="BI456" i="2"/>
  <c r="BH456" i="2"/>
  <c r="BG456" i="2"/>
  <c r="BF456" i="2"/>
  <c r="T456" i="2"/>
  <c r="R456" i="2"/>
  <c r="P456" i="2"/>
  <c r="BK456" i="2"/>
  <c r="J456" i="2"/>
  <c r="BE456" i="2" s="1"/>
  <c r="BI444" i="2"/>
  <c r="BH444" i="2"/>
  <c r="BG444" i="2"/>
  <c r="BF444" i="2"/>
  <c r="BE444" i="2"/>
  <c r="T444" i="2"/>
  <c r="R444" i="2"/>
  <c r="P444" i="2"/>
  <c r="BK444" i="2"/>
  <c r="J444" i="2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BE440" i="2"/>
  <c r="T440" i="2"/>
  <c r="R440" i="2"/>
  <c r="P440" i="2"/>
  <c r="P410" i="2" s="1"/>
  <c r="BK440" i="2"/>
  <c r="J440" i="2"/>
  <c r="BI411" i="2"/>
  <c r="BH411" i="2"/>
  <c r="BG411" i="2"/>
  <c r="BF411" i="2"/>
  <c r="T411" i="2"/>
  <c r="R411" i="2"/>
  <c r="R410" i="2" s="1"/>
  <c r="P411" i="2"/>
  <c r="BK411" i="2"/>
  <c r="J411" i="2"/>
  <c r="BE411" i="2" s="1"/>
  <c r="BI405" i="2"/>
  <c r="BH405" i="2"/>
  <c r="BG405" i="2"/>
  <c r="BF405" i="2"/>
  <c r="T405" i="2"/>
  <c r="R405" i="2"/>
  <c r="P405" i="2"/>
  <c r="BK405" i="2"/>
  <c r="J405" i="2"/>
  <c r="BE405" i="2" s="1"/>
  <c r="BI400" i="2"/>
  <c r="BH400" i="2"/>
  <c r="BG400" i="2"/>
  <c r="BF400" i="2"/>
  <c r="T400" i="2"/>
  <c r="R400" i="2"/>
  <c r="P400" i="2"/>
  <c r="BK400" i="2"/>
  <c r="BK394" i="2" s="1"/>
  <c r="J394" i="2" s="1"/>
  <c r="J74" i="2" s="1"/>
  <c r="J400" i="2"/>
  <c r="BE400" i="2" s="1"/>
  <c r="BI395" i="2"/>
  <c r="BH395" i="2"/>
  <c r="BG395" i="2"/>
  <c r="BF395" i="2"/>
  <c r="T395" i="2"/>
  <c r="R395" i="2"/>
  <c r="R394" i="2" s="1"/>
  <c r="P395" i="2"/>
  <c r="P394" i="2" s="1"/>
  <c r="BK395" i="2"/>
  <c r="J395" i="2"/>
  <c r="BE395" i="2" s="1"/>
  <c r="BI393" i="2"/>
  <c r="BH393" i="2"/>
  <c r="BG393" i="2"/>
  <c r="BF393" i="2"/>
  <c r="BE393" i="2"/>
  <c r="T393" i="2"/>
  <c r="R393" i="2"/>
  <c r="P393" i="2"/>
  <c r="BK393" i="2"/>
  <c r="BK387" i="2" s="1"/>
  <c r="J387" i="2" s="1"/>
  <c r="J73" i="2" s="1"/>
  <c r="J393" i="2"/>
  <c r="BI388" i="2"/>
  <c r="BH388" i="2"/>
  <c r="BG388" i="2"/>
  <c r="BF388" i="2"/>
  <c r="T388" i="2"/>
  <c r="T387" i="2" s="1"/>
  <c r="R388" i="2"/>
  <c r="R387" i="2" s="1"/>
  <c r="P388" i="2"/>
  <c r="BK388" i="2"/>
  <c r="J388" i="2"/>
  <c r="BE388" i="2" s="1"/>
  <c r="BI386" i="2"/>
  <c r="BH386" i="2"/>
  <c r="BG386" i="2"/>
  <c r="BF386" i="2"/>
  <c r="T386" i="2"/>
  <c r="R386" i="2"/>
  <c r="P386" i="2"/>
  <c r="BK386" i="2"/>
  <c r="J386" i="2"/>
  <c r="BE386" i="2" s="1"/>
  <c r="BI379" i="2"/>
  <c r="BH379" i="2"/>
  <c r="BG379" i="2"/>
  <c r="BF379" i="2"/>
  <c r="T379" i="2"/>
  <c r="R379" i="2"/>
  <c r="P379" i="2"/>
  <c r="BK379" i="2"/>
  <c r="J379" i="2"/>
  <c r="BE379" i="2" s="1"/>
  <c r="BI370" i="2"/>
  <c r="BH370" i="2"/>
  <c r="BG370" i="2"/>
  <c r="BF370" i="2"/>
  <c r="T370" i="2"/>
  <c r="R370" i="2"/>
  <c r="P370" i="2"/>
  <c r="BK370" i="2"/>
  <c r="J370" i="2"/>
  <c r="BE370" i="2" s="1"/>
  <c r="BI359" i="2"/>
  <c r="BH359" i="2"/>
  <c r="BG359" i="2"/>
  <c r="BF359" i="2"/>
  <c r="BE359" i="2"/>
  <c r="T359" i="2"/>
  <c r="R359" i="2"/>
  <c r="P359" i="2"/>
  <c r="BK359" i="2"/>
  <c r="J359" i="2"/>
  <c r="BI358" i="2"/>
  <c r="BH358" i="2"/>
  <c r="BG358" i="2"/>
  <c r="BF358" i="2"/>
  <c r="BE358" i="2"/>
  <c r="T358" i="2"/>
  <c r="R358" i="2"/>
  <c r="P358" i="2"/>
  <c r="BK358" i="2"/>
  <c r="J358" i="2"/>
  <c r="BI357" i="2"/>
  <c r="BH357" i="2"/>
  <c r="BG357" i="2"/>
  <c r="BF357" i="2"/>
  <c r="BE357" i="2"/>
  <c r="T357" i="2"/>
  <c r="R357" i="2"/>
  <c r="P357" i="2"/>
  <c r="BK357" i="2"/>
  <c r="J357" i="2"/>
  <c r="BI356" i="2"/>
  <c r="BH356" i="2"/>
  <c r="BG356" i="2"/>
  <c r="BF356" i="2"/>
  <c r="BE356" i="2"/>
  <c r="T356" i="2"/>
  <c r="R356" i="2"/>
  <c r="R355" i="2" s="1"/>
  <c r="P356" i="2"/>
  <c r="P355" i="2" s="1"/>
  <c r="BK356" i="2"/>
  <c r="BK355" i="2" s="1"/>
  <c r="J355" i="2" s="1"/>
  <c r="J72" i="2" s="1"/>
  <c r="J356" i="2"/>
  <c r="BI354" i="2"/>
  <c r="BH354" i="2"/>
  <c r="BG354" i="2"/>
  <c r="BF354" i="2"/>
  <c r="BE354" i="2"/>
  <c r="T354" i="2"/>
  <c r="R354" i="2"/>
  <c r="P354" i="2"/>
  <c r="BK354" i="2"/>
  <c r="J354" i="2"/>
  <c r="BI352" i="2"/>
  <c r="BH352" i="2"/>
  <c r="BG352" i="2"/>
  <c r="BF352" i="2"/>
  <c r="T352" i="2"/>
  <c r="R352" i="2"/>
  <c r="P352" i="2"/>
  <c r="BK352" i="2"/>
  <c r="J352" i="2"/>
  <c r="BE352" i="2" s="1"/>
  <c r="BI349" i="2"/>
  <c r="BH349" i="2"/>
  <c r="BG349" i="2"/>
  <c r="BF349" i="2"/>
  <c r="BE349" i="2"/>
  <c r="T349" i="2"/>
  <c r="R349" i="2"/>
  <c r="P349" i="2"/>
  <c r="BK349" i="2"/>
  <c r="J349" i="2"/>
  <c r="BI346" i="2"/>
  <c r="BH346" i="2"/>
  <c r="BG346" i="2"/>
  <c r="BF346" i="2"/>
  <c r="T346" i="2"/>
  <c r="R346" i="2"/>
  <c r="P346" i="2"/>
  <c r="BK346" i="2"/>
  <c r="J346" i="2"/>
  <c r="BE346" i="2" s="1"/>
  <c r="BI343" i="2"/>
  <c r="BH343" i="2"/>
  <c r="BG343" i="2"/>
  <c r="BF343" i="2"/>
  <c r="BE343" i="2"/>
  <c r="T343" i="2"/>
  <c r="R343" i="2"/>
  <c r="P343" i="2"/>
  <c r="BK343" i="2"/>
  <c r="J343" i="2"/>
  <c r="BI340" i="2"/>
  <c r="BH340" i="2"/>
  <c r="BG340" i="2"/>
  <c r="BF340" i="2"/>
  <c r="T340" i="2"/>
  <c r="R340" i="2"/>
  <c r="R329" i="2" s="1"/>
  <c r="P340" i="2"/>
  <c r="BK340" i="2"/>
  <c r="J340" i="2"/>
  <c r="BE340" i="2" s="1"/>
  <c r="BI337" i="2"/>
  <c r="BH337" i="2"/>
  <c r="BG337" i="2"/>
  <c r="BF337" i="2"/>
  <c r="BE337" i="2"/>
  <c r="T337" i="2"/>
  <c r="R337" i="2"/>
  <c r="P337" i="2"/>
  <c r="BK337" i="2"/>
  <c r="J337" i="2"/>
  <c r="BI334" i="2"/>
  <c r="BH334" i="2"/>
  <c r="BG334" i="2"/>
  <c r="BF334" i="2"/>
  <c r="T334" i="2"/>
  <c r="R334" i="2"/>
  <c r="P334" i="2"/>
  <c r="BK334" i="2"/>
  <c r="J334" i="2"/>
  <c r="BE334" i="2" s="1"/>
  <c r="BI330" i="2"/>
  <c r="BH330" i="2"/>
  <c r="BG330" i="2"/>
  <c r="BF330" i="2"/>
  <c r="BE330" i="2"/>
  <c r="T330" i="2"/>
  <c r="T329" i="2" s="1"/>
  <c r="R330" i="2"/>
  <c r="P330" i="2"/>
  <c r="P329" i="2" s="1"/>
  <c r="BK330" i="2"/>
  <c r="J330" i="2"/>
  <c r="BI328" i="2"/>
  <c r="BH328" i="2"/>
  <c r="BG328" i="2"/>
  <c r="BF328" i="2"/>
  <c r="T328" i="2"/>
  <c r="R328" i="2"/>
  <c r="P328" i="2"/>
  <c r="BK328" i="2"/>
  <c r="J328" i="2"/>
  <c r="BE328" i="2" s="1"/>
  <c r="BI327" i="2"/>
  <c r="BH327" i="2"/>
  <c r="BG327" i="2"/>
  <c r="BF327" i="2"/>
  <c r="T327" i="2"/>
  <c r="R327" i="2"/>
  <c r="P327" i="2"/>
  <c r="BK327" i="2"/>
  <c r="J327" i="2"/>
  <c r="BE327" i="2" s="1"/>
  <c r="BI324" i="2"/>
  <c r="BH324" i="2"/>
  <c r="BG324" i="2"/>
  <c r="BF324" i="2"/>
  <c r="BE324" i="2"/>
  <c r="T324" i="2"/>
  <c r="R324" i="2"/>
  <c r="P324" i="2"/>
  <c r="BK324" i="2"/>
  <c r="J324" i="2"/>
  <c r="BI323" i="2"/>
  <c r="BH323" i="2"/>
  <c r="BG323" i="2"/>
  <c r="BF323" i="2"/>
  <c r="T323" i="2"/>
  <c r="R323" i="2"/>
  <c r="P323" i="2"/>
  <c r="BK323" i="2"/>
  <c r="J323" i="2"/>
  <c r="BE323" i="2" s="1"/>
  <c r="BI320" i="2"/>
  <c r="BH320" i="2"/>
  <c r="BG320" i="2"/>
  <c r="BF320" i="2"/>
  <c r="T320" i="2"/>
  <c r="R320" i="2"/>
  <c r="P320" i="2"/>
  <c r="BK320" i="2"/>
  <c r="J320" i="2"/>
  <c r="BE320" i="2" s="1"/>
  <c r="BI317" i="2"/>
  <c r="BH317" i="2"/>
  <c r="BG317" i="2"/>
  <c r="BF317" i="2"/>
  <c r="T317" i="2"/>
  <c r="R317" i="2"/>
  <c r="R314" i="2" s="1"/>
  <c r="P317" i="2"/>
  <c r="BK317" i="2"/>
  <c r="J317" i="2"/>
  <c r="BE317" i="2" s="1"/>
  <c r="BI315" i="2"/>
  <c r="BH315" i="2"/>
  <c r="BG315" i="2"/>
  <c r="BF315" i="2"/>
  <c r="T315" i="2"/>
  <c r="T314" i="2" s="1"/>
  <c r="R315" i="2"/>
  <c r="P315" i="2"/>
  <c r="BK315" i="2"/>
  <c r="BK314" i="2" s="1"/>
  <c r="J314" i="2" s="1"/>
  <c r="J70" i="2" s="1"/>
  <c r="J315" i="2"/>
  <c r="BE315" i="2" s="1"/>
  <c r="BI313" i="2"/>
  <c r="BH313" i="2"/>
  <c r="BG313" i="2"/>
  <c r="BF313" i="2"/>
  <c r="T313" i="2"/>
  <c r="R313" i="2"/>
  <c r="P313" i="2"/>
  <c r="BK313" i="2"/>
  <c r="J313" i="2"/>
  <c r="BE313" i="2" s="1"/>
  <c r="BI312" i="2"/>
  <c r="BH312" i="2"/>
  <c r="BG312" i="2"/>
  <c r="BF312" i="2"/>
  <c r="BE312" i="2"/>
  <c r="T312" i="2"/>
  <c r="R312" i="2"/>
  <c r="P312" i="2"/>
  <c r="BK312" i="2"/>
  <c r="J312" i="2"/>
  <c r="BI310" i="2"/>
  <c r="BH310" i="2"/>
  <c r="BG310" i="2"/>
  <c r="BF310" i="2"/>
  <c r="T310" i="2"/>
  <c r="R310" i="2"/>
  <c r="P310" i="2"/>
  <c r="BK310" i="2"/>
  <c r="J310" i="2"/>
  <c r="BE310" i="2" s="1"/>
  <c r="BI308" i="2"/>
  <c r="BH308" i="2"/>
  <c r="BG308" i="2"/>
  <c r="BF308" i="2"/>
  <c r="BE308" i="2"/>
  <c r="T308" i="2"/>
  <c r="R308" i="2"/>
  <c r="P308" i="2"/>
  <c r="BK308" i="2"/>
  <c r="J308" i="2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BE304" i="2"/>
  <c r="T304" i="2"/>
  <c r="R304" i="2"/>
  <c r="P304" i="2"/>
  <c r="BK304" i="2"/>
  <c r="J304" i="2"/>
  <c r="BI303" i="2"/>
  <c r="BH303" i="2"/>
  <c r="BG303" i="2"/>
  <c r="BF303" i="2"/>
  <c r="T303" i="2"/>
  <c r="T297" i="2" s="1"/>
  <c r="R303" i="2"/>
  <c r="P303" i="2"/>
  <c r="BK303" i="2"/>
  <c r="J303" i="2"/>
  <c r="BE303" i="2" s="1"/>
  <c r="BI298" i="2"/>
  <c r="BH298" i="2"/>
  <c r="BG298" i="2"/>
  <c r="BF298" i="2"/>
  <c r="BE298" i="2"/>
  <c r="T298" i="2"/>
  <c r="R298" i="2"/>
  <c r="R297" i="2" s="1"/>
  <c r="P298" i="2"/>
  <c r="BK298" i="2"/>
  <c r="BK297" i="2" s="1"/>
  <c r="J297" i="2" s="1"/>
  <c r="J69" i="2" s="1"/>
  <c r="J298" i="2"/>
  <c r="BI296" i="2"/>
  <c r="BH296" i="2"/>
  <c r="BG296" i="2"/>
  <c r="BF296" i="2"/>
  <c r="BE296" i="2"/>
  <c r="T296" i="2"/>
  <c r="R296" i="2"/>
  <c r="P296" i="2"/>
  <c r="BK296" i="2"/>
  <c r="J296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BE287" i="2"/>
  <c r="T287" i="2"/>
  <c r="R287" i="2"/>
  <c r="P287" i="2"/>
  <c r="BK287" i="2"/>
  <c r="J287" i="2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BE284" i="2"/>
  <c r="T284" i="2"/>
  <c r="R284" i="2"/>
  <c r="P284" i="2"/>
  <c r="P270" i="2" s="1"/>
  <c r="BK284" i="2"/>
  <c r="J284" i="2"/>
  <c r="BI271" i="2"/>
  <c r="BH271" i="2"/>
  <c r="BG271" i="2"/>
  <c r="BF271" i="2"/>
  <c r="T271" i="2"/>
  <c r="R271" i="2"/>
  <c r="R270" i="2" s="1"/>
  <c r="P271" i="2"/>
  <c r="BK271" i="2"/>
  <c r="J271" i="2"/>
  <c r="BE271" i="2" s="1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BE268" i="2"/>
  <c r="T268" i="2"/>
  <c r="R268" i="2"/>
  <c r="P268" i="2"/>
  <c r="BK268" i="2"/>
  <c r="J268" i="2"/>
  <c r="BI266" i="2"/>
  <c r="BH266" i="2"/>
  <c r="BG266" i="2"/>
  <c r="BF266" i="2"/>
  <c r="T266" i="2"/>
  <c r="R266" i="2"/>
  <c r="P266" i="2"/>
  <c r="BK266" i="2"/>
  <c r="J266" i="2"/>
  <c r="BE266" i="2" s="1"/>
  <c r="BI264" i="2"/>
  <c r="BH264" i="2"/>
  <c r="BG264" i="2"/>
  <c r="BF264" i="2"/>
  <c r="BE264" i="2"/>
  <c r="T264" i="2"/>
  <c r="R264" i="2"/>
  <c r="P264" i="2"/>
  <c r="BK264" i="2"/>
  <c r="J264" i="2"/>
  <c r="BI262" i="2"/>
  <c r="BH262" i="2"/>
  <c r="BG262" i="2"/>
  <c r="BF262" i="2"/>
  <c r="T262" i="2"/>
  <c r="R262" i="2"/>
  <c r="P262" i="2"/>
  <c r="BK262" i="2"/>
  <c r="J262" i="2"/>
  <c r="BE262" i="2" s="1"/>
  <c r="BI260" i="2"/>
  <c r="BH260" i="2"/>
  <c r="BG260" i="2"/>
  <c r="BF260" i="2"/>
  <c r="BE260" i="2"/>
  <c r="T260" i="2"/>
  <c r="R260" i="2"/>
  <c r="P260" i="2"/>
  <c r="BK260" i="2"/>
  <c r="J260" i="2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BE257" i="2"/>
  <c r="T257" i="2"/>
  <c r="R257" i="2"/>
  <c r="P257" i="2"/>
  <c r="P247" i="2" s="1"/>
  <c r="BK257" i="2"/>
  <c r="J257" i="2"/>
  <c r="BI248" i="2"/>
  <c r="BH248" i="2"/>
  <c r="BG248" i="2"/>
  <c r="BF248" i="2"/>
  <c r="T248" i="2"/>
  <c r="T247" i="2" s="1"/>
  <c r="R248" i="2"/>
  <c r="R247" i="2" s="1"/>
  <c r="P248" i="2"/>
  <c r="BK248" i="2"/>
  <c r="J248" i="2"/>
  <c r="BE248" i="2" s="1"/>
  <c r="BI246" i="2"/>
  <c r="BH246" i="2"/>
  <c r="BG246" i="2"/>
  <c r="BF246" i="2"/>
  <c r="T246" i="2"/>
  <c r="R246" i="2"/>
  <c r="R245" i="2" s="1"/>
  <c r="P246" i="2"/>
  <c r="BK246" i="2"/>
  <c r="J246" i="2"/>
  <c r="BE246" i="2" s="1"/>
  <c r="BI244" i="2"/>
  <c r="BH244" i="2"/>
  <c r="BG244" i="2"/>
  <c r="BF244" i="2"/>
  <c r="BE244" i="2"/>
  <c r="T244" i="2"/>
  <c r="R244" i="2"/>
  <c r="P244" i="2"/>
  <c r="BK244" i="2"/>
  <c r="J244" i="2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BE242" i="2"/>
  <c r="T242" i="2"/>
  <c r="R242" i="2"/>
  <c r="P242" i="2"/>
  <c r="BK242" i="2"/>
  <c r="J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BE240" i="2"/>
  <c r="T240" i="2"/>
  <c r="R240" i="2"/>
  <c r="P240" i="2"/>
  <c r="BK240" i="2"/>
  <c r="J240" i="2"/>
  <c r="BI239" i="2"/>
  <c r="BH239" i="2"/>
  <c r="BG239" i="2"/>
  <c r="BF239" i="2"/>
  <c r="BE239" i="2"/>
  <c r="T239" i="2"/>
  <c r="R239" i="2"/>
  <c r="P239" i="2"/>
  <c r="BK239" i="2"/>
  <c r="J239" i="2"/>
  <c r="BI238" i="2"/>
  <c r="BH238" i="2"/>
  <c r="BG238" i="2"/>
  <c r="BF238" i="2"/>
  <c r="BE238" i="2"/>
  <c r="T238" i="2"/>
  <c r="R238" i="2"/>
  <c r="P238" i="2"/>
  <c r="BK238" i="2"/>
  <c r="J238" i="2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F236" i="2"/>
  <c r="BE236" i="2"/>
  <c r="T236" i="2"/>
  <c r="R236" i="2"/>
  <c r="P236" i="2"/>
  <c r="BK236" i="2"/>
  <c r="J236" i="2"/>
  <c r="BI235" i="2"/>
  <c r="BH235" i="2"/>
  <c r="BG235" i="2"/>
  <c r="BF235" i="2"/>
  <c r="BE235" i="2"/>
  <c r="T235" i="2"/>
  <c r="R235" i="2"/>
  <c r="P235" i="2"/>
  <c r="BK235" i="2"/>
  <c r="J235" i="2"/>
  <c r="BI233" i="2"/>
  <c r="BH233" i="2"/>
  <c r="BG233" i="2"/>
  <c r="BF233" i="2"/>
  <c r="BE233" i="2"/>
  <c r="T233" i="2"/>
  <c r="R233" i="2"/>
  <c r="P233" i="2"/>
  <c r="BK233" i="2"/>
  <c r="J233" i="2"/>
  <c r="BI232" i="2"/>
  <c r="BH232" i="2"/>
  <c r="BG232" i="2"/>
  <c r="BF232" i="2"/>
  <c r="BE232" i="2"/>
  <c r="T232" i="2"/>
  <c r="R232" i="2"/>
  <c r="P232" i="2"/>
  <c r="BK232" i="2"/>
  <c r="J232" i="2"/>
  <c r="BI231" i="2"/>
  <c r="BH231" i="2"/>
  <c r="BG231" i="2"/>
  <c r="BF231" i="2"/>
  <c r="BE231" i="2"/>
  <c r="T231" i="2"/>
  <c r="R231" i="2"/>
  <c r="P231" i="2"/>
  <c r="BK231" i="2"/>
  <c r="J231" i="2"/>
  <c r="BI230" i="2"/>
  <c r="BH230" i="2"/>
  <c r="BG230" i="2"/>
  <c r="BF230" i="2"/>
  <c r="BE230" i="2"/>
  <c r="T230" i="2"/>
  <c r="R230" i="2"/>
  <c r="P230" i="2"/>
  <c r="BK230" i="2"/>
  <c r="J230" i="2"/>
  <c r="BI229" i="2"/>
  <c r="BH229" i="2"/>
  <c r="BG229" i="2"/>
  <c r="BF229" i="2"/>
  <c r="BE229" i="2"/>
  <c r="T229" i="2"/>
  <c r="T228" i="2" s="1"/>
  <c r="R229" i="2"/>
  <c r="R228" i="2" s="1"/>
  <c r="P229" i="2"/>
  <c r="BK229" i="2"/>
  <c r="BK228" i="2" s="1"/>
  <c r="J228" i="2" s="1"/>
  <c r="J65" i="2" s="1"/>
  <c r="J229" i="2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R225" i="2"/>
  <c r="R224" i="2" s="1"/>
  <c r="P225" i="2"/>
  <c r="P224" i="2" s="1"/>
  <c r="BK225" i="2"/>
  <c r="J225" i="2"/>
  <c r="BE225" i="2" s="1"/>
  <c r="BI222" i="2"/>
  <c r="BH222" i="2"/>
  <c r="BG222" i="2"/>
  <c r="BF222" i="2"/>
  <c r="BE222" i="2"/>
  <c r="T222" i="2"/>
  <c r="R222" i="2"/>
  <c r="P222" i="2"/>
  <c r="BK222" i="2"/>
  <c r="J222" i="2"/>
  <c r="BI220" i="2"/>
  <c r="BH220" i="2"/>
  <c r="BG220" i="2"/>
  <c r="BF220" i="2"/>
  <c r="BE220" i="2"/>
  <c r="T220" i="2"/>
  <c r="R220" i="2"/>
  <c r="P220" i="2"/>
  <c r="BK220" i="2"/>
  <c r="J220" i="2"/>
  <c r="BI218" i="2"/>
  <c r="BH218" i="2"/>
  <c r="BG218" i="2"/>
  <c r="BF218" i="2"/>
  <c r="BE218" i="2"/>
  <c r="T218" i="2"/>
  <c r="R218" i="2"/>
  <c r="P218" i="2"/>
  <c r="BK218" i="2"/>
  <c r="J218" i="2"/>
  <c r="BI217" i="2"/>
  <c r="BH217" i="2"/>
  <c r="BG217" i="2"/>
  <c r="BF217" i="2"/>
  <c r="BE217" i="2"/>
  <c r="T217" i="2"/>
  <c r="R217" i="2"/>
  <c r="P217" i="2"/>
  <c r="BK217" i="2"/>
  <c r="J217" i="2"/>
  <c r="BI215" i="2"/>
  <c r="BH215" i="2"/>
  <c r="BG215" i="2"/>
  <c r="BF215" i="2"/>
  <c r="BE215" i="2"/>
  <c r="T215" i="2"/>
  <c r="R215" i="2"/>
  <c r="P215" i="2"/>
  <c r="BK215" i="2"/>
  <c r="J215" i="2"/>
  <c r="BI213" i="2"/>
  <c r="BH213" i="2"/>
  <c r="BG213" i="2"/>
  <c r="BF213" i="2"/>
  <c r="BE213" i="2"/>
  <c r="T213" i="2"/>
  <c r="R213" i="2"/>
  <c r="P213" i="2"/>
  <c r="BK213" i="2"/>
  <c r="J213" i="2"/>
  <c r="BI208" i="2"/>
  <c r="BH208" i="2"/>
  <c r="BG208" i="2"/>
  <c r="BF208" i="2"/>
  <c r="BE208" i="2"/>
  <c r="T208" i="2"/>
  <c r="R208" i="2"/>
  <c r="P208" i="2"/>
  <c r="BK208" i="2"/>
  <c r="J208" i="2"/>
  <c r="BI201" i="2"/>
  <c r="BH201" i="2"/>
  <c r="BG201" i="2"/>
  <c r="BF201" i="2"/>
  <c r="BE201" i="2"/>
  <c r="T201" i="2"/>
  <c r="T200" i="2" s="1"/>
  <c r="R201" i="2"/>
  <c r="R200" i="2" s="1"/>
  <c r="P201" i="2"/>
  <c r="P200" i="2" s="1"/>
  <c r="BK201" i="2"/>
  <c r="J201" i="2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6" i="2"/>
  <c r="BH186" i="2"/>
  <c r="BG186" i="2"/>
  <c r="BF186" i="2"/>
  <c r="T186" i="2"/>
  <c r="R186" i="2"/>
  <c r="P186" i="2"/>
  <c r="BK186" i="2"/>
  <c r="J186" i="2"/>
  <c r="BE186" i="2" s="1"/>
  <c r="BI179" i="2"/>
  <c r="BH179" i="2"/>
  <c r="BG179" i="2"/>
  <c r="BF179" i="2"/>
  <c r="T179" i="2"/>
  <c r="T178" i="2" s="1"/>
  <c r="R179" i="2"/>
  <c r="R178" i="2" s="1"/>
  <c r="P179" i="2"/>
  <c r="P178" i="2" s="1"/>
  <c r="BK179" i="2"/>
  <c r="BK178" i="2" s="1"/>
  <c r="J178" i="2" s="1"/>
  <c r="J62" i="2" s="1"/>
  <c r="J179" i="2"/>
  <c r="BE179" i="2" s="1"/>
  <c r="BI177" i="2"/>
  <c r="BH177" i="2"/>
  <c r="BG177" i="2"/>
  <c r="BF177" i="2"/>
  <c r="BE177" i="2"/>
  <c r="T177" i="2"/>
  <c r="T176" i="2" s="1"/>
  <c r="R177" i="2"/>
  <c r="R176" i="2" s="1"/>
  <c r="P177" i="2"/>
  <c r="P176" i="2" s="1"/>
  <c r="BK177" i="2"/>
  <c r="BK176" i="2" s="1"/>
  <c r="J176" i="2" s="1"/>
  <c r="J61" i="2" s="1"/>
  <c r="J177" i="2"/>
  <c r="BI175" i="2"/>
  <c r="BH175" i="2"/>
  <c r="BG175" i="2"/>
  <c r="BF175" i="2"/>
  <c r="T175" i="2"/>
  <c r="R175" i="2"/>
  <c r="P175" i="2"/>
  <c r="P174" i="2" s="1"/>
  <c r="BK175" i="2"/>
  <c r="J175" i="2"/>
  <c r="BE175" i="2" s="1"/>
  <c r="BI172" i="2"/>
  <c r="BH172" i="2"/>
  <c r="BG172" i="2"/>
  <c r="BF172" i="2"/>
  <c r="BE172" i="2"/>
  <c r="T172" i="2"/>
  <c r="T171" i="2" s="1"/>
  <c r="R172" i="2"/>
  <c r="R171" i="2" s="1"/>
  <c r="P172" i="2"/>
  <c r="P171" i="2" s="1"/>
  <c r="BK172" i="2"/>
  <c r="BK171" i="2" s="1"/>
  <c r="J171" i="2" s="1"/>
  <c r="J172" i="2"/>
  <c r="J59" i="2"/>
  <c r="BI169" i="2"/>
  <c r="BH169" i="2"/>
  <c r="BG169" i="2"/>
  <c r="BF169" i="2"/>
  <c r="BE169" i="2"/>
  <c r="T169" i="2"/>
  <c r="R169" i="2"/>
  <c r="P169" i="2"/>
  <c r="BK169" i="2"/>
  <c r="J169" i="2"/>
  <c r="BI168" i="2"/>
  <c r="BH168" i="2"/>
  <c r="BG168" i="2"/>
  <c r="BF168" i="2"/>
  <c r="BE168" i="2"/>
  <c r="T168" i="2"/>
  <c r="T167" i="2" s="1"/>
  <c r="R168" i="2"/>
  <c r="P168" i="2"/>
  <c r="P167" i="2" s="1"/>
  <c r="BK168" i="2"/>
  <c r="BK167" i="2" s="1"/>
  <c r="J167" i="2" s="1"/>
  <c r="J57" i="2" s="1"/>
  <c r="J168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R159" i="2" s="1"/>
  <c r="P160" i="2"/>
  <c r="P159" i="2" s="1"/>
  <c r="BK160" i="2"/>
  <c r="J160" i="2"/>
  <c r="BE160" i="2" s="1"/>
  <c r="BI148" i="2"/>
  <c r="BH148" i="2"/>
  <c r="BG148" i="2"/>
  <c r="BF148" i="2"/>
  <c r="BE148" i="2"/>
  <c r="T148" i="2"/>
  <c r="R148" i="2"/>
  <c r="P148" i="2"/>
  <c r="BK148" i="2"/>
  <c r="J148" i="2"/>
  <c r="BI147" i="2"/>
  <c r="BH147" i="2"/>
  <c r="BG147" i="2"/>
  <c r="BF147" i="2"/>
  <c r="BE147" i="2"/>
  <c r="T147" i="2"/>
  <c r="R147" i="2"/>
  <c r="P147" i="2"/>
  <c r="BK147" i="2"/>
  <c r="J147" i="2"/>
  <c r="BI146" i="2"/>
  <c r="BH146" i="2"/>
  <c r="BG146" i="2"/>
  <c r="BF146" i="2"/>
  <c r="BE146" i="2"/>
  <c r="T146" i="2"/>
  <c r="R146" i="2"/>
  <c r="P146" i="2"/>
  <c r="BK146" i="2"/>
  <c r="J146" i="2"/>
  <c r="BI145" i="2"/>
  <c r="BH145" i="2"/>
  <c r="BG145" i="2"/>
  <c r="BF145" i="2"/>
  <c r="BE145" i="2"/>
  <c r="T145" i="2"/>
  <c r="R145" i="2"/>
  <c r="P145" i="2"/>
  <c r="BK145" i="2"/>
  <c r="J145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BE124" i="2"/>
  <c r="T124" i="2"/>
  <c r="R124" i="2"/>
  <c r="P124" i="2"/>
  <c r="BK124" i="2"/>
  <c r="J124" i="2"/>
  <c r="BI118" i="2"/>
  <c r="BH118" i="2"/>
  <c r="BG118" i="2"/>
  <c r="BF118" i="2"/>
  <c r="BE118" i="2"/>
  <c r="T118" i="2"/>
  <c r="R118" i="2"/>
  <c r="R117" i="2" s="1"/>
  <c r="P118" i="2"/>
  <c r="P117" i="2" s="1"/>
  <c r="BK118" i="2"/>
  <c r="BK117" i="2" s="1"/>
  <c r="J117" i="2" s="1"/>
  <c r="J55" i="2" s="1"/>
  <c r="J118" i="2"/>
  <c r="BI112" i="2"/>
  <c r="BH112" i="2"/>
  <c r="BG112" i="2"/>
  <c r="BF112" i="2"/>
  <c r="T112" i="2"/>
  <c r="R112" i="2"/>
  <c r="P112" i="2"/>
  <c r="BK112" i="2"/>
  <c r="J112" i="2"/>
  <c r="BE112" i="2" s="1"/>
  <c r="BI106" i="2"/>
  <c r="BH106" i="2"/>
  <c r="BG106" i="2"/>
  <c r="BF106" i="2"/>
  <c r="T106" i="2"/>
  <c r="R106" i="2"/>
  <c r="P106" i="2"/>
  <c r="BK106" i="2"/>
  <c r="J106" i="2"/>
  <c r="BE106" i="2" s="1"/>
  <c r="BI100" i="2"/>
  <c r="F32" i="2" s="1"/>
  <c r="BD52" i="1" s="1"/>
  <c r="BD51" i="1" s="1"/>
  <c r="W30" i="1" s="1"/>
  <c r="BH100" i="2"/>
  <c r="F31" i="2" s="1"/>
  <c r="BC52" i="1" s="1"/>
  <c r="BG100" i="2"/>
  <c r="BF100" i="2"/>
  <c r="F29" i="2" s="1"/>
  <c r="BA52" i="1" s="1"/>
  <c r="BA51" i="1" s="1"/>
  <c r="T100" i="2"/>
  <c r="T99" i="2" s="1"/>
  <c r="R100" i="2"/>
  <c r="R99" i="2" s="1"/>
  <c r="P100" i="2"/>
  <c r="BK100" i="2"/>
  <c r="BK99" i="2" s="1"/>
  <c r="J100" i="2"/>
  <c r="BE100" i="2" s="1"/>
  <c r="J93" i="2"/>
  <c r="J91" i="2"/>
  <c r="F91" i="2"/>
  <c r="E89" i="2"/>
  <c r="J47" i="2"/>
  <c r="J45" i="2"/>
  <c r="F45" i="2"/>
  <c r="E43" i="2"/>
  <c r="J19" i="2"/>
  <c r="E19" i="2"/>
  <c r="J18" i="2"/>
  <c r="J16" i="2"/>
  <c r="E16" i="2"/>
  <c r="F48" i="2" s="1"/>
  <c r="J15" i="2"/>
  <c r="J13" i="2"/>
  <c r="E13" i="2"/>
  <c r="F93" i="2" s="1"/>
  <c r="J12" i="2"/>
  <c r="J10" i="2"/>
  <c r="AS51" i="1"/>
  <c r="L47" i="1"/>
  <c r="AM46" i="1"/>
  <c r="L46" i="1"/>
  <c r="AM44" i="1"/>
  <c r="L44" i="1"/>
  <c r="L42" i="1"/>
  <c r="L41" i="1"/>
  <c r="AW51" i="1" l="1"/>
  <c r="AK27" i="1" s="1"/>
  <c r="W27" i="1"/>
  <c r="BK82" i="3"/>
  <c r="J83" i="3"/>
  <c r="J58" i="3" s="1"/>
  <c r="J99" i="2"/>
  <c r="J54" i="2" s="1"/>
  <c r="F28" i="2"/>
  <c r="AZ52" i="1" s="1"/>
  <c r="J28" i="2"/>
  <c r="AV52" i="1" s="1"/>
  <c r="T174" i="2"/>
  <c r="T170" i="2" s="1"/>
  <c r="R82" i="3"/>
  <c r="R81" i="3" s="1"/>
  <c r="F47" i="2"/>
  <c r="F94" i="2"/>
  <c r="BK247" i="2"/>
  <c r="T270" i="2"/>
  <c r="T245" i="2" s="1"/>
  <c r="BK329" i="2"/>
  <c r="J329" i="2" s="1"/>
  <c r="J71" i="2" s="1"/>
  <c r="T410" i="2"/>
  <c r="BK488" i="2"/>
  <c r="J488" i="2" s="1"/>
  <c r="J76" i="2" s="1"/>
  <c r="BK493" i="2"/>
  <c r="J493" i="2" s="1"/>
  <c r="J77" i="2" s="1"/>
  <c r="F33" i="3"/>
  <c r="BC53" i="1" s="1"/>
  <c r="BC51" i="1" s="1"/>
  <c r="P99" i="2"/>
  <c r="P98" i="2" s="1"/>
  <c r="T159" i="2"/>
  <c r="R167" i="2"/>
  <c r="R98" i="2" s="1"/>
  <c r="BK200" i="2"/>
  <c r="J200" i="2" s="1"/>
  <c r="J63" i="2" s="1"/>
  <c r="T224" i="2"/>
  <c r="BK270" i="2"/>
  <c r="J270" i="2" s="1"/>
  <c r="J68" i="2" s="1"/>
  <c r="P387" i="2"/>
  <c r="BK410" i="2"/>
  <c r="J410" i="2" s="1"/>
  <c r="J75" i="2" s="1"/>
  <c r="T498" i="2"/>
  <c r="J51" i="3"/>
  <c r="J75" i="3"/>
  <c r="J30" i="3"/>
  <c r="AV53" i="1" s="1"/>
  <c r="AT53" i="1" s="1"/>
  <c r="F30" i="3"/>
  <c r="AZ53" i="1" s="1"/>
  <c r="T88" i="3"/>
  <c r="T82" i="3" s="1"/>
  <c r="T81" i="3" s="1"/>
  <c r="J29" i="2"/>
  <c r="AW52" i="1" s="1"/>
  <c r="F30" i="2"/>
  <c r="BB52" i="1" s="1"/>
  <c r="BB51" i="1" s="1"/>
  <c r="T117" i="2"/>
  <c r="T98" i="2" s="1"/>
  <c r="BK159" i="2"/>
  <c r="J159" i="2" s="1"/>
  <c r="J56" i="2" s="1"/>
  <c r="R174" i="2"/>
  <c r="R170" i="2" s="1"/>
  <c r="BK224" i="2"/>
  <c r="J224" i="2" s="1"/>
  <c r="J64" i="2" s="1"/>
  <c r="P228" i="2"/>
  <c r="P297" i="2"/>
  <c r="P245" i="2" s="1"/>
  <c r="P314" i="2"/>
  <c r="T355" i="2"/>
  <c r="F52" i="3"/>
  <c r="E71" i="3"/>
  <c r="F77" i="3"/>
  <c r="P170" i="2" l="1"/>
  <c r="T97" i="2"/>
  <c r="W29" i="1"/>
  <c r="AY51" i="1"/>
  <c r="R97" i="2"/>
  <c r="AT52" i="1"/>
  <c r="BK98" i="2"/>
  <c r="J247" i="2"/>
  <c r="J67" i="2" s="1"/>
  <c r="BK245" i="2"/>
  <c r="J245" i="2" s="1"/>
  <c r="J66" i="2" s="1"/>
  <c r="AZ51" i="1"/>
  <c r="W28" i="1"/>
  <c r="AX51" i="1"/>
  <c r="P97" i="2"/>
  <c r="AU52" i="1" s="1"/>
  <c r="AU51" i="1" s="1"/>
  <c r="BK174" i="2"/>
  <c r="BK81" i="3"/>
  <c r="J81" i="3" s="1"/>
  <c r="J82" i="3"/>
  <c r="J57" i="3" s="1"/>
  <c r="J56" i="3" l="1"/>
  <c r="J27" i="3"/>
  <c r="J98" i="2"/>
  <c r="J53" i="2" s="1"/>
  <c r="J174" i="2"/>
  <c r="J60" i="2" s="1"/>
  <c r="BK170" i="2"/>
  <c r="J170" i="2" s="1"/>
  <c r="J58" i="2" s="1"/>
  <c r="AV51" i="1"/>
  <c r="W26" i="1"/>
  <c r="AK26" i="1" l="1"/>
  <c r="AT51" i="1"/>
  <c r="BK97" i="2"/>
  <c r="J97" i="2" s="1"/>
  <c r="AG53" i="1"/>
  <c r="AN53" i="1" s="1"/>
  <c r="J36" i="3"/>
  <c r="J52" i="2" l="1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<sst xmlns="http://schemas.openxmlformats.org/spreadsheetml/2006/main" count="5254" uniqueCount="1046">
  <si>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</si>
  <si>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</si>
  <si>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</si>
  <si>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</si>
  <si>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</si>
  <si>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</si>
  <si>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</si>
  <si>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{53f86324-569a-40e0-b17c-7a50ca73333a}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</si>
  <si>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</si>
  <si>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</si>
  <si>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</si>
  <si>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</si>
  <si>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</si>
  <si>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</si>
  <si>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</si>
  <si>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</si>
  <si>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0202017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</si>
  <si>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</si>
  <si>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</si>
  <si>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Školský objekt Chabařovická, instalace rekuperačních jednotek</t>
  </si>
  <si>
    <t>KSO:</t>
  </si>
  <si>
    <t>801 3</t>
  </si>
  <si>
    <t>CC-CZ:</t>
  </si>
  <si>
    <t/>
  </si>
  <si>
    <t>Místo:</t>
  </si>
  <si>
    <t>Chabařovická 1125/4, Praha 8</t>
  </si>
  <si>
    <t>Datum:</t>
  </si>
  <si>
    <t>28. 8. 2017</t>
  </si>
  <si>
    <t>CZ-CPV:</t>
  </si>
  <si>
    <t>45214000-0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</si>
  <si>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</si>
  <si>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</si>
  <si>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</si>
  <si>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</si>
  <si>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</si>
  <si>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</si>
  <si>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</si>
  <si>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</si>
  <si>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</si>
  <si>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</si>
  <si>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</si>
  <si>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</si>
  <si>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</si>
  <si>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</si>
  <si>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</si>
  <si>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</si>
  <si>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</si>
  <si>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</si>
  <si>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</si>
  <si>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</si>
  <si>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</si>
  <si>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</si>
  <si>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</si>
  <si>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</si>
  <si>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</si>
  <si>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</si>
  <si>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</si>
  <si>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</si>
  <si>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</si>
  <si>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</si>
  <si>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</si>
  <si>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</si>
  <si>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</si>
  <si>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</si>
  <si>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</si>
  <si>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</si>
  <si>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</si>
  <si>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</si>
  <si>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</si>
  <si>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</si>
  <si>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</si>
  <si>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</si>
  <si>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</si>
  <si>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</si>
  <si>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</si>
  <si>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</si>
  <si>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</si>
  <si>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</si>
  <si>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</si>
  <si>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</si>
  <si>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</si>
  <si>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</si>
  <si>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{d9b4d5a6-fac1-4dfc-9e5d-7f05615a2317}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</si>
  <si>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</si>
  <si>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</si>
  <si>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</si>
  <si>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</si>
  <si>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</si>
  <si>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</si>
  <si>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</si>
  <si>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</si>
  <si>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</si>
  <si>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</si>
  <si>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</si>
  <si>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</si>
  <si>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</si>
  <si>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</si>
  <si>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</si>
  <si>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</si>
  <si>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</si>
  <si>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</si>
  <si>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</si>
  <si>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735 - Ústřední vytápění - otopná tělesa</t>
  </si>
  <si>
    <t xml:space="preserve">      735.1 - Přípravné úkony</t>
  </si>
  <si>
    <t xml:space="preserve">      735.2.3 - Úprava systému vytápění typ 2.3</t>
  </si>
  <si>
    <t xml:space="preserve">      735.2.4 - Úpravy systému vytápění typ 2.4</t>
  </si>
  <si>
    <t xml:space="preserve">      735.3 - Dokončovací úkony</t>
  </si>
  <si>
    <t xml:space="preserve">    741 - Elektroinstalace - silnoproud</t>
  </si>
  <si>
    <t xml:space="preserve">    751 - Vzduchotechnika</t>
  </si>
  <si>
    <t xml:space="preserve">      751.1 - typ instalace - A-L (A-P) - instalace svislá na stěně, sání a výfuk v papetu okna vedle sebe_x000D_
</t>
  </si>
  <si>
    <t xml:space="preserve">      751.3 - typ C-L (C-P)_x000D_
instalace svislá na stěně, sání a výfuk v papetu okna nad sebou_x000D_
</t>
  </si>
  <si>
    <t xml:space="preserve">      751.4 - atyp 1 (CHB-35)_x000D_
instalace vodorovná na stěně, sání a výfuk v okně_x000D_
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</si>
  <si>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</si>
  <si>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</si>
  <si>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</si>
  <si>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</si>
  <si>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</si>
  <si>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</si>
  <si>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</si>
  <si>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</si>
  <si>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</si>
  <si>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</si>
  <si>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</si>
  <si>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</si>
  <si>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</si>
  <si>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</si>
  <si>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</si>
  <si>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</si>
  <si>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</si>
  <si>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</si>
  <si>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</si>
  <si>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</si>
  <si>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</si>
  <si>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</si>
  <si>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</si>
  <si>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</si>
  <si>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</si>
  <si>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</si>
  <si>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</si>
  <si>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</si>
  <si>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</si>
  <si>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</si>
  <si>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612325221</t>
  </si>
  <si>
    <t>Vápenocementová štuková omítka malých ploch do 0,09 m2 na stěnách</t>
  </si>
  <si>
    <t>kus</t>
  </si>
  <si>
    <t>CS ÚRS 2017 01</t>
  </si>
  <si>
    <t>4</t>
  </si>
  <si>
    <t>-1706464834</t>
  </si>
  <si>
    <t>VV</t>
  </si>
  <si>
    <t>"oprava omítky prostupů"</t>
  </si>
  <si>
    <t>"OV1"2*35</t>
  </si>
  <si>
    <t>"OV4"2*11</t>
  </si>
  <si>
    <t>"OV5"2*3</t>
  </si>
  <si>
    <t>Součet</t>
  </si>
  <si>
    <t>612325223</t>
  </si>
  <si>
    <t>Vápenocementová štuková omítka malých ploch do 1,0 m2 na stěnách</t>
  </si>
  <si>
    <t>-159921484</t>
  </si>
  <si>
    <t>"oprava omítky po osazení jednotek"</t>
  </si>
  <si>
    <t>"OV1"35</t>
  </si>
  <si>
    <t>"OV4"11</t>
  </si>
  <si>
    <t>"OV5"3</t>
  </si>
  <si>
    <t>3</t>
  </si>
  <si>
    <t>624635345R</t>
  </si>
  <si>
    <t xml:space="preserve">Tmelení prostupů VZT potrubí  a mřížky  fasádou s KZS akrylátovým tmelem </t>
  </si>
  <si>
    <t>m</t>
  </si>
  <si>
    <t>195005979</t>
  </si>
  <si>
    <t>"OV1"(0,73+0,4)*2*35</t>
  </si>
  <si>
    <t>"OV4"(0,8+0,4)*2*11</t>
  </si>
  <si>
    <t>"OV5"(0,8+0,4)*2*3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</si>
  <si>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</si>
  <si>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</si>
  <si>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</si>
  <si>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</si>
  <si>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</si>
  <si>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-95191169</t>
  </si>
  <si>
    <t>"pro OV1"2*35</t>
  </si>
  <si>
    <t>"pro OV4"2*11</t>
  </si>
  <si>
    <t>"pro OV5"2*5</t>
  </si>
  <si>
    <t>"atyp"3*1+ "úprava okna"2*2</t>
  </si>
  <si>
    <t>5</t>
  </si>
  <si>
    <t>952901102</t>
  </si>
  <si>
    <t>Čištění budov omytí jednoduchých oken nebo balkonových dveří plochy do 1,5m2</t>
  </si>
  <si>
    <t>1738222827</t>
  </si>
  <si>
    <t>"úprava prosklené stěny"2</t>
  </si>
  <si>
    <t>952902061R</t>
  </si>
  <si>
    <t>Závěrečný úklid čištění stávajících podlahovin vysátím nebo umytím mopem</t>
  </si>
  <si>
    <t>-1351323591</t>
  </si>
  <si>
    <t>"závěrečný úklid učebny"</t>
  </si>
  <si>
    <t>"1NP blok 3,4"324,83</t>
  </si>
  <si>
    <t>"1NP blok 6"140,25</t>
  </si>
  <si>
    <t>"1NP blok 7,8"251,53</t>
  </si>
  <si>
    <t>"2NP blok 3,4,6"390,64</t>
  </si>
  <si>
    <t>"2NP blok 7,8,6"518,61</t>
  </si>
  <si>
    <t>"3NP blok 3,4,6"411,67</t>
  </si>
  <si>
    <t>"3NP blok 7,8"455,39</t>
  </si>
  <si>
    <t>"4NP blok 3,4"339,47</t>
  </si>
  <si>
    <t>"chodba blok 3,4 1NP"50*3</t>
  </si>
  <si>
    <t>"chodba 1NP blok 6"30*2,6</t>
  </si>
  <si>
    <t>"blok 8 1NP za družinou D3"3*6</t>
  </si>
  <si>
    <t>"chodba blok 3,4 2NP"45*3</t>
  </si>
  <si>
    <t>"chodba blok 7,8 2NP"60*3</t>
  </si>
  <si>
    <t>"chodba blok 3,4 3NP"45*3</t>
  </si>
  <si>
    <t>"chodba blok 7,8 2NP"22*3</t>
  </si>
  <si>
    <t>"chodba blok 3,4 4NP"40*3</t>
  </si>
  <si>
    <t>7</t>
  </si>
  <si>
    <t>953943134R</t>
  </si>
  <si>
    <t xml:space="preserve">Osazování výrobků do zdiva bez jejich dodání ( OK konstrukce pro opláštění rekuperačních jednotek) </t>
  </si>
  <si>
    <t>-1097029101</t>
  </si>
  <si>
    <t>8</t>
  </si>
  <si>
    <t>953981101R</t>
  </si>
  <si>
    <t>Demontáž a zpětné osazování s případným posunutím drobného vybavení a doplňků osazených na stěnách (např.nástěnky,poličky,konzoly apod.)</t>
  </si>
  <si>
    <t>soubor</t>
  </si>
  <si>
    <t>479810376</t>
  </si>
  <si>
    <t>953981301R</t>
  </si>
  <si>
    <t>Zakrytí  a ochrana ponechaného vybavení, stavebních konstrukcí a předmětů v prostorách dotčených stavbou vč. pozdějšího odkrytí</t>
  </si>
  <si>
    <t>320714050</t>
  </si>
  <si>
    <t>10</t>
  </si>
  <si>
    <t>977151128</t>
  </si>
  <si>
    <t>Jádrové vrty diamantovými korunkami do D 300 mm do stavebních materiálů</t>
  </si>
  <si>
    <t>-1770745984</t>
  </si>
  <si>
    <t>"blok 3,4,6"</t>
  </si>
  <si>
    <t>"typ A-P"0,3*2*15</t>
  </si>
  <si>
    <t>"typ C-P"0,3*2*12</t>
  </si>
  <si>
    <t>"typ C-L"0,3*2*4</t>
  </si>
  <si>
    <t>Mezisoučet</t>
  </si>
  <si>
    <t>"blok 7,8"</t>
  </si>
  <si>
    <t>"typ AP"0,3*2*9</t>
  </si>
  <si>
    <t>"typ C-P"0,3*2*9</t>
  </si>
  <si>
    <t>997</t>
  </si>
  <si>
    <t>Přesun sutě</t>
  </si>
  <si>
    <t>11</t>
  </si>
  <si>
    <t>997013214</t>
  </si>
  <si>
    <t>Vnitrostaveništní doprava suti a vybouraných hmot pro budovy v do 15 m ručně</t>
  </si>
  <si>
    <t>t</t>
  </si>
  <si>
    <t>-1920286311</t>
  </si>
  <si>
    <t>12</t>
  </si>
  <si>
    <t>997002611</t>
  </si>
  <si>
    <t>Nakládání suti a vybouraných hmot</t>
  </si>
  <si>
    <t>1675668534</t>
  </si>
  <si>
    <t>13</t>
  </si>
  <si>
    <t>979011111R</t>
  </si>
  <si>
    <t>Svislá doprava suti a vybouraných hmot</t>
  </si>
  <si>
    <t>-889296666</t>
  </si>
  <si>
    <t>14</t>
  </si>
  <si>
    <t>997013501</t>
  </si>
  <si>
    <t>Odvoz suti a vybouraných hmot na skládku nebo meziskládku do 1 km se složením</t>
  </si>
  <si>
    <t>-804262695</t>
  </si>
  <si>
    <t>997013509</t>
  </si>
  <si>
    <t>Příplatek k odvozu suti a vybouraných hmot na skládku ZKD 1 km přes 1 km</t>
  </si>
  <si>
    <t>2046658052</t>
  </si>
  <si>
    <t>8,986*19 'Přepočtené koeficientem množství</t>
  </si>
  <si>
    <t>16</t>
  </si>
  <si>
    <t>997013831</t>
  </si>
  <si>
    <t>Poplatek za uložení stavebního směsného odpadu na skládce (skládkovné)</t>
  </si>
  <si>
    <t>-501623161</t>
  </si>
  <si>
    <t>998</t>
  </si>
  <si>
    <t>Přesun hmot</t>
  </si>
  <si>
    <t>17</t>
  </si>
  <si>
    <t>998018003</t>
  </si>
  <si>
    <t>Přesun hmot ruční pro budovy v do 24 m</t>
  </si>
  <si>
    <t>-1474545884</t>
  </si>
  <si>
    <t>18</t>
  </si>
  <si>
    <t>998011013R</t>
  </si>
  <si>
    <t>Příplatek za ztížený přesun hmot</t>
  </si>
  <si>
    <t>-267206148</t>
  </si>
  <si>
    <t>PSV</t>
  </si>
  <si>
    <t>Práce a dodávky PSV</t>
  </si>
  <si>
    <t>714</t>
  </si>
  <si>
    <t>Akustická a protiotřesová opatření</t>
  </si>
  <si>
    <t>19</t>
  </si>
  <si>
    <t>714552031R</t>
  </si>
  <si>
    <t xml:space="preserve">Demontáž a zpětná montáž s případným přesunutím akustických desek z pěny plošně lepených na stěnu </t>
  </si>
  <si>
    <t>-177413838</t>
  </si>
  <si>
    <t>"hudebna"2</t>
  </si>
  <si>
    <t>735</t>
  </si>
  <si>
    <t>Ústřední vytápění - otopná tělesa</t>
  </si>
  <si>
    <t>20</t>
  </si>
  <si>
    <t>998735203</t>
  </si>
  <si>
    <t>Přesun hmot procentní pro otopná tělesa v objektech v do 24 m</t>
  </si>
  <si>
    <t>%</t>
  </si>
  <si>
    <t>-1275908623</t>
  </si>
  <si>
    <t>735.1</t>
  </si>
  <si>
    <t>Přípravné úkony</t>
  </si>
  <si>
    <t>735495101R</t>
  </si>
  <si>
    <t>Uzavření, vypustění a odvodnění části systému ústředního vytápění budovy, kde bude probíhat úprava</t>
  </si>
  <si>
    <t>-58546912</t>
  </si>
  <si>
    <t>735.2.3</t>
  </si>
  <si>
    <t>Úprava systému vytápění typ 2.3</t>
  </si>
  <si>
    <t>22</t>
  </si>
  <si>
    <t>735117310R</t>
  </si>
  <si>
    <t>Odpojení  otopného tělesa od systému</t>
  </si>
  <si>
    <t>827579056</t>
  </si>
  <si>
    <t>"2 kusy na otopné těleso"</t>
  </si>
  <si>
    <t>"blok 3"3</t>
  </si>
  <si>
    <t>"blok4"2</t>
  </si>
  <si>
    <t>"blok 7"4</t>
  </si>
  <si>
    <t>9*2 'Přepočtené koeficientem množství</t>
  </si>
  <si>
    <t>23</t>
  </si>
  <si>
    <t>735115810R</t>
  </si>
  <si>
    <t>Úplná demontáž otopného tělesa litinového článkového,předání otopného tělesa a demontovaných komponent správě budovy</t>
  </si>
  <si>
    <t>-1847672224</t>
  </si>
  <si>
    <t>24</t>
  </si>
  <si>
    <t>735291801R</t>
  </si>
  <si>
    <t>Odřezání závěsů a nožiček rozbrušovací pilou, začištění místa</t>
  </si>
  <si>
    <t>2140440962</t>
  </si>
  <si>
    <t>"2 kusy na otopné těleso"9*2</t>
  </si>
  <si>
    <t>25</t>
  </si>
  <si>
    <t>733191919R</t>
  </si>
  <si>
    <t>Zaslepení přívodního a zpátečního potrubí zavařením do DN20</t>
  </si>
  <si>
    <t>1060490929</t>
  </si>
  <si>
    <t>26</t>
  </si>
  <si>
    <t>783614410R</t>
  </si>
  <si>
    <t xml:space="preserve">Nátěr místa zavaření potrubí po tlakové zkoušce, 1x základní nátěr, 1x emailování RAL 9010 </t>
  </si>
  <si>
    <t>1148579892</t>
  </si>
  <si>
    <t>735.2.4</t>
  </si>
  <si>
    <t>Úpravy systému vytápění typ 2.4</t>
  </si>
  <si>
    <t>27</t>
  </si>
  <si>
    <t>-481833627</t>
  </si>
  <si>
    <t>"blok 3"4</t>
  </si>
  <si>
    <t>"blok 4"7</t>
  </si>
  <si>
    <t>"blok 6"5</t>
  </si>
  <si>
    <t>16*2 'Přepočtené koeficientem množství</t>
  </si>
  <si>
    <t>28</t>
  </si>
  <si>
    <t>735115830R</t>
  </si>
  <si>
    <t>Demontáž otopného tělesa litinového článkového pro úpravu polohy posunutím v nice před parapetem okna</t>
  </si>
  <si>
    <t>-1949659615</t>
  </si>
  <si>
    <t>29</t>
  </si>
  <si>
    <t>-806070550</t>
  </si>
  <si>
    <t>"2 kusy na otopné těleso"16*2</t>
  </si>
  <si>
    <t>30</t>
  </si>
  <si>
    <t>735110917R</t>
  </si>
  <si>
    <t>Výroba a osazení nových závěů a nožiček pro otopné těleso</t>
  </si>
  <si>
    <t>225612130</t>
  </si>
  <si>
    <t>"2 kusy na těleso"16*2</t>
  </si>
  <si>
    <t>31</t>
  </si>
  <si>
    <t>735119145R</t>
  </si>
  <si>
    <t>Zpětná montáž sejmutého otopného tělesa litinového článkového</t>
  </si>
  <si>
    <t>1069901600</t>
  </si>
  <si>
    <t>32</t>
  </si>
  <si>
    <t>733191934R</t>
  </si>
  <si>
    <t>Úprava přívodu a zpátečního potrubí pro prodloužení</t>
  </si>
  <si>
    <t>-2026540577</t>
  </si>
  <si>
    <t>33</t>
  </si>
  <si>
    <t>733191946R</t>
  </si>
  <si>
    <t>Vložení prodložovacího potrubí přívodu a zpátečky v dimenzi DN20</t>
  </si>
  <si>
    <t>-2124690102</t>
  </si>
  <si>
    <t>"2 m na otopné těleso"16*2</t>
  </si>
  <si>
    <t>34</t>
  </si>
  <si>
    <t>783614411R</t>
  </si>
  <si>
    <t>Nátěr potrubí po tlakové zkoušce, 1x základní nátěr, 1x emailování RAL 9010</t>
  </si>
  <si>
    <t>964017686</t>
  </si>
  <si>
    <t>"2 ks na otopné těleso"16*2</t>
  </si>
  <si>
    <t>735.3</t>
  </si>
  <si>
    <t>Dokončovací úkony</t>
  </si>
  <si>
    <t>35</t>
  </si>
  <si>
    <t>735191911R</t>
  </si>
  <si>
    <t>Napuštění systému ústředního vytápění v části, kde probíhala úprava</t>
  </si>
  <si>
    <t>1150136851</t>
  </si>
  <si>
    <t>36</t>
  </si>
  <si>
    <t>735191912R</t>
  </si>
  <si>
    <t>Tlaková zkouška těsnosti s protokolárním záznamem jejího výsledku</t>
  </si>
  <si>
    <t>1724666060</t>
  </si>
  <si>
    <t>37</t>
  </si>
  <si>
    <t>735191913R</t>
  </si>
  <si>
    <t>Předání místa úpravy provozovateli</t>
  </si>
  <si>
    <t>-1663818844</t>
  </si>
  <si>
    <t>741</t>
  </si>
  <si>
    <t>Elektroinstalace - silnoproud</t>
  </si>
  <si>
    <t>38</t>
  </si>
  <si>
    <t>741210090R</t>
  </si>
  <si>
    <t>Dozbrojení stávajících rozvaděčů vč. úpravy výzbroje, krycích plechů atd</t>
  </si>
  <si>
    <t>-1332137621</t>
  </si>
  <si>
    <t>39</t>
  </si>
  <si>
    <t>741120131R</t>
  </si>
  <si>
    <t>Montáž a dodávka silový bezhalogenní kabel s malým množstvím uvolněného tepla v případě požáru (PRAFlaSafe) 3Jx2,5 mm uložený v lištách</t>
  </si>
  <si>
    <t>521952031</t>
  </si>
  <si>
    <t>40</t>
  </si>
  <si>
    <t>741112081R</t>
  </si>
  <si>
    <t>Montáž  a dodávka krabice univerzální  pro montáž zásuvek na povrch</t>
  </si>
  <si>
    <t>-1235934396</t>
  </si>
  <si>
    <t>41</t>
  </si>
  <si>
    <t>741313021R</t>
  </si>
  <si>
    <t>Montáž a dodávka zásuvka jednonásobná s ochranným kolíkem vč.krytu, bílá 16A/250V/50Hz</t>
  </si>
  <si>
    <t>1233021001</t>
  </si>
  <si>
    <t>42</t>
  </si>
  <si>
    <t>741112211R</t>
  </si>
  <si>
    <t>Montáž a dodávka  krabice  pro odbočení kabelů z chodby do učeben</t>
  </si>
  <si>
    <t>846947249</t>
  </si>
  <si>
    <t>P</t>
  </si>
  <si>
    <t xml:space="preserve">Poznámka k položce:
např.Spelsberg
</t>
  </si>
  <si>
    <t>43</t>
  </si>
  <si>
    <t>741110531R</t>
  </si>
  <si>
    <t>Montáž lišt vkládacích</t>
  </si>
  <si>
    <t>-1607578025</t>
  </si>
  <si>
    <t>44</t>
  </si>
  <si>
    <t>M</t>
  </si>
  <si>
    <t>345718355R</t>
  </si>
  <si>
    <t>lišta elektroinstalační vkládací LV 20 x 20- lišta pro umístění kabelu CYKY, PRAFlaSave</t>
  </si>
  <si>
    <t>1553427011</t>
  </si>
  <si>
    <t>45</t>
  </si>
  <si>
    <t>345718365R</t>
  </si>
  <si>
    <t>lišta elektroinstalační vkládací LV 40 x 20- Lišta pro umístění kabelu PRAFlaSafe</t>
  </si>
  <si>
    <t>-1747520093</t>
  </si>
  <si>
    <t>46</t>
  </si>
  <si>
    <t>741190004R</t>
  </si>
  <si>
    <t>Požární utěsnění- pěna</t>
  </si>
  <si>
    <t>-1616199661</t>
  </si>
  <si>
    <t>47</t>
  </si>
  <si>
    <t>741800001R</t>
  </si>
  <si>
    <t>Revize el.zařízení - vzt jednotky</t>
  </si>
  <si>
    <t>hod</t>
  </si>
  <si>
    <t>1649521319</t>
  </si>
  <si>
    <t>48</t>
  </si>
  <si>
    <t>741800053R</t>
  </si>
  <si>
    <t>Zkrácení datového kabelu včetně lišty, převrtání datové zásuvky (m.č.402)</t>
  </si>
  <si>
    <t>-1597662837</t>
  </si>
  <si>
    <t>49</t>
  </si>
  <si>
    <t>741200040R</t>
  </si>
  <si>
    <t>Přemístění nástěnného rozvaděče (m.č.2, 3)v 1.NP</t>
  </si>
  <si>
    <t>778072826</t>
  </si>
  <si>
    <t>50</t>
  </si>
  <si>
    <t>741129001R</t>
  </si>
  <si>
    <t>Přepojení a dopojení jednotlivých kabelů vstupujících a vystupujících z rozvaděče</t>
  </si>
  <si>
    <t>-1117633483</t>
  </si>
  <si>
    <t>51</t>
  </si>
  <si>
    <t>741134075R</t>
  </si>
  <si>
    <t>Spojkování kabelů pomocí krabic na povrch</t>
  </si>
  <si>
    <t>382134243</t>
  </si>
  <si>
    <t>52</t>
  </si>
  <si>
    <t>998741203</t>
  </si>
  <si>
    <t>Přesun hmot procentní pro silnoproud v objektech v do 24 m</t>
  </si>
  <si>
    <t>-929176714</t>
  </si>
  <si>
    <t>751</t>
  </si>
  <si>
    <t>Vzduchotechnika</t>
  </si>
  <si>
    <t>53</t>
  </si>
  <si>
    <t>998751202</t>
  </si>
  <si>
    <t>Přesun hmot procentní pro vzduchotechniku v objektech v do 24 m</t>
  </si>
  <si>
    <t>-414987859</t>
  </si>
  <si>
    <t>751.1</t>
  </si>
  <si>
    <t xml:space="preserve">typ instalace - A-L (A-P) - instalace svislá na stěně, sání a výfuk v papetu okna vedle sebe_x000D_
</t>
  </si>
  <si>
    <t>54</t>
  </si>
  <si>
    <t>751611151R</t>
  </si>
  <si>
    <t>Montáž a dodávka rekuperační vzduchotechnická jednotka pro přívod a odvod vzduchu</t>
  </si>
  <si>
    <t>-1889559731</t>
  </si>
  <si>
    <t xml:space="preserve">Poznámka k položce:
"Rekuperační vzduchotechnická jednotka pro přívod a odvod vzduchu,
průtok vzduchu: 300 až 1000 m3/h, ext. tlak. dispozice ESP 150 až 250 Pa,
teplotní limity: -30 až +40°C, účinnost rekuperace: 86 až 94 %,
elektrický příkon: 92 až 226 W, napětí: 1x230V/50Hz,
hmotnost s hliníkovým pláštěm 90kg, rozměry (š x v x h): 2000x1100x500
teplota v prostoru: &gt;5°C, relativní vlhkost v prostoru: &lt;70% při 22°C,
pozice instalace: univerzální, korpus: EPP, výměník: plastový protiproudý
kanálkový s entalpickým klapkovým systémem,  bez nutnosti předehřevu
ventilátory: EC radiální s dozadu zahnutými lopatkami, filtrace: čerstvý F7,
odvodní M5, čidla (vestavěná): tlaková, teplotní, CO2, řízení a komunikace: inteligentní autonomní systém řízení s dálkovou správou přes webové rozhraní, provozní režimy: inteligentní systém CO2, bypass, vypnuto. 
kryt: hliníkový plášť s práškovým lakováním,
připojení VZT: DN250 (vnitřní), připojení ZTI: bez odvodu kondenzátu,
třída ochrabny: I, krytí: IP40, 
vč. uchycení jednotky na stavební konstrukci     "
</t>
  </si>
  <si>
    <t>"typ A-P"</t>
  </si>
  <si>
    <t>"blok 4"8</t>
  </si>
  <si>
    <t>"blok 6"3</t>
  </si>
  <si>
    <t>"blok 7"5</t>
  </si>
  <si>
    <t>"blok 8"4</t>
  </si>
  <si>
    <t>55</t>
  </si>
  <si>
    <t>751611161R</t>
  </si>
  <si>
    <t xml:space="preserve">Montáž a dodávka externí čidlo CO2, včetně kabelu 15m, uložení, uchycení a vedení čidla a kabelu  </t>
  </si>
  <si>
    <t>-725991128</t>
  </si>
  <si>
    <t>56</t>
  </si>
  <si>
    <t>751398003R</t>
  </si>
  <si>
    <t xml:space="preserve">Montáž a dodávka fasádní kombinovaná venkovní sací a výfuková žaluzie s horizontálním uspořádáním pro sání čerstvého (max. 1000 m3/h) a výfuk odpadního (max. 1000 m3/h) vzduchu, </t>
  </si>
  <si>
    <t>299699097</t>
  </si>
  <si>
    <t xml:space="preserve">Poznámka k položce:
Fasádní kombinovaná venkovní sací a výfuková žaluzie s horizontálním uspořádáním pro sání čerstvého (max. 1000 m3/h) a výfuk odpadního (max. 1000 m3/h) vzduchu,  konstrukce zabraňující zkratu proudů vzduchu, výfuk horizontálně a sání zespodu tělesa žaluzie, síťka proti hmyzu, hliníkový plech s práškovým lakováním dle barvy fasády, připojení 2x DN250, hluk: max. Lp = 49 dB(A) v 1m pro 2x 1000 m3/hod.  
</t>
  </si>
  <si>
    <t>57</t>
  </si>
  <si>
    <t>751510033R</t>
  </si>
  <si>
    <t>Vzduchotechnické potrubí spiro potrubí DN 250 mm</t>
  </si>
  <si>
    <t>-1220396908</t>
  </si>
  <si>
    <t>"3,5 m na jednotku"24*3,5</t>
  </si>
  <si>
    <t>58</t>
  </si>
  <si>
    <t>751510034R</t>
  </si>
  <si>
    <t>Vzduchotechnické potrubí spiro koleno 90° DN 250 mm</t>
  </si>
  <si>
    <t>-1733803621</t>
  </si>
  <si>
    <t>"4 kusy na jednotku"24*4</t>
  </si>
  <si>
    <t>59</t>
  </si>
  <si>
    <t>751510035R</t>
  </si>
  <si>
    <t>Vzduchotechnické potrubí spiro koleno 45° DN 250 mm</t>
  </si>
  <si>
    <t>1957427235</t>
  </si>
  <si>
    <t>"3 kusy na jednotku"24*3</t>
  </si>
  <si>
    <t>60</t>
  </si>
  <si>
    <t>751581101R</t>
  </si>
  <si>
    <t xml:space="preserve">Izolace tepelná potrubí z umělého kaučuku, tl. 19mm, lepená na potrubí a tvarovky, lepené spoje, vč. přípravy pouzder na tvarovky, lepidla  </t>
  </si>
  <si>
    <t>103858987</t>
  </si>
  <si>
    <t>"10 m2 na jednotku"24*10</t>
  </si>
  <si>
    <t>61</t>
  </si>
  <si>
    <t>751691121R</t>
  </si>
  <si>
    <t>Zprovoznění zařízení VZT, měření vzduchových výkonů, protokolární zkouška-za 1 VZT zařízení</t>
  </si>
  <si>
    <t>-474208267</t>
  </si>
  <si>
    <t>62</t>
  </si>
  <si>
    <t>751691131R</t>
  </si>
  <si>
    <t>Připojení zařízení VZT k dálkovému dohledu, zkouška komunikace a ovládání-za 1 VZT zařízení</t>
  </si>
  <si>
    <t>-1834437437</t>
  </si>
  <si>
    <t>751.3</t>
  </si>
  <si>
    <t xml:space="preserve">typ C-L (C-P)_x000D_
instalace svislá na stěně, sání a výfuk v papetu okna nad sebou_x000D_
</t>
  </si>
  <si>
    <t>63</t>
  </si>
  <si>
    <t>1892375752</t>
  </si>
  <si>
    <t>"typ C-P"</t>
  </si>
  <si>
    <t>"blok 3"5</t>
  </si>
  <si>
    <t>"blok 4"5</t>
  </si>
  <si>
    <t>"blok 6"2</t>
  </si>
  <si>
    <t>"blok 7"6</t>
  </si>
  <si>
    <t>"blok 8"3</t>
  </si>
  <si>
    <t>"typ C-L"</t>
  </si>
  <si>
    <t>"blok 3"1</t>
  </si>
  <si>
    <t>"blok 4"1</t>
  </si>
  <si>
    <t>64</t>
  </si>
  <si>
    <t>-1603766721</t>
  </si>
  <si>
    <t>65</t>
  </si>
  <si>
    <t>751398004R</t>
  </si>
  <si>
    <t xml:space="preserve">Montáž a dodávka fasádní kombinovaná venkovní sací a výfuková žaluzie s vertikálním uspořádáním pro sání čerstvého (max. 1000 m3/h) a výfuk odpadního (max. 1000 m3/h) vzduchu, </t>
  </si>
  <si>
    <t>-612057444</t>
  </si>
  <si>
    <t xml:space="preserve">Poznámka k položce:
Fasádní kombinovaná venkovní sací a výfuková žaluzie s vertikálním uspořádáním pro sání čerstvého (max. 1000 m3/h) a výfuk odpadního (max. 1000 m3/h) vzduchu,  konstrukce zabraňující zkratu proudů vzduchu, výfuk horizontálně a sání zespodu tělesa žaluzie, síťka proti hmyzu, hliníkový plech s práškovým lakováním dle barvy fasády, připojení 2x DN250, hluk: max. Lp = 49 dB(A) v 1m pro 2x 1000 m3/hod.  
</t>
  </si>
  <si>
    <t>66</t>
  </si>
  <si>
    <t>-959845462</t>
  </si>
  <si>
    <t>"2 m na jednotku"25*2</t>
  </si>
  <si>
    <t>67</t>
  </si>
  <si>
    <t>28769445</t>
  </si>
  <si>
    <t>"2 kusy na jednotku"25*2</t>
  </si>
  <si>
    <t>68</t>
  </si>
  <si>
    <t>-649050588</t>
  </si>
  <si>
    <t>"4 kusy na jednotku"25*4</t>
  </si>
  <si>
    <t>69</t>
  </si>
  <si>
    <t>-1648529062</t>
  </si>
  <si>
    <t>"8 m2 na jednotku"25*8</t>
  </si>
  <si>
    <t>70</t>
  </si>
  <si>
    <t>-942895964</t>
  </si>
  <si>
    <t>71</t>
  </si>
  <si>
    <t>-323785513</t>
  </si>
  <si>
    <t>751.4</t>
  </si>
  <si>
    <t xml:space="preserve">atyp 1 (CHB-35)_x000D_
instalace vodorovná na stěně, sání a výfuk v okně_x000D_
</t>
  </si>
  <si>
    <t>72</t>
  </si>
  <si>
    <t>-264034479</t>
  </si>
  <si>
    <t>"atyp 1"</t>
  </si>
  <si>
    <t>"m.č.314"1</t>
  </si>
  <si>
    <t>73</t>
  </si>
  <si>
    <t>777010537</t>
  </si>
  <si>
    <t>74</t>
  </si>
  <si>
    <t>1358088166</t>
  </si>
  <si>
    <t>75</t>
  </si>
  <si>
    <t>-148145148</t>
  </si>
  <si>
    <t>"2 m na jednotku"1*2</t>
  </si>
  <si>
    <t>76</t>
  </si>
  <si>
    <t>-1950532271</t>
  </si>
  <si>
    <t>"4 kusy na jednotku"1*4</t>
  </si>
  <si>
    <t>77</t>
  </si>
  <si>
    <t>-379121010</t>
  </si>
  <si>
    <t>"2 m2 na jednotku"1*2</t>
  </si>
  <si>
    <t>78</t>
  </si>
  <si>
    <t>-977001198</t>
  </si>
  <si>
    <t>79</t>
  </si>
  <si>
    <t>-276138231</t>
  </si>
  <si>
    <t>763</t>
  </si>
  <si>
    <t>Konstrukce suché výstavby</t>
  </si>
  <si>
    <t>80</t>
  </si>
  <si>
    <t>763121714</t>
  </si>
  <si>
    <t>SDK stěna předsazená základní penetrační nátěr</t>
  </si>
  <si>
    <t>2075182741</t>
  </si>
  <si>
    <t>"SDK kastlík"8,7</t>
  </si>
  <si>
    <t>81</t>
  </si>
  <si>
    <t>763164651</t>
  </si>
  <si>
    <t>SDK kastlík VZT jednotky a potrubí pod stropem tvaru U š přes 1,2 m desky 1xA 12,5</t>
  </si>
  <si>
    <t>1978643684</t>
  </si>
  <si>
    <t>"O.ročník učebna "8,7</t>
  </si>
  <si>
    <t>82</t>
  </si>
  <si>
    <t>763172314</t>
  </si>
  <si>
    <t>Montáž revizních dvířek SDK kcí vel. 500x500 mm</t>
  </si>
  <si>
    <t>-1775519421</t>
  </si>
  <si>
    <t>"kastlík VZT"1</t>
  </si>
  <si>
    <t>83</t>
  </si>
  <si>
    <t>590307160R</t>
  </si>
  <si>
    <t>dvířka revizní do SDK  500 x 500 x 12,5 mm GKB</t>
  </si>
  <si>
    <t>-614191204</t>
  </si>
  <si>
    <t>84</t>
  </si>
  <si>
    <t>763172315</t>
  </si>
  <si>
    <t>Montáž revizních dvířek SDK kcí vel. 600x600 mm</t>
  </si>
  <si>
    <t>-77144376</t>
  </si>
  <si>
    <t>"kastlík VZT"1*2</t>
  </si>
  <si>
    <t>85</t>
  </si>
  <si>
    <t>590307150R</t>
  </si>
  <si>
    <t>dvířka revizní do SDK  600 x 600 x 12,5 mm GKB</t>
  </si>
  <si>
    <t>-1026773406</t>
  </si>
  <si>
    <t>86</t>
  </si>
  <si>
    <t>998763403</t>
  </si>
  <si>
    <t>Přesun hmot procentní pro sádrokartonové konstrukce v objektech v do 24 m</t>
  </si>
  <si>
    <t>297451610</t>
  </si>
  <si>
    <t>766</t>
  </si>
  <si>
    <t>Konstrukce truhlářské</t>
  </si>
  <si>
    <t>87</t>
  </si>
  <si>
    <t>766411200R</t>
  </si>
  <si>
    <t>Truhlářská úprava stávajícího obložení parapetních stěn z prken s olištováním z měkkého dřeva a podkladním roštem v místě prostupu a opláštění VZT potrubí s potřebným vyřezáním a doplněním</t>
  </si>
  <si>
    <t>1794621879</t>
  </si>
  <si>
    <t>"učebna D5"1</t>
  </si>
  <si>
    <t>"učebna 1"1</t>
  </si>
  <si>
    <t>88</t>
  </si>
  <si>
    <t>76641-OV1aR</t>
  </si>
  <si>
    <t>Montáž a dodávka horního obložení stěn ocel.kce  VZT potrubí dřevotřískovou deskou CPL laminát imitace dřeva tl. 22 mm s olištováním kompletní provedení  dle PD ozn.OV1</t>
  </si>
  <si>
    <t>-1852759913</t>
  </si>
  <si>
    <t>"celkem 35 kusů"</t>
  </si>
  <si>
    <t>0,5*35</t>
  </si>
  <si>
    <t>89</t>
  </si>
  <si>
    <t>76641-OV1R</t>
  </si>
  <si>
    <t>Montáž a dodávka obložení stěn ocel.kce kolem rekuperační jednotky a VZT potrubí dřevotřískovou deskou CPL laminát imitace dřeva tl.16 mm s olištováním kompletní provedení včetně kování a otvorů dle PD ozn.OV1</t>
  </si>
  <si>
    <t>-1947595937</t>
  </si>
  <si>
    <t>((0,62+1,22)*2,8+(0,62+0,18)*1,95+(0,62+0,46)*0,85)*35</t>
  </si>
  <si>
    <t>90</t>
  </si>
  <si>
    <t>76641-OV4aR</t>
  </si>
  <si>
    <t>Montáž a dodávka horního obložení stěn ocel.kce  VZT potrubí dřevotřískovou deskou CPL laminát imitace dřeva tl.22mm  s olištováním kompletní provedení  dle PD ozn.OV4</t>
  </si>
  <si>
    <t>-1677515604</t>
  </si>
  <si>
    <t>"celkem 11 kusů"</t>
  </si>
  <si>
    <t>0,25*11</t>
  </si>
  <si>
    <t>91</t>
  </si>
  <si>
    <t>76641-OV4R</t>
  </si>
  <si>
    <t>Montáž a dodávka obložení stěn ocel.kce kolem rekuperační jednotky a VZT potrubí dřevotřískovou deskou CPL laminát imitace dřeva tl.16 mm s olištováním kompletní provedení včetně kování a otvorů dle PD ozn.OV4</t>
  </si>
  <si>
    <t>-475418445</t>
  </si>
  <si>
    <t>((0,67+1,41)*2,8+0,67*1,95+0,52*0,85)*11</t>
  </si>
  <si>
    <t>92</t>
  </si>
  <si>
    <t>76641-OV5aR</t>
  </si>
  <si>
    <t>Montáž a dodávka horního obložení stěn ocel.kce  VZT potrubí dřevotřískovou deskou CPL laminát imitace dřeva tl.22mm s olištováním kompletní provedení  dle PD ozn.OV5</t>
  </si>
  <si>
    <t>-2118232058</t>
  </si>
  <si>
    <t>"celkem 3 kusy"</t>
  </si>
  <si>
    <t>0,25*3</t>
  </si>
  <si>
    <t>93</t>
  </si>
  <si>
    <t>76641-OV5R</t>
  </si>
  <si>
    <t>Montáž a dodávka obložení stěn ocel.kce kolem rekuperační jednotky a VZT potrubí dřevotřískovou deskou CPL laminát imitace dřeva tl.16 mm s olištováním kompletní provedení včetně kování a otvorů dle PD ozn.OV5</t>
  </si>
  <si>
    <t>-74345010</t>
  </si>
  <si>
    <t>((0,67+1,41)*2,8+0,67*1,95+0,52*0,85)*3</t>
  </si>
  <si>
    <t>94</t>
  </si>
  <si>
    <t>766699622R</t>
  </si>
  <si>
    <t>Demontáž a zpětná motnáž krytů topného tělesa s úpravou pro opláštění VZT potrubí</t>
  </si>
  <si>
    <t>-199145154</t>
  </si>
  <si>
    <t>"hudebna"1</t>
  </si>
  <si>
    <t>95</t>
  </si>
  <si>
    <t>998766203</t>
  </si>
  <si>
    <t>Přesun hmot procentní pro konstrukce truhlářské v objektech v do 24 m</t>
  </si>
  <si>
    <t>256332858</t>
  </si>
  <si>
    <t>767</t>
  </si>
  <si>
    <t>Konstrukce zámečnické</t>
  </si>
  <si>
    <t>96</t>
  </si>
  <si>
    <t>767141905R</t>
  </si>
  <si>
    <t>Úprava prosklené stěny v místě prostupu VZT - výplň prostupu 500x800 mm HPL panelem tl.24 mm - barva bílá</t>
  </si>
  <si>
    <t>-1512792791</t>
  </si>
  <si>
    <t>97</t>
  </si>
  <si>
    <t>767141922R</t>
  </si>
  <si>
    <t>Úprava prosklené stěny v místě prostupu VZT přivařením dělícího sloupku výšky 800 mm vč.materiálu, nového nátěru</t>
  </si>
  <si>
    <t>-997541999</t>
  </si>
  <si>
    <t>98</t>
  </si>
  <si>
    <t>767621908R</t>
  </si>
  <si>
    <t>Oprava nátěru horní části prosklené stěny - po úpravě prostupu VZT</t>
  </si>
  <si>
    <t>1647015200</t>
  </si>
  <si>
    <t>99</t>
  </si>
  <si>
    <t>76799-OV1R</t>
  </si>
  <si>
    <t>Montáž  a dodávka nosné ocelové konstrukce pro opláštění kolem rekuperační jednotky a VZT potrubí z uzavřeného profilu 50x50x2 mm- kompletní provedení včetně  kotevního materiálu  dle PD ozn.OV1</t>
  </si>
  <si>
    <t>kg</t>
  </si>
  <si>
    <t>339338852</t>
  </si>
  <si>
    <t>"hmotnost vč.prořezu a kotvícího materiálu 80kg/ 1 kus"</t>
  </si>
  <si>
    <t>"1NP"</t>
  </si>
  <si>
    <t>"OV1"3*80</t>
  </si>
  <si>
    <t>"2NP"</t>
  </si>
  <si>
    <t>"OV1"13*80</t>
  </si>
  <si>
    <t>"3NP"</t>
  </si>
  <si>
    <t>"4NP"</t>
  </si>
  <si>
    <t>"OV1"6*80</t>
  </si>
  <si>
    <t>100</t>
  </si>
  <si>
    <t>76799-OV4R</t>
  </si>
  <si>
    <t>Montáž  a dodávka nosné ocelové konstrukce pro opláštění kolem rekuperační jednotky a VZT potrubí z uzavřeného profilu 50x50x2 mm- kompletní provedení včetně  kotevního materiálu  dle PD ozn.OV4</t>
  </si>
  <si>
    <t>-567846244</t>
  </si>
  <si>
    <t>"hmotnost vč.prořezu a kotvícího materiálu 51,7kg/ 1 kus"</t>
  </si>
  <si>
    <t>"OV4"8*51,7</t>
  </si>
  <si>
    <t>"OV4"1*51,7</t>
  </si>
  <si>
    <t>"OV4"2*51,7</t>
  </si>
  <si>
    <t>101</t>
  </si>
  <si>
    <t>76799-OV5R</t>
  </si>
  <si>
    <t>Montáž  a dodávka nosné ocelové konstrukce pro opláštění kolem rekuperační jednotky a VZT potrubí z uzavřeného profilu 50x50x2 mm- kompletní provedení včetně  kotevního materiálu  dle PD ozn.OV5</t>
  </si>
  <si>
    <t>-970522546</t>
  </si>
  <si>
    <t>"OV5"1*51,7</t>
  </si>
  <si>
    <t>"OV5"2*51,7</t>
  </si>
  <si>
    <t>102</t>
  </si>
  <si>
    <t>998767203</t>
  </si>
  <si>
    <t>Přesun hmot procentní pro zámečnické konstrukce v objektech v do 24 m</t>
  </si>
  <si>
    <t>742868582</t>
  </si>
  <si>
    <t>776</t>
  </si>
  <si>
    <t>Podlahy povlakové</t>
  </si>
  <si>
    <t>103</t>
  </si>
  <si>
    <t>776201953R</t>
  </si>
  <si>
    <t>Úprava a oprava stávajících podlahoých krytin PVC nebo textilních v místě rekuperačních jednotek a VZT potrubí včetně soklu a lišt plochy do 2 m2</t>
  </si>
  <si>
    <t>-1249781744</t>
  </si>
  <si>
    <t>104</t>
  </si>
  <si>
    <t>998776203</t>
  </si>
  <si>
    <t>Přesun hmot procentní pro podlahy povlakové v objektech v do 24 m</t>
  </si>
  <si>
    <t>-411762430</t>
  </si>
  <si>
    <t>783</t>
  </si>
  <si>
    <t>Dokončovací práce - nátěry</t>
  </si>
  <si>
    <t>105</t>
  </si>
  <si>
    <t>783314201</t>
  </si>
  <si>
    <t>Základní antikorozní jednonásobný syntetický standardní nátěr zámečnických konstrukcí</t>
  </si>
  <si>
    <t>1560015852</t>
  </si>
  <si>
    <t>"ocelová kce OV1"(0,05*4)*25,7*35</t>
  </si>
  <si>
    <t>"ocelová kce OV4"(0,05*4)*16,4*11</t>
  </si>
  <si>
    <t>"ocelová kce OV5"(0,05*4)*16,4*3</t>
  </si>
  <si>
    <t>106</t>
  </si>
  <si>
    <t>783315101</t>
  </si>
  <si>
    <t>Mezinátěr jednonásobný syntetický standardní zámečnických konstrukcí</t>
  </si>
  <si>
    <t>430648436</t>
  </si>
  <si>
    <t>107</t>
  </si>
  <si>
    <t>783317101</t>
  </si>
  <si>
    <t>Krycí jednonásobný syntetický standardní nátěr zámečnických konstrukcí</t>
  </si>
  <si>
    <t>-1210846738</t>
  </si>
  <si>
    <t>784</t>
  </si>
  <si>
    <t>Dokončovací práce - malby a tapety</t>
  </si>
  <si>
    <t>108</t>
  </si>
  <si>
    <t>784171101</t>
  </si>
  <si>
    <t>Zakrytí vnitřních podlah včetně pozdějšího odkrytí</t>
  </si>
  <si>
    <t>-1164639749</t>
  </si>
  <si>
    <t>"v pásu 1,5m"</t>
  </si>
  <si>
    <t>"1NP blok 3,4"6,2*1,5*5</t>
  </si>
  <si>
    <t>"1NP blok 6"(6,3+2,7)*1,5*2</t>
  </si>
  <si>
    <t>"0 ročník"12*1,5</t>
  </si>
  <si>
    <t>"1NP blok 7,8"(6,1+1,4)*1,5*4</t>
  </si>
  <si>
    <t>"m.č.D3"(2,6+6)*1,5</t>
  </si>
  <si>
    <t>"2NP blok 3,4"(3+7,6)*1,5*5</t>
  </si>
  <si>
    <t>"m.č.06 chemie"(11,65+2)*1,5</t>
  </si>
  <si>
    <t>"učebna 3A"(11,7*2+6,6)*1,5</t>
  </si>
  <si>
    <t>"2NP blok 7,8"(7,7+2,6)*1,5*6+(9,1+1,5)*1,5</t>
  </si>
  <si>
    <t>"3NP blok 3,4"(7,6+2,6)*1,5*6</t>
  </si>
  <si>
    <t>"GD1,GD2"(5,8+1,8)*2*1,5</t>
  </si>
  <si>
    <t>"hudebna"(11,7*2+6,5)*1,5</t>
  </si>
  <si>
    <t>"3NP blok 7,8"(7,2+2,6)*1,5*5+(9,1+1,5)*1,5</t>
  </si>
  <si>
    <t>"4NP blok 3,4"(7,6+2,6)*6*1,5</t>
  </si>
  <si>
    <t>"VT5"(3,4+2,6)*1,5</t>
  </si>
  <si>
    <t>"m.č.402"(6,3+3,6)*1,5</t>
  </si>
  <si>
    <t>"chodba blok 3,4 1NP"50*1,5</t>
  </si>
  <si>
    <t>"chodba 1NP blok 6"30*1,5</t>
  </si>
  <si>
    <t>"blok 8 1NP za družinou D3"(3+6)*1,5</t>
  </si>
  <si>
    <t>"chodba blok 3,4 2NP"45*1,5</t>
  </si>
  <si>
    <t>"chodba blok 7,8 2NP"60*1,5</t>
  </si>
  <si>
    <t>"chodba blok 3,4 3NP"45*1,5</t>
  </si>
  <si>
    <t>"chodba blok 7,8 2NP"22*1,5</t>
  </si>
  <si>
    <t>"chodba blok 3,4 4NP"40*1,5</t>
  </si>
  <si>
    <t>109</t>
  </si>
  <si>
    <t>581248460</t>
  </si>
  <si>
    <t>fólie pro malířské potřeby textilní, PG 4030-03, 1 x 3 m</t>
  </si>
  <si>
    <t>566731882</t>
  </si>
  <si>
    <t>1218,975*1,05 'Přepočtené koeficientem množství</t>
  </si>
  <si>
    <t>110</t>
  </si>
  <si>
    <t>784221111</t>
  </si>
  <si>
    <t>Dvojnásobné bílé malby  ze směsí za sucha středně otěruvzdorných v místnostech do 3,80 m</t>
  </si>
  <si>
    <t>-887175381</t>
  </si>
  <si>
    <t>"jako penetrace SDK"8,7</t>
  </si>
  <si>
    <t>111</t>
  </si>
  <si>
    <t>784660151R</t>
  </si>
  <si>
    <t>Jednonásobný obnovovací nátěr linkrusty v místnosti výšky do 3,80 m</t>
  </si>
  <si>
    <t>-2105756167</t>
  </si>
  <si>
    <t>"oprava"</t>
  </si>
  <si>
    <t>"m.č.D1"5*1,5</t>
  </si>
  <si>
    <t>"m.č.D2"5*1,5</t>
  </si>
  <si>
    <t>"1NP blok 7,8"4,7*1,5*4</t>
  </si>
  <si>
    <t>"2NP blok 7,8 učebna 2-7"6*1,5*6</t>
  </si>
  <si>
    <t>"učebna 3A"11,8*1,5</t>
  </si>
  <si>
    <t>"m.č.2.07+2.11"2,1*1,5*5</t>
  </si>
  <si>
    <t>"3NP D5"(9,2+0,9)*1,5</t>
  </si>
  <si>
    <t>"3NP D6"7,2*1</t>
  </si>
  <si>
    <t>"3NP D7"7,2*1,5</t>
  </si>
  <si>
    <t>112</t>
  </si>
  <si>
    <t>784950030R</t>
  </si>
  <si>
    <t>Oprava stávajících maleb z malířských směsí- barevných odstín dle stávajících maleb</t>
  </si>
  <si>
    <t>1176766784</t>
  </si>
  <si>
    <t>"blok 3,4"</t>
  </si>
  <si>
    <t>"1NP"(0,2+6,2)*3,2*5-"VZT"1,4*2,8*5+"podparapetem"2*0,9*5</t>
  </si>
  <si>
    <t>"2NP"(7,6+0,25)*3,2*5-"VZT"1,4*2,8*5+"podparapetem"2*0,9*5</t>
  </si>
  <si>
    <t>"3NP"7,6*3,2*2+(7,6+0,25)*3,2*4-"VZT"1,4*2,8*6+"pod parapetem"2,7*0,9*6</t>
  </si>
  <si>
    <t>"4NP"(7,6+0,25)*3,2*6-"VZT"1,4*2,8*6+"pod parapetem"2,7*0,9*6</t>
  </si>
  <si>
    <t>"učebna 402"6,4*3,2-"VZT"1,4*2,8+"pod parapetem"2,9*0,9</t>
  </si>
  <si>
    <t>"učebna D1"6,3*3-"VZT"1,4*2,8+"pod parapetem"2,6*0,9</t>
  </si>
  <si>
    <t>"učebna D2"6,3*3-"VZT"1,4*2,8+"pod parapetem"2,6*0,9</t>
  </si>
  <si>
    <t>"posluchárna chemie"(11,78+0,7)*3,63-"VZT"1,4*2,8+"pod parapetem"1*0,9</t>
  </si>
  <si>
    <t>"GD1,GD2"(5,8+5,83+0,7*2)*3,63-"VZT"1,4*2,8*2+"pod parapetem"1*0,9*2</t>
  </si>
  <si>
    <t>"učebna 3A"(11,78+0,7)*3,63-"VZT"1,4*2,8+"pod parapetem"1*0,9</t>
  </si>
  <si>
    <t>"hudebna"11,78*3,63-"VZT"1,4*2,8</t>
  </si>
  <si>
    <t>"1NP"6,15*3,6*4-"VZT"1,4*2,8*4+"pod parapetem"1,4*0,9*4</t>
  </si>
  <si>
    <t>"2NP"(0,2+7,6)*3,6*6-"VZT"1,4*2,8*6+"pod parapetem"2,6*0,9*6</t>
  </si>
  <si>
    <t>"3NP"(7,6+0,25)*3,6*5-"VZT"1,4*2,8*5+"pod parapetem"2,2*0,9*5</t>
  </si>
  <si>
    <t>"učebna 1"(9,1+1,3)*2,5</t>
  </si>
  <si>
    <t>"učebna D5"(9,1+1,3)*2,5</t>
  </si>
  <si>
    <t>"chodba 3,4 1NP prostupy a rozvaděč"6*1,5*3,2</t>
  </si>
  <si>
    <t>"chodba 3,4 2NP prostupy a rozvaděč"6*1,5*3,2</t>
  </si>
  <si>
    <t>"chodba 3,4 3NP prostupy a rozvaděč"7*1,5*3,2</t>
  </si>
  <si>
    <t>"chodba 3,4 4NP prostupy a rozvaděč"8*1,5*3,2</t>
  </si>
  <si>
    <t>"blok 8 průraz za D3"1,5*3</t>
  </si>
  <si>
    <t>"chodba 7,8 2N Prostupy a rozvaděč"9*1,5*3,6</t>
  </si>
  <si>
    <t>"chodba 7,8 3NP+kabinet prostupy a rozvaděč"7*1,5*3,6</t>
  </si>
  <si>
    <t>"chodba 6 1NP prostupy "2*1,5*3,63</t>
  </si>
  <si>
    <t>"chodba 6 2NP prostupy a rozvaděč"1*1,5*3,63</t>
  </si>
  <si>
    <t>"chodba 3NP blok 6 prostupy a rozvaděč"1*1,5*3,63</t>
  </si>
  <si>
    <t>-"nátěr na stěně"163,8</t>
  </si>
  <si>
    <t>787</t>
  </si>
  <si>
    <t>Dokončovací práce - zasklívání</t>
  </si>
  <si>
    <t>113</t>
  </si>
  <si>
    <t>787600804R</t>
  </si>
  <si>
    <t>Vysklívání oken  plochy do 1 m2  zasklené izol.dvojsklem</t>
  </si>
  <si>
    <t>1559010426</t>
  </si>
  <si>
    <t>"0 ročník učebna"1,2*0,8</t>
  </si>
  <si>
    <t>114</t>
  </si>
  <si>
    <t>787616313R</t>
  </si>
  <si>
    <t>Zpětné zasklení upravené horní části prosklené stěny - pevné zasklení s podtmelením na lišty 700x800 mm dvojsklem izolačním tl 2x8 mm</t>
  </si>
  <si>
    <t>-854003179</t>
  </si>
  <si>
    <t>115</t>
  </si>
  <si>
    <t>998787203</t>
  </si>
  <si>
    <t>Přesun hmot procentní pro zasklívání v objektech v do 24 m</t>
  </si>
  <si>
    <t>105391382</t>
  </si>
  <si>
    <t>Práce a dodávky M</t>
  </si>
  <si>
    <t>46-M</t>
  </si>
  <si>
    <t>Zemní práce při extr.mont.pracích</t>
  </si>
  <si>
    <t>116</t>
  </si>
  <si>
    <t>460680162R</t>
  </si>
  <si>
    <t>Průrazy pro kabely včetně protažení a hrubého začištění do 50 x 50mm, zdivo cihlené tloušťky do 30 cm</t>
  </si>
  <si>
    <t>-1230720558</t>
  </si>
  <si>
    <t>117</t>
  </si>
  <si>
    <t>460680262R</t>
  </si>
  <si>
    <t>Průrazy do stávajících rozvaděčů - včetně zapojení do rozvaděčů do 50 x 50mm</t>
  </si>
  <si>
    <t>-1732523274</t>
  </si>
  <si>
    <t>118</t>
  </si>
  <si>
    <t>460690035R</t>
  </si>
  <si>
    <t>Osazení a dodávka hmoždinek včetně vyvrtání otvoru ve stěnách cihelných průměru do 8 mm</t>
  </si>
  <si>
    <t>-1860674944</t>
  </si>
  <si>
    <t>HZS</t>
  </si>
  <si>
    <t>Hodinové zúčtovací sazby</t>
  </si>
  <si>
    <t>119</t>
  </si>
  <si>
    <t>HZS1290R</t>
  </si>
  <si>
    <t>Průběžný úklid v prostorách dotčených stavbou a dopravou materiálu a sutí</t>
  </si>
  <si>
    <t>512</t>
  </si>
  <si>
    <t>-2106965343</t>
  </si>
  <si>
    <t>120</t>
  </si>
  <si>
    <t>HZS1291</t>
  </si>
  <si>
    <t>Hodinová zúčtovací sazba pomocný stavební dělník</t>
  </si>
  <si>
    <t>-1923802407</t>
  </si>
  <si>
    <t>"vystěhování a nastěhování nábytku a mobiliáře"</t>
  </si>
  <si>
    <t>150*2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</si>
  <si>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</si>
  <si>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</si>
  <si>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</si>
  <si>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</si>
  <si>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</si>
  <si>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</si>
  <si>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</si>
  <si>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</si>
  <si>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011434001R</t>
  </si>
  <si>
    <t>Měření hluku</t>
  </si>
  <si>
    <t>1024</t>
  </si>
  <si>
    <t>-465430785</t>
  </si>
  <si>
    <t>013254000</t>
  </si>
  <si>
    <t>Dokumentace skutečného provedení stavby</t>
  </si>
  <si>
    <t>919685459</t>
  </si>
  <si>
    <t>VRN3</t>
  </si>
  <si>
    <t>Zařízení staveniště</t>
  </si>
  <si>
    <t>030001000</t>
  </si>
  <si>
    <t>1807406397</t>
  </si>
  <si>
    <t>VRN4</t>
  </si>
  <si>
    <t>Inženýrská činnost</t>
  </si>
  <si>
    <t>045002000</t>
  </si>
  <si>
    <t>Kompletační a koordinační činnost</t>
  </si>
  <si>
    <t>-906651186</t>
  </si>
  <si>
    <t>049002001</t>
  </si>
  <si>
    <t>Dílenská a výrobní dokumentace</t>
  </si>
  <si>
    <t>1308524155</t>
  </si>
  <si>
    <t>VRN7</t>
  </si>
  <si>
    <t>Provozní vlivy</t>
  </si>
  <si>
    <t>070001000</t>
  </si>
  <si>
    <t>374731098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</si>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</sst>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60" t="s">
        <v>16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29"/>
      <c r="AQ5" s="31"/>
      <c r="BE5" s="35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2" t="s">
        <v>19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29"/>
      <c r="AQ6" s="31"/>
      <c r="BE6" s="359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9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9"/>
      <c r="BS8" s="24" t="s">
        <v>8</v>
      </c>
    </row>
    <row r="9" spans="1:74" ht="29.25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39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9"/>
      <c r="BS9" s="24" t="s">
        <v>8</v>
      </c>
    </row>
    <row r="10" spans="1:74" ht="14.45" customHeight="1">
      <c r="B10" s="28"/>
      <c r="C10" s="29"/>
      <c r="D10" s="37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31</v>
      </c>
      <c r="AL10" s="29"/>
      <c r="AM10" s="29"/>
      <c r="AN10" s="35" t="s">
        <v>23</v>
      </c>
      <c r="AO10" s="29"/>
      <c r="AP10" s="29"/>
      <c r="AQ10" s="31"/>
      <c r="BE10" s="359"/>
      <c r="BS10" s="24" t="s">
        <v>8</v>
      </c>
    </row>
    <row r="11" spans="1:74" ht="18.399999999999999" customHeight="1">
      <c r="B11" s="28"/>
      <c r="C11" s="29"/>
      <c r="D11" s="29"/>
      <c r="E11" s="35" t="s">
        <v>32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23</v>
      </c>
      <c r="AO11" s="29"/>
      <c r="AP11" s="29"/>
      <c r="AQ11" s="31"/>
      <c r="BE11" s="359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9"/>
      <c r="BS12" s="24" t="s">
        <v>8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31</v>
      </c>
      <c r="AL13" s="29"/>
      <c r="AM13" s="29"/>
      <c r="AN13" s="40" t="s">
        <v>35</v>
      </c>
      <c r="AO13" s="29"/>
      <c r="AP13" s="29"/>
      <c r="AQ13" s="31"/>
      <c r="BE13" s="359"/>
      <c r="BS13" s="24" t="s">
        <v>8</v>
      </c>
    </row>
    <row r="14" spans="1:74">
      <c r="B14" s="28"/>
      <c r="C14" s="29"/>
      <c r="D14" s="29"/>
      <c r="E14" s="363" t="s">
        <v>35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7" t="s">
        <v>33</v>
      </c>
      <c r="AL14" s="29"/>
      <c r="AM14" s="29"/>
      <c r="AN14" s="40" t="s">
        <v>35</v>
      </c>
      <c r="AO14" s="29"/>
      <c r="AP14" s="29"/>
      <c r="AQ14" s="31"/>
      <c r="BE14" s="359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9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31</v>
      </c>
      <c r="AL16" s="29"/>
      <c r="AM16" s="29"/>
      <c r="AN16" s="35" t="s">
        <v>23</v>
      </c>
      <c r="AO16" s="29"/>
      <c r="AP16" s="29"/>
      <c r="AQ16" s="31"/>
      <c r="BE16" s="359"/>
      <c r="BS16" s="24" t="s">
        <v>6</v>
      </c>
    </row>
    <row r="17" spans="2:71" ht="18.399999999999999" customHeight="1">
      <c r="B17" s="28"/>
      <c r="C17" s="29"/>
      <c r="D17" s="29"/>
      <c r="E17" s="35" t="s">
        <v>32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 t="s">
        <v>23</v>
      </c>
      <c r="AO17" s="29"/>
      <c r="AP17" s="29"/>
      <c r="AQ17" s="31"/>
      <c r="BE17" s="359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9"/>
      <c r="BS18" s="24" t="s">
        <v>8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9"/>
      <c r="BS19" s="24" t="s">
        <v>8</v>
      </c>
    </row>
    <row r="20" spans="2:71" ht="22.5" customHeight="1">
      <c r="B20" s="28"/>
      <c r="C20" s="29"/>
      <c r="D20" s="29"/>
      <c r="E20" s="365" t="s">
        <v>23</v>
      </c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29"/>
      <c r="AP20" s="29"/>
      <c r="AQ20" s="31"/>
      <c r="BE20" s="359"/>
      <c r="BS20" s="24" t="s">
        <v>37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9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59"/>
    </row>
    <row r="23" spans="2:71" s="1" customFormat="1" ht="25.9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6">
        <f>ROUND(AG51,2)</f>
        <v>0</v>
      </c>
      <c r="AL23" s="367"/>
      <c r="AM23" s="367"/>
      <c r="AN23" s="367"/>
      <c r="AO23" s="367"/>
      <c r="AP23" s="43"/>
      <c r="AQ23" s="46"/>
      <c r="BE23" s="359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9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8" t="s">
        <v>40</v>
      </c>
      <c r="M25" s="368"/>
      <c r="N25" s="368"/>
      <c r="O25" s="368"/>
      <c r="P25" s="43"/>
      <c r="Q25" s="43"/>
      <c r="R25" s="43"/>
      <c r="S25" s="43"/>
      <c r="T25" s="43"/>
      <c r="U25" s="43"/>
      <c r="V25" s="43"/>
      <c r="W25" s="368" t="s">
        <v>41</v>
      </c>
      <c r="X25" s="368"/>
      <c r="Y25" s="368"/>
      <c r="Z25" s="368"/>
      <c r="AA25" s="368"/>
      <c r="AB25" s="368"/>
      <c r="AC25" s="368"/>
      <c r="AD25" s="368"/>
      <c r="AE25" s="368"/>
      <c r="AF25" s="43"/>
      <c r="AG25" s="43"/>
      <c r="AH25" s="43"/>
      <c r="AI25" s="43"/>
      <c r="AJ25" s="43"/>
      <c r="AK25" s="368" t="s">
        <v>42</v>
      </c>
      <c r="AL25" s="368"/>
      <c r="AM25" s="368"/>
      <c r="AN25" s="368"/>
      <c r="AO25" s="368"/>
      <c r="AP25" s="43"/>
      <c r="AQ25" s="46"/>
      <c r="BE25" s="359"/>
    </row>
    <row r="26" spans="2:71" s="2" customFormat="1" ht="14.45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369">
        <v>0.21</v>
      </c>
      <c r="M26" s="370"/>
      <c r="N26" s="370"/>
      <c r="O26" s="370"/>
      <c r="P26" s="49"/>
      <c r="Q26" s="49"/>
      <c r="R26" s="49"/>
      <c r="S26" s="49"/>
      <c r="T26" s="49"/>
      <c r="U26" s="49"/>
      <c r="V26" s="49"/>
      <c r="W26" s="371">
        <f>ROUND(AZ51,2)</f>
        <v>0</v>
      </c>
      <c r="X26" s="370"/>
      <c r="Y26" s="370"/>
      <c r="Z26" s="370"/>
      <c r="AA26" s="370"/>
      <c r="AB26" s="370"/>
      <c r="AC26" s="370"/>
      <c r="AD26" s="370"/>
      <c r="AE26" s="370"/>
      <c r="AF26" s="49"/>
      <c r="AG26" s="49"/>
      <c r="AH26" s="49"/>
      <c r="AI26" s="49"/>
      <c r="AJ26" s="49"/>
      <c r="AK26" s="371">
        <f>ROUND(AV51,2)</f>
        <v>0</v>
      </c>
      <c r="AL26" s="370"/>
      <c r="AM26" s="370"/>
      <c r="AN26" s="370"/>
      <c r="AO26" s="370"/>
      <c r="AP26" s="49"/>
      <c r="AQ26" s="51"/>
      <c r="BE26" s="359"/>
    </row>
    <row r="27" spans="2:71" s="2" customFormat="1" ht="14.45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369">
        <v>0.15</v>
      </c>
      <c r="M27" s="370"/>
      <c r="N27" s="370"/>
      <c r="O27" s="370"/>
      <c r="P27" s="49"/>
      <c r="Q27" s="49"/>
      <c r="R27" s="49"/>
      <c r="S27" s="49"/>
      <c r="T27" s="49"/>
      <c r="U27" s="49"/>
      <c r="V27" s="49"/>
      <c r="W27" s="371">
        <f>ROUND(BA51,2)</f>
        <v>0</v>
      </c>
      <c r="X27" s="370"/>
      <c r="Y27" s="370"/>
      <c r="Z27" s="370"/>
      <c r="AA27" s="370"/>
      <c r="AB27" s="370"/>
      <c r="AC27" s="370"/>
      <c r="AD27" s="370"/>
      <c r="AE27" s="370"/>
      <c r="AF27" s="49"/>
      <c r="AG27" s="49"/>
      <c r="AH27" s="49"/>
      <c r="AI27" s="49"/>
      <c r="AJ27" s="49"/>
      <c r="AK27" s="371">
        <f>ROUND(AW51,2)</f>
        <v>0</v>
      </c>
      <c r="AL27" s="370"/>
      <c r="AM27" s="370"/>
      <c r="AN27" s="370"/>
      <c r="AO27" s="370"/>
      <c r="AP27" s="49"/>
      <c r="AQ27" s="51"/>
      <c r="BE27" s="359"/>
    </row>
    <row r="28" spans="2:71" s="2" customFormat="1" ht="14.45" hidden="1" customHeight="1">
      <c r="B28" s="48"/>
      <c r="C28" s="49"/>
      <c r="D28" s="49"/>
      <c r="E28" s="49"/>
      <c r="F28" s="50" t="s">
        <v>46</v>
      </c>
      <c r="G28" s="49"/>
      <c r="H28" s="49"/>
      <c r="I28" s="49"/>
      <c r="J28" s="49"/>
      <c r="K28" s="49"/>
      <c r="L28" s="369">
        <v>0.21</v>
      </c>
      <c r="M28" s="370"/>
      <c r="N28" s="370"/>
      <c r="O28" s="370"/>
      <c r="P28" s="49"/>
      <c r="Q28" s="49"/>
      <c r="R28" s="49"/>
      <c r="S28" s="49"/>
      <c r="T28" s="49"/>
      <c r="U28" s="49"/>
      <c r="V28" s="49"/>
      <c r="W28" s="371">
        <f>ROUND(BB51,2)</f>
        <v>0</v>
      </c>
      <c r="X28" s="370"/>
      <c r="Y28" s="370"/>
      <c r="Z28" s="370"/>
      <c r="AA28" s="370"/>
      <c r="AB28" s="370"/>
      <c r="AC28" s="370"/>
      <c r="AD28" s="370"/>
      <c r="AE28" s="370"/>
      <c r="AF28" s="49"/>
      <c r="AG28" s="49"/>
      <c r="AH28" s="49"/>
      <c r="AI28" s="49"/>
      <c r="AJ28" s="49"/>
      <c r="AK28" s="371">
        <v>0</v>
      </c>
      <c r="AL28" s="370"/>
      <c r="AM28" s="370"/>
      <c r="AN28" s="370"/>
      <c r="AO28" s="370"/>
      <c r="AP28" s="49"/>
      <c r="AQ28" s="51"/>
      <c r="BE28" s="359"/>
    </row>
    <row r="29" spans="2:71" s="2" customFormat="1" ht="14.45" hidden="1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369">
        <v>0.15</v>
      </c>
      <c r="M29" s="370"/>
      <c r="N29" s="370"/>
      <c r="O29" s="370"/>
      <c r="P29" s="49"/>
      <c r="Q29" s="49"/>
      <c r="R29" s="49"/>
      <c r="S29" s="49"/>
      <c r="T29" s="49"/>
      <c r="U29" s="49"/>
      <c r="V29" s="49"/>
      <c r="W29" s="371">
        <f>ROUND(BC51,2)</f>
        <v>0</v>
      </c>
      <c r="X29" s="370"/>
      <c r="Y29" s="370"/>
      <c r="Z29" s="370"/>
      <c r="AA29" s="370"/>
      <c r="AB29" s="370"/>
      <c r="AC29" s="370"/>
      <c r="AD29" s="370"/>
      <c r="AE29" s="370"/>
      <c r="AF29" s="49"/>
      <c r="AG29" s="49"/>
      <c r="AH29" s="49"/>
      <c r="AI29" s="49"/>
      <c r="AJ29" s="49"/>
      <c r="AK29" s="371">
        <v>0</v>
      </c>
      <c r="AL29" s="370"/>
      <c r="AM29" s="370"/>
      <c r="AN29" s="370"/>
      <c r="AO29" s="370"/>
      <c r="AP29" s="49"/>
      <c r="AQ29" s="51"/>
      <c r="BE29" s="359"/>
    </row>
    <row r="30" spans="2:71" s="2" customFormat="1" ht="14.45" hidden="1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369">
        <v>0</v>
      </c>
      <c r="M30" s="370"/>
      <c r="N30" s="370"/>
      <c r="O30" s="370"/>
      <c r="P30" s="49"/>
      <c r="Q30" s="49"/>
      <c r="R30" s="49"/>
      <c r="S30" s="49"/>
      <c r="T30" s="49"/>
      <c r="U30" s="49"/>
      <c r="V30" s="49"/>
      <c r="W30" s="371">
        <f>ROUND(BD51,2)</f>
        <v>0</v>
      </c>
      <c r="X30" s="370"/>
      <c r="Y30" s="370"/>
      <c r="Z30" s="370"/>
      <c r="AA30" s="370"/>
      <c r="AB30" s="370"/>
      <c r="AC30" s="370"/>
      <c r="AD30" s="370"/>
      <c r="AE30" s="370"/>
      <c r="AF30" s="49"/>
      <c r="AG30" s="49"/>
      <c r="AH30" s="49"/>
      <c r="AI30" s="49"/>
      <c r="AJ30" s="49"/>
      <c r="AK30" s="371">
        <v>0</v>
      </c>
      <c r="AL30" s="370"/>
      <c r="AM30" s="370"/>
      <c r="AN30" s="370"/>
      <c r="AO30" s="370"/>
      <c r="AP30" s="49"/>
      <c r="AQ30" s="51"/>
      <c r="BE30" s="359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9"/>
    </row>
    <row r="32" spans="2:71" s="1" customFormat="1" ht="25.9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372" t="s">
        <v>51</v>
      </c>
      <c r="Y32" s="373"/>
      <c r="Z32" s="373"/>
      <c r="AA32" s="373"/>
      <c r="AB32" s="373"/>
      <c r="AC32" s="54"/>
      <c r="AD32" s="54"/>
      <c r="AE32" s="54"/>
      <c r="AF32" s="54"/>
      <c r="AG32" s="54"/>
      <c r="AH32" s="54"/>
      <c r="AI32" s="54"/>
      <c r="AJ32" s="54"/>
      <c r="AK32" s="374">
        <f>SUM(AK23:AK30)</f>
        <v>0</v>
      </c>
      <c r="AL32" s="373"/>
      <c r="AM32" s="373"/>
      <c r="AN32" s="373"/>
      <c r="AO32" s="375"/>
      <c r="AP32" s="52"/>
      <c r="AQ32" s="56"/>
      <c r="BE32" s="359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52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0202017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6" t="str">
        <f>K6</f>
        <v>Školský objekt Chabařovická, instalace rekuperačních jednotek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Chabařovická 1125/4, Praha 8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78" t="str">
        <f>IF(AN8= "","",AN8)</f>
        <v>28. 8. 2017</v>
      </c>
      <c r="AN44" s="378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30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36</v>
      </c>
      <c r="AJ46" s="64"/>
      <c r="AK46" s="64"/>
      <c r="AL46" s="64"/>
      <c r="AM46" s="379" t="str">
        <f>IF(E17="","",E17)</f>
        <v xml:space="preserve"> </v>
      </c>
      <c r="AN46" s="379"/>
      <c r="AO46" s="379"/>
      <c r="AP46" s="379"/>
      <c r="AQ46" s="64"/>
      <c r="AR46" s="62"/>
      <c r="AS46" s="380" t="s">
        <v>53</v>
      </c>
      <c r="AT46" s="381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34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2"/>
      <c r="AT47" s="383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4"/>
      <c r="AT48" s="385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6" t="s">
        <v>54</v>
      </c>
      <c r="D49" s="387"/>
      <c r="E49" s="387"/>
      <c r="F49" s="387"/>
      <c r="G49" s="387"/>
      <c r="H49" s="80"/>
      <c r="I49" s="388" t="s">
        <v>55</v>
      </c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9" t="s">
        <v>56</v>
      </c>
      <c r="AH49" s="387"/>
      <c r="AI49" s="387"/>
      <c r="AJ49" s="387"/>
      <c r="AK49" s="387"/>
      <c r="AL49" s="387"/>
      <c r="AM49" s="387"/>
      <c r="AN49" s="388" t="s">
        <v>57</v>
      </c>
      <c r="AO49" s="387"/>
      <c r="AP49" s="387"/>
      <c r="AQ49" s="81" t="s">
        <v>58</v>
      </c>
      <c r="AR49" s="62"/>
      <c r="AS49" s="82" t="s">
        <v>59</v>
      </c>
      <c r="AT49" s="83" t="s">
        <v>60</v>
      </c>
      <c r="AU49" s="83" t="s">
        <v>61</v>
      </c>
      <c r="AV49" s="83" t="s">
        <v>62</v>
      </c>
      <c r="AW49" s="83" t="s">
        <v>63</v>
      </c>
      <c r="AX49" s="83" t="s">
        <v>64</v>
      </c>
      <c r="AY49" s="83" t="s">
        <v>65</v>
      </c>
      <c r="AZ49" s="83" t="s">
        <v>66</v>
      </c>
      <c r="BA49" s="83" t="s">
        <v>67</v>
      </c>
      <c r="BB49" s="83" t="s">
        <v>68</v>
      </c>
      <c r="BC49" s="83" t="s">
        <v>69</v>
      </c>
      <c r="BD49" s="84" t="s">
        <v>70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71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93">
        <f>ROUND(SUM(AG52:AG53),2)</f>
        <v>0</v>
      </c>
      <c r="AH51" s="393"/>
      <c r="AI51" s="393"/>
      <c r="AJ51" s="393"/>
      <c r="AK51" s="393"/>
      <c r="AL51" s="393"/>
      <c r="AM51" s="393"/>
      <c r="AN51" s="394">
        <f>SUM(AG51,AT51)</f>
        <v>0</v>
      </c>
      <c r="AO51" s="394"/>
      <c r="AP51" s="394"/>
      <c r="AQ51" s="90" t="s">
        <v>23</v>
      </c>
      <c r="AR51" s="72"/>
      <c r="AS51" s="91">
        <f>ROUND(SUM(AS52:AS53),2)</f>
        <v>0</v>
      </c>
      <c r="AT51" s="92">
        <f>ROUND(SUM(AV51:AW51),2)</f>
        <v>0</v>
      </c>
      <c r="AU51" s="93">
        <f>ROUND(SUM(AU52:AU53),5)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ROUND(SUM(AZ52:AZ53),2)</f>
        <v>0</v>
      </c>
      <c r="BA51" s="92">
        <f>ROUND(SUM(BA52:BA53),2)</f>
        <v>0</v>
      </c>
      <c r="BB51" s="92">
        <f>ROUND(SUM(BB52:BB53),2)</f>
        <v>0</v>
      </c>
      <c r="BC51" s="92">
        <f>ROUND(SUM(BC52:BC53),2)</f>
        <v>0</v>
      </c>
      <c r="BD51" s="94">
        <f>ROUND(SUM(BD52:BD53),2)</f>
        <v>0</v>
      </c>
      <c r="BS51" s="95" t="s">
        <v>72</v>
      </c>
      <c r="BT51" s="95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37.5" customHeight="1">
      <c r="A52" s="96" t="s">
        <v>76</v>
      </c>
      <c r="B52" s="97"/>
      <c r="C52" s="98"/>
      <c r="D52" s="392" t="s">
        <v>16</v>
      </c>
      <c r="E52" s="392"/>
      <c r="F52" s="392"/>
      <c r="G52" s="392"/>
      <c r="H52" s="392"/>
      <c r="I52" s="99"/>
      <c r="J52" s="392" t="s">
        <v>19</v>
      </c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0">
        <f>'0202017 - Školský objekt ...'!J25</f>
        <v>0</v>
      </c>
      <c r="AH52" s="391"/>
      <c r="AI52" s="391"/>
      <c r="AJ52" s="391"/>
      <c r="AK52" s="391"/>
      <c r="AL52" s="391"/>
      <c r="AM52" s="391"/>
      <c r="AN52" s="390">
        <f>SUM(AG52,AT52)</f>
        <v>0</v>
      </c>
      <c r="AO52" s="391"/>
      <c r="AP52" s="391"/>
      <c r="AQ52" s="100" t="s">
        <v>77</v>
      </c>
      <c r="AR52" s="101"/>
      <c r="AS52" s="102">
        <v>0</v>
      </c>
      <c r="AT52" s="103">
        <f>ROUND(SUM(AV52:AW52),2)</f>
        <v>0</v>
      </c>
      <c r="AU52" s="104">
        <f>'0202017 - Školský objekt ...'!P97</f>
        <v>0</v>
      </c>
      <c r="AV52" s="103">
        <f>'0202017 - Školský objekt ...'!J28</f>
        <v>0</v>
      </c>
      <c r="AW52" s="103">
        <f>'0202017 - Školský objekt ...'!J29</f>
        <v>0</v>
      </c>
      <c r="AX52" s="103">
        <f>'0202017 - Školský objekt ...'!J30</f>
        <v>0</v>
      </c>
      <c r="AY52" s="103">
        <f>'0202017 - Školský objekt ...'!J31</f>
        <v>0</v>
      </c>
      <c r="AZ52" s="103">
        <f>'0202017 - Školský objekt ...'!F28</f>
        <v>0</v>
      </c>
      <c r="BA52" s="103">
        <f>'0202017 - Školský objekt ...'!F29</f>
        <v>0</v>
      </c>
      <c r="BB52" s="103">
        <f>'0202017 - Školský objekt ...'!F30</f>
        <v>0</v>
      </c>
      <c r="BC52" s="103">
        <f>'0202017 - Školský objekt ...'!F31</f>
        <v>0</v>
      </c>
      <c r="BD52" s="105">
        <f>'0202017 - Školský objekt ...'!F32</f>
        <v>0</v>
      </c>
      <c r="BT52" s="106" t="s">
        <v>78</v>
      </c>
      <c r="BU52" s="106" t="s">
        <v>79</v>
      </c>
      <c r="BV52" s="106" t="s">
        <v>74</v>
      </c>
      <c r="BW52" s="106" t="s">
        <v>7</v>
      </c>
      <c r="BX52" s="106" t="s">
        <v>75</v>
      </c>
      <c r="CL52" s="106" t="s">
        <v>21</v>
      </c>
    </row>
    <row r="53" spans="1:91" s="5" customFormat="1" ht="22.5" customHeight="1">
      <c r="A53" s="96" t="s">
        <v>76</v>
      </c>
      <c r="B53" s="97"/>
      <c r="C53" s="98"/>
      <c r="D53" s="392" t="s">
        <v>80</v>
      </c>
      <c r="E53" s="392"/>
      <c r="F53" s="392"/>
      <c r="G53" s="392"/>
      <c r="H53" s="392"/>
      <c r="I53" s="99"/>
      <c r="J53" s="392" t="s">
        <v>81</v>
      </c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0">
        <f>'VRN - Vedlejší rozpočtové...'!J27</f>
        <v>0</v>
      </c>
      <c r="AH53" s="391"/>
      <c r="AI53" s="391"/>
      <c r="AJ53" s="391"/>
      <c r="AK53" s="391"/>
      <c r="AL53" s="391"/>
      <c r="AM53" s="391"/>
      <c r="AN53" s="390">
        <f>SUM(AG53,AT53)</f>
        <v>0</v>
      </c>
      <c r="AO53" s="391"/>
      <c r="AP53" s="391"/>
      <c r="AQ53" s="100" t="s">
        <v>77</v>
      </c>
      <c r="AR53" s="101"/>
      <c r="AS53" s="107">
        <v>0</v>
      </c>
      <c r="AT53" s="108">
        <f>ROUND(SUM(AV53:AW53),2)</f>
        <v>0</v>
      </c>
      <c r="AU53" s="109">
        <f>'VRN - Vedlejší rozpočtové...'!P81</f>
        <v>0</v>
      </c>
      <c r="AV53" s="108">
        <f>'VRN - Vedlejší rozpočtové...'!J30</f>
        <v>0</v>
      </c>
      <c r="AW53" s="108">
        <f>'VRN - Vedlejší rozpočtové...'!J31</f>
        <v>0</v>
      </c>
      <c r="AX53" s="108">
        <f>'VRN - Vedlejší rozpočtové...'!J32</f>
        <v>0</v>
      </c>
      <c r="AY53" s="108">
        <f>'VRN - Vedlejší rozpočtové...'!J33</f>
        <v>0</v>
      </c>
      <c r="AZ53" s="108">
        <f>'VRN - Vedlejší rozpočtové...'!F30</f>
        <v>0</v>
      </c>
      <c r="BA53" s="108">
        <f>'VRN - Vedlejší rozpočtové...'!F31</f>
        <v>0</v>
      </c>
      <c r="BB53" s="108">
        <f>'VRN - Vedlejší rozpočtové...'!F32</f>
        <v>0</v>
      </c>
      <c r="BC53" s="108">
        <f>'VRN - Vedlejší rozpočtové...'!F33</f>
        <v>0</v>
      </c>
      <c r="BD53" s="110">
        <f>'VRN - Vedlejší rozpočtové...'!F34</f>
        <v>0</v>
      </c>
      <c r="BT53" s="106" t="s">
        <v>78</v>
      </c>
      <c r="BV53" s="106" t="s">
        <v>74</v>
      </c>
      <c r="BW53" s="106" t="s">
        <v>82</v>
      </c>
      <c r="BX53" s="106" t="s">
        <v>7</v>
      </c>
      <c r="CL53" s="106" t="s">
        <v>21</v>
      </c>
      <c r="CM53" s="106" t="s">
        <v>83</v>
      </c>
    </row>
    <row r="54" spans="1:91" s="1" customFormat="1" ht="30" customHeight="1">
      <c r="B54" s="4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2"/>
    </row>
  </sheetData>
  <sheetProtection algorithmName="SHA-512" hashValue="6itSKyxecaSTa3cPyaHAhX93yAmK8oMxtiyAAQssEDjU4LEq4ZYXJqqJhYJCRnfmZeeft4ux56FjO9H8y0NTRQ==" saltValue="Wd+q/3pqfq/GYraZSFUbQQ==" spinCount="100000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202017 - Školský objekt 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84</v>
      </c>
      <c r="G1" s="399" t="s">
        <v>85</v>
      </c>
      <c r="H1" s="399"/>
      <c r="I1" s="115"/>
      <c r="J1" s="114" t="s">
        <v>86</v>
      </c>
      <c r="K1" s="113" t="s">
        <v>87</v>
      </c>
      <c r="L1" s="114" t="s">
        <v>88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89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s="1" customFormat="1">
      <c r="B6" s="42"/>
      <c r="C6" s="43"/>
      <c r="D6" s="37" t="s">
        <v>18</v>
      </c>
      <c r="E6" s="43"/>
      <c r="F6" s="43"/>
      <c r="G6" s="43"/>
      <c r="H6" s="43"/>
      <c r="I6" s="118"/>
      <c r="J6" s="43"/>
      <c r="K6" s="46"/>
    </row>
    <row r="7" spans="1:70" s="1" customFormat="1" ht="36.950000000000003" customHeight="1">
      <c r="B7" s="42"/>
      <c r="C7" s="43"/>
      <c r="D7" s="43"/>
      <c r="E7" s="396" t="s">
        <v>19</v>
      </c>
      <c r="F7" s="397"/>
      <c r="G7" s="397"/>
      <c r="H7" s="397"/>
      <c r="I7" s="118"/>
      <c r="J7" s="43"/>
      <c r="K7" s="46"/>
    </row>
    <row r="8" spans="1:70" s="1" customFormat="1" ht="13.5">
      <c r="B8" s="42"/>
      <c r="C8" s="43"/>
      <c r="D8" s="43"/>
      <c r="E8" s="43"/>
      <c r="F8" s="43"/>
      <c r="G8" s="43"/>
      <c r="H8" s="43"/>
      <c r="I8" s="118"/>
      <c r="J8" s="43"/>
      <c r="K8" s="46"/>
    </row>
    <row r="9" spans="1:70" s="1" customFormat="1" ht="14.45" customHeight="1">
      <c r="B9" s="42"/>
      <c r="C9" s="43"/>
      <c r="D9" s="37" t="s">
        <v>20</v>
      </c>
      <c r="E9" s="43"/>
      <c r="F9" s="35" t="s">
        <v>21</v>
      </c>
      <c r="G9" s="43"/>
      <c r="H9" s="43"/>
      <c r="I9" s="119" t="s">
        <v>22</v>
      </c>
      <c r="J9" s="35" t="s">
        <v>23</v>
      </c>
      <c r="K9" s="46"/>
    </row>
    <row r="10" spans="1:70" s="1" customFormat="1" ht="14.45" customHeight="1">
      <c r="B10" s="42"/>
      <c r="C10" s="43"/>
      <c r="D10" s="37" t="s">
        <v>24</v>
      </c>
      <c r="E10" s="43"/>
      <c r="F10" s="35" t="s">
        <v>25</v>
      </c>
      <c r="G10" s="43"/>
      <c r="H10" s="43"/>
      <c r="I10" s="119" t="s">
        <v>26</v>
      </c>
      <c r="J10" s="120" t="str">
        <f>'Rekapitulace stavby'!AN8</f>
        <v>28. 8. 2017</v>
      </c>
      <c r="K10" s="46"/>
    </row>
    <row r="11" spans="1:70" s="1" customFormat="1" ht="21.75" customHeight="1">
      <c r="B11" s="42"/>
      <c r="C11" s="43"/>
      <c r="D11" s="34" t="s">
        <v>28</v>
      </c>
      <c r="E11" s="43"/>
      <c r="F11" s="39" t="s">
        <v>29</v>
      </c>
      <c r="G11" s="43"/>
      <c r="H11" s="43"/>
      <c r="I11" s="118"/>
      <c r="J11" s="43"/>
      <c r="K11" s="46"/>
    </row>
    <row r="12" spans="1:70" s="1" customFormat="1" ht="14.45" customHeight="1">
      <c r="B12" s="42"/>
      <c r="C12" s="43"/>
      <c r="D12" s="37" t="s">
        <v>30</v>
      </c>
      <c r="E12" s="43"/>
      <c r="F12" s="43"/>
      <c r="G12" s="43"/>
      <c r="H12" s="43"/>
      <c r="I12" s="119" t="s">
        <v>31</v>
      </c>
      <c r="J12" s="35" t="str">
        <f>IF('Rekapitulace stavby'!AN10="","",'Rekapitulace stavby'!AN10)</f>
        <v/>
      </c>
      <c r="K12" s="46"/>
    </row>
    <row r="13" spans="1:70" s="1" customFormat="1" ht="18" customHeight="1">
      <c r="B13" s="42"/>
      <c r="C13" s="43"/>
      <c r="D13" s="43"/>
      <c r="E13" s="35" t="str">
        <f>IF('Rekapitulace stavby'!E11="","",'Rekapitulace stavby'!E11)</f>
        <v xml:space="preserve"> </v>
      </c>
      <c r="F13" s="43"/>
      <c r="G13" s="43"/>
      <c r="H13" s="43"/>
      <c r="I13" s="119" t="s">
        <v>33</v>
      </c>
      <c r="J13" s="35" t="str">
        <f>IF('Rekapitulace stavby'!AN11="","",'Rekapitulace stavby'!AN11)</f>
        <v/>
      </c>
      <c r="K13" s="46"/>
    </row>
    <row r="14" spans="1:70" s="1" customFormat="1" ht="6.95" customHeight="1">
      <c r="B14" s="42"/>
      <c r="C14" s="43"/>
      <c r="D14" s="43"/>
      <c r="E14" s="43"/>
      <c r="F14" s="43"/>
      <c r="G14" s="43"/>
      <c r="H14" s="43"/>
      <c r="I14" s="118"/>
      <c r="J14" s="43"/>
      <c r="K14" s="46"/>
    </row>
    <row r="15" spans="1:70" s="1" customFormat="1" ht="14.45" customHeight="1">
      <c r="B15" s="42"/>
      <c r="C15" s="43"/>
      <c r="D15" s="37" t="s">
        <v>34</v>
      </c>
      <c r="E15" s="43"/>
      <c r="F15" s="43"/>
      <c r="G15" s="43"/>
      <c r="H15" s="43"/>
      <c r="I15" s="119" t="s">
        <v>31</v>
      </c>
      <c r="J15" s="35" t="str">
        <f>IF('Rekapitulace stavby'!AN13="Vyplň údaj","",IF('Rekapitulace stavby'!AN13="","",'Rekapitulace stavby'!AN13))</f>
        <v/>
      </c>
      <c r="K15" s="46"/>
    </row>
    <row r="16" spans="1:70" s="1" customFormat="1" ht="18" customHeight="1">
      <c r="B16" s="42"/>
      <c r="C16" s="43"/>
      <c r="D16" s="43"/>
      <c r="E16" s="35" t="str">
        <f>IF('Rekapitulace stavby'!E14="Vyplň údaj","",IF('Rekapitulace stavby'!E14="","",'Rekapitulace stavby'!E14))</f>
        <v/>
      </c>
      <c r="F16" s="43"/>
      <c r="G16" s="43"/>
      <c r="H16" s="43"/>
      <c r="I16" s="119" t="s">
        <v>33</v>
      </c>
      <c r="J16" s="35" t="str">
        <f>IF('Rekapitulace stavby'!AN14="Vyplň údaj","",IF('Rekapitulace stavby'!AN14="","",'Rekapitulace stavby'!AN14))</f>
        <v/>
      </c>
      <c r="K16" s="46"/>
    </row>
    <row r="17" spans="2:11" s="1" customFormat="1" ht="6.95" customHeight="1">
      <c r="B17" s="42"/>
      <c r="C17" s="43"/>
      <c r="D17" s="43"/>
      <c r="E17" s="43"/>
      <c r="F17" s="43"/>
      <c r="G17" s="43"/>
      <c r="H17" s="43"/>
      <c r="I17" s="118"/>
      <c r="J17" s="43"/>
      <c r="K17" s="46"/>
    </row>
    <row r="18" spans="2:11" s="1" customFormat="1" ht="14.45" customHeight="1">
      <c r="B18" s="42"/>
      <c r="C18" s="43"/>
      <c r="D18" s="37" t="s">
        <v>36</v>
      </c>
      <c r="E18" s="43"/>
      <c r="F18" s="43"/>
      <c r="G18" s="43"/>
      <c r="H18" s="43"/>
      <c r="I18" s="119" t="s">
        <v>31</v>
      </c>
      <c r="J18" s="35" t="str">
        <f>IF('Rekapitulace stavby'!AN16="","",'Rekapitulace stavby'!AN16)</f>
        <v/>
      </c>
      <c r="K18" s="46"/>
    </row>
    <row r="19" spans="2:11" s="1" customFormat="1" ht="18" customHeight="1">
      <c r="B19" s="42"/>
      <c r="C19" s="43"/>
      <c r="D19" s="43"/>
      <c r="E19" s="35" t="str">
        <f>IF('Rekapitulace stavby'!E17="","",'Rekapitulace stavby'!E17)</f>
        <v xml:space="preserve"> </v>
      </c>
      <c r="F19" s="43"/>
      <c r="G19" s="43"/>
      <c r="H19" s="43"/>
      <c r="I19" s="119" t="s">
        <v>33</v>
      </c>
      <c r="J19" s="35" t="str">
        <f>IF('Rekapitulace stavby'!AN17="","",'Rekapitulace stavby'!AN17)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8"/>
      <c r="J20" s="43"/>
      <c r="K20" s="46"/>
    </row>
    <row r="21" spans="2:11" s="1" customFormat="1" ht="14.45" customHeight="1">
      <c r="B21" s="42"/>
      <c r="C21" s="43"/>
      <c r="D21" s="37" t="s">
        <v>38</v>
      </c>
      <c r="E21" s="43"/>
      <c r="F21" s="43"/>
      <c r="G21" s="43"/>
      <c r="H21" s="43"/>
      <c r="I21" s="118"/>
      <c r="J21" s="43"/>
      <c r="K21" s="46"/>
    </row>
    <row r="22" spans="2:11" s="6" customFormat="1" ht="22.5" customHeight="1">
      <c r="B22" s="121"/>
      <c r="C22" s="122"/>
      <c r="D22" s="122"/>
      <c r="E22" s="365" t="s">
        <v>23</v>
      </c>
      <c r="F22" s="365"/>
      <c r="G22" s="365"/>
      <c r="H22" s="365"/>
      <c r="I22" s="123"/>
      <c r="J22" s="122"/>
      <c r="K22" s="124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8"/>
      <c r="J23" s="43"/>
      <c r="K23" s="46"/>
    </row>
    <row r="24" spans="2:11" s="1" customFormat="1" ht="6.95" customHeight="1">
      <c r="B24" s="42"/>
      <c r="C24" s="43"/>
      <c r="D24" s="86"/>
      <c r="E24" s="86"/>
      <c r="F24" s="86"/>
      <c r="G24" s="86"/>
      <c r="H24" s="86"/>
      <c r="I24" s="125"/>
      <c r="J24" s="86"/>
      <c r="K24" s="126"/>
    </row>
    <row r="25" spans="2:11" s="1" customFormat="1" ht="25.35" customHeight="1">
      <c r="B25" s="42"/>
      <c r="C25" s="43"/>
      <c r="D25" s="127" t="s">
        <v>39</v>
      </c>
      <c r="E25" s="43"/>
      <c r="F25" s="43"/>
      <c r="G25" s="43"/>
      <c r="H25" s="43"/>
      <c r="I25" s="118"/>
      <c r="J25" s="128">
        <f>ROUND(J97,2)</f>
        <v>0</v>
      </c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5"/>
      <c r="J26" s="86"/>
      <c r="K26" s="126"/>
    </row>
    <row r="27" spans="2:11" s="1" customFormat="1" ht="14.45" customHeight="1">
      <c r="B27" s="42"/>
      <c r="C27" s="43"/>
      <c r="D27" s="43"/>
      <c r="E27" s="43"/>
      <c r="F27" s="47" t="s">
        <v>41</v>
      </c>
      <c r="G27" s="43"/>
      <c r="H27" s="43"/>
      <c r="I27" s="129" t="s">
        <v>40</v>
      </c>
      <c r="J27" s="47" t="s">
        <v>42</v>
      </c>
      <c r="K27" s="46"/>
    </row>
    <row r="28" spans="2:11" s="1" customFormat="1" ht="14.45" customHeight="1">
      <c r="B28" s="42"/>
      <c r="C28" s="43"/>
      <c r="D28" s="50" t="s">
        <v>43</v>
      </c>
      <c r="E28" s="50" t="s">
        <v>44</v>
      </c>
      <c r="F28" s="130">
        <f>ROUND(SUM(BE97:BE502), 2)</f>
        <v>0</v>
      </c>
      <c r="G28" s="43"/>
      <c r="H28" s="43"/>
      <c r="I28" s="131">
        <v>0.21</v>
      </c>
      <c r="J28" s="130">
        <f>ROUND(ROUND((SUM(BE97:BE502)), 2)*I28, 2)</f>
        <v>0</v>
      </c>
      <c r="K28" s="46"/>
    </row>
    <row r="29" spans="2:11" s="1" customFormat="1" ht="14.45" customHeight="1">
      <c r="B29" s="42"/>
      <c r="C29" s="43"/>
      <c r="D29" s="43"/>
      <c r="E29" s="50" t="s">
        <v>45</v>
      </c>
      <c r="F29" s="130">
        <f>ROUND(SUM(BF97:BF502), 2)</f>
        <v>0</v>
      </c>
      <c r="G29" s="43"/>
      <c r="H29" s="43"/>
      <c r="I29" s="131">
        <v>0.15</v>
      </c>
      <c r="J29" s="130">
        <f>ROUND(ROUND((SUM(BF97:BF502)), 2)*I29, 2)</f>
        <v>0</v>
      </c>
      <c r="K29" s="46"/>
    </row>
    <row r="30" spans="2:11" s="1" customFormat="1" ht="14.45" hidden="1" customHeight="1">
      <c r="B30" s="42"/>
      <c r="C30" s="43"/>
      <c r="D30" s="43"/>
      <c r="E30" s="50" t="s">
        <v>46</v>
      </c>
      <c r="F30" s="130">
        <f>ROUND(SUM(BG97:BG502), 2)</f>
        <v>0</v>
      </c>
      <c r="G30" s="43"/>
      <c r="H30" s="43"/>
      <c r="I30" s="131">
        <v>0.21</v>
      </c>
      <c r="J30" s="130">
        <v>0</v>
      </c>
      <c r="K30" s="46"/>
    </row>
    <row r="31" spans="2:11" s="1" customFormat="1" ht="14.45" hidden="1" customHeight="1">
      <c r="B31" s="42"/>
      <c r="C31" s="43"/>
      <c r="D31" s="43"/>
      <c r="E31" s="50" t="s">
        <v>47</v>
      </c>
      <c r="F31" s="130">
        <f>ROUND(SUM(BH97:BH502), 2)</f>
        <v>0</v>
      </c>
      <c r="G31" s="43"/>
      <c r="H31" s="43"/>
      <c r="I31" s="131">
        <v>0.15</v>
      </c>
      <c r="J31" s="130"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30">
        <f>ROUND(SUM(BI97:BI502), 2)</f>
        <v>0</v>
      </c>
      <c r="G32" s="43"/>
      <c r="H32" s="43"/>
      <c r="I32" s="131">
        <v>0</v>
      </c>
      <c r="J32" s="130">
        <v>0</v>
      </c>
      <c r="K32" s="46"/>
    </row>
    <row r="33" spans="2:11" s="1" customFormat="1" ht="6.95" customHeight="1">
      <c r="B33" s="42"/>
      <c r="C33" s="43"/>
      <c r="D33" s="43"/>
      <c r="E33" s="43"/>
      <c r="F33" s="43"/>
      <c r="G33" s="43"/>
      <c r="H33" s="43"/>
      <c r="I33" s="118"/>
      <c r="J33" s="43"/>
      <c r="K33" s="46"/>
    </row>
    <row r="34" spans="2:11" s="1" customFormat="1" ht="25.35" customHeight="1">
      <c r="B34" s="42"/>
      <c r="C34" s="132"/>
      <c r="D34" s="133" t="s">
        <v>49</v>
      </c>
      <c r="E34" s="80"/>
      <c r="F34" s="80"/>
      <c r="G34" s="134" t="s">
        <v>50</v>
      </c>
      <c r="H34" s="135" t="s">
        <v>51</v>
      </c>
      <c r="I34" s="136"/>
      <c r="J34" s="137">
        <f>SUM(J25:J32)</f>
        <v>0</v>
      </c>
      <c r="K34" s="138"/>
    </row>
    <row r="35" spans="2:11" s="1" customFormat="1" ht="14.45" customHeight="1">
      <c r="B35" s="57"/>
      <c r="C35" s="58"/>
      <c r="D35" s="58"/>
      <c r="E35" s="58"/>
      <c r="F35" s="58"/>
      <c r="G35" s="58"/>
      <c r="H35" s="58"/>
      <c r="I35" s="139"/>
      <c r="J35" s="58"/>
      <c r="K35" s="59"/>
    </row>
    <row r="39" spans="2:11" s="1" customFormat="1" ht="6.95" customHeight="1">
      <c r="B39" s="140"/>
      <c r="C39" s="141"/>
      <c r="D39" s="141"/>
      <c r="E39" s="141"/>
      <c r="F39" s="141"/>
      <c r="G39" s="141"/>
      <c r="H39" s="141"/>
      <c r="I39" s="142"/>
      <c r="J39" s="141"/>
      <c r="K39" s="143"/>
    </row>
    <row r="40" spans="2:11" s="1" customFormat="1" ht="36.950000000000003" customHeight="1">
      <c r="B40" s="42"/>
      <c r="C40" s="30" t="s">
        <v>90</v>
      </c>
      <c r="D40" s="43"/>
      <c r="E40" s="43"/>
      <c r="F40" s="43"/>
      <c r="G40" s="43"/>
      <c r="H40" s="43"/>
      <c r="I40" s="118"/>
      <c r="J40" s="43"/>
      <c r="K40" s="46"/>
    </row>
    <row r="41" spans="2:11" s="1" customFormat="1" ht="6.95" customHeight="1">
      <c r="B41" s="42"/>
      <c r="C41" s="43"/>
      <c r="D41" s="43"/>
      <c r="E41" s="43"/>
      <c r="F41" s="43"/>
      <c r="G41" s="43"/>
      <c r="H41" s="43"/>
      <c r="I41" s="118"/>
      <c r="J41" s="43"/>
      <c r="K41" s="46"/>
    </row>
    <row r="42" spans="2:11" s="1" customFormat="1" ht="14.45" customHeight="1">
      <c r="B42" s="42"/>
      <c r="C42" s="37" t="s">
        <v>18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23.25" customHeight="1">
      <c r="B43" s="42"/>
      <c r="C43" s="43"/>
      <c r="D43" s="43"/>
      <c r="E43" s="396" t="str">
        <f>E7</f>
        <v>Školský objekt Chabařovická, instalace rekuperačních jednotek</v>
      </c>
      <c r="F43" s="397"/>
      <c r="G43" s="397"/>
      <c r="H43" s="397"/>
      <c r="I43" s="118"/>
      <c r="J43" s="43"/>
      <c r="K43" s="46"/>
    </row>
    <row r="44" spans="2:11" s="1" customFormat="1" ht="6.95" customHeight="1">
      <c r="B44" s="42"/>
      <c r="C44" s="43"/>
      <c r="D44" s="43"/>
      <c r="E44" s="43"/>
      <c r="F44" s="43"/>
      <c r="G44" s="43"/>
      <c r="H44" s="43"/>
      <c r="I44" s="118"/>
      <c r="J44" s="43"/>
      <c r="K44" s="46"/>
    </row>
    <row r="45" spans="2:11" s="1" customFormat="1" ht="18" customHeight="1">
      <c r="B45" s="42"/>
      <c r="C45" s="37" t="s">
        <v>24</v>
      </c>
      <c r="D45" s="43"/>
      <c r="E45" s="43"/>
      <c r="F45" s="35" t="str">
        <f>F10</f>
        <v>Chabařovická 1125/4, Praha 8</v>
      </c>
      <c r="G45" s="43"/>
      <c r="H45" s="43"/>
      <c r="I45" s="119" t="s">
        <v>26</v>
      </c>
      <c r="J45" s="120" t="str">
        <f>IF(J10="","",J10)</f>
        <v>28. 8. 2017</v>
      </c>
      <c r="K45" s="46"/>
    </row>
    <row r="46" spans="2:11" s="1" customFormat="1" ht="6.95" customHeight="1">
      <c r="B46" s="42"/>
      <c r="C46" s="43"/>
      <c r="D46" s="43"/>
      <c r="E46" s="43"/>
      <c r="F46" s="43"/>
      <c r="G46" s="43"/>
      <c r="H46" s="43"/>
      <c r="I46" s="118"/>
      <c r="J46" s="43"/>
      <c r="K46" s="46"/>
    </row>
    <row r="47" spans="2:11" s="1" customFormat="1">
      <c r="B47" s="42"/>
      <c r="C47" s="37" t="s">
        <v>30</v>
      </c>
      <c r="D47" s="43"/>
      <c r="E47" s="43"/>
      <c r="F47" s="35" t="str">
        <f>E13</f>
        <v xml:space="preserve"> </v>
      </c>
      <c r="G47" s="43"/>
      <c r="H47" s="43"/>
      <c r="I47" s="119" t="s">
        <v>36</v>
      </c>
      <c r="J47" s="35" t="str">
        <f>E19</f>
        <v xml:space="preserve"> </v>
      </c>
      <c r="K47" s="46"/>
    </row>
    <row r="48" spans="2:11" s="1" customFormat="1" ht="14.45" customHeight="1">
      <c r="B48" s="42"/>
      <c r="C48" s="37" t="s">
        <v>34</v>
      </c>
      <c r="D48" s="43"/>
      <c r="E48" s="43"/>
      <c r="F48" s="35" t="str">
        <f>IF(E16="","",E16)</f>
        <v/>
      </c>
      <c r="G48" s="43"/>
      <c r="H48" s="43"/>
      <c r="I48" s="118"/>
      <c r="J48" s="43"/>
      <c r="K48" s="46"/>
    </row>
    <row r="49" spans="2:47" s="1" customFormat="1" ht="10.35" customHeight="1">
      <c r="B49" s="42"/>
      <c r="C49" s="43"/>
      <c r="D49" s="43"/>
      <c r="E49" s="43"/>
      <c r="F49" s="43"/>
      <c r="G49" s="43"/>
      <c r="H49" s="43"/>
      <c r="I49" s="118"/>
      <c r="J49" s="43"/>
      <c r="K49" s="46"/>
    </row>
    <row r="50" spans="2:47" s="1" customFormat="1" ht="29.25" customHeight="1">
      <c r="B50" s="42"/>
      <c r="C50" s="144" t="s">
        <v>91</v>
      </c>
      <c r="D50" s="132"/>
      <c r="E50" s="132"/>
      <c r="F50" s="132"/>
      <c r="G50" s="132"/>
      <c r="H50" s="132"/>
      <c r="I50" s="145"/>
      <c r="J50" s="146" t="s">
        <v>92</v>
      </c>
      <c r="K50" s="147"/>
    </row>
    <row r="51" spans="2:47" s="1" customFormat="1" ht="10.35" customHeight="1">
      <c r="B51" s="42"/>
      <c r="C51" s="43"/>
      <c r="D51" s="43"/>
      <c r="E51" s="43"/>
      <c r="F51" s="43"/>
      <c r="G51" s="43"/>
      <c r="H51" s="43"/>
      <c r="I51" s="118"/>
      <c r="J51" s="43"/>
      <c r="K51" s="46"/>
    </row>
    <row r="52" spans="2:47" s="1" customFormat="1" ht="29.25" customHeight="1">
      <c r="B52" s="42"/>
      <c r="C52" s="148" t="s">
        <v>93</v>
      </c>
      <c r="D52" s="43"/>
      <c r="E52" s="43"/>
      <c r="F52" s="43"/>
      <c r="G52" s="43"/>
      <c r="H52" s="43"/>
      <c r="I52" s="118"/>
      <c r="J52" s="128">
        <f>J97</f>
        <v>0</v>
      </c>
      <c r="K52" s="46"/>
      <c r="AU52" s="24" t="s">
        <v>94</v>
      </c>
    </row>
    <row r="53" spans="2:47" s="7" customFormat="1" ht="24.95" customHeight="1">
      <c r="B53" s="149"/>
      <c r="C53" s="150"/>
      <c r="D53" s="151" t="s">
        <v>95</v>
      </c>
      <c r="E53" s="152"/>
      <c r="F53" s="152"/>
      <c r="G53" s="152"/>
      <c r="H53" s="152"/>
      <c r="I53" s="153"/>
      <c r="J53" s="154">
        <f>J98</f>
        <v>0</v>
      </c>
      <c r="K53" s="155"/>
    </row>
    <row r="54" spans="2:47" s="8" customFormat="1" ht="19.899999999999999" customHeight="1">
      <c r="B54" s="156"/>
      <c r="C54" s="157"/>
      <c r="D54" s="158" t="s">
        <v>96</v>
      </c>
      <c r="E54" s="159"/>
      <c r="F54" s="159"/>
      <c r="G54" s="159"/>
      <c r="H54" s="159"/>
      <c r="I54" s="160"/>
      <c r="J54" s="161">
        <f>J99</f>
        <v>0</v>
      </c>
      <c r="K54" s="162"/>
    </row>
    <row r="55" spans="2:47" s="8" customFormat="1" ht="19.899999999999999" customHeight="1">
      <c r="B55" s="156"/>
      <c r="C55" s="157"/>
      <c r="D55" s="158" t="s">
        <v>97</v>
      </c>
      <c r="E55" s="159"/>
      <c r="F55" s="159"/>
      <c r="G55" s="159"/>
      <c r="H55" s="159"/>
      <c r="I55" s="160"/>
      <c r="J55" s="161">
        <f>J117</f>
        <v>0</v>
      </c>
      <c r="K55" s="162"/>
    </row>
    <row r="56" spans="2:47" s="8" customFormat="1" ht="19.899999999999999" customHeight="1">
      <c r="B56" s="156"/>
      <c r="C56" s="157"/>
      <c r="D56" s="158" t="s">
        <v>98</v>
      </c>
      <c r="E56" s="159"/>
      <c r="F56" s="159"/>
      <c r="G56" s="159"/>
      <c r="H56" s="159"/>
      <c r="I56" s="160"/>
      <c r="J56" s="161">
        <f>J159</f>
        <v>0</v>
      </c>
      <c r="K56" s="162"/>
    </row>
    <row r="57" spans="2:47" s="8" customFormat="1" ht="19.899999999999999" customHeight="1">
      <c r="B57" s="156"/>
      <c r="C57" s="157"/>
      <c r="D57" s="158" t="s">
        <v>99</v>
      </c>
      <c r="E57" s="159"/>
      <c r="F57" s="159"/>
      <c r="G57" s="159"/>
      <c r="H57" s="159"/>
      <c r="I57" s="160"/>
      <c r="J57" s="161">
        <f>J167</f>
        <v>0</v>
      </c>
      <c r="K57" s="162"/>
    </row>
    <row r="58" spans="2:47" s="7" customFormat="1" ht="24.95" customHeight="1">
      <c r="B58" s="149"/>
      <c r="C58" s="150"/>
      <c r="D58" s="151" t="s">
        <v>100</v>
      </c>
      <c r="E58" s="152"/>
      <c r="F58" s="152"/>
      <c r="G58" s="152"/>
      <c r="H58" s="152"/>
      <c r="I58" s="153"/>
      <c r="J58" s="154">
        <f>J170</f>
        <v>0</v>
      </c>
      <c r="K58" s="155"/>
    </row>
    <row r="59" spans="2:47" s="8" customFormat="1" ht="19.899999999999999" customHeight="1">
      <c r="B59" s="156"/>
      <c r="C59" s="157"/>
      <c r="D59" s="158" t="s">
        <v>101</v>
      </c>
      <c r="E59" s="159"/>
      <c r="F59" s="159"/>
      <c r="G59" s="159"/>
      <c r="H59" s="159"/>
      <c r="I59" s="160"/>
      <c r="J59" s="161">
        <f>J171</f>
        <v>0</v>
      </c>
      <c r="K59" s="162"/>
    </row>
    <row r="60" spans="2:47" s="8" customFormat="1" ht="19.899999999999999" customHeight="1">
      <c r="B60" s="156"/>
      <c r="C60" s="157"/>
      <c r="D60" s="158" t="s">
        <v>102</v>
      </c>
      <c r="E60" s="159"/>
      <c r="F60" s="159"/>
      <c r="G60" s="159"/>
      <c r="H60" s="159"/>
      <c r="I60" s="160"/>
      <c r="J60" s="161">
        <f>J174</f>
        <v>0</v>
      </c>
      <c r="K60" s="162"/>
    </row>
    <row r="61" spans="2:47" s="8" customFormat="1" ht="14.85" customHeight="1">
      <c r="B61" s="156"/>
      <c r="C61" s="157"/>
      <c r="D61" s="158" t="s">
        <v>103</v>
      </c>
      <c r="E61" s="159"/>
      <c r="F61" s="159"/>
      <c r="G61" s="159"/>
      <c r="H61" s="159"/>
      <c r="I61" s="160"/>
      <c r="J61" s="161">
        <f>J176</f>
        <v>0</v>
      </c>
      <c r="K61" s="162"/>
    </row>
    <row r="62" spans="2:47" s="8" customFormat="1" ht="14.85" customHeight="1">
      <c r="B62" s="156"/>
      <c r="C62" s="157"/>
      <c r="D62" s="158" t="s">
        <v>104</v>
      </c>
      <c r="E62" s="159"/>
      <c r="F62" s="159"/>
      <c r="G62" s="159"/>
      <c r="H62" s="159"/>
      <c r="I62" s="160"/>
      <c r="J62" s="161">
        <f>J178</f>
        <v>0</v>
      </c>
      <c r="K62" s="162"/>
    </row>
    <row r="63" spans="2:47" s="8" customFormat="1" ht="14.85" customHeight="1">
      <c r="B63" s="156"/>
      <c r="C63" s="157"/>
      <c r="D63" s="158" t="s">
        <v>105</v>
      </c>
      <c r="E63" s="159"/>
      <c r="F63" s="159"/>
      <c r="G63" s="159"/>
      <c r="H63" s="159"/>
      <c r="I63" s="160"/>
      <c r="J63" s="161">
        <f>J200</f>
        <v>0</v>
      </c>
      <c r="K63" s="162"/>
    </row>
    <row r="64" spans="2:47" s="8" customFormat="1" ht="14.85" customHeight="1">
      <c r="B64" s="156"/>
      <c r="C64" s="157"/>
      <c r="D64" s="158" t="s">
        <v>106</v>
      </c>
      <c r="E64" s="159"/>
      <c r="F64" s="159"/>
      <c r="G64" s="159"/>
      <c r="H64" s="159"/>
      <c r="I64" s="160"/>
      <c r="J64" s="161">
        <f>J224</f>
        <v>0</v>
      </c>
      <c r="K64" s="162"/>
    </row>
    <row r="65" spans="2:11" s="8" customFormat="1" ht="19.899999999999999" customHeight="1">
      <c r="B65" s="156"/>
      <c r="C65" s="157"/>
      <c r="D65" s="158" t="s">
        <v>107</v>
      </c>
      <c r="E65" s="159"/>
      <c r="F65" s="159"/>
      <c r="G65" s="159"/>
      <c r="H65" s="159"/>
      <c r="I65" s="160"/>
      <c r="J65" s="161">
        <f>J228</f>
        <v>0</v>
      </c>
      <c r="K65" s="162"/>
    </row>
    <row r="66" spans="2:11" s="8" customFormat="1" ht="19.899999999999999" customHeight="1">
      <c r="B66" s="156"/>
      <c r="C66" s="157"/>
      <c r="D66" s="158" t="s">
        <v>108</v>
      </c>
      <c r="E66" s="159"/>
      <c r="F66" s="159"/>
      <c r="G66" s="159"/>
      <c r="H66" s="159"/>
      <c r="I66" s="160"/>
      <c r="J66" s="161">
        <f>J245</f>
        <v>0</v>
      </c>
      <c r="K66" s="162"/>
    </row>
    <row r="67" spans="2:11" s="8" customFormat="1" ht="14.85" customHeight="1">
      <c r="B67" s="156"/>
      <c r="C67" s="157"/>
      <c r="D67" s="158" t="s">
        <v>109</v>
      </c>
      <c r="E67" s="159"/>
      <c r="F67" s="159"/>
      <c r="G67" s="159"/>
      <c r="H67" s="159"/>
      <c r="I67" s="160"/>
      <c r="J67" s="161">
        <f>J247</f>
        <v>0</v>
      </c>
      <c r="K67" s="162"/>
    </row>
    <row r="68" spans="2:11" s="8" customFormat="1" ht="14.85" customHeight="1">
      <c r="B68" s="156"/>
      <c r="C68" s="157"/>
      <c r="D68" s="158" t="s">
        <v>110</v>
      </c>
      <c r="E68" s="159"/>
      <c r="F68" s="159"/>
      <c r="G68" s="159"/>
      <c r="H68" s="159"/>
      <c r="I68" s="160"/>
      <c r="J68" s="161">
        <f>J270</f>
        <v>0</v>
      </c>
      <c r="K68" s="162"/>
    </row>
    <row r="69" spans="2:11" s="8" customFormat="1" ht="14.85" customHeight="1">
      <c r="B69" s="156"/>
      <c r="C69" s="157"/>
      <c r="D69" s="158" t="s">
        <v>111</v>
      </c>
      <c r="E69" s="159"/>
      <c r="F69" s="159"/>
      <c r="G69" s="159"/>
      <c r="H69" s="159"/>
      <c r="I69" s="160"/>
      <c r="J69" s="161">
        <f>J297</f>
        <v>0</v>
      </c>
      <c r="K69" s="162"/>
    </row>
    <row r="70" spans="2:11" s="8" customFormat="1" ht="19.899999999999999" customHeight="1">
      <c r="B70" s="156"/>
      <c r="C70" s="157"/>
      <c r="D70" s="158" t="s">
        <v>112</v>
      </c>
      <c r="E70" s="159"/>
      <c r="F70" s="159"/>
      <c r="G70" s="159"/>
      <c r="H70" s="159"/>
      <c r="I70" s="160"/>
      <c r="J70" s="161">
        <f>J314</f>
        <v>0</v>
      </c>
      <c r="K70" s="162"/>
    </row>
    <row r="71" spans="2:11" s="8" customFormat="1" ht="19.899999999999999" customHeight="1">
      <c r="B71" s="156"/>
      <c r="C71" s="157"/>
      <c r="D71" s="158" t="s">
        <v>113</v>
      </c>
      <c r="E71" s="159"/>
      <c r="F71" s="159"/>
      <c r="G71" s="159"/>
      <c r="H71" s="159"/>
      <c r="I71" s="160"/>
      <c r="J71" s="161">
        <f>J329</f>
        <v>0</v>
      </c>
      <c r="K71" s="162"/>
    </row>
    <row r="72" spans="2:11" s="8" customFormat="1" ht="19.899999999999999" customHeight="1">
      <c r="B72" s="156"/>
      <c r="C72" s="157"/>
      <c r="D72" s="158" t="s">
        <v>114</v>
      </c>
      <c r="E72" s="159"/>
      <c r="F72" s="159"/>
      <c r="G72" s="159"/>
      <c r="H72" s="159"/>
      <c r="I72" s="160"/>
      <c r="J72" s="161">
        <f>J355</f>
        <v>0</v>
      </c>
      <c r="K72" s="162"/>
    </row>
    <row r="73" spans="2:11" s="8" customFormat="1" ht="19.899999999999999" customHeight="1">
      <c r="B73" s="156"/>
      <c r="C73" s="157"/>
      <c r="D73" s="158" t="s">
        <v>115</v>
      </c>
      <c r="E73" s="159"/>
      <c r="F73" s="159"/>
      <c r="G73" s="159"/>
      <c r="H73" s="159"/>
      <c r="I73" s="160"/>
      <c r="J73" s="161">
        <f>J387</f>
        <v>0</v>
      </c>
      <c r="K73" s="162"/>
    </row>
    <row r="74" spans="2:11" s="8" customFormat="1" ht="19.899999999999999" customHeight="1">
      <c r="B74" s="156"/>
      <c r="C74" s="157"/>
      <c r="D74" s="158" t="s">
        <v>116</v>
      </c>
      <c r="E74" s="159"/>
      <c r="F74" s="159"/>
      <c r="G74" s="159"/>
      <c r="H74" s="159"/>
      <c r="I74" s="160"/>
      <c r="J74" s="161">
        <f>J394</f>
        <v>0</v>
      </c>
      <c r="K74" s="162"/>
    </row>
    <row r="75" spans="2:11" s="8" customFormat="1" ht="19.899999999999999" customHeight="1">
      <c r="B75" s="156"/>
      <c r="C75" s="157"/>
      <c r="D75" s="158" t="s">
        <v>117</v>
      </c>
      <c r="E75" s="159"/>
      <c r="F75" s="159"/>
      <c r="G75" s="159"/>
      <c r="H75" s="159"/>
      <c r="I75" s="160"/>
      <c r="J75" s="161">
        <f>J410</f>
        <v>0</v>
      </c>
      <c r="K75" s="162"/>
    </row>
    <row r="76" spans="2:11" s="8" customFormat="1" ht="19.899999999999999" customHeight="1">
      <c r="B76" s="156"/>
      <c r="C76" s="157"/>
      <c r="D76" s="158" t="s">
        <v>118</v>
      </c>
      <c r="E76" s="159"/>
      <c r="F76" s="159"/>
      <c r="G76" s="159"/>
      <c r="H76" s="159"/>
      <c r="I76" s="160"/>
      <c r="J76" s="161">
        <f>J488</f>
        <v>0</v>
      </c>
      <c r="K76" s="162"/>
    </row>
    <row r="77" spans="2:11" s="7" customFormat="1" ht="24.95" customHeight="1">
      <c r="B77" s="149"/>
      <c r="C77" s="150"/>
      <c r="D77" s="151" t="s">
        <v>119</v>
      </c>
      <c r="E77" s="152"/>
      <c r="F77" s="152"/>
      <c r="G77" s="152"/>
      <c r="H77" s="152"/>
      <c r="I77" s="153"/>
      <c r="J77" s="154">
        <f>J493</f>
        <v>0</v>
      </c>
      <c r="K77" s="155"/>
    </row>
    <row r="78" spans="2:11" s="8" customFormat="1" ht="19.899999999999999" customHeight="1">
      <c r="B78" s="156"/>
      <c r="C78" s="157"/>
      <c r="D78" s="158" t="s">
        <v>120</v>
      </c>
      <c r="E78" s="159"/>
      <c r="F78" s="159"/>
      <c r="G78" s="159"/>
      <c r="H78" s="159"/>
      <c r="I78" s="160"/>
      <c r="J78" s="161">
        <f>J494</f>
        <v>0</v>
      </c>
      <c r="K78" s="162"/>
    </row>
    <row r="79" spans="2:11" s="7" customFormat="1" ht="24.95" customHeight="1">
      <c r="B79" s="149"/>
      <c r="C79" s="150"/>
      <c r="D79" s="151" t="s">
        <v>121</v>
      </c>
      <c r="E79" s="152"/>
      <c r="F79" s="152"/>
      <c r="G79" s="152"/>
      <c r="H79" s="152"/>
      <c r="I79" s="153"/>
      <c r="J79" s="154">
        <f>J498</f>
        <v>0</v>
      </c>
      <c r="K79" s="155"/>
    </row>
    <row r="80" spans="2:11" s="1" customFormat="1" ht="21.75" customHeight="1">
      <c r="B80" s="42"/>
      <c r="C80" s="43"/>
      <c r="D80" s="43"/>
      <c r="E80" s="43"/>
      <c r="F80" s="43"/>
      <c r="G80" s="43"/>
      <c r="H80" s="43"/>
      <c r="I80" s="118"/>
      <c r="J80" s="43"/>
      <c r="K80" s="46"/>
    </row>
    <row r="81" spans="2:20" s="1" customFormat="1" ht="6.95" customHeight="1">
      <c r="B81" s="57"/>
      <c r="C81" s="58"/>
      <c r="D81" s="58"/>
      <c r="E81" s="58"/>
      <c r="F81" s="58"/>
      <c r="G81" s="58"/>
      <c r="H81" s="58"/>
      <c r="I81" s="139"/>
      <c r="J81" s="58"/>
      <c r="K81" s="59"/>
    </row>
    <row r="85" spans="2:20" s="1" customFormat="1" ht="6.95" customHeight="1">
      <c r="B85" s="60"/>
      <c r="C85" s="61"/>
      <c r="D85" s="61"/>
      <c r="E85" s="61"/>
      <c r="F85" s="61"/>
      <c r="G85" s="61"/>
      <c r="H85" s="61"/>
      <c r="I85" s="142"/>
      <c r="J85" s="61"/>
      <c r="K85" s="61"/>
      <c r="L85" s="62"/>
    </row>
    <row r="86" spans="2:20" s="1" customFormat="1" ht="36.950000000000003" customHeight="1">
      <c r="B86" s="42"/>
      <c r="C86" s="63" t="s">
        <v>122</v>
      </c>
      <c r="D86" s="64"/>
      <c r="E86" s="64"/>
      <c r="F86" s="64"/>
      <c r="G86" s="64"/>
      <c r="H86" s="64"/>
      <c r="I86" s="163"/>
      <c r="J86" s="64"/>
      <c r="K86" s="64"/>
      <c r="L86" s="62"/>
    </row>
    <row r="87" spans="2:20" s="1" customFormat="1" ht="6.95" customHeight="1">
      <c r="B87" s="42"/>
      <c r="C87" s="64"/>
      <c r="D87" s="64"/>
      <c r="E87" s="64"/>
      <c r="F87" s="64"/>
      <c r="G87" s="64"/>
      <c r="H87" s="64"/>
      <c r="I87" s="163"/>
      <c r="J87" s="64"/>
      <c r="K87" s="64"/>
      <c r="L87" s="62"/>
    </row>
    <row r="88" spans="2:20" s="1" customFormat="1" ht="14.45" customHeight="1">
      <c r="B88" s="42"/>
      <c r="C88" s="66" t="s">
        <v>18</v>
      </c>
      <c r="D88" s="64"/>
      <c r="E88" s="64"/>
      <c r="F88" s="64"/>
      <c r="G88" s="64"/>
      <c r="H88" s="64"/>
      <c r="I88" s="163"/>
      <c r="J88" s="64"/>
      <c r="K88" s="64"/>
      <c r="L88" s="62"/>
    </row>
    <row r="89" spans="2:20" s="1" customFormat="1" ht="23.25" customHeight="1">
      <c r="B89" s="42"/>
      <c r="C89" s="64"/>
      <c r="D89" s="64"/>
      <c r="E89" s="376" t="str">
        <f>E7</f>
        <v>Školský objekt Chabařovická, instalace rekuperačních jednotek</v>
      </c>
      <c r="F89" s="398"/>
      <c r="G89" s="398"/>
      <c r="H89" s="398"/>
      <c r="I89" s="163"/>
      <c r="J89" s="64"/>
      <c r="K89" s="64"/>
      <c r="L89" s="62"/>
    </row>
    <row r="90" spans="2:20" s="1" customFormat="1" ht="6.95" customHeight="1">
      <c r="B90" s="42"/>
      <c r="C90" s="64"/>
      <c r="D90" s="64"/>
      <c r="E90" s="64"/>
      <c r="F90" s="64"/>
      <c r="G90" s="64"/>
      <c r="H90" s="64"/>
      <c r="I90" s="163"/>
      <c r="J90" s="64"/>
      <c r="K90" s="64"/>
      <c r="L90" s="62"/>
    </row>
    <row r="91" spans="2:20" s="1" customFormat="1" ht="18" customHeight="1">
      <c r="B91" s="42"/>
      <c r="C91" s="66" t="s">
        <v>24</v>
      </c>
      <c r="D91" s="64"/>
      <c r="E91" s="64"/>
      <c r="F91" s="164" t="str">
        <f>F10</f>
        <v>Chabařovická 1125/4, Praha 8</v>
      </c>
      <c r="G91" s="64"/>
      <c r="H91" s="64"/>
      <c r="I91" s="165" t="s">
        <v>26</v>
      </c>
      <c r="J91" s="74" t="str">
        <f>IF(J10="","",J10)</f>
        <v>28. 8. 2017</v>
      </c>
      <c r="K91" s="64"/>
      <c r="L91" s="62"/>
    </row>
    <row r="92" spans="2:20" s="1" customFormat="1" ht="6.95" customHeight="1">
      <c r="B92" s="42"/>
      <c r="C92" s="64"/>
      <c r="D92" s="64"/>
      <c r="E92" s="64"/>
      <c r="F92" s="64"/>
      <c r="G92" s="64"/>
      <c r="H92" s="64"/>
      <c r="I92" s="163"/>
      <c r="J92" s="64"/>
      <c r="K92" s="64"/>
      <c r="L92" s="62"/>
    </row>
    <row r="93" spans="2:20" s="1" customFormat="1">
      <c r="B93" s="42"/>
      <c r="C93" s="66" t="s">
        <v>30</v>
      </c>
      <c r="D93" s="64"/>
      <c r="E93" s="64"/>
      <c r="F93" s="164" t="str">
        <f>E13</f>
        <v xml:space="preserve"> </v>
      </c>
      <c r="G93" s="64"/>
      <c r="H93" s="64"/>
      <c r="I93" s="165" t="s">
        <v>36</v>
      </c>
      <c r="J93" s="164" t="str">
        <f>E19</f>
        <v xml:space="preserve"> </v>
      </c>
      <c r="K93" s="64"/>
      <c r="L93" s="62"/>
    </row>
    <row r="94" spans="2:20" s="1" customFormat="1" ht="14.45" customHeight="1">
      <c r="B94" s="42"/>
      <c r="C94" s="66" t="s">
        <v>34</v>
      </c>
      <c r="D94" s="64"/>
      <c r="E94" s="64"/>
      <c r="F94" s="164" t="str">
        <f>IF(E16="","",E16)</f>
        <v/>
      </c>
      <c r="G94" s="64"/>
      <c r="H94" s="64"/>
      <c r="I94" s="163"/>
      <c r="J94" s="64"/>
      <c r="K94" s="64"/>
      <c r="L94" s="62"/>
    </row>
    <row r="95" spans="2:20" s="1" customFormat="1" ht="10.35" customHeight="1">
      <c r="B95" s="42"/>
      <c r="C95" s="64"/>
      <c r="D95" s="64"/>
      <c r="E95" s="64"/>
      <c r="F95" s="64"/>
      <c r="G95" s="64"/>
      <c r="H95" s="64"/>
      <c r="I95" s="163"/>
      <c r="J95" s="64"/>
      <c r="K95" s="64"/>
      <c r="L95" s="62"/>
    </row>
    <row r="96" spans="2:20" s="9" customFormat="1" ht="29.25" customHeight="1">
      <c r="B96" s="166"/>
      <c r="C96" s="167" t="s">
        <v>123</v>
      </c>
      <c r="D96" s="168" t="s">
        <v>58</v>
      </c>
      <c r="E96" s="168" t="s">
        <v>54</v>
      </c>
      <c r="F96" s="168" t="s">
        <v>124</v>
      </c>
      <c r="G96" s="168" t="s">
        <v>125</v>
      </c>
      <c r="H96" s="168" t="s">
        <v>126</v>
      </c>
      <c r="I96" s="169" t="s">
        <v>127</v>
      </c>
      <c r="J96" s="168" t="s">
        <v>92</v>
      </c>
      <c r="K96" s="170" t="s">
        <v>128</v>
      </c>
      <c r="L96" s="171"/>
      <c r="M96" s="82" t="s">
        <v>129</v>
      </c>
      <c r="N96" s="83" t="s">
        <v>43</v>
      </c>
      <c r="O96" s="83" t="s">
        <v>130</v>
      </c>
      <c r="P96" s="83" t="s">
        <v>131</v>
      </c>
      <c r="Q96" s="83" t="s">
        <v>132</v>
      </c>
      <c r="R96" s="83" t="s">
        <v>133</v>
      </c>
      <c r="S96" s="83" t="s">
        <v>134</v>
      </c>
      <c r="T96" s="84" t="s">
        <v>135</v>
      </c>
    </row>
    <row r="97" spans="2:65" s="1" customFormat="1" ht="29.25" customHeight="1">
      <c r="B97" s="42"/>
      <c r="C97" s="88" t="s">
        <v>93</v>
      </c>
      <c r="D97" s="64"/>
      <c r="E97" s="64"/>
      <c r="F97" s="64"/>
      <c r="G97" s="64"/>
      <c r="H97" s="64"/>
      <c r="I97" s="163"/>
      <c r="J97" s="172">
        <f>BK97</f>
        <v>0</v>
      </c>
      <c r="K97" s="64"/>
      <c r="L97" s="62"/>
      <c r="M97" s="85"/>
      <c r="N97" s="86"/>
      <c r="O97" s="86"/>
      <c r="P97" s="173">
        <f>P98+P170+P493+P498</f>
        <v>0</v>
      </c>
      <c r="Q97" s="86"/>
      <c r="R97" s="173">
        <f>R98+R170+R493+R498</f>
        <v>14.49702364</v>
      </c>
      <c r="S97" s="86"/>
      <c r="T97" s="174">
        <f>T98+T170+T493+T498</f>
        <v>8.9857399999999981</v>
      </c>
      <c r="AT97" s="24" t="s">
        <v>72</v>
      </c>
      <c r="AU97" s="24" t="s">
        <v>94</v>
      </c>
      <c r="BK97" s="175">
        <f>BK98+BK170+BK493+BK498</f>
        <v>0</v>
      </c>
    </row>
    <row r="98" spans="2:65" s="10" customFormat="1" ht="37.35" customHeight="1">
      <c r="B98" s="176"/>
      <c r="C98" s="177"/>
      <c r="D98" s="178" t="s">
        <v>72</v>
      </c>
      <c r="E98" s="179" t="s">
        <v>136</v>
      </c>
      <c r="F98" s="179" t="s">
        <v>137</v>
      </c>
      <c r="G98" s="177"/>
      <c r="H98" s="177"/>
      <c r="I98" s="180"/>
      <c r="J98" s="181">
        <f>BK98</f>
        <v>0</v>
      </c>
      <c r="K98" s="177"/>
      <c r="L98" s="182"/>
      <c r="M98" s="183"/>
      <c r="N98" s="184"/>
      <c r="O98" s="184"/>
      <c r="P98" s="185">
        <f>P99+P117+P159+P167</f>
        <v>0</v>
      </c>
      <c r="Q98" s="184"/>
      <c r="R98" s="185">
        <f>R99+R117+R159+R167</f>
        <v>2.6537220000000001</v>
      </c>
      <c r="S98" s="184"/>
      <c r="T98" s="186">
        <f>T99+T117+T159+T167</f>
        <v>8.320199999999998</v>
      </c>
      <c r="AR98" s="187" t="s">
        <v>78</v>
      </c>
      <c r="AT98" s="188" t="s">
        <v>72</v>
      </c>
      <c r="AU98" s="188" t="s">
        <v>73</v>
      </c>
      <c r="AY98" s="187" t="s">
        <v>138</v>
      </c>
      <c r="BK98" s="189">
        <f>BK99+BK117+BK159+BK167</f>
        <v>0</v>
      </c>
    </row>
    <row r="99" spans="2:65" s="10" customFormat="1" ht="19.899999999999999" customHeight="1">
      <c r="B99" s="176"/>
      <c r="C99" s="177"/>
      <c r="D99" s="190" t="s">
        <v>72</v>
      </c>
      <c r="E99" s="191" t="s">
        <v>139</v>
      </c>
      <c r="F99" s="191" t="s">
        <v>140</v>
      </c>
      <c r="G99" s="177"/>
      <c r="H99" s="177"/>
      <c r="I99" s="180"/>
      <c r="J99" s="192">
        <f>BK99</f>
        <v>0</v>
      </c>
      <c r="K99" s="177"/>
      <c r="L99" s="182"/>
      <c r="M99" s="183"/>
      <c r="N99" s="184"/>
      <c r="O99" s="184"/>
      <c r="P99" s="185">
        <f>SUM(P100:P116)</f>
        <v>0</v>
      </c>
      <c r="Q99" s="184"/>
      <c r="R99" s="185">
        <f>SUM(R100:R116)</f>
        <v>2.516934</v>
      </c>
      <c r="S99" s="184"/>
      <c r="T99" s="186">
        <f>SUM(T100:T116)</f>
        <v>0</v>
      </c>
      <c r="AR99" s="187" t="s">
        <v>78</v>
      </c>
      <c r="AT99" s="188" t="s">
        <v>72</v>
      </c>
      <c r="AU99" s="188" t="s">
        <v>78</v>
      </c>
      <c r="AY99" s="187" t="s">
        <v>138</v>
      </c>
      <c r="BK99" s="189">
        <f>SUM(BK100:BK116)</f>
        <v>0</v>
      </c>
    </row>
    <row r="100" spans="2:65" s="1" customFormat="1" ht="22.5" customHeight="1">
      <c r="B100" s="42"/>
      <c r="C100" s="193" t="s">
        <v>78</v>
      </c>
      <c r="D100" s="193" t="s">
        <v>141</v>
      </c>
      <c r="E100" s="194" t="s">
        <v>142</v>
      </c>
      <c r="F100" s="195" t="s">
        <v>143</v>
      </c>
      <c r="G100" s="196" t="s">
        <v>144</v>
      </c>
      <c r="H100" s="197">
        <v>98</v>
      </c>
      <c r="I100" s="198"/>
      <c r="J100" s="199">
        <f>ROUND(I100*H100,2)</f>
        <v>0</v>
      </c>
      <c r="K100" s="195" t="s">
        <v>145</v>
      </c>
      <c r="L100" s="62"/>
      <c r="M100" s="200" t="s">
        <v>23</v>
      </c>
      <c r="N100" s="201" t="s">
        <v>44</v>
      </c>
      <c r="O100" s="43"/>
      <c r="P100" s="202">
        <f>O100*H100</f>
        <v>0</v>
      </c>
      <c r="Q100" s="202">
        <v>3.7599999999999999E-3</v>
      </c>
      <c r="R100" s="202">
        <f>Q100*H100</f>
        <v>0.36847999999999997</v>
      </c>
      <c r="S100" s="202">
        <v>0</v>
      </c>
      <c r="T100" s="203">
        <f>S100*H100</f>
        <v>0</v>
      </c>
      <c r="AR100" s="24" t="s">
        <v>146</v>
      </c>
      <c r="AT100" s="24" t="s">
        <v>141</v>
      </c>
      <c r="AU100" s="24" t="s">
        <v>83</v>
      </c>
      <c r="AY100" s="24" t="s">
        <v>138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78</v>
      </c>
      <c r="BK100" s="204">
        <f>ROUND(I100*H100,2)</f>
        <v>0</v>
      </c>
      <c r="BL100" s="24" t="s">
        <v>146</v>
      </c>
      <c r="BM100" s="24" t="s">
        <v>147</v>
      </c>
    </row>
    <row r="101" spans="2:65" s="11" customFormat="1" ht="13.5">
      <c r="B101" s="205"/>
      <c r="C101" s="206"/>
      <c r="D101" s="207" t="s">
        <v>148</v>
      </c>
      <c r="E101" s="208" t="s">
        <v>23</v>
      </c>
      <c r="F101" s="209" t="s">
        <v>149</v>
      </c>
      <c r="G101" s="206"/>
      <c r="H101" s="210" t="s">
        <v>23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148</v>
      </c>
      <c r="AU101" s="216" t="s">
        <v>83</v>
      </c>
      <c r="AV101" s="11" t="s">
        <v>78</v>
      </c>
      <c r="AW101" s="11" t="s">
        <v>37</v>
      </c>
      <c r="AX101" s="11" t="s">
        <v>73</v>
      </c>
      <c r="AY101" s="216" t="s">
        <v>138</v>
      </c>
    </row>
    <row r="102" spans="2:65" s="12" customFormat="1" ht="13.5">
      <c r="B102" s="217"/>
      <c r="C102" s="218"/>
      <c r="D102" s="207" t="s">
        <v>148</v>
      </c>
      <c r="E102" s="219" t="s">
        <v>23</v>
      </c>
      <c r="F102" s="220" t="s">
        <v>150</v>
      </c>
      <c r="G102" s="218"/>
      <c r="H102" s="221">
        <v>70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148</v>
      </c>
      <c r="AU102" s="227" t="s">
        <v>83</v>
      </c>
      <c r="AV102" s="12" t="s">
        <v>83</v>
      </c>
      <c r="AW102" s="12" t="s">
        <v>37</v>
      </c>
      <c r="AX102" s="12" t="s">
        <v>73</v>
      </c>
      <c r="AY102" s="227" t="s">
        <v>138</v>
      </c>
    </row>
    <row r="103" spans="2:65" s="12" customFormat="1" ht="13.5">
      <c r="B103" s="217"/>
      <c r="C103" s="218"/>
      <c r="D103" s="207" t="s">
        <v>148</v>
      </c>
      <c r="E103" s="219" t="s">
        <v>23</v>
      </c>
      <c r="F103" s="220" t="s">
        <v>151</v>
      </c>
      <c r="G103" s="218"/>
      <c r="H103" s="221">
        <v>22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148</v>
      </c>
      <c r="AU103" s="227" t="s">
        <v>83</v>
      </c>
      <c r="AV103" s="12" t="s">
        <v>83</v>
      </c>
      <c r="AW103" s="12" t="s">
        <v>37</v>
      </c>
      <c r="AX103" s="12" t="s">
        <v>73</v>
      </c>
      <c r="AY103" s="227" t="s">
        <v>138</v>
      </c>
    </row>
    <row r="104" spans="2:65" s="12" customFormat="1" ht="13.5">
      <c r="B104" s="217"/>
      <c r="C104" s="218"/>
      <c r="D104" s="207" t="s">
        <v>148</v>
      </c>
      <c r="E104" s="219" t="s">
        <v>23</v>
      </c>
      <c r="F104" s="220" t="s">
        <v>152</v>
      </c>
      <c r="G104" s="218"/>
      <c r="H104" s="221">
        <v>6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148</v>
      </c>
      <c r="AU104" s="227" t="s">
        <v>83</v>
      </c>
      <c r="AV104" s="12" t="s">
        <v>83</v>
      </c>
      <c r="AW104" s="12" t="s">
        <v>37</v>
      </c>
      <c r="AX104" s="12" t="s">
        <v>73</v>
      </c>
      <c r="AY104" s="227" t="s">
        <v>138</v>
      </c>
    </row>
    <row r="105" spans="2:65" s="13" customFormat="1" ht="13.5">
      <c r="B105" s="228"/>
      <c r="C105" s="229"/>
      <c r="D105" s="230" t="s">
        <v>148</v>
      </c>
      <c r="E105" s="231" t="s">
        <v>23</v>
      </c>
      <c r="F105" s="232" t="s">
        <v>153</v>
      </c>
      <c r="G105" s="229"/>
      <c r="H105" s="233">
        <v>98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148</v>
      </c>
      <c r="AU105" s="239" t="s">
        <v>83</v>
      </c>
      <c r="AV105" s="13" t="s">
        <v>146</v>
      </c>
      <c r="AW105" s="13" t="s">
        <v>37</v>
      </c>
      <c r="AX105" s="13" t="s">
        <v>78</v>
      </c>
      <c r="AY105" s="239" t="s">
        <v>138</v>
      </c>
    </row>
    <row r="106" spans="2:65" s="1" customFormat="1" ht="22.5" customHeight="1">
      <c r="B106" s="42"/>
      <c r="C106" s="193" t="s">
        <v>83</v>
      </c>
      <c r="D106" s="193" t="s">
        <v>141</v>
      </c>
      <c r="E106" s="194" t="s">
        <v>154</v>
      </c>
      <c r="F106" s="195" t="s">
        <v>155</v>
      </c>
      <c r="G106" s="196" t="s">
        <v>144</v>
      </c>
      <c r="H106" s="197">
        <v>49</v>
      </c>
      <c r="I106" s="198"/>
      <c r="J106" s="199">
        <f>ROUND(I106*H106,2)</f>
        <v>0</v>
      </c>
      <c r="K106" s="195" t="s">
        <v>145</v>
      </c>
      <c r="L106" s="62"/>
      <c r="M106" s="200" t="s">
        <v>23</v>
      </c>
      <c r="N106" s="201" t="s">
        <v>44</v>
      </c>
      <c r="O106" s="43"/>
      <c r="P106" s="202">
        <f>O106*H106</f>
        <v>0</v>
      </c>
      <c r="Q106" s="202">
        <v>4.1500000000000002E-2</v>
      </c>
      <c r="R106" s="202">
        <f>Q106*H106</f>
        <v>2.0335000000000001</v>
      </c>
      <c r="S106" s="202">
        <v>0</v>
      </c>
      <c r="T106" s="203">
        <f>S106*H106</f>
        <v>0</v>
      </c>
      <c r="AR106" s="24" t="s">
        <v>146</v>
      </c>
      <c r="AT106" s="24" t="s">
        <v>141</v>
      </c>
      <c r="AU106" s="24" t="s">
        <v>83</v>
      </c>
      <c r="AY106" s="24" t="s">
        <v>138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78</v>
      </c>
      <c r="BK106" s="204">
        <f>ROUND(I106*H106,2)</f>
        <v>0</v>
      </c>
      <c r="BL106" s="24" t="s">
        <v>146</v>
      </c>
      <c r="BM106" s="24" t="s">
        <v>156</v>
      </c>
    </row>
    <row r="107" spans="2:65" s="11" customFormat="1" ht="13.5">
      <c r="B107" s="205"/>
      <c r="C107" s="206"/>
      <c r="D107" s="207" t="s">
        <v>148</v>
      </c>
      <c r="E107" s="208" t="s">
        <v>23</v>
      </c>
      <c r="F107" s="209" t="s">
        <v>157</v>
      </c>
      <c r="G107" s="206"/>
      <c r="H107" s="210" t="s">
        <v>23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148</v>
      </c>
      <c r="AU107" s="216" t="s">
        <v>83</v>
      </c>
      <c r="AV107" s="11" t="s">
        <v>78</v>
      </c>
      <c r="AW107" s="11" t="s">
        <v>37</v>
      </c>
      <c r="AX107" s="11" t="s">
        <v>73</v>
      </c>
      <c r="AY107" s="216" t="s">
        <v>138</v>
      </c>
    </row>
    <row r="108" spans="2:65" s="12" customFormat="1" ht="13.5">
      <c r="B108" s="217"/>
      <c r="C108" s="218"/>
      <c r="D108" s="207" t="s">
        <v>148</v>
      </c>
      <c r="E108" s="219" t="s">
        <v>23</v>
      </c>
      <c r="F108" s="220" t="s">
        <v>158</v>
      </c>
      <c r="G108" s="218"/>
      <c r="H108" s="221">
        <v>35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148</v>
      </c>
      <c r="AU108" s="227" t="s">
        <v>83</v>
      </c>
      <c r="AV108" s="12" t="s">
        <v>83</v>
      </c>
      <c r="AW108" s="12" t="s">
        <v>37</v>
      </c>
      <c r="AX108" s="12" t="s">
        <v>73</v>
      </c>
      <c r="AY108" s="227" t="s">
        <v>138</v>
      </c>
    </row>
    <row r="109" spans="2:65" s="12" customFormat="1" ht="13.5">
      <c r="B109" s="217"/>
      <c r="C109" s="218"/>
      <c r="D109" s="207" t="s">
        <v>148</v>
      </c>
      <c r="E109" s="219" t="s">
        <v>23</v>
      </c>
      <c r="F109" s="220" t="s">
        <v>159</v>
      </c>
      <c r="G109" s="218"/>
      <c r="H109" s="221">
        <v>11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148</v>
      </c>
      <c r="AU109" s="227" t="s">
        <v>83</v>
      </c>
      <c r="AV109" s="12" t="s">
        <v>83</v>
      </c>
      <c r="AW109" s="12" t="s">
        <v>37</v>
      </c>
      <c r="AX109" s="12" t="s">
        <v>73</v>
      </c>
      <c r="AY109" s="227" t="s">
        <v>138</v>
      </c>
    </row>
    <row r="110" spans="2:65" s="12" customFormat="1" ht="13.5">
      <c r="B110" s="217"/>
      <c r="C110" s="218"/>
      <c r="D110" s="207" t="s">
        <v>148</v>
      </c>
      <c r="E110" s="219" t="s">
        <v>23</v>
      </c>
      <c r="F110" s="220" t="s">
        <v>160</v>
      </c>
      <c r="G110" s="218"/>
      <c r="H110" s="221">
        <v>3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148</v>
      </c>
      <c r="AU110" s="227" t="s">
        <v>83</v>
      </c>
      <c r="AV110" s="12" t="s">
        <v>83</v>
      </c>
      <c r="AW110" s="12" t="s">
        <v>37</v>
      </c>
      <c r="AX110" s="12" t="s">
        <v>73</v>
      </c>
      <c r="AY110" s="227" t="s">
        <v>138</v>
      </c>
    </row>
    <row r="111" spans="2:65" s="13" customFormat="1" ht="13.5">
      <c r="B111" s="228"/>
      <c r="C111" s="229"/>
      <c r="D111" s="230" t="s">
        <v>148</v>
      </c>
      <c r="E111" s="231" t="s">
        <v>23</v>
      </c>
      <c r="F111" s="232" t="s">
        <v>153</v>
      </c>
      <c r="G111" s="229"/>
      <c r="H111" s="233">
        <v>49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148</v>
      </c>
      <c r="AU111" s="239" t="s">
        <v>83</v>
      </c>
      <c r="AV111" s="13" t="s">
        <v>146</v>
      </c>
      <c r="AW111" s="13" t="s">
        <v>37</v>
      </c>
      <c r="AX111" s="13" t="s">
        <v>78</v>
      </c>
      <c r="AY111" s="239" t="s">
        <v>138</v>
      </c>
    </row>
    <row r="112" spans="2:65" s="1" customFormat="1" ht="22.5" customHeight="1">
      <c r="B112" s="42"/>
      <c r="C112" s="193" t="s">
        <v>161</v>
      </c>
      <c r="D112" s="193" t="s">
        <v>141</v>
      </c>
      <c r="E112" s="194" t="s">
        <v>162</v>
      </c>
      <c r="F112" s="195" t="s">
        <v>163</v>
      </c>
      <c r="G112" s="196" t="s">
        <v>164</v>
      </c>
      <c r="H112" s="197">
        <v>112.7</v>
      </c>
      <c r="I112" s="198"/>
      <c r="J112" s="199">
        <f>ROUND(I112*H112,2)</f>
        <v>0</v>
      </c>
      <c r="K112" s="195" t="s">
        <v>23</v>
      </c>
      <c r="L112" s="62"/>
      <c r="M112" s="200" t="s">
        <v>23</v>
      </c>
      <c r="N112" s="201" t="s">
        <v>44</v>
      </c>
      <c r="O112" s="43"/>
      <c r="P112" s="202">
        <f>O112*H112</f>
        <v>0</v>
      </c>
      <c r="Q112" s="202">
        <v>1.0200000000000001E-3</v>
      </c>
      <c r="R112" s="202">
        <f>Q112*H112</f>
        <v>0.11495400000000001</v>
      </c>
      <c r="S112" s="202">
        <v>0</v>
      </c>
      <c r="T112" s="203">
        <f>S112*H112</f>
        <v>0</v>
      </c>
      <c r="AR112" s="24" t="s">
        <v>146</v>
      </c>
      <c r="AT112" s="24" t="s">
        <v>141</v>
      </c>
      <c r="AU112" s="24" t="s">
        <v>83</v>
      </c>
      <c r="AY112" s="24" t="s">
        <v>138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78</v>
      </c>
      <c r="BK112" s="204">
        <f>ROUND(I112*H112,2)</f>
        <v>0</v>
      </c>
      <c r="BL112" s="24" t="s">
        <v>146</v>
      </c>
      <c r="BM112" s="24" t="s">
        <v>165</v>
      </c>
    </row>
    <row r="113" spans="2:65" s="12" customFormat="1" ht="13.5">
      <c r="B113" s="217"/>
      <c r="C113" s="218"/>
      <c r="D113" s="207" t="s">
        <v>148</v>
      </c>
      <c r="E113" s="219" t="s">
        <v>23</v>
      </c>
      <c r="F113" s="220" t="s">
        <v>166</v>
      </c>
      <c r="G113" s="218"/>
      <c r="H113" s="221">
        <v>79.099999999999994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148</v>
      </c>
      <c r="AU113" s="227" t="s">
        <v>83</v>
      </c>
      <c r="AV113" s="12" t="s">
        <v>83</v>
      </c>
      <c r="AW113" s="12" t="s">
        <v>37</v>
      </c>
      <c r="AX113" s="12" t="s">
        <v>73</v>
      </c>
      <c r="AY113" s="227" t="s">
        <v>138</v>
      </c>
    </row>
    <row r="114" spans="2:65" s="12" customFormat="1" ht="13.5">
      <c r="B114" s="217"/>
      <c r="C114" s="218"/>
      <c r="D114" s="207" t="s">
        <v>148</v>
      </c>
      <c r="E114" s="219" t="s">
        <v>23</v>
      </c>
      <c r="F114" s="220" t="s">
        <v>167</v>
      </c>
      <c r="G114" s="218"/>
      <c r="H114" s="221">
        <v>26.4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148</v>
      </c>
      <c r="AU114" s="227" t="s">
        <v>83</v>
      </c>
      <c r="AV114" s="12" t="s">
        <v>83</v>
      </c>
      <c r="AW114" s="12" t="s">
        <v>37</v>
      </c>
      <c r="AX114" s="12" t="s">
        <v>73</v>
      </c>
      <c r="AY114" s="227" t="s">
        <v>138</v>
      </c>
    </row>
    <row r="115" spans="2:65" s="12" customFormat="1" ht="13.5">
      <c r="B115" s="217"/>
      <c r="C115" s="218"/>
      <c r="D115" s="207" t="s">
        <v>148</v>
      </c>
      <c r="E115" s="219" t="s">
        <v>23</v>
      </c>
      <c r="F115" s="220" t="s">
        <v>168</v>
      </c>
      <c r="G115" s="218"/>
      <c r="H115" s="221">
        <v>7.2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148</v>
      </c>
      <c r="AU115" s="227" t="s">
        <v>83</v>
      </c>
      <c r="AV115" s="12" t="s">
        <v>83</v>
      </c>
      <c r="AW115" s="12" t="s">
        <v>37</v>
      </c>
      <c r="AX115" s="12" t="s">
        <v>73</v>
      </c>
      <c r="AY115" s="227" t="s">
        <v>138</v>
      </c>
    </row>
    <row r="116" spans="2:65" s="13" customFormat="1" ht="13.5">
      <c r="B116" s="228"/>
      <c r="C116" s="229"/>
      <c r="D116" s="207" t="s">
        <v>148</v>
      </c>
      <c r="E116" s="240" t="s">
        <v>23</v>
      </c>
      <c r="F116" s="241" t="s">
        <v>153</v>
      </c>
      <c r="G116" s="229"/>
      <c r="H116" s="242">
        <v>112.7</v>
      </c>
      <c r="I116" s="234"/>
      <c r="J116" s="229"/>
      <c r="K116" s="229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148</v>
      </c>
      <c r="AU116" s="239" t="s">
        <v>83</v>
      </c>
      <c r="AV116" s="13" t="s">
        <v>146</v>
      </c>
      <c r="AW116" s="13" t="s">
        <v>37</v>
      </c>
      <c r="AX116" s="13" t="s">
        <v>78</v>
      </c>
      <c r="AY116" s="239" t="s">
        <v>138</v>
      </c>
    </row>
    <row r="117" spans="2:65" s="10" customFormat="1" ht="29.85" customHeight="1">
      <c r="B117" s="176"/>
      <c r="C117" s="177"/>
      <c r="D117" s="190" t="s">
        <v>72</v>
      </c>
      <c r="E117" s="191" t="s">
        <v>169</v>
      </c>
      <c r="F117" s="191" t="s">
        <v>170</v>
      </c>
      <c r="G117" s="177"/>
      <c r="H117" s="177"/>
      <c r="I117" s="180"/>
      <c r="J117" s="192">
        <f>BK117</f>
        <v>0</v>
      </c>
      <c r="K117" s="177"/>
      <c r="L117" s="182"/>
      <c r="M117" s="183"/>
      <c r="N117" s="184"/>
      <c r="O117" s="184"/>
      <c r="P117" s="185">
        <f>SUM(P118:P158)</f>
        <v>0</v>
      </c>
      <c r="Q117" s="184"/>
      <c r="R117" s="185">
        <f>SUM(R118:R158)</f>
        <v>0.13678799999999999</v>
      </c>
      <c r="S117" s="184"/>
      <c r="T117" s="186">
        <f>SUM(T118:T158)</f>
        <v>8.320199999999998</v>
      </c>
      <c r="AR117" s="187" t="s">
        <v>78</v>
      </c>
      <c r="AT117" s="188" t="s">
        <v>72</v>
      </c>
      <c r="AU117" s="188" t="s">
        <v>78</v>
      </c>
      <c r="AY117" s="187" t="s">
        <v>138</v>
      </c>
      <c r="BK117" s="189">
        <f>SUM(BK118:BK158)</f>
        <v>0</v>
      </c>
    </row>
    <row r="118" spans="2:65" s="1" customFormat="1" ht="31.5" customHeight="1">
      <c r="B118" s="42"/>
      <c r="C118" s="193" t="s">
        <v>146</v>
      </c>
      <c r="D118" s="193" t="s">
        <v>141</v>
      </c>
      <c r="E118" s="194" t="s">
        <v>171</v>
      </c>
      <c r="F118" s="195" t="s">
        <v>172</v>
      </c>
      <c r="G118" s="196" t="s">
        <v>173</v>
      </c>
      <c r="H118" s="197">
        <v>109</v>
      </c>
      <c r="I118" s="198"/>
      <c r="J118" s="199">
        <f>ROUND(I118*H118,2)</f>
        <v>0</v>
      </c>
      <c r="K118" s="195" t="s">
        <v>145</v>
      </c>
      <c r="L118" s="62"/>
      <c r="M118" s="200" t="s">
        <v>23</v>
      </c>
      <c r="N118" s="201" t="s">
        <v>44</v>
      </c>
      <c r="O118" s="43"/>
      <c r="P118" s="202">
        <f>O118*H118</f>
        <v>0</v>
      </c>
      <c r="Q118" s="202">
        <v>1.2999999999999999E-4</v>
      </c>
      <c r="R118" s="202">
        <f>Q118*H118</f>
        <v>1.4169999999999999E-2</v>
      </c>
      <c r="S118" s="202">
        <v>0</v>
      </c>
      <c r="T118" s="203">
        <f>S118*H118</f>
        <v>0</v>
      </c>
      <c r="AR118" s="24" t="s">
        <v>146</v>
      </c>
      <c r="AT118" s="24" t="s">
        <v>141</v>
      </c>
      <c r="AU118" s="24" t="s">
        <v>83</v>
      </c>
      <c r="AY118" s="24" t="s">
        <v>138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78</v>
      </c>
      <c r="BK118" s="204">
        <f>ROUND(I118*H118,2)</f>
        <v>0</v>
      </c>
      <c r="BL118" s="24" t="s">
        <v>146</v>
      </c>
      <c r="BM118" s="24" t="s">
        <v>174</v>
      </c>
    </row>
    <row r="119" spans="2:65" s="12" customFormat="1" ht="13.5">
      <c r="B119" s="217"/>
      <c r="C119" s="218"/>
      <c r="D119" s="207" t="s">
        <v>148</v>
      </c>
      <c r="E119" s="219" t="s">
        <v>23</v>
      </c>
      <c r="F119" s="220" t="s">
        <v>175</v>
      </c>
      <c r="G119" s="218"/>
      <c r="H119" s="221">
        <v>70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148</v>
      </c>
      <c r="AU119" s="227" t="s">
        <v>83</v>
      </c>
      <c r="AV119" s="12" t="s">
        <v>83</v>
      </c>
      <c r="AW119" s="12" t="s">
        <v>37</v>
      </c>
      <c r="AX119" s="12" t="s">
        <v>73</v>
      </c>
      <c r="AY119" s="227" t="s">
        <v>138</v>
      </c>
    </row>
    <row r="120" spans="2:65" s="12" customFormat="1" ht="13.5">
      <c r="B120" s="217"/>
      <c r="C120" s="218"/>
      <c r="D120" s="207" t="s">
        <v>148</v>
      </c>
      <c r="E120" s="219" t="s">
        <v>23</v>
      </c>
      <c r="F120" s="220" t="s">
        <v>176</v>
      </c>
      <c r="G120" s="218"/>
      <c r="H120" s="221">
        <v>22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148</v>
      </c>
      <c r="AU120" s="227" t="s">
        <v>83</v>
      </c>
      <c r="AV120" s="12" t="s">
        <v>83</v>
      </c>
      <c r="AW120" s="12" t="s">
        <v>37</v>
      </c>
      <c r="AX120" s="12" t="s">
        <v>73</v>
      </c>
      <c r="AY120" s="227" t="s">
        <v>138</v>
      </c>
    </row>
    <row r="121" spans="2:65" s="12" customFormat="1" ht="13.5">
      <c r="B121" s="217"/>
      <c r="C121" s="218"/>
      <c r="D121" s="207" t="s">
        <v>148</v>
      </c>
      <c r="E121" s="219" t="s">
        <v>23</v>
      </c>
      <c r="F121" s="220" t="s">
        <v>177</v>
      </c>
      <c r="G121" s="218"/>
      <c r="H121" s="221">
        <v>10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148</v>
      </c>
      <c r="AU121" s="227" t="s">
        <v>83</v>
      </c>
      <c r="AV121" s="12" t="s">
        <v>83</v>
      </c>
      <c r="AW121" s="12" t="s">
        <v>37</v>
      </c>
      <c r="AX121" s="12" t="s">
        <v>73</v>
      </c>
      <c r="AY121" s="227" t="s">
        <v>138</v>
      </c>
    </row>
    <row r="122" spans="2:65" s="12" customFormat="1" ht="13.5">
      <c r="B122" s="217"/>
      <c r="C122" s="218"/>
      <c r="D122" s="207" t="s">
        <v>148</v>
      </c>
      <c r="E122" s="219" t="s">
        <v>23</v>
      </c>
      <c r="F122" s="220" t="s">
        <v>178</v>
      </c>
      <c r="G122" s="218"/>
      <c r="H122" s="221">
        <v>7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148</v>
      </c>
      <c r="AU122" s="227" t="s">
        <v>83</v>
      </c>
      <c r="AV122" s="12" t="s">
        <v>83</v>
      </c>
      <c r="AW122" s="12" t="s">
        <v>37</v>
      </c>
      <c r="AX122" s="12" t="s">
        <v>73</v>
      </c>
      <c r="AY122" s="227" t="s">
        <v>138</v>
      </c>
    </row>
    <row r="123" spans="2:65" s="13" customFormat="1" ht="13.5">
      <c r="B123" s="228"/>
      <c r="C123" s="229"/>
      <c r="D123" s="230" t="s">
        <v>148</v>
      </c>
      <c r="E123" s="231" t="s">
        <v>23</v>
      </c>
      <c r="F123" s="232" t="s">
        <v>153</v>
      </c>
      <c r="G123" s="229"/>
      <c r="H123" s="233">
        <v>109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148</v>
      </c>
      <c r="AU123" s="239" t="s">
        <v>83</v>
      </c>
      <c r="AV123" s="13" t="s">
        <v>146</v>
      </c>
      <c r="AW123" s="13" t="s">
        <v>37</v>
      </c>
      <c r="AX123" s="13" t="s">
        <v>78</v>
      </c>
      <c r="AY123" s="239" t="s">
        <v>138</v>
      </c>
    </row>
    <row r="124" spans="2:65" s="1" customFormat="1" ht="22.5" customHeight="1">
      <c r="B124" s="42"/>
      <c r="C124" s="193" t="s">
        <v>179</v>
      </c>
      <c r="D124" s="193" t="s">
        <v>141</v>
      </c>
      <c r="E124" s="194" t="s">
        <v>180</v>
      </c>
      <c r="F124" s="195" t="s">
        <v>181</v>
      </c>
      <c r="G124" s="196" t="s">
        <v>173</v>
      </c>
      <c r="H124" s="197">
        <v>2</v>
      </c>
      <c r="I124" s="198"/>
      <c r="J124" s="199">
        <f>ROUND(I124*H124,2)</f>
        <v>0</v>
      </c>
      <c r="K124" s="195" t="s">
        <v>145</v>
      </c>
      <c r="L124" s="62"/>
      <c r="M124" s="200" t="s">
        <v>23</v>
      </c>
      <c r="N124" s="201" t="s">
        <v>44</v>
      </c>
      <c r="O124" s="43"/>
      <c r="P124" s="202">
        <f>O124*H124</f>
        <v>0</v>
      </c>
      <c r="Q124" s="202">
        <v>1.0000000000000001E-5</v>
      </c>
      <c r="R124" s="202">
        <f>Q124*H124</f>
        <v>2.0000000000000002E-5</v>
      </c>
      <c r="S124" s="202">
        <v>0</v>
      </c>
      <c r="T124" s="203">
        <f>S124*H124</f>
        <v>0</v>
      </c>
      <c r="AR124" s="24" t="s">
        <v>146</v>
      </c>
      <c r="AT124" s="24" t="s">
        <v>141</v>
      </c>
      <c r="AU124" s="24" t="s">
        <v>83</v>
      </c>
      <c r="AY124" s="24" t="s">
        <v>138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78</v>
      </c>
      <c r="BK124" s="204">
        <f>ROUND(I124*H124,2)</f>
        <v>0</v>
      </c>
      <c r="BL124" s="24" t="s">
        <v>146</v>
      </c>
      <c r="BM124" s="24" t="s">
        <v>182</v>
      </c>
    </row>
    <row r="125" spans="2:65" s="12" customFormat="1" ht="13.5">
      <c r="B125" s="217"/>
      <c r="C125" s="218"/>
      <c r="D125" s="230" t="s">
        <v>148</v>
      </c>
      <c r="E125" s="243" t="s">
        <v>23</v>
      </c>
      <c r="F125" s="244" t="s">
        <v>183</v>
      </c>
      <c r="G125" s="218"/>
      <c r="H125" s="245">
        <v>2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148</v>
      </c>
      <c r="AU125" s="227" t="s">
        <v>83</v>
      </c>
      <c r="AV125" s="12" t="s">
        <v>83</v>
      </c>
      <c r="AW125" s="12" t="s">
        <v>37</v>
      </c>
      <c r="AX125" s="12" t="s">
        <v>78</v>
      </c>
      <c r="AY125" s="227" t="s">
        <v>138</v>
      </c>
    </row>
    <row r="126" spans="2:65" s="1" customFormat="1" ht="22.5" customHeight="1">
      <c r="B126" s="42"/>
      <c r="C126" s="193" t="s">
        <v>139</v>
      </c>
      <c r="D126" s="193" t="s">
        <v>141</v>
      </c>
      <c r="E126" s="194" t="s">
        <v>184</v>
      </c>
      <c r="F126" s="195" t="s">
        <v>185</v>
      </c>
      <c r="G126" s="196" t="s">
        <v>173</v>
      </c>
      <c r="H126" s="197">
        <v>3714.39</v>
      </c>
      <c r="I126" s="198"/>
      <c r="J126" s="199">
        <f>ROUND(I126*H126,2)</f>
        <v>0</v>
      </c>
      <c r="K126" s="195" t="s">
        <v>23</v>
      </c>
      <c r="L126" s="62"/>
      <c r="M126" s="200" t="s">
        <v>23</v>
      </c>
      <c r="N126" s="201" t="s">
        <v>44</v>
      </c>
      <c r="O126" s="43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146</v>
      </c>
      <c r="AT126" s="24" t="s">
        <v>141</v>
      </c>
      <c r="AU126" s="24" t="s">
        <v>83</v>
      </c>
      <c r="AY126" s="24" t="s">
        <v>138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78</v>
      </c>
      <c r="BK126" s="204">
        <f>ROUND(I126*H126,2)</f>
        <v>0</v>
      </c>
      <c r="BL126" s="24" t="s">
        <v>146</v>
      </c>
      <c r="BM126" s="24" t="s">
        <v>186</v>
      </c>
    </row>
    <row r="127" spans="2:65" s="11" customFormat="1" ht="13.5">
      <c r="B127" s="205"/>
      <c r="C127" s="206"/>
      <c r="D127" s="207" t="s">
        <v>148</v>
      </c>
      <c r="E127" s="208" t="s">
        <v>23</v>
      </c>
      <c r="F127" s="209" t="s">
        <v>187</v>
      </c>
      <c r="G127" s="206"/>
      <c r="H127" s="210" t="s">
        <v>23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148</v>
      </c>
      <c r="AU127" s="216" t="s">
        <v>83</v>
      </c>
      <c r="AV127" s="11" t="s">
        <v>78</v>
      </c>
      <c r="AW127" s="11" t="s">
        <v>37</v>
      </c>
      <c r="AX127" s="11" t="s">
        <v>73</v>
      </c>
      <c r="AY127" s="216" t="s">
        <v>138</v>
      </c>
    </row>
    <row r="128" spans="2:65" s="12" customFormat="1" ht="13.5">
      <c r="B128" s="217"/>
      <c r="C128" s="218"/>
      <c r="D128" s="207" t="s">
        <v>148</v>
      </c>
      <c r="E128" s="219" t="s">
        <v>23</v>
      </c>
      <c r="F128" s="220" t="s">
        <v>188</v>
      </c>
      <c r="G128" s="218"/>
      <c r="H128" s="221">
        <v>324.83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148</v>
      </c>
      <c r="AU128" s="227" t="s">
        <v>83</v>
      </c>
      <c r="AV128" s="12" t="s">
        <v>83</v>
      </c>
      <c r="AW128" s="12" t="s">
        <v>37</v>
      </c>
      <c r="AX128" s="12" t="s">
        <v>73</v>
      </c>
      <c r="AY128" s="227" t="s">
        <v>138</v>
      </c>
    </row>
    <row r="129" spans="2:51" s="12" customFormat="1" ht="13.5">
      <c r="B129" s="217"/>
      <c r="C129" s="218"/>
      <c r="D129" s="207" t="s">
        <v>148</v>
      </c>
      <c r="E129" s="219" t="s">
        <v>23</v>
      </c>
      <c r="F129" s="220" t="s">
        <v>189</v>
      </c>
      <c r="G129" s="218"/>
      <c r="H129" s="221">
        <v>140.25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148</v>
      </c>
      <c r="AU129" s="227" t="s">
        <v>83</v>
      </c>
      <c r="AV129" s="12" t="s">
        <v>83</v>
      </c>
      <c r="AW129" s="12" t="s">
        <v>37</v>
      </c>
      <c r="AX129" s="12" t="s">
        <v>73</v>
      </c>
      <c r="AY129" s="227" t="s">
        <v>138</v>
      </c>
    </row>
    <row r="130" spans="2:51" s="12" customFormat="1" ht="13.5">
      <c r="B130" s="217"/>
      <c r="C130" s="218"/>
      <c r="D130" s="207" t="s">
        <v>148</v>
      </c>
      <c r="E130" s="219" t="s">
        <v>23</v>
      </c>
      <c r="F130" s="220" t="s">
        <v>190</v>
      </c>
      <c r="G130" s="218"/>
      <c r="H130" s="221">
        <v>251.53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148</v>
      </c>
      <c r="AU130" s="227" t="s">
        <v>83</v>
      </c>
      <c r="AV130" s="12" t="s">
        <v>83</v>
      </c>
      <c r="AW130" s="12" t="s">
        <v>37</v>
      </c>
      <c r="AX130" s="12" t="s">
        <v>73</v>
      </c>
      <c r="AY130" s="227" t="s">
        <v>138</v>
      </c>
    </row>
    <row r="131" spans="2:51" s="12" customFormat="1" ht="13.5">
      <c r="B131" s="217"/>
      <c r="C131" s="218"/>
      <c r="D131" s="207" t="s">
        <v>148</v>
      </c>
      <c r="E131" s="219" t="s">
        <v>23</v>
      </c>
      <c r="F131" s="220" t="s">
        <v>191</v>
      </c>
      <c r="G131" s="218"/>
      <c r="H131" s="221">
        <v>390.64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148</v>
      </c>
      <c r="AU131" s="227" t="s">
        <v>83</v>
      </c>
      <c r="AV131" s="12" t="s">
        <v>83</v>
      </c>
      <c r="AW131" s="12" t="s">
        <v>37</v>
      </c>
      <c r="AX131" s="12" t="s">
        <v>73</v>
      </c>
      <c r="AY131" s="227" t="s">
        <v>138</v>
      </c>
    </row>
    <row r="132" spans="2:51" s="12" customFormat="1" ht="13.5">
      <c r="B132" s="217"/>
      <c r="C132" s="218"/>
      <c r="D132" s="207" t="s">
        <v>148</v>
      </c>
      <c r="E132" s="219" t="s">
        <v>23</v>
      </c>
      <c r="F132" s="220" t="s">
        <v>192</v>
      </c>
      <c r="G132" s="218"/>
      <c r="H132" s="221">
        <v>518.61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148</v>
      </c>
      <c r="AU132" s="227" t="s">
        <v>83</v>
      </c>
      <c r="AV132" s="12" t="s">
        <v>83</v>
      </c>
      <c r="AW132" s="12" t="s">
        <v>37</v>
      </c>
      <c r="AX132" s="12" t="s">
        <v>73</v>
      </c>
      <c r="AY132" s="227" t="s">
        <v>138</v>
      </c>
    </row>
    <row r="133" spans="2:51" s="12" customFormat="1" ht="13.5">
      <c r="B133" s="217"/>
      <c r="C133" s="218"/>
      <c r="D133" s="207" t="s">
        <v>148</v>
      </c>
      <c r="E133" s="219" t="s">
        <v>23</v>
      </c>
      <c r="F133" s="220" t="s">
        <v>193</v>
      </c>
      <c r="G133" s="218"/>
      <c r="H133" s="221">
        <v>411.67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148</v>
      </c>
      <c r="AU133" s="227" t="s">
        <v>83</v>
      </c>
      <c r="AV133" s="12" t="s">
        <v>83</v>
      </c>
      <c r="AW133" s="12" t="s">
        <v>37</v>
      </c>
      <c r="AX133" s="12" t="s">
        <v>73</v>
      </c>
      <c r="AY133" s="227" t="s">
        <v>138</v>
      </c>
    </row>
    <row r="134" spans="2:51" s="12" customFormat="1" ht="13.5">
      <c r="B134" s="217"/>
      <c r="C134" s="218"/>
      <c r="D134" s="207" t="s">
        <v>148</v>
      </c>
      <c r="E134" s="219" t="s">
        <v>23</v>
      </c>
      <c r="F134" s="220" t="s">
        <v>194</v>
      </c>
      <c r="G134" s="218"/>
      <c r="H134" s="221">
        <v>455.39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148</v>
      </c>
      <c r="AU134" s="227" t="s">
        <v>83</v>
      </c>
      <c r="AV134" s="12" t="s">
        <v>83</v>
      </c>
      <c r="AW134" s="12" t="s">
        <v>37</v>
      </c>
      <c r="AX134" s="12" t="s">
        <v>73</v>
      </c>
      <c r="AY134" s="227" t="s">
        <v>138</v>
      </c>
    </row>
    <row r="135" spans="2:51" s="12" customFormat="1" ht="13.5">
      <c r="B135" s="217"/>
      <c r="C135" s="218"/>
      <c r="D135" s="207" t="s">
        <v>148</v>
      </c>
      <c r="E135" s="219" t="s">
        <v>23</v>
      </c>
      <c r="F135" s="220" t="s">
        <v>195</v>
      </c>
      <c r="G135" s="218"/>
      <c r="H135" s="221">
        <v>339.47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148</v>
      </c>
      <c r="AU135" s="227" t="s">
        <v>83</v>
      </c>
      <c r="AV135" s="12" t="s">
        <v>83</v>
      </c>
      <c r="AW135" s="12" t="s">
        <v>37</v>
      </c>
      <c r="AX135" s="12" t="s">
        <v>73</v>
      </c>
      <c r="AY135" s="227" t="s">
        <v>138</v>
      </c>
    </row>
    <row r="136" spans="2:51" s="12" customFormat="1" ht="13.5">
      <c r="B136" s="217"/>
      <c r="C136" s="218"/>
      <c r="D136" s="207" t="s">
        <v>148</v>
      </c>
      <c r="E136" s="219" t="s">
        <v>23</v>
      </c>
      <c r="F136" s="220" t="s">
        <v>196</v>
      </c>
      <c r="G136" s="218"/>
      <c r="H136" s="221">
        <v>150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148</v>
      </c>
      <c r="AU136" s="227" t="s">
        <v>83</v>
      </c>
      <c r="AV136" s="12" t="s">
        <v>83</v>
      </c>
      <c r="AW136" s="12" t="s">
        <v>37</v>
      </c>
      <c r="AX136" s="12" t="s">
        <v>73</v>
      </c>
      <c r="AY136" s="227" t="s">
        <v>138</v>
      </c>
    </row>
    <row r="137" spans="2:51" s="12" customFormat="1" ht="13.5">
      <c r="B137" s="217"/>
      <c r="C137" s="218"/>
      <c r="D137" s="207" t="s">
        <v>148</v>
      </c>
      <c r="E137" s="219" t="s">
        <v>23</v>
      </c>
      <c r="F137" s="220" t="s">
        <v>197</v>
      </c>
      <c r="G137" s="218"/>
      <c r="H137" s="221">
        <v>78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148</v>
      </c>
      <c r="AU137" s="227" t="s">
        <v>83</v>
      </c>
      <c r="AV137" s="12" t="s">
        <v>83</v>
      </c>
      <c r="AW137" s="12" t="s">
        <v>37</v>
      </c>
      <c r="AX137" s="12" t="s">
        <v>73</v>
      </c>
      <c r="AY137" s="227" t="s">
        <v>138</v>
      </c>
    </row>
    <row r="138" spans="2:51" s="12" customFormat="1" ht="13.5">
      <c r="B138" s="217"/>
      <c r="C138" s="218"/>
      <c r="D138" s="207" t="s">
        <v>148</v>
      </c>
      <c r="E138" s="219" t="s">
        <v>23</v>
      </c>
      <c r="F138" s="220" t="s">
        <v>198</v>
      </c>
      <c r="G138" s="218"/>
      <c r="H138" s="221">
        <v>18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148</v>
      </c>
      <c r="AU138" s="227" t="s">
        <v>83</v>
      </c>
      <c r="AV138" s="12" t="s">
        <v>83</v>
      </c>
      <c r="AW138" s="12" t="s">
        <v>37</v>
      </c>
      <c r="AX138" s="12" t="s">
        <v>73</v>
      </c>
      <c r="AY138" s="227" t="s">
        <v>138</v>
      </c>
    </row>
    <row r="139" spans="2:51" s="12" customFormat="1" ht="13.5">
      <c r="B139" s="217"/>
      <c r="C139" s="218"/>
      <c r="D139" s="207" t="s">
        <v>148</v>
      </c>
      <c r="E139" s="219" t="s">
        <v>23</v>
      </c>
      <c r="F139" s="220" t="s">
        <v>199</v>
      </c>
      <c r="G139" s="218"/>
      <c r="H139" s="221">
        <v>135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148</v>
      </c>
      <c r="AU139" s="227" t="s">
        <v>83</v>
      </c>
      <c r="AV139" s="12" t="s">
        <v>83</v>
      </c>
      <c r="AW139" s="12" t="s">
        <v>37</v>
      </c>
      <c r="AX139" s="12" t="s">
        <v>73</v>
      </c>
      <c r="AY139" s="227" t="s">
        <v>138</v>
      </c>
    </row>
    <row r="140" spans="2:51" s="12" customFormat="1" ht="13.5">
      <c r="B140" s="217"/>
      <c r="C140" s="218"/>
      <c r="D140" s="207" t="s">
        <v>148</v>
      </c>
      <c r="E140" s="219" t="s">
        <v>23</v>
      </c>
      <c r="F140" s="220" t="s">
        <v>200</v>
      </c>
      <c r="G140" s="218"/>
      <c r="H140" s="221">
        <v>180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148</v>
      </c>
      <c r="AU140" s="227" t="s">
        <v>83</v>
      </c>
      <c r="AV140" s="12" t="s">
        <v>83</v>
      </c>
      <c r="AW140" s="12" t="s">
        <v>37</v>
      </c>
      <c r="AX140" s="12" t="s">
        <v>73</v>
      </c>
      <c r="AY140" s="227" t="s">
        <v>138</v>
      </c>
    </row>
    <row r="141" spans="2:51" s="12" customFormat="1" ht="13.5">
      <c r="B141" s="217"/>
      <c r="C141" s="218"/>
      <c r="D141" s="207" t="s">
        <v>148</v>
      </c>
      <c r="E141" s="219" t="s">
        <v>23</v>
      </c>
      <c r="F141" s="220" t="s">
        <v>201</v>
      </c>
      <c r="G141" s="218"/>
      <c r="H141" s="221">
        <v>135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148</v>
      </c>
      <c r="AU141" s="227" t="s">
        <v>83</v>
      </c>
      <c r="AV141" s="12" t="s">
        <v>83</v>
      </c>
      <c r="AW141" s="12" t="s">
        <v>37</v>
      </c>
      <c r="AX141" s="12" t="s">
        <v>73</v>
      </c>
      <c r="AY141" s="227" t="s">
        <v>138</v>
      </c>
    </row>
    <row r="142" spans="2:51" s="12" customFormat="1" ht="13.5">
      <c r="B142" s="217"/>
      <c r="C142" s="218"/>
      <c r="D142" s="207" t="s">
        <v>148</v>
      </c>
      <c r="E142" s="219" t="s">
        <v>23</v>
      </c>
      <c r="F142" s="220" t="s">
        <v>202</v>
      </c>
      <c r="G142" s="218"/>
      <c r="H142" s="221">
        <v>66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148</v>
      </c>
      <c r="AU142" s="227" t="s">
        <v>83</v>
      </c>
      <c r="AV142" s="12" t="s">
        <v>83</v>
      </c>
      <c r="AW142" s="12" t="s">
        <v>37</v>
      </c>
      <c r="AX142" s="12" t="s">
        <v>73</v>
      </c>
      <c r="AY142" s="227" t="s">
        <v>138</v>
      </c>
    </row>
    <row r="143" spans="2:51" s="12" customFormat="1" ht="13.5">
      <c r="B143" s="217"/>
      <c r="C143" s="218"/>
      <c r="D143" s="207" t="s">
        <v>148</v>
      </c>
      <c r="E143" s="219" t="s">
        <v>23</v>
      </c>
      <c r="F143" s="220" t="s">
        <v>203</v>
      </c>
      <c r="G143" s="218"/>
      <c r="H143" s="221">
        <v>120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148</v>
      </c>
      <c r="AU143" s="227" t="s">
        <v>83</v>
      </c>
      <c r="AV143" s="12" t="s">
        <v>83</v>
      </c>
      <c r="AW143" s="12" t="s">
        <v>37</v>
      </c>
      <c r="AX143" s="12" t="s">
        <v>73</v>
      </c>
      <c r="AY143" s="227" t="s">
        <v>138</v>
      </c>
    </row>
    <row r="144" spans="2:51" s="13" customFormat="1" ht="13.5">
      <c r="B144" s="228"/>
      <c r="C144" s="229"/>
      <c r="D144" s="230" t="s">
        <v>148</v>
      </c>
      <c r="E144" s="231" t="s">
        <v>23</v>
      </c>
      <c r="F144" s="232" t="s">
        <v>153</v>
      </c>
      <c r="G144" s="229"/>
      <c r="H144" s="233">
        <v>3714.39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148</v>
      </c>
      <c r="AU144" s="239" t="s">
        <v>83</v>
      </c>
      <c r="AV144" s="13" t="s">
        <v>146</v>
      </c>
      <c r="AW144" s="13" t="s">
        <v>37</v>
      </c>
      <c r="AX144" s="13" t="s">
        <v>78</v>
      </c>
      <c r="AY144" s="239" t="s">
        <v>138</v>
      </c>
    </row>
    <row r="145" spans="2:65" s="1" customFormat="1" ht="31.5" customHeight="1">
      <c r="B145" s="42"/>
      <c r="C145" s="193" t="s">
        <v>204</v>
      </c>
      <c r="D145" s="193" t="s">
        <v>141</v>
      </c>
      <c r="E145" s="194" t="s">
        <v>205</v>
      </c>
      <c r="F145" s="195" t="s">
        <v>206</v>
      </c>
      <c r="G145" s="196" t="s">
        <v>144</v>
      </c>
      <c r="H145" s="197">
        <v>49</v>
      </c>
      <c r="I145" s="198"/>
      <c r="J145" s="199">
        <f>ROUND(I145*H145,2)</f>
        <v>0</v>
      </c>
      <c r="K145" s="195" t="s">
        <v>145</v>
      </c>
      <c r="L145" s="62"/>
      <c r="M145" s="200" t="s">
        <v>23</v>
      </c>
      <c r="N145" s="201" t="s">
        <v>44</v>
      </c>
      <c r="O145" s="43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24" t="s">
        <v>146</v>
      </c>
      <c r="AT145" s="24" t="s">
        <v>141</v>
      </c>
      <c r="AU145" s="24" t="s">
        <v>83</v>
      </c>
      <c r="AY145" s="24" t="s">
        <v>138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78</v>
      </c>
      <c r="BK145" s="204">
        <f>ROUND(I145*H145,2)</f>
        <v>0</v>
      </c>
      <c r="BL145" s="24" t="s">
        <v>146</v>
      </c>
      <c r="BM145" s="24" t="s">
        <v>207</v>
      </c>
    </row>
    <row r="146" spans="2:65" s="1" customFormat="1" ht="31.5" customHeight="1">
      <c r="B146" s="42"/>
      <c r="C146" s="193" t="s">
        <v>208</v>
      </c>
      <c r="D146" s="193" t="s">
        <v>141</v>
      </c>
      <c r="E146" s="194" t="s">
        <v>209</v>
      </c>
      <c r="F146" s="195" t="s">
        <v>210</v>
      </c>
      <c r="G146" s="196" t="s">
        <v>211</v>
      </c>
      <c r="H146" s="197">
        <v>1</v>
      </c>
      <c r="I146" s="198"/>
      <c r="J146" s="199">
        <f>ROUND(I146*H146,2)</f>
        <v>0</v>
      </c>
      <c r="K146" s="195" t="s">
        <v>23</v>
      </c>
      <c r="L146" s="62"/>
      <c r="M146" s="200" t="s">
        <v>23</v>
      </c>
      <c r="N146" s="201" t="s">
        <v>44</v>
      </c>
      <c r="O146" s="43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146</v>
      </c>
      <c r="AT146" s="24" t="s">
        <v>141</v>
      </c>
      <c r="AU146" s="24" t="s">
        <v>83</v>
      </c>
      <c r="AY146" s="24" t="s">
        <v>138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78</v>
      </c>
      <c r="BK146" s="204">
        <f>ROUND(I146*H146,2)</f>
        <v>0</v>
      </c>
      <c r="BL146" s="24" t="s">
        <v>146</v>
      </c>
      <c r="BM146" s="24" t="s">
        <v>212</v>
      </c>
    </row>
    <row r="147" spans="2:65" s="1" customFormat="1" ht="31.5" customHeight="1">
      <c r="B147" s="42"/>
      <c r="C147" s="193" t="s">
        <v>169</v>
      </c>
      <c r="D147" s="193" t="s">
        <v>141</v>
      </c>
      <c r="E147" s="194" t="s">
        <v>213</v>
      </c>
      <c r="F147" s="195" t="s">
        <v>214</v>
      </c>
      <c r="G147" s="196" t="s">
        <v>211</v>
      </c>
      <c r="H147" s="197">
        <v>1</v>
      </c>
      <c r="I147" s="198"/>
      <c r="J147" s="199">
        <f>ROUND(I147*H147,2)</f>
        <v>0</v>
      </c>
      <c r="K147" s="195" t="s">
        <v>23</v>
      </c>
      <c r="L147" s="62"/>
      <c r="M147" s="200" t="s">
        <v>23</v>
      </c>
      <c r="N147" s="201" t="s">
        <v>44</v>
      </c>
      <c r="O147" s="43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4" t="s">
        <v>146</v>
      </c>
      <c r="AT147" s="24" t="s">
        <v>141</v>
      </c>
      <c r="AU147" s="24" t="s">
        <v>83</v>
      </c>
      <c r="AY147" s="24" t="s">
        <v>138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78</v>
      </c>
      <c r="BK147" s="204">
        <f>ROUND(I147*H147,2)</f>
        <v>0</v>
      </c>
      <c r="BL147" s="24" t="s">
        <v>146</v>
      </c>
      <c r="BM147" s="24" t="s">
        <v>215</v>
      </c>
    </row>
    <row r="148" spans="2:65" s="1" customFormat="1" ht="22.5" customHeight="1">
      <c r="B148" s="42"/>
      <c r="C148" s="193" t="s">
        <v>216</v>
      </c>
      <c r="D148" s="193" t="s">
        <v>141</v>
      </c>
      <c r="E148" s="194" t="s">
        <v>217</v>
      </c>
      <c r="F148" s="195" t="s">
        <v>218</v>
      </c>
      <c r="G148" s="196" t="s">
        <v>164</v>
      </c>
      <c r="H148" s="197">
        <v>29.4</v>
      </c>
      <c r="I148" s="198"/>
      <c r="J148" s="199">
        <f>ROUND(I148*H148,2)</f>
        <v>0</v>
      </c>
      <c r="K148" s="195" t="s">
        <v>145</v>
      </c>
      <c r="L148" s="62"/>
      <c r="M148" s="200" t="s">
        <v>23</v>
      </c>
      <c r="N148" s="201" t="s">
        <v>44</v>
      </c>
      <c r="O148" s="43"/>
      <c r="P148" s="202">
        <f>O148*H148</f>
        <v>0</v>
      </c>
      <c r="Q148" s="202">
        <v>4.1700000000000001E-3</v>
      </c>
      <c r="R148" s="202">
        <f>Q148*H148</f>
        <v>0.122598</v>
      </c>
      <c r="S148" s="202">
        <v>0.28299999999999997</v>
      </c>
      <c r="T148" s="203">
        <f>S148*H148</f>
        <v>8.320199999999998</v>
      </c>
      <c r="AR148" s="24" t="s">
        <v>146</v>
      </c>
      <c r="AT148" s="24" t="s">
        <v>141</v>
      </c>
      <c r="AU148" s="24" t="s">
        <v>83</v>
      </c>
      <c r="AY148" s="24" t="s">
        <v>138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78</v>
      </c>
      <c r="BK148" s="204">
        <f>ROUND(I148*H148,2)</f>
        <v>0</v>
      </c>
      <c r="BL148" s="24" t="s">
        <v>146</v>
      </c>
      <c r="BM148" s="24" t="s">
        <v>219</v>
      </c>
    </row>
    <row r="149" spans="2:65" s="11" customFormat="1" ht="13.5">
      <c r="B149" s="205"/>
      <c r="C149" s="206"/>
      <c r="D149" s="207" t="s">
        <v>148</v>
      </c>
      <c r="E149" s="208" t="s">
        <v>23</v>
      </c>
      <c r="F149" s="209" t="s">
        <v>220</v>
      </c>
      <c r="G149" s="206"/>
      <c r="H149" s="210" t="s">
        <v>23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148</v>
      </c>
      <c r="AU149" s="216" t="s">
        <v>83</v>
      </c>
      <c r="AV149" s="11" t="s">
        <v>78</v>
      </c>
      <c r="AW149" s="11" t="s">
        <v>37</v>
      </c>
      <c r="AX149" s="11" t="s">
        <v>73</v>
      </c>
      <c r="AY149" s="216" t="s">
        <v>138</v>
      </c>
    </row>
    <row r="150" spans="2:65" s="12" customFormat="1" ht="13.5">
      <c r="B150" s="217"/>
      <c r="C150" s="218"/>
      <c r="D150" s="207" t="s">
        <v>148</v>
      </c>
      <c r="E150" s="219" t="s">
        <v>23</v>
      </c>
      <c r="F150" s="220" t="s">
        <v>221</v>
      </c>
      <c r="G150" s="218"/>
      <c r="H150" s="221">
        <v>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148</v>
      </c>
      <c r="AU150" s="227" t="s">
        <v>83</v>
      </c>
      <c r="AV150" s="12" t="s">
        <v>83</v>
      </c>
      <c r="AW150" s="12" t="s">
        <v>37</v>
      </c>
      <c r="AX150" s="12" t="s">
        <v>73</v>
      </c>
      <c r="AY150" s="227" t="s">
        <v>138</v>
      </c>
    </row>
    <row r="151" spans="2:65" s="12" customFormat="1" ht="13.5">
      <c r="B151" s="217"/>
      <c r="C151" s="218"/>
      <c r="D151" s="207" t="s">
        <v>148</v>
      </c>
      <c r="E151" s="219" t="s">
        <v>23</v>
      </c>
      <c r="F151" s="220" t="s">
        <v>222</v>
      </c>
      <c r="G151" s="218"/>
      <c r="H151" s="221">
        <v>7.2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148</v>
      </c>
      <c r="AU151" s="227" t="s">
        <v>83</v>
      </c>
      <c r="AV151" s="12" t="s">
        <v>83</v>
      </c>
      <c r="AW151" s="12" t="s">
        <v>37</v>
      </c>
      <c r="AX151" s="12" t="s">
        <v>73</v>
      </c>
      <c r="AY151" s="227" t="s">
        <v>138</v>
      </c>
    </row>
    <row r="152" spans="2:65" s="12" customFormat="1" ht="13.5">
      <c r="B152" s="217"/>
      <c r="C152" s="218"/>
      <c r="D152" s="207" t="s">
        <v>148</v>
      </c>
      <c r="E152" s="219" t="s">
        <v>23</v>
      </c>
      <c r="F152" s="220" t="s">
        <v>223</v>
      </c>
      <c r="G152" s="218"/>
      <c r="H152" s="221">
        <v>2.4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148</v>
      </c>
      <c r="AU152" s="227" t="s">
        <v>83</v>
      </c>
      <c r="AV152" s="12" t="s">
        <v>83</v>
      </c>
      <c r="AW152" s="12" t="s">
        <v>37</v>
      </c>
      <c r="AX152" s="12" t="s">
        <v>73</v>
      </c>
      <c r="AY152" s="227" t="s">
        <v>138</v>
      </c>
    </row>
    <row r="153" spans="2:65" s="14" customFormat="1" ht="13.5">
      <c r="B153" s="246"/>
      <c r="C153" s="247"/>
      <c r="D153" s="207" t="s">
        <v>148</v>
      </c>
      <c r="E153" s="248" t="s">
        <v>23</v>
      </c>
      <c r="F153" s="249" t="s">
        <v>224</v>
      </c>
      <c r="G153" s="247"/>
      <c r="H153" s="250">
        <v>18.600000000000001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148</v>
      </c>
      <c r="AU153" s="256" t="s">
        <v>83</v>
      </c>
      <c r="AV153" s="14" t="s">
        <v>161</v>
      </c>
      <c r="AW153" s="14" t="s">
        <v>37</v>
      </c>
      <c r="AX153" s="14" t="s">
        <v>73</v>
      </c>
      <c r="AY153" s="256" t="s">
        <v>138</v>
      </c>
    </row>
    <row r="154" spans="2:65" s="11" customFormat="1" ht="13.5">
      <c r="B154" s="205"/>
      <c r="C154" s="206"/>
      <c r="D154" s="207" t="s">
        <v>148</v>
      </c>
      <c r="E154" s="208" t="s">
        <v>23</v>
      </c>
      <c r="F154" s="209" t="s">
        <v>225</v>
      </c>
      <c r="G154" s="206"/>
      <c r="H154" s="210" t="s">
        <v>23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148</v>
      </c>
      <c r="AU154" s="216" t="s">
        <v>83</v>
      </c>
      <c r="AV154" s="11" t="s">
        <v>78</v>
      </c>
      <c r="AW154" s="11" t="s">
        <v>37</v>
      </c>
      <c r="AX154" s="11" t="s">
        <v>73</v>
      </c>
      <c r="AY154" s="216" t="s">
        <v>138</v>
      </c>
    </row>
    <row r="155" spans="2:65" s="12" customFormat="1" ht="13.5">
      <c r="B155" s="217"/>
      <c r="C155" s="218"/>
      <c r="D155" s="207" t="s">
        <v>148</v>
      </c>
      <c r="E155" s="219" t="s">
        <v>23</v>
      </c>
      <c r="F155" s="220" t="s">
        <v>226</v>
      </c>
      <c r="G155" s="218"/>
      <c r="H155" s="221">
        <v>5.4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148</v>
      </c>
      <c r="AU155" s="227" t="s">
        <v>83</v>
      </c>
      <c r="AV155" s="12" t="s">
        <v>83</v>
      </c>
      <c r="AW155" s="12" t="s">
        <v>37</v>
      </c>
      <c r="AX155" s="12" t="s">
        <v>73</v>
      </c>
      <c r="AY155" s="227" t="s">
        <v>138</v>
      </c>
    </row>
    <row r="156" spans="2:65" s="12" customFormat="1" ht="13.5">
      <c r="B156" s="217"/>
      <c r="C156" s="218"/>
      <c r="D156" s="207" t="s">
        <v>148</v>
      </c>
      <c r="E156" s="219" t="s">
        <v>23</v>
      </c>
      <c r="F156" s="220" t="s">
        <v>227</v>
      </c>
      <c r="G156" s="218"/>
      <c r="H156" s="221">
        <v>5.4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148</v>
      </c>
      <c r="AU156" s="227" t="s">
        <v>83</v>
      </c>
      <c r="AV156" s="12" t="s">
        <v>83</v>
      </c>
      <c r="AW156" s="12" t="s">
        <v>37</v>
      </c>
      <c r="AX156" s="12" t="s">
        <v>73</v>
      </c>
      <c r="AY156" s="227" t="s">
        <v>138</v>
      </c>
    </row>
    <row r="157" spans="2:65" s="14" customFormat="1" ht="13.5">
      <c r="B157" s="246"/>
      <c r="C157" s="247"/>
      <c r="D157" s="207" t="s">
        <v>148</v>
      </c>
      <c r="E157" s="248" t="s">
        <v>23</v>
      </c>
      <c r="F157" s="249" t="s">
        <v>224</v>
      </c>
      <c r="G157" s="247"/>
      <c r="H157" s="250">
        <v>10.8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148</v>
      </c>
      <c r="AU157" s="256" t="s">
        <v>83</v>
      </c>
      <c r="AV157" s="14" t="s">
        <v>161</v>
      </c>
      <c r="AW157" s="14" t="s">
        <v>37</v>
      </c>
      <c r="AX157" s="14" t="s">
        <v>73</v>
      </c>
      <c r="AY157" s="256" t="s">
        <v>138</v>
      </c>
    </row>
    <row r="158" spans="2:65" s="13" customFormat="1" ht="13.5">
      <c r="B158" s="228"/>
      <c r="C158" s="229"/>
      <c r="D158" s="207" t="s">
        <v>148</v>
      </c>
      <c r="E158" s="240" t="s">
        <v>23</v>
      </c>
      <c r="F158" s="241" t="s">
        <v>153</v>
      </c>
      <c r="G158" s="229"/>
      <c r="H158" s="242">
        <v>29.4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148</v>
      </c>
      <c r="AU158" s="239" t="s">
        <v>83</v>
      </c>
      <c r="AV158" s="13" t="s">
        <v>146</v>
      </c>
      <c r="AW158" s="13" t="s">
        <v>37</v>
      </c>
      <c r="AX158" s="13" t="s">
        <v>78</v>
      </c>
      <c r="AY158" s="239" t="s">
        <v>138</v>
      </c>
    </row>
    <row r="159" spans="2:65" s="10" customFormat="1" ht="29.85" customHeight="1">
      <c r="B159" s="176"/>
      <c r="C159" s="177"/>
      <c r="D159" s="190" t="s">
        <v>72</v>
      </c>
      <c r="E159" s="191" t="s">
        <v>228</v>
      </c>
      <c r="F159" s="191" t="s">
        <v>229</v>
      </c>
      <c r="G159" s="177"/>
      <c r="H159" s="177"/>
      <c r="I159" s="180"/>
      <c r="J159" s="192">
        <f>BK159</f>
        <v>0</v>
      </c>
      <c r="K159" s="177"/>
      <c r="L159" s="182"/>
      <c r="M159" s="183"/>
      <c r="N159" s="184"/>
      <c r="O159" s="184"/>
      <c r="P159" s="185">
        <f>SUM(P160:P166)</f>
        <v>0</v>
      </c>
      <c r="Q159" s="184"/>
      <c r="R159" s="185">
        <f>SUM(R160:R166)</f>
        <v>0</v>
      </c>
      <c r="S159" s="184"/>
      <c r="T159" s="186">
        <f>SUM(T160:T166)</f>
        <v>0</v>
      </c>
      <c r="AR159" s="187" t="s">
        <v>78</v>
      </c>
      <c r="AT159" s="188" t="s">
        <v>72</v>
      </c>
      <c r="AU159" s="188" t="s">
        <v>78</v>
      </c>
      <c r="AY159" s="187" t="s">
        <v>138</v>
      </c>
      <c r="BK159" s="189">
        <f>SUM(BK160:BK166)</f>
        <v>0</v>
      </c>
    </row>
    <row r="160" spans="2:65" s="1" customFormat="1" ht="22.5" customHeight="1">
      <c r="B160" s="42"/>
      <c r="C160" s="193" t="s">
        <v>230</v>
      </c>
      <c r="D160" s="193" t="s">
        <v>141</v>
      </c>
      <c r="E160" s="194" t="s">
        <v>231</v>
      </c>
      <c r="F160" s="195" t="s">
        <v>232</v>
      </c>
      <c r="G160" s="196" t="s">
        <v>233</v>
      </c>
      <c r="H160" s="197">
        <v>8.9860000000000007</v>
      </c>
      <c r="I160" s="198"/>
      <c r="J160" s="199">
        <f>ROUND(I160*H160,2)</f>
        <v>0</v>
      </c>
      <c r="K160" s="195" t="s">
        <v>145</v>
      </c>
      <c r="L160" s="62"/>
      <c r="M160" s="200" t="s">
        <v>23</v>
      </c>
      <c r="N160" s="201" t="s">
        <v>44</v>
      </c>
      <c r="O160" s="43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4" t="s">
        <v>146</v>
      </c>
      <c r="AT160" s="24" t="s">
        <v>141</v>
      </c>
      <c r="AU160" s="24" t="s">
        <v>83</v>
      </c>
      <c r="AY160" s="24" t="s">
        <v>138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4" t="s">
        <v>78</v>
      </c>
      <c r="BK160" s="204">
        <f>ROUND(I160*H160,2)</f>
        <v>0</v>
      </c>
      <c r="BL160" s="24" t="s">
        <v>146</v>
      </c>
      <c r="BM160" s="24" t="s">
        <v>234</v>
      </c>
    </row>
    <row r="161" spans="2:65" s="1" customFormat="1" ht="22.5" customHeight="1">
      <c r="B161" s="42"/>
      <c r="C161" s="193" t="s">
        <v>235</v>
      </c>
      <c r="D161" s="193" t="s">
        <v>141</v>
      </c>
      <c r="E161" s="194" t="s">
        <v>236</v>
      </c>
      <c r="F161" s="195" t="s">
        <v>237</v>
      </c>
      <c r="G161" s="196" t="s">
        <v>233</v>
      </c>
      <c r="H161" s="197">
        <v>8.9860000000000007</v>
      </c>
      <c r="I161" s="198"/>
      <c r="J161" s="199">
        <f>ROUND(I161*H161,2)</f>
        <v>0</v>
      </c>
      <c r="K161" s="195" t="s">
        <v>145</v>
      </c>
      <c r="L161" s="62"/>
      <c r="M161" s="200" t="s">
        <v>23</v>
      </c>
      <c r="N161" s="201" t="s">
        <v>44</v>
      </c>
      <c r="O161" s="43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146</v>
      </c>
      <c r="AT161" s="24" t="s">
        <v>141</v>
      </c>
      <c r="AU161" s="24" t="s">
        <v>83</v>
      </c>
      <c r="AY161" s="24" t="s">
        <v>138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78</v>
      </c>
      <c r="BK161" s="204">
        <f>ROUND(I161*H161,2)</f>
        <v>0</v>
      </c>
      <c r="BL161" s="24" t="s">
        <v>146</v>
      </c>
      <c r="BM161" s="24" t="s">
        <v>238</v>
      </c>
    </row>
    <row r="162" spans="2:65" s="1" customFormat="1" ht="22.5" customHeight="1">
      <c r="B162" s="42"/>
      <c r="C162" s="193" t="s">
        <v>239</v>
      </c>
      <c r="D162" s="193" t="s">
        <v>141</v>
      </c>
      <c r="E162" s="194" t="s">
        <v>240</v>
      </c>
      <c r="F162" s="195" t="s">
        <v>241</v>
      </c>
      <c r="G162" s="196" t="s">
        <v>233</v>
      </c>
      <c r="H162" s="197">
        <v>8.9860000000000007</v>
      </c>
      <c r="I162" s="198"/>
      <c r="J162" s="199">
        <f>ROUND(I162*H162,2)</f>
        <v>0</v>
      </c>
      <c r="K162" s="195" t="s">
        <v>145</v>
      </c>
      <c r="L162" s="62"/>
      <c r="M162" s="200" t="s">
        <v>23</v>
      </c>
      <c r="N162" s="201" t="s">
        <v>44</v>
      </c>
      <c r="O162" s="43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4" t="s">
        <v>146</v>
      </c>
      <c r="AT162" s="24" t="s">
        <v>141</v>
      </c>
      <c r="AU162" s="24" t="s">
        <v>83</v>
      </c>
      <c r="AY162" s="24" t="s">
        <v>138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78</v>
      </c>
      <c r="BK162" s="204">
        <f>ROUND(I162*H162,2)</f>
        <v>0</v>
      </c>
      <c r="BL162" s="24" t="s">
        <v>146</v>
      </c>
      <c r="BM162" s="24" t="s">
        <v>242</v>
      </c>
    </row>
    <row r="163" spans="2:65" s="1" customFormat="1" ht="22.5" customHeight="1">
      <c r="B163" s="42"/>
      <c r="C163" s="193" t="s">
        <v>243</v>
      </c>
      <c r="D163" s="193" t="s">
        <v>141</v>
      </c>
      <c r="E163" s="194" t="s">
        <v>244</v>
      </c>
      <c r="F163" s="195" t="s">
        <v>245</v>
      </c>
      <c r="G163" s="196" t="s">
        <v>233</v>
      </c>
      <c r="H163" s="197">
        <v>8.9860000000000007</v>
      </c>
      <c r="I163" s="198"/>
      <c r="J163" s="199">
        <f>ROUND(I163*H163,2)</f>
        <v>0</v>
      </c>
      <c r="K163" s="195" t="s">
        <v>145</v>
      </c>
      <c r="L163" s="62"/>
      <c r="M163" s="200" t="s">
        <v>23</v>
      </c>
      <c r="N163" s="201" t="s">
        <v>44</v>
      </c>
      <c r="O163" s="43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AR163" s="24" t="s">
        <v>146</v>
      </c>
      <c r="AT163" s="24" t="s">
        <v>141</v>
      </c>
      <c r="AU163" s="24" t="s">
        <v>83</v>
      </c>
      <c r="AY163" s="24" t="s">
        <v>138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4" t="s">
        <v>78</v>
      </c>
      <c r="BK163" s="204">
        <f>ROUND(I163*H163,2)</f>
        <v>0</v>
      </c>
      <c r="BL163" s="24" t="s">
        <v>146</v>
      </c>
      <c r="BM163" s="24" t="s">
        <v>246</v>
      </c>
    </row>
    <row r="164" spans="2:65" s="1" customFormat="1" ht="22.5" customHeight="1">
      <c r="B164" s="42"/>
      <c r="C164" s="193" t="s">
        <v>10</v>
      </c>
      <c r="D164" s="193" t="s">
        <v>141</v>
      </c>
      <c r="E164" s="194" t="s">
        <v>247</v>
      </c>
      <c r="F164" s="195" t="s">
        <v>248</v>
      </c>
      <c r="G164" s="196" t="s">
        <v>233</v>
      </c>
      <c r="H164" s="197">
        <v>170.73400000000001</v>
      </c>
      <c r="I164" s="198"/>
      <c r="J164" s="199">
        <f>ROUND(I164*H164,2)</f>
        <v>0</v>
      </c>
      <c r="K164" s="195" t="s">
        <v>145</v>
      </c>
      <c r="L164" s="62"/>
      <c r="M164" s="200" t="s">
        <v>23</v>
      </c>
      <c r="N164" s="201" t="s">
        <v>44</v>
      </c>
      <c r="O164" s="43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146</v>
      </c>
      <c r="AT164" s="24" t="s">
        <v>141</v>
      </c>
      <c r="AU164" s="24" t="s">
        <v>83</v>
      </c>
      <c r="AY164" s="24" t="s">
        <v>138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78</v>
      </c>
      <c r="BK164" s="204">
        <f>ROUND(I164*H164,2)</f>
        <v>0</v>
      </c>
      <c r="BL164" s="24" t="s">
        <v>146</v>
      </c>
      <c r="BM164" s="24" t="s">
        <v>249</v>
      </c>
    </row>
    <row r="165" spans="2:65" s="12" customFormat="1" ht="13.5">
      <c r="B165" s="217"/>
      <c r="C165" s="218"/>
      <c r="D165" s="230" t="s">
        <v>148</v>
      </c>
      <c r="E165" s="218"/>
      <c r="F165" s="244" t="s">
        <v>250</v>
      </c>
      <c r="G165" s="218"/>
      <c r="H165" s="245">
        <v>170.73400000000001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148</v>
      </c>
      <c r="AU165" s="227" t="s">
        <v>83</v>
      </c>
      <c r="AV165" s="12" t="s">
        <v>83</v>
      </c>
      <c r="AW165" s="12" t="s">
        <v>6</v>
      </c>
      <c r="AX165" s="12" t="s">
        <v>78</v>
      </c>
      <c r="AY165" s="227" t="s">
        <v>138</v>
      </c>
    </row>
    <row r="166" spans="2:65" s="1" customFormat="1" ht="22.5" customHeight="1">
      <c r="B166" s="42"/>
      <c r="C166" s="193" t="s">
        <v>251</v>
      </c>
      <c r="D166" s="193" t="s">
        <v>141</v>
      </c>
      <c r="E166" s="194" t="s">
        <v>252</v>
      </c>
      <c r="F166" s="195" t="s">
        <v>253</v>
      </c>
      <c r="G166" s="196" t="s">
        <v>233</v>
      </c>
      <c r="H166" s="197">
        <v>8.9860000000000007</v>
      </c>
      <c r="I166" s="198"/>
      <c r="J166" s="199">
        <f>ROUND(I166*H166,2)</f>
        <v>0</v>
      </c>
      <c r="K166" s="195" t="s">
        <v>145</v>
      </c>
      <c r="L166" s="62"/>
      <c r="M166" s="200" t="s">
        <v>23</v>
      </c>
      <c r="N166" s="201" t="s">
        <v>44</v>
      </c>
      <c r="O166" s="43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4" t="s">
        <v>146</v>
      </c>
      <c r="AT166" s="24" t="s">
        <v>141</v>
      </c>
      <c r="AU166" s="24" t="s">
        <v>83</v>
      </c>
      <c r="AY166" s="24" t="s">
        <v>138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78</v>
      </c>
      <c r="BK166" s="204">
        <f>ROUND(I166*H166,2)</f>
        <v>0</v>
      </c>
      <c r="BL166" s="24" t="s">
        <v>146</v>
      </c>
      <c r="BM166" s="24" t="s">
        <v>254</v>
      </c>
    </row>
    <row r="167" spans="2:65" s="10" customFormat="1" ht="29.85" customHeight="1">
      <c r="B167" s="176"/>
      <c r="C167" s="177"/>
      <c r="D167" s="190" t="s">
        <v>72</v>
      </c>
      <c r="E167" s="191" t="s">
        <v>255</v>
      </c>
      <c r="F167" s="191" t="s">
        <v>256</v>
      </c>
      <c r="G167" s="177"/>
      <c r="H167" s="177"/>
      <c r="I167" s="180"/>
      <c r="J167" s="192">
        <f>BK167</f>
        <v>0</v>
      </c>
      <c r="K167" s="177"/>
      <c r="L167" s="182"/>
      <c r="M167" s="183"/>
      <c r="N167" s="184"/>
      <c r="O167" s="184"/>
      <c r="P167" s="185">
        <f>SUM(P168:P169)</f>
        <v>0</v>
      </c>
      <c r="Q167" s="184"/>
      <c r="R167" s="185">
        <f>SUM(R168:R169)</f>
        <v>0</v>
      </c>
      <c r="S167" s="184"/>
      <c r="T167" s="186">
        <f>SUM(T168:T169)</f>
        <v>0</v>
      </c>
      <c r="AR167" s="187" t="s">
        <v>78</v>
      </c>
      <c r="AT167" s="188" t="s">
        <v>72</v>
      </c>
      <c r="AU167" s="188" t="s">
        <v>78</v>
      </c>
      <c r="AY167" s="187" t="s">
        <v>138</v>
      </c>
      <c r="BK167" s="189">
        <f>SUM(BK168:BK169)</f>
        <v>0</v>
      </c>
    </row>
    <row r="168" spans="2:65" s="1" customFormat="1" ht="22.5" customHeight="1">
      <c r="B168" s="42"/>
      <c r="C168" s="193" t="s">
        <v>257</v>
      </c>
      <c r="D168" s="193" t="s">
        <v>141</v>
      </c>
      <c r="E168" s="194" t="s">
        <v>258</v>
      </c>
      <c r="F168" s="195" t="s">
        <v>259</v>
      </c>
      <c r="G168" s="196" t="s">
        <v>233</v>
      </c>
      <c r="H168" s="197">
        <v>2.6539999999999999</v>
      </c>
      <c r="I168" s="198"/>
      <c r="J168" s="199">
        <f>ROUND(I168*H168,2)</f>
        <v>0</v>
      </c>
      <c r="K168" s="195" t="s">
        <v>145</v>
      </c>
      <c r="L168" s="62"/>
      <c r="M168" s="200" t="s">
        <v>23</v>
      </c>
      <c r="N168" s="201" t="s">
        <v>44</v>
      </c>
      <c r="O168" s="43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4" t="s">
        <v>146</v>
      </c>
      <c r="AT168" s="24" t="s">
        <v>141</v>
      </c>
      <c r="AU168" s="24" t="s">
        <v>83</v>
      </c>
      <c r="AY168" s="24" t="s">
        <v>138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4" t="s">
        <v>78</v>
      </c>
      <c r="BK168" s="204">
        <f>ROUND(I168*H168,2)</f>
        <v>0</v>
      </c>
      <c r="BL168" s="24" t="s">
        <v>146</v>
      </c>
      <c r="BM168" s="24" t="s">
        <v>260</v>
      </c>
    </row>
    <row r="169" spans="2:65" s="1" customFormat="1" ht="22.5" customHeight="1">
      <c r="B169" s="42"/>
      <c r="C169" s="193" t="s">
        <v>261</v>
      </c>
      <c r="D169" s="193" t="s">
        <v>141</v>
      </c>
      <c r="E169" s="194" t="s">
        <v>262</v>
      </c>
      <c r="F169" s="195" t="s">
        <v>263</v>
      </c>
      <c r="G169" s="196" t="s">
        <v>233</v>
      </c>
      <c r="H169" s="197">
        <v>2.6539999999999999</v>
      </c>
      <c r="I169" s="198"/>
      <c r="J169" s="199">
        <f>ROUND(I169*H169,2)</f>
        <v>0</v>
      </c>
      <c r="K169" s="195" t="s">
        <v>145</v>
      </c>
      <c r="L169" s="62"/>
      <c r="M169" s="200" t="s">
        <v>23</v>
      </c>
      <c r="N169" s="201" t="s">
        <v>44</v>
      </c>
      <c r="O169" s="43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4" t="s">
        <v>146</v>
      </c>
      <c r="AT169" s="24" t="s">
        <v>141</v>
      </c>
      <c r="AU169" s="24" t="s">
        <v>83</v>
      </c>
      <c r="AY169" s="24" t="s">
        <v>138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4" t="s">
        <v>78</v>
      </c>
      <c r="BK169" s="204">
        <f>ROUND(I169*H169,2)</f>
        <v>0</v>
      </c>
      <c r="BL169" s="24" t="s">
        <v>146</v>
      </c>
      <c r="BM169" s="24" t="s">
        <v>264</v>
      </c>
    </row>
    <row r="170" spans="2:65" s="10" customFormat="1" ht="37.35" customHeight="1">
      <c r="B170" s="176"/>
      <c r="C170" s="177"/>
      <c r="D170" s="178" t="s">
        <v>72</v>
      </c>
      <c r="E170" s="179" t="s">
        <v>265</v>
      </c>
      <c r="F170" s="179" t="s">
        <v>266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P171+P174+P228+P245+P314+P329+P355+P387+P394+P410+P488</f>
        <v>0</v>
      </c>
      <c r="Q170" s="184"/>
      <c r="R170" s="185">
        <f>R171+R174+R228+R245+R314+R329+R355+R387+R394+R410+R488</f>
        <v>11.84330164</v>
      </c>
      <c r="S170" s="184"/>
      <c r="T170" s="186">
        <f>T171+T174+T228+T245+T314+T329+T355+T387+T394+T410+T488</f>
        <v>0.66554000000000002</v>
      </c>
      <c r="AR170" s="187" t="s">
        <v>83</v>
      </c>
      <c r="AT170" s="188" t="s">
        <v>72</v>
      </c>
      <c r="AU170" s="188" t="s">
        <v>73</v>
      </c>
      <c r="AY170" s="187" t="s">
        <v>138</v>
      </c>
      <c r="BK170" s="189">
        <f>BK171+BK174+BK228+BK245+BK314+BK329+BK355+BK387+BK394+BK410+BK488</f>
        <v>0</v>
      </c>
    </row>
    <row r="171" spans="2:65" s="10" customFormat="1" ht="19.899999999999999" customHeight="1">
      <c r="B171" s="176"/>
      <c r="C171" s="177"/>
      <c r="D171" s="190" t="s">
        <v>72</v>
      </c>
      <c r="E171" s="191" t="s">
        <v>267</v>
      </c>
      <c r="F171" s="191" t="s">
        <v>268</v>
      </c>
      <c r="G171" s="177"/>
      <c r="H171" s="177"/>
      <c r="I171" s="180"/>
      <c r="J171" s="192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4.6000000000000001E-4</v>
      </c>
      <c r="S171" s="184"/>
      <c r="T171" s="186">
        <f>SUM(T172:T173)</f>
        <v>0</v>
      </c>
      <c r="AR171" s="187" t="s">
        <v>83</v>
      </c>
      <c r="AT171" s="188" t="s">
        <v>72</v>
      </c>
      <c r="AU171" s="188" t="s">
        <v>78</v>
      </c>
      <c r="AY171" s="187" t="s">
        <v>138</v>
      </c>
      <c r="BK171" s="189">
        <f>SUM(BK172:BK173)</f>
        <v>0</v>
      </c>
    </row>
    <row r="172" spans="2:65" s="1" customFormat="1" ht="31.5" customHeight="1">
      <c r="B172" s="42"/>
      <c r="C172" s="193" t="s">
        <v>269</v>
      </c>
      <c r="D172" s="193" t="s">
        <v>141</v>
      </c>
      <c r="E172" s="194" t="s">
        <v>270</v>
      </c>
      <c r="F172" s="195" t="s">
        <v>271</v>
      </c>
      <c r="G172" s="196" t="s">
        <v>173</v>
      </c>
      <c r="H172" s="197">
        <v>2</v>
      </c>
      <c r="I172" s="198"/>
      <c r="J172" s="199">
        <f>ROUND(I172*H172,2)</f>
        <v>0</v>
      </c>
      <c r="K172" s="195" t="s">
        <v>23</v>
      </c>
      <c r="L172" s="62"/>
      <c r="M172" s="200" t="s">
        <v>23</v>
      </c>
      <c r="N172" s="201" t="s">
        <v>44</v>
      </c>
      <c r="O172" s="43"/>
      <c r="P172" s="202">
        <f>O172*H172</f>
        <v>0</v>
      </c>
      <c r="Q172" s="202">
        <v>2.3000000000000001E-4</v>
      </c>
      <c r="R172" s="202">
        <f>Q172*H172</f>
        <v>4.6000000000000001E-4</v>
      </c>
      <c r="S172" s="202">
        <v>0</v>
      </c>
      <c r="T172" s="203">
        <f>S172*H172</f>
        <v>0</v>
      </c>
      <c r="AR172" s="24" t="s">
        <v>251</v>
      </c>
      <c r="AT172" s="24" t="s">
        <v>141</v>
      </c>
      <c r="AU172" s="24" t="s">
        <v>83</v>
      </c>
      <c r="AY172" s="24" t="s">
        <v>138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4" t="s">
        <v>78</v>
      </c>
      <c r="BK172" s="204">
        <f>ROUND(I172*H172,2)</f>
        <v>0</v>
      </c>
      <c r="BL172" s="24" t="s">
        <v>251</v>
      </c>
      <c r="BM172" s="24" t="s">
        <v>272</v>
      </c>
    </row>
    <row r="173" spans="2:65" s="12" customFormat="1" ht="13.5">
      <c r="B173" s="217"/>
      <c r="C173" s="218"/>
      <c r="D173" s="207" t="s">
        <v>148</v>
      </c>
      <c r="E173" s="219" t="s">
        <v>23</v>
      </c>
      <c r="F173" s="220" t="s">
        <v>273</v>
      </c>
      <c r="G173" s="218"/>
      <c r="H173" s="221">
        <v>2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148</v>
      </c>
      <c r="AU173" s="227" t="s">
        <v>83</v>
      </c>
      <c r="AV173" s="12" t="s">
        <v>83</v>
      </c>
      <c r="AW173" s="12" t="s">
        <v>37</v>
      </c>
      <c r="AX173" s="12" t="s">
        <v>78</v>
      </c>
      <c r="AY173" s="227" t="s">
        <v>138</v>
      </c>
    </row>
    <row r="174" spans="2:65" s="10" customFormat="1" ht="29.85" customHeight="1">
      <c r="B174" s="176"/>
      <c r="C174" s="177"/>
      <c r="D174" s="190" t="s">
        <v>72</v>
      </c>
      <c r="E174" s="191" t="s">
        <v>274</v>
      </c>
      <c r="F174" s="191" t="s">
        <v>275</v>
      </c>
      <c r="G174" s="177"/>
      <c r="H174" s="177"/>
      <c r="I174" s="180"/>
      <c r="J174" s="192">
        <f>BK174</f>
        <v>0</v>
      </c>
      <c r="K174" s="177"/>
      <c r="L174" s="182"/>
      <c r="M174" s="183"/>
      <c r="N174" s="184"/>
      <c r="O174" s="184"/>
      <c r="P174" s="185">
        <f>P175+P176+P178+P200+P224</f>
        <v>0</v>
      </c>
      <c r="Q174" s="184"/>
      <c r="R174" s="185">
        <f>R175+R176+R178+R200+R224</f>
        <v>3.6019999999999996E-2</v>
      </c>
      <c r="S174" s="184"/>
      <c r="T174" s="186">
        <f>T175+T176+T178+T200+T224</f>
        <v>3.7499999999999999E-2</v>
      </c>
      <c r="AR174" s="187" t="s">
        <v>83</v>
      </c>
      <c r="AT174" s="188" t="s">
        <v>72</v>
      </c>
      <c r="AU174" s="188" t="s">
        <v>78</v>
      </c>
      <c r="AY174" s="187" t="s">
        <v>138</v>
      </c>
      <c r="BK174" s="189">
        <f>BK175+BK176+BK178+BK200+BK224</f>
        <v>0</v>
      </c>
    </row>
    <row r="175" spans="2:65" s="1" customFormat="1" ht="22.5" customHeight="1">
      <c r="B175" s="42"/>
      <c r="C175" s="193" t="s">
        <v>276</v>
      </c>
      <c r="D175" s="193" t="s">
        <v>141</v>
      </c>
      <c r="E175" s="194" t="s">
        <v>277</v>
      </c>
      <c r="F175" s="195" t="s">
        <v>278</v>
      </c>
      <c r="G175" s="196" t="s">
        <v>279</v>
      </c>
      <c r="H175" s="257"/>
      <c r="I175" s="198"/>
      <c r="J175" s="199">
        <f>ROUND(I175*H175,2)</f>
        <v>0</v>
      </c>
      <c r="K175" s="195" t="s">
        <v>145</v>
      </c>
      <c r="L175" s="62"/>
      <c r="M175" s="200" t="s">
        <v>23</v>
      </c>
      <c r="N175" s="201" t="s">
        <v>44</v>
      </c>
      <c r="O175" s="43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AR175" s="24" t="s">
        <v>251</v>
      </c>
      <c r="AT175" s="24" t="s">
        <v>141</v>
      </c>
      <c r="AU175" s="24" t="s">
        <v>83</v>
      </c>
      <c r="AY175" s="24" t="s">
        <v>138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4" t="s">
        <v>78</v>
      </c>
      <c r="BK175" s="204">
        <f>ROUND(I175*H175,2)</f>
        <v>0</v>
      </c>
      <c r="BL175" s="24" t="s">
        <v>251</v>
      </c>
      <c r="BM175" s="24" t="s">
        <v>280</v>
      </c>
    </row>
    <row r="176" spans="2:65" s="10" customFormat="1" ht="22.35" customHeight="1">
      <c r="B176" s="176"/>
      <c r="C176" s="177"/>
      <c r="D176" s="190" t="s">
        <v>72</v>
      </c>
      <c r="E176" s="191" t="s">
        <v>281</v>
      </c>
      <c r="F176" s="191" t="s">
        <v>282</v>
      </c>
      <c r="G176" s="177"/>
      <c r="H176" s="177"/>
      <c r="I176" s="180"/>
      <c r="J176" s="192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83</v>
      </c>
      <c r="AT176" s="188" t="s">
        <v>72</v>
      </c>
      <c r="AU176" s="188" t="s">
        <v>83</v>
      </c>
      <c r="AY176" s="187" t="s">
        <v>138</v>
      </c>
      <c r="BK176" s="189">
        <f>BK177</f>
        <v>0</v>
      </c>
    </row>
    <row r="177" spans="2:65" s="1" customFormat="1" ht="31.5" customHeight="1">
      <c r="B177" s="42"/>
      <c r="C177" s="193" t="s">
        <v>9</v>
      </c>
      <c r="D177" s="193" t="s">
        <v>141</v>
      </c>
      <c r="E177" s="194" t="s">
        <v>283</v>
      </c>
      <c r="F177" s="195" t="s">
        <v>284</v>
      </c>
      <c r="G177" s="196" t="s">
        <v>211</v>
      </c>
      <c r="H177" s="197">
        <v>1</v>
      </c>
      <c r="I177" s="198"/>
      <c r="J177" s="199">
        <f>ROUND(I177*H177,2)</f>
        <v>0</v>
      </c>
      <c r="K177" s="195" t="s">
        <v>145</v>
      </c>
      <c r="L177" s="62"/>
      <c r="M177" s="200" t="s">
        <v>23</v>
      </c>
      <c r="N177" s="201" t="s">
        <v>44</v>
      </c>
      <c r="O177" s="43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4" t="s">
        <v>251</v>
      </c>
      <c r="AT177" s="24" t="s">
        <v>141</v>
      </c>
      <c r="AU177" s="24" t="s">
        <v>161</v>
      </c>
      <c r="AY177" s="24" t="s">
        <v>138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4" t="s">
        <v>78</v>
      </c>
      <c r="BK177" s="204">
        <f>ROUND(I177*H177,2)</f>
        <v>0</v>
      </c>
      <c r="BL177" s="24" t="s">
        <v>251</v>
      </c>
      <c r="BM177" s="24" t="s">
        <v>285</v>
      </c>
    </row>
    <row r="178" spans="2:65" s="10" customFormat="1" ht="22.35" customHeight="1">
      <c r="B178" s="176"/>
      <c r="C178" s="177"/>
      <c r="D178" s="190" t="s">
        <v>72</v>
      </c>
      <c r="E178" s="191" t="s">
        <v>286</v>
      </c>
      <c r="F178" s="191" t="s">
        <v>287</v>
      </c>
      <c r="G178" s="177"/>
      <c r="H178" s="177"/>
      <c r="I178" s="180"/>
      <c r="J178" s="192">
        <f>BK178</f>
        <v>0</v>
      </c>
      <c r="K178" s="177"/>
      <c r="L178" s="182"/>
      <c r="M178" s="183"/>
      <c r="N178" s="184"/>
      <c r="O178" s="184"/>
      <c r="P178" s="185">
        <f>SUM(P179:P199)</f>
        <v>0</v>
      </c>
      <c r="Q178" s="184"/>
      <c r="R178" s="185">
        <f>SUM(R179:R199)</f>
        <v>5.94E-3</v>
      </c>
      <c r="S178" s="184"/>
      <c r="T178" s="186">
        <f>SUM(T179:T199)</f>
        <v>1.35E-2</v>
      </c>
      <c r="AR178" s="187" t="s">
        <v>83</v>
      </c>
      <c r="AT178" s="188" t="s">
        <v>72</v>
      </c>
      <c r="AU178" s="188" t="s">
        <v>83</v>
      </c>
      <c r="AY178" s="187" t="s">
        <v>138</v>
      </c>
      <c r="BK178" s="189">
        <f>SUM(BK179:BK199)</f>
        <v>0</v>
      </c>
    </row>
    <row r="179" spans="2:65" s="1" customFormat="1" ht="22.5" customHeight="1">
      <c r="B179" s="42"/>
      <c r="C179" s="193" t="s">
        <v>288</v>
      </c>
      <c r="D179" s="193" t="s">
        <v>141</v>
      </c>
      <c r="E179" s="194" t="s">
        <v>289</v>
      </c>
      <c r="F179" s="195" t="s">
        <v>290</v>
      </c>
      <c r="G179" s="196" t="s">
        <v>144</v>
      </c>
      <c r="H179" s="197">
        <v>18</v>
      </c>
      <c r="I179" s="198"/>
      <c r="J179" s="199">
        <f>ROUND(I179*H179,2)</f>
        <v>0</v>
      </c>
      <c r="K179" s="195" t="s">
        <v>23</v>
      </c>
      <c r="L179" s="62"/>
      <c r="M179" s="200" t="s">
        <v>23</v>
      </c>
      <c r="N179" s="201" t="s">
        <v>44</v>
      </c>
      <c r="O179" s="43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AR179" s="24" t="s">
        <v>251</v>
      </c>
      <c r="AT179" s="24" t="s">
        <v>141</v>
      </c>
      <c r="AU179" s="24" t="s">
        <v>161</v>
      </c>
      <c r="AY179" s="24" t="s">
        <v>138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78</v>
      </c>
      <c r="BK179" s="204">
        <f>ROUND(I179*H179,2)</f>
        <v>0</v>
      </c>
      <c r="BL179" s="24" t="s">
        <v>251</v>
      </c>
      <c r="BM179" s="24" t="s">
        <v>291</v>
      </c>
    </row>
    <row r="180" spans="2:65" s="11" customFormat="1" ht="13.5">
      <c r="B180" s="205"/>
      <c r="C180" s="206"/>
      <c r="D180" s="207" t="s">
        <v>148</v>
      </c>
      <c r="E180" s="208" t="s">
        <v>23</v>
      </c>
      <c r="F180" s="209" t="s">
        <v>292</v>
      </c>
      <c r="G180" s="206"/>
      <c r="H180" s="210" t="s">
        <v>23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148</v>
      </c>
      <c r="AU180" s="216" t="s">
        <v>161</v>
      </c>
      <c r="AV180" s="11" t="s">
        <v>78</v>
      </c>
      <c r="AW180" s="11" t="s">
        <v>37</v>
      </c>
      <c r="AX180" s="11" t="s">
        <v>73</v>
      </c>
      <c r="AY180" s="216" t="s">
        <v>138</v>
      </c>
    </row>
    <row r="181" spans="2:65" s="12" customFormat="1" ht="13.5">
      <c r="B181" s="217"/>
      <c r="C181" s="218"/>
      <c r="D181" s="207" t="s">
        <v>148</v>
      </c>
      <c r="E181" s="219" t="s">
        <v>23</v>
      </c>
      <c r="F181" s="220" t="s">
        <v>293</v>
      </c>
      <c r="G181" s="218"/>
      <c r="H181" s="221">
        <v>3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148</v>
      </c>
      <c r="AU181" s="227" t="s">
        <v>161</v>
      </c>
      <c r="AV181" s="12" t="s">
        <v>83</v>
      </c>
      <c r="AW181" s="12" t="s">
        <v>37</v>
      </c>
      <c r="AX181" s="12" t="s">
        <v>73</v>
      </c>
      <c r="AY181" s="227" t="s">
        <v>138</v>
      </c>
    </row>
    <row r="182" spans="2:65" s="12" customFormat="1" ht="13.5">
      <c r="B182" s="217"/>
      <c r="C182" s="218"/>
      <c r="D182" s="207" t="s">
        <v>148</v>
      </c>
      <c r="E182" s="219" t="s">
        <v>23</v>
      </c>
      <c r="F182" s="220" t="s">
        <v>294</v>
      </c>
      <c r="G182" s="218"/>
      <c r="H182" s="221">
        <v>2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148</v>
      </c>
      <c r="AU182" s="227" t="s">
        <v>161</v>
      </c>
      <c r="AV182" s="12" t="s">
        <v>83</v>
      </c>
      <c r="AW182" s="12" t="s">
        <v>37</v>
      </c>
      <c r="AX182" s="12" t="s">
        <v>73</v>
      </c>
      <c r="AY182" s="227" t="s">
        <v>138</v>
      </c>
    </row>
    <row r="183" spans="2:65" s="12" customFormat="1" ht="13.5">
      <c r="B183" s="217"/>
      <c r="C183" s="218"/>
      <c r="D183" s="207" t="s">
        <v>148</v>
      </c>
      <c r="E183" s="219" t="s">
        <v>23</v>
      </c>
      <c r="F183" s="220" t="s">
        <v>295</v>
      </c>
      <c r="G183" s="218"/>
      <c r="H183" s="221">
        <v>4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148</v>
      </c>
      <c r="AU183" s="227" t="s">
        <v>161</v>
      </c>
      <c r="AV183" s="12" t="s">
        <v>83</v>
      </c>
      <c r="AW183" s="12" t="s">
        <v>37</v>
      </c>
      <c r="AX183" s="12" t="s">
        <v>73</v>
      </c>
      <c r="AY183" s="227" t="s">
        <v>138</v>
      </c>
    </row>
    <row r="184" spans="2:65" s="13" customFormat="1" ht="13.5">
      <c r="B184" s="228"/>
      <c r="C184" s="229"/>
      <c r="D184" s="207" t="s">
        <v>148</v>
      </c>
      <c r="E184" s="240" t="s">
        <v>23</v>
      </c>
      <c r="F184" s="241" t="s">
        <v>153</v>
      </c>
      <c r="G184" s="229"/>
      <c r="H184" s="242">
        <v>9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148</v>
      </c>
      <c r="AU184" s="239" t="s">
        <v>161</v>
      </c>
      <c r="AV184" s="13" t="s">
        <v>146</v>
      </c>
      <c r="AW184" s="13" t="s">
        <v>37</v>
      </c>
      <c r="AX184" s="13" t="s">
        <v>78</v>
      </c>
      <c r="AY184" s="239" t="s">
        <v>138</v>
      </c>
    </row>
    <row r="185" spans="2:65" s="12" customFormat="1" ht="13.5">
      <c r="B185" s="217"/>
      <c r="C185" s="218"/>
      <c r="D185" s="230" t="s">
        <v>148</v>
      </c>
      <c r="E185" s="218"/>
      <c r="F185" s="244" t="s">
        <v>296</v>
      </c>
      <c r="G185" s="218"/>
      <c r="H185" s="245">
        <v>18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148</v>
      </c>
      <c r="AU185" s="227" t="s">
        <v>161</v>
      </c>
      <c r="AV185" s="12" t="s">
        <v>83</v>
      </c>
      <c r="AW185" s="12" t="s">
        <v>6</v>
      </c>
      <c r="AX185" s="12" t="s">
        <v>78</v>
      </c>
      <c r="AY185" s="227" t="s">
        <v>138</v>
      </c>
    </row>
    <row r="186" spans="2:65" s="1" customFormat="1" ht="31.5" customHeight="1">
      <c r="B186" s="42"/>
      <c r="C186" s="193" t="s">
        <v>297</v>
      </c>
      <c r="D186" s="193" t="s">
        <v>141</v>
      </c>
      <c r="E186" s="194" t="s">
        <v>298</v>
      </c>
      <c r="F186" s="195" t="s">
        <v>299</v>
      </c>
      <c r="G186" s="196" t="s">
        <v>144</v>
      </c>
      <c r="H186" s="197">
        <v>9</v>
      </c>
      <c r="I186" s="198"/>
      <c r="J186" s="199">
        <f>ROUND(I186*H186,2)</f>
        <v>0</v>
      </c>
      <c r="K186" s="195" t="s">
        <v>23</v>
      </c>
      <c r="L186" s="62"/>
      <c r="M186" s="200" t="s">
        <v>23</v>
      </c>
      <c r="N186" s="201" t="s">
        <v>44</v>
      </c>
      <c r="O186" s="43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AR186" s="24" t="s">
        <v>251</v>
      </c>
      <c r="AT186" s="24" t="s">
        <v>141</v>
      </c>
      <c r="AU186" s="24" t="s">
        <v>161</v>
      </c>
      <c r="AY186" s="24" t="s">
        <v>138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78</v>
      </c>
      <c r="BK186" s="204">
        <f>ROUND(I186*H186,2)</f>
        <v>0</v>
      </c>
      <c r="BL186" s="24" t="s">
        <v>251</v>
      </c>
      <c r="BM186" s="24" t="s">
        <v>300</v>
      </c>
    </row>
    <row r="187" spans="2:65" s="12" customFormat="1" ht="13.5">
      <c r="B187" s="217"/>
      <c r="C187" s="218"/>
      <c r="D187" s="207" t="s">
        <v>148</v>
      </c>
      <c r="E187" s="219" t="s">
        <v>23</v>
      </c>
      <c r="F187" s="220" t="s">
        <v>293</v>
      </c>
      <c r="G187" s="218"/>
      <c r="H187" s="221">
        <v>3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148</v>
      </c>
      <c r="AU187" s="227" t="s">
        <v>161</v>
      </c>
      <c r="AV187" s="12" t="s">
        <v>83</v>
      </c>
      <c r="AW187" s="12" t="s">
        <v>37</v>
      </c>
      <c r="AX187" s="12" t="s">
        <v>73</v>
      </c>
      <c r="AY187" s="227" t="s">
        <v>138</v>
      </c>
    </row>
    <row r="188" spans="2:65" s="12" customFormat="1" ht="13.5">
      <c r="B188" s="217"/>
      <c r="C188" s="218"/>
      <c r="D188" s="207" t="s">
        <v>148</v>
      </c>
      <c r="E188" s="219" t="s">
        <v>23</v>
      </c>
      <c r="F188" s="220" t="s">
        <v>294</v>
      </c>
      <c r="G188" s="218"/>
      <c r="H188" s="221">
        <v>2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148</v>
      </c>
      <c r="AU188" s="227" t="s">
        <v>161</v>
      </c>
      <c r="AV188" s="12" t="s">
        <v>83</v>
      </c>
      <c r="AW188" s="12" t="s">
        <v>37</v>
      </c>
      <c r="AX188" s="12" t="s">
        <v>73</v>
      </c>
      <c r="AY188" s="227" t="s">
        <v>138</v>
      </c>
    </row>
    <row r="189" spans="2:65" s="12" customFormat="1" ht="13.5">
      <c r="B189" s="217"/>
      <c r="C189" s="218"/>
      <c r="D189" s="207" t="s">
        <v>148</v>
      </c>
      <c r="E189" s="219" t="s">
        <v>23</v>
      </c>
      <c r="F189" s="220" t="s">
        <v>295</v>
      </c>
      <c r="G189" s="218"/>
      <c r="H189" s="221">
        <v>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148</v>
      </c>
      <c r="AU189" s="227" t="s">
        <v>161</v>
      </c>
      <c r="AV189" s="12" t="s">
        <v>83</v>
      </c>
      <c r="AW189" s="12" t="s">
        <v>37</v>
      </c>
      <c r="AX189" s="12" t="s">
        <v>73</v>
      </c>
      <c r="AY189" s="227" t="s">
        <v>138</v>
      </c>
    </row>
    <row r="190" spans="2:65" s="13" customFormat="1" ht="13.5">
      <c r="B190" s="228"/>
      <c r="C190" s="229"/>
      <c r="D190" s="230" t="s">
        <v>148</v>
      </c>
      <c r="E190" s="231" t="s">
        <v>23</v>
      </c>
      <c r="F190" s="232" t="s">
        <v>153</v>
      </c>
      <c r="G190" s="229"/>
      <c r="H190" s="233">
        <v>9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148</v>
      </c>
      <c r="AU190" s="239" t="s">
        <v>161</v>
      </c>
      <c r="AV190" s="13" t="s">
        <v>146</v>
      </c>
      <c r="AW190" s="13" t="s">
        <v>37</v>
      </c>
      <c r="AX190" s="13" t="s">
        <v>78</v>
      </c>
      <c r="AY190" s="239" t="s">
        <v>138</v>
      </c>
    </row>
    <row r="191" spans="2:65" s="1" customFormat="1" ht="22.5" customHeight="1">
      <c r="B191" s="42"/>
      <c r="C191" s="193" t="s">
        <v>301</v>
      </c>
      <c r="D191" s="193" t="s">
        <v>141</v>
      </c>
      <c r="E191" s="194" t="s">
        <v>302</v>
      </c>
      <c r="F191" s="195" t="s">
        <v>303</v>
      </c>
      <c r="G191" s="196" t="s">
        <v>144</v>
      </c>
      <c r="H191" s="197">
        <v>18</v>
      </c>
      <c r="I191" s="198"/>
      <c r="J191" s="199">
        <f>ROUND(I191*H191,2)</f>
        <v>0</v>
      </c>
      <c r="K191" s="195" t="s">
        <v>23</v>
      </c>
      <c r="L191" s="62"/>
      <c r="M191" s="200" t="s">
        <v>23</v>
      </c>
      <c r="N191" s="201" t="s">
        <v>44</v>
      </c>
      <c r="O191" s="43"/>
      <c r="P191" s="202">
        <f>O191*H191</f>
        <v>0</v>
      </c>
      <c r="Q191" s="202">
        <v>1.0000000000000001E-5</v>
      </c>
      <c r="R191" s="202">
        <f>Q191*H191</f>
        <v>1.8000000000000001E-4</v>
      </c>
      <c r="S191" s="202">
        <v>7.5000000000000002E-4</v>
      </c>
      <c r="T191" s="203">
        <f>S191*H191</f>
        <v>1.35E-2</v>
      </c>
      <c r="AR191" s="24" t="s">
        <v>251</v>
      </c>
      <c r="AT191" s="24" t="s">
        <v>141</v>
      </c>
      <c r="AU191" s="24" t="s">
        <v>161</v>
      </c>
      <c r="AY191" s="24" t="s">
        <v>138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4" t="s">
        <v>78</v>
      </c>
      <c r="BK191" s="204">
        <f>ROUND(I191*H191,2)</f>
        <v>0</v>
      </c>
      <c r="BL191" s="24" t="s">
        <v>251</v>
      </c>
      <c r="BM191" s="24" t="s">
        <v>304</v>
      </c>
    </row>
    <row r="192" spans="2:65" s="12" customFormat="1" ht="13.5">
      <c r="B192" s="217"/>
      <c r="C192" s="218"/>
      <c r="D192" s="207" t="s">
        <v>148</v>
      </c>
      <c r="E192" s="219" t="s">
        <v>23</v>
      </c>
      <c r="F192" s="220" t="s">
        <v>305</v>
      </c>
      <c r="G192" s="218"/>
      <c r="H192" s="221">
        <v>18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148</v>
      </c>
      <c r="AU192" s="227" t="s">
        <v>161</v>
      </c>
      <c r="AV192" s="12" t="s">
        <v>83</v>
      </c>
      <c r="AW192" s="12" t="s">
        <v>37</v>
      </c>
      <c r="AX192" s="12" t="s">
        <v>73</v>
      </c>
      <c r="AY192" s="227" t="s">
        <v>138</v>
      </c>
    </row>
    <row r="193" spans="2:65" s="13" customFormat="1" ht="13.5">
      <c r="B193" s="228"/>
      <c r="C193" s="229"/>
      <c r="D193" s="230" t="s">
        <v>148</v>
      </c>
      <c r="E193" s="231" t="s">
        <v>23</v>
      </c>
      <c r="F193" s="232" t="s">
        <v>153</v>
      </c>
      <c r="G193" s="229"/>
      <c r="H193" s="233">
        <v>18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148</v>
      </c>
      <c r="AU193" s="239" t="s">
        <v>161</v>
      </c>
      <c r="AV193" s="13" t="s">
        <v>146</v>
      </c>
      <c r="AW193" s="13" t="s">
        <v>37</v>
      </c>
      <c r="AX193" s="13" t="s">
        <v>78</v>
      </c>
      <c r="AY193" s="239" t="s">
        <v>138</v>
      </c>
    </row>
    <row r="194" spans="2:65" s="1" customFormat="1" ht="22.5" customHeight="1">
      <c r="B194" s="42"/>
      <c r="C194" s="193" t="s">
        <v>306</v>
      </c>
      <c r="D194" s="193" t="s">
        <v>141</v>
      </c>
      <c r="E194" s="194" t="s">
        <v>307</v>
      </c>
      <c r="F194" s="195" t="s">
        <v>308</v>
      </c>
      <c r="G194" s="196" t="s">
        <v>144</v>
      </c>
      <c r="H194" s="197">
        <v>18</v>
      </c>
      <c r="I194" s="198"/>
      <c r="J194" s="199">
        <f>ROUND(I194*H194,2)</f>
        <v>0</v>
      </c>
      <c r="K194" s="195" t="s">
        <v>23</v>
      </c>
      <c r="L194" s="62"/>
      <c r="M194" s="200" t="s">
        <v>23</v>
      </c>
      <c r="N194" s="201" t="s">
        <v>44</v>
      </c>
      <c r="O194" s="43"/>
      <c r="P194" s="202">
        <f>O194*H194</f>
        <v>0</v>
      </c>
      <c r="Q194" s="202">
        <v>3.2000000000000003E-4</v>
      </c>
      <c r="R194" s="202">
        <f>Q194*H194</f>
        <v>5.7600000000000004E-3</v>
      </c>
      <c r="S194" s="202">
        <v>0</v>
      </c>
      <c r="T194" s="203">
        <f>S194*H194</f>
        <v>0</v>
      </c>
      <c r="AR194" s="24" t="s">
        <v>251</v>
      </c>
      <c r="AT194" s="24" t="s">
        <v>141</v>
      </c>
      <c r="AU194" s="24" t="s">
        <v>161</v>
      </c>
      <c r="AY194" s="24" t="s">
        <v>138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4" t="s">
        <v>78</v>
      </c>
      <c r="BK194" s="204">
        <f>ROUND(I194*H194,2)</f>
        <v>0</v>
      </c>
      <c r="BL194" s="24" t="s">
        <v>251</v>
      </c>
      <c r="BM194" s="24" t="s">
        <v>309</v>
      </c>
    </row>
    <row r="195" spans="2:65" s="12" customFormat="1" ht="13.5">
      <c r="B195" s="217"/>
      <c r="C195" s="218"/>
      <c r="D195" s="207" t="s">
        <v>148</v>
      </c>
      <c r="E195" s="219" t="s">
        <v>23</v>
      </c>
      <c r="F195" s="220" t="s">
        <v>305</v>
      </c>
      <c r="G195" s="218"/>
      <c r="H195" s="221">
        <v>18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148</v>
      </c>
      <c r="AU195" s="227" t="s">
        <v>161</v>
      </c>
      <c r="AV195" s="12" t="s">
        <v>83</v>
      </c>
      <c r="AW195" s="12" t="s">
        <v>37</v>
      </c>
      <c r="AX195" s="12" t="s">
        <v>73</v>
      </c>
      <c r="AY195" s="227" t="s">
        <v>138</v>
      </c>
    </row>
    <row r="196" spans="2:65" s="13" customFormat="1" ht="13.5">
      <c r="B196" s="228"/>
      <c r="C196" s="229"/>
      <c r="D196" s="230" t="s">
        <v>148</v>
      </c>
      <c r="E196" s="231" t="s">
        <v>23</v>
      </c>
      <c r="F196" s="232" t="s">
        <v>153</v>
      </c>
      <c r="G196" s="229"/>
      <c r="H196" s="233">
        <v>18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148</v>
      </c>
      <c r="AU196" s="239" t="s">
        <v>161</v>
      </c>
      <c r="AV196" s="13" t="s">
        <v>146</v>
      </c>
      <c r="AW196" s="13" t="s">
        <v>37</v>
      </c>
      <c r="AX196" s="13" t="s">
        <v>78</v>
      </c>
      <c r="AY196" s="239" t="s">
        <v>138</v>
      </c>
    </row>
    <row r="197" spans="2:65" s="1" customFormat="1" ht="31.5" customHeight="1">
      <c r="B197" s="42"/>
      <c r="C197" s="193" t="s">
        <v>310</v>
      </c>
      <c r="D197" s="193" t="s">
        <v>141</v>
      </c>
      <c r="E197" s="194" t="s">
        <v>311</v>
      </c>
      <c r="F197" s="195" t="s">
        <v>312</v>
      </c>
      <c r="G197" s="196" t="s">
        <v>144</v>
      </c>
      <c r="H197" s="197">
        <v>18</v>
      </c>
      <c r="I197" s="198"/>
      <c r="J197" s="199">
        <f>ROUND(I197*H197,2)</f>
        <v>0</v>
      </c>
      <c r="K197" s="195" t="s">
        <v>23</v>
      </c>
      <c r="L197" s="62"/>
      <c r="M197" s="200" t="s">
        <v>23</v>
      </c>
      <c r="N197" s="201" t="s">
        <v>44</v>
      </c>
      <c r="O197" s="43"/>
      <c r="P197" s="202">
        <f>O197*H197</f>
        <v>0</v>
      </c>
      <c r="Q197" s="202">
        <v>0</v>
      </c>
      <c r="R197" s="202">
        <f>Q197*H197</f>
        <v>0</v>
      </c>
      <c r="S197" s="202">
        <v>0</v>
      </c>
      <c r="T197" s="203">
        <f>S197*H197</f>
        <v>0</v>
      </c>
      <c r="AR197" s="24" t="s">
        <v>251</v>
      </c>
      <c r="AT197" s="24" t="s">
        <v>141</v>
      </c>
      <c r="AU197" s="24" t="s">
        <v>161</v>
      </c>
      <c r="AY197" s="24" t="s">
        <v>138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24" t="s">
        <v>78</v>
      </c>
      <c r="BK197" s="204">
        <f>ROUND(I197*H197,2)</f>
        <v>0</v>
      </c>
      <c r="BL197" s="24" t="s">
        <v>251</v>
      </c>
      <c r="BM197" s="24" t="s">
        <v>313</v>
      </c>
    </row>
    <row r="198" spans="2:65" s="12" customFormat="1" ht="13.5">
      <c r="B198" s="217"/>
      <c r="C198" s="218"/>
      <c r="D198" s="207" t="s">
        <v>148</v>
      </c>
      <c r="E198" s="219" t="s">
        <v>23</v>
      </c>
      <c r="F198" s="220" t="s">
        <v>305</v>
      </c>
      <c r="G198" s="218"/>
      <c r="H198" s="221">
        <v>18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148</v>
      </c>
      <c r="AU198" s="227" t="s">
        <v>161</v>
      </c>
      <c r="AV198" s="12" t="s">
        <v>83</v>
      </c>
      <c r="AW198" s="12" t="s">
        <v>37</v>
      </c>
      <c r="AX198" s="12" t="s">
        <v>73</v>
      </c>
      <c r="AY198" s="227" t="s">
        <v>138</v>
      </c>
    </row>
    <row r="199" spans="2:65" s="13" customFormat="1" ht="13.5">
      <c r="B199" s="228"/>
      <c r="C199" s="229"/>
      <c r="D199" s="207" t="s">
        <v>148</v>
      </c>
      <c r="E199" s="240" t="s">
        <v>23</v>
      </c>
      <c r="F199" s="241" t="s">
        <v>153</v>
      </c>
      <c r="G199" s="229"/>
      <c r="H199" s="242">
        <v>18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148</v>
      </c>
      <c r="AU199" s="239" t="s">
        <v>161</v>
      </c>
      <c r="AV199" s="13" t="s">
        <v>146</v>
      </c>
      <c r="AW199" s="13" t="s">
        <v>37</v>
      </c>
      <c r="AX199" s="13" t="s">
        <v>78</v>
      </c>
      <c r="AY199" s="239" t="s">
        <v>138</v>
      </c>
    </row>
    <row r="200" spans="2:65" s="10" customFormat="1" ht="22.35" customHeight="1">
      <c r="B200" s="176"/>
      <c r="C200" s="177"/>
      <c r="D200" s="190" t="s">
        <v>72</v>
      </c>
      <c r="E200" s="191" t="s">
        <v>314</v>
      </c>
      <c r="F200" s="191" t="s">
        <v>315</v>
      </c>
      <c r="G200" s="177"/>
      <c r="H200" s="177"/>
      <c r="I200" s="180"/>
      <c r="J200" s="192">
        <f>BK200</f>
        <v>0</v>
      </c>
      <c r="K200" s="177"/>
      <c r="L200" s="182"/>
      <c r="M200" s="183"/>
      <c r="N200" s="184"/>
      <c r="O200" s="184"/>
      <c r="P200" s="185">
        <f>SUM(P201:P223)</f>
        <v>0</v>
      </c>
      <c r="Q200" s="184"/>
      <c r="R200" s="185">
        <f>SUM(R201:R223)</f>
        <v>3.0079999999999999E-2</v>
      </c>
      <c r="S200" s="184"/>
      <c r="T200" s="186">
        <f>SUM(T201:T223)</f>
        <v>2.4E-2</v>
      </c>
      <c r="AR200" s="187" t="s">
        <v>83</v>
      </c>
      <c r="AT200" s="188" t="s">
        <v>72</v>
      </c>
      <c r="AU200" s="188" t="s">
        <v>83</v>
      </c>
      <c r="AY200" s="187" t="s">
        <v>138</v>
      </c>
      <c r="BK200" s="189">
        <f>SUM(BK201:BK223)</f>
        <v>0</v>
      </c>
    </row>
    <row r="201" spans="2:65" s="1" customFormat="1" ht="22.5" customHeight="1">
      <c r="B201" s="42"/>
      <c r="C201" s="193" t="s">
        <v>316</v>
      </c>
      <c r="D201" s="193" t="s">
        <v>141</v>
      </c>
      <c r="E201" s="194" t="s">
        <v>289</v>
      </c>
      <c r="F201" s="195" t="s">
        <v>290</v>
      </c>
      <c r="G201" s="196" t="s">
        <v>144</v>
      </c>
      <c r="H201" s="197">
        <v>32</v>
      </c>
      <c r="I201" s="198"/>
      <c r="J201" s="199">
        <f>ROUND(I201*H201,2)</f>
        <v>0</v>
      </c>
      <c r="K201" s="195" t="s">
        <v>23</v>
      </c>
      <c r="L201" s="62"/>
      <c r="M201" s="200" t="s">
        <v>23</v>
      </c>
      <c r="N201" s="201" t="s">
        <v>44</v>
      </c>
      <c r="O201" s="43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AR201" s="24" t="s">
        <v>251</v>
      </c>
      <c r="AT201" s="24" t="s">
        <v>141</v>
      </c>
      <c r="AU201" s="24" t="s">
        <v>161</v>
      </c>
      <c r="AY201" s="24" t="s">
        <v>138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24" t="s">
        <v>78</v>
      </c>
      <c r="BK201" s="204">
        <f>ROUND(I201*H201,2)</f>
        <v>0</v>
      </c>
      <c r="BL201" s="24" t="s">
        <v>251</v>
      </c>
      <c r="BM201" s="24" t="s">
        <v>317</v>
      </c>
    </row>
    <row r="202" spans="2:65" s="11" customFormat="1" ht="13.5">
      <c r="B202" s="205"/>
      <c r="C202" s="206"/>
      <c r="D202" s="207" t="s">
        <v>148</v>
      </c>
      <c r="E202" s="208" t="s">
        <v>23</v>
      </c>
      <c r="F202" s="209" t="s">
        <v>292</v>
      </c>
      <c r="G202" s="206"/>
      <c r="H202" s="210" t="s">
        <v>23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148</v>
      </c>
      <c r="AU202" s="216" t="s">
        <v>161</v>
      </c>
      <c r="AV202" s="11" t="s">
        <v>78</v>
      </c>
      <c r="AW202" s="11" t="s">
        <v>37</v>
      </c>
      <c r="AX202" s="11" t="s">
        <v>73</v>
      </c>
      <c r="AY202" s="216" t="s">
        <v>138</v>
      </c>
    </row>
    <row r="203" spans="2:65" s="12" customFormat="1" ht="13.5">
      <c r="B203" s="217"/>
      <c r="C203" s="218"/>
      <c r="D203" s="207" t="s">
        <v>148</v>
      </c>
      <c r="E203" s="219" t="s">
        <v>23</v>
      </c>
      <c r="F203" s="220" t="s">
        <v>318</v>
      </c>
      <c r="G203" s="218"/>
      <c r="H203" s="221">
        <v>4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148</v>
      </c>
      <c r="AU203" s="227" t="s">
        <v>161</v>
      </c>
      <c r="AV203" s="12" t="s">
        <v>83</v>
      </c>
      <c r="AW203" s="12" t="s">
        <v>37</v>
      </c>
      <c r="AX203" s="12" t="s">
        <v>73</v>
      </c>
      <c r="AY203" s="227" t="s">
        <v>138</v>
      </c>
    </row>
    <row r="204" spans="2:65" s="12" customFormat="1" ht="13.5">
      <c r="B204" s="217"/>
      <c r="C204" s="218"/>
      <c r="D204" s="207" t="s">
        <v>148</v>
      </c>
      <c r="E204" s="219" t="s">
        <v>23</v>
      </c>
      <c r="F204" s="220" t="s">
        <v>319</v>
      </c>
      <c r="G204" s="218"/>
      <c r="H204" s="221">
        <v>7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148</v>
      </c>
      <c r="AU204" s="227" t="s">
        <v>161</v>
      </c>
      <c r="AV204" s="12" t="s">
        <v>83</v>
      </c>
      <c r="AW204" s="12" t="s">
        <v>37</v>
      </c>
      <c r="AX204" s="12" t="s">
        <v>73</v>
      </c>
      <c r="AY204" s="227" t="s">
        <v>138</v>
      </c>
    </row>
    <row r="205" spans="2:65" s="12" customFormat="1" ht="13.5">
      <c r="B205" s="217"/>
      <c r="C205" s="218"/>
      <c r="D205" s="207" t="s">
        <v>148</v>
      </c>
      <c r="E205" s="219" t="s">
        <v>23</v>
      </c>
      <c r="F205" s="220" t="s">
        <v>320</v>
      </c>
      <c r="G205" s="218"/>
      <c r="H205" s="221">
        <v>5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148</v>
      </c>
      <c r="AU205" s="227" t="s">
        <v>161</v>
      </c>
      <c r="AV205" s="12" t="s">
        <v>83</v>
      </c>
      <c r="AW205" s="12" t="s">
        <v>37</v>
      </c>
      <c r="AX205" s="12" t="s">
        <v>73</v>
      </c>
      <c r="AY205" s="227" t="s">
        <v>138</v>
      </c>
    </row>
    <row r="206" spans="2:65" s="13" customFormat="1" ht="13.5">
      <c r="B206" s="228"/>
      <c r="C206" s="229"/>
      <c r="D206" s="207" t="s">
        <v>148</v>
      </c>
      <c r="E206" s="240" t="s">
        <v>23</v>
      </c>
      <c r="F206" s="241" t="s">
        <v>153</v>
      </c>
      <c r="G206" s="229"/>
      <c r="H206" s="242">
        <v>16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148</v>
      </c>
      <c r="AU206" s="239" t="s">
        <v>161</v>
      </c>
      <c r="AV206" s="13" t="s">
        <v>146</v>
      </c>
      <c r="AW206" s="13" t="s">
        <v>37</v>
      </c>
      <c r="AX206" s="13" t="s">
        <v>78</v>
      </c>
      <c r="AY206" s="239" t="s">
        <v>138</v>
      </c>
    </row>
    <row r="207" spans="2:65" s="12" customFormat="1" ht="13.5">
      <c r="B207" s="217"/>
      <c r="C207" s="218"/>
      <c r="D207" s="230" t="s">
        <v>148</v>
      </c>
      <c r="E207" s="218"/>
      <c r="F207" s="244" t="s">
        <v>321</v>
      </c>
      <c r="G207" s="218"/>
      <c r="H207" s="245">
        <v>32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148</v>
      </c>
      <c r="AU207" s="227" t="s">
        <v>161</v>
      </c>
      <c r="AV207" s="12" t="s">
        <v>83</v>
      </c>
      <c r="AW207" s="12" t="s">
        <v>6</v>
      </c>
      <c r="AX207" s="12" t="s">
        <v>78</v>
      </c>
      <c r="AY207" s="227" t="s">
        <v>138</v>
      </c>
    </row>
    <row r="208" spans="2:65" s="1" customFormat="1" ht="31.5" customHeight="1">
      <c r="B208" s="42"/>
      <c r="C208" s="193" t="s">
        <v>322</v>
      </c>
      <c r="D208" s="193" t="s">
        <v>141</v>
      </c>
      <c r="E208" s="194" t="s">
        <v>323</v>
      </c>
      <c r="F208" s="195" t="s">
        <v>324</v>
      </c>
      <c r="G208" s="196" t="s">
        <v>144</v>
      </c>
      <c r="H208" s="197">
        <v>16</v>
      </c>
      <c r="I208" s="198"/>
      <c r="J208" s="199">
        <f>ROUND(I208*H208,2)</f>
        <v>0</v>
      </c>
      <c r="K208" s="195" t="s">
        <v>23</v>
      </c>
      <c r="L208" s="62"/>
      <c r="M208" s="200" t="s">
        <v>23</v>
      </c>
      <c r="N208" s="201" t="s">
        <v>44</v>
      </c>
      <c r="O208" s="43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4" t="s">
        <v>251</v>
      </c>
      <c r="AT208" s="24" t="s">
        <v>141</v>
      </c>
      <c r="AU208" s="24" t="s">
        <v>161</v>
      </c>
      <c r="AY208" s="24" t="s">
        <v>138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4" t="s">
        <v>78</v>
      </c>
      <c r="BK208" s="204">
        <f>ROUND(I208*H208,2)</f>
        <v>0</v>
      </c>
      <c r="BL208" s="24" t="s">
        <v>251</v>
      </c>
      <c r="BM208" s="24" t="s">
        <v>325</v>
      </c>
    </row>
    <row r="209" spans="2:65" s="12" customFormat="1" ht="13.5">
      <c r="B209" s="217"/>
      <c r="C209" s="218"/>
      <c r="D209" s="207" t="s">
        <v>148</v>
      </c>
      <c r="E209" s="219" t="s">
        <v>23</v>
      </c>
      <c r="F209" s="220" t="s">
        <v>318</v>
      </c>
      <c r="G209" s="218"/>
      <c r="H209" s="221">
        <v>4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148</v>
      </c>
      <c r="AU209" s="227" t="s">
        <v>161</v>
      </c>
      <c r="AV209" s="12" t="s">
        <v>83</v>
      </c>
      <c r="AW209" s="12" t="s">
        <v>37</v>
      </c>
      <c r="AX209" s="12" t="s">
        <v>73</v>
      </c>
      <c r="AY209" s="227" t="s">
        <v>138</v>
      </c>
    </row>
    <row r="210" spans="2:65" s="12" customFormat="1" ht="13.5">
      <c r="B210" s="217"/>
      <c r="C210" s="218"/>
      <c r="D210" s="207" t="s">
        <v>148</v>
      </c>
      <c r="E210" s="219" t="s">
        <v>23</v>
      </c>
      <c r="F210" s="220" t="s">
        <v>319</v>
      </c>
      <c r="G210" s="218"/>
      <c r="H210" s="221">
        <v>7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148</v>
      </c>
      <c r="AU210" s="227" t="s">
        <v>161</v>
      </c>
      <c r="AV210" s="12" t="s">
        <v>83</v>
      </c>
      <c r="AW210" s="12" t="s">
        <v>37</v>
      </c>
      <c r="AX210" s="12" t="s">
        <v>73</v>
      </c>
      <c r="AY210" s="227" t="s">
        <v>138</v>
      </c>
    </row>
    <row r="211" spans="2:65" s="12" customFormat="1" ht="13.5">
      <c r="B211" s="217"/>
      <c r="C211" s="218"/>
      <c r="D211" s="207" t="s">
        <v>148</v>
      </c>
      <c r="E211" s="219" t="s">
        <v>23</v>
      </c>
      <c r="F211" s="220" t="s">
        <v>320</v>
      </c>
      <c r="G211" s="218"/>
      <c r="H211" s="221">
        <v>5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148</v>
      </c>
      <c r="AU211" s="227" t="s">
        <v>161</v>
      </c>
      <c r="AV211" s="12" t="s">
        <v>83</v>
      </c>
      <c r="AW211" s="12" t="s">
        <v>37</v>
      </c>
      <c r="AX211" s="12" t="s">
        <v>73</v>
      </c>
      <c r="AY211" s="227" t="s">
        <v>138</v>
      </c>
    </row>
    <row r="212" spans="2:65" s="13" customFormat="1" ht="13.5">
      <c r="B212" s="228"/>
      <c r="C212" s="229"/>
      <c r="D212" s="230" t="s">
        <v>148</v>
      </c>
      <c r="E212" s="231" t="s">
        <v>23</v>
      </c>
      <c r="F212" s="232" t="s">
        <v>153</v>
      </c>
      <c r="G212" s="229"/>
      <c r="H212" s="233">
        <v>16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148</v>
      </c>
      <c r="AU212" s="239" t="s">
        <v>161</v>
      </c>
      <c r="AV212" s="13" t="s">
        <v>146</v>
      </c>
      <c r="AW212" s="13" t="s">
        <v>37</v>
      </c>
      <c r="AX212" s="13" t="s">
        <v>78</v>
      </c>
      <c r="AY212" s="239" t="s">
        <v>138</v>
      </c>
    </row>
    <row r="213" spans="2:65" s="1" customFormat="1" ht="22.5" customHeight="1">
      <c r="B213" s="42"/>
      <c r="C213" s="193" t="s">
        <v>326</v>
      </c>
      <c r="D213" s="193" t="s">
        <v>141</v>
      </c>
      <c r="E213" s="194" t="s">
        <v>302</v>
      </c>
      <c r="F213" s="195" t="s">
        <v>303</v>
      </c>
      <c r="G213" s="196" t="s">
        <v>144</v>
      </c>
      <c r="H213" s="197">
        <v>32</v>
      </c>
      <c r="I213" s="198"/>
      <c r="J213" s="199">
        <f>ROUND(I213*H213,2)</f>
        <v>0</v>
      </c>
      <c r="K213" s="195" t="s">
        <v>23</v>
      </c>
      <c r="L213" s="62"/>
      <c r="M213" s="200" t="s">
        <v>23</v>
      </c>
      <c r="N213" s="201" t="s">
        <v>44</v>
      </c>
      <c r="O213" s="43"/>
      <c r="P213" s="202">
        <f>O213*H213</f>
        <v>0</v>
      </c>
      <c r="Q213" s="202">
        <v>1.0000000000000001E-5</v>
      </c>
      <c r="R213" s="202">
        <f>Q213*H213</f>
        <v>3.2000000000000003E-4</v>
      </c>
      <c r="S213" s="202">
        <v>7.5000000000000002E-4</v>
      </c>
      <c r="T213" s="203">
        <f>S213*H213</f>
        <v>2.4E-2</v>
      </c>
      <c r="AR213" s="24" t="s">
        <v>251</v>
      </c>
      <c r="AT213" s="24" t="s">
        <v>141</v>
      </c>
      <c r="AU213" s="24" t="s">
        <v>161</v>
      </c>
      <c r="AY213" s="24" t="s">
        <v>138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78</v>
      </c>
      <c r="BK213" s="204">
        <f>ROUND(I213*H213,2)</f>
        <v>0</v>
      </c>
      <c r="BL213" s="24" t="s">
        <v>251</v>
      </c>
      <c r="BM213" s="24" t="s">
        <v>327</v>
      </c>
    </row>
    <row r="214" spans="2:65" s="12" customFormat="1" ht="13.5">
      <c r="B214" s="217"/>
      <c r="C214" s="218"/>
      <c r="D214" s="230" t="s">
        <v>148</v>
      </c>
      <c r="E214" s="243" t="s">
        <v>23</v>
      </c>
      <c r="F214" s="244" t="s">
        <v>328</v>
      </c>
      <c r="G214" s="218"/>
      <c r="H214" s="245">
        <v>32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148</v>
      </c>
      <c r="AU214" s="227" t="s">
        <v>161</v>
      </c>
      <c r="AV214" s="12" t="s">
        <v>83</v>
      </c>
      <c r="AW214" s="12" t="s">
        <v>37</v>
      </c>
      <c r="AX214" s="12" t="s">
        <v>78</v>
      </c>
      <c r="AY214" s="227" t="s">
        <v>138</v>
      </c>
    </row>
    <row r="215" spans="2:65" s="1" customFormat="1" ht="22.5" customHeight="1">
      <c r="B215" s="42"/>
      <c r="C215" s="193" t="s">
        <v>329</v>
      </c>
      <c r="D215" s="193" t="s">
        <v>141</v>
      </c>
      <c r="E215" s="194" t="s">
        <v>330</v>
      </c>
      <c r="F215" s="195" t="s">
        <v>331</v>
      </c>
      <c r="G215" s="196" t="s">
        <v>144</v>
      </c>
      <c r="H215" s="197">
        <v>32</v>
      </c>
      <c r="I215" s="198"/>
      <c r="J215" s="199">
        <f>ROUND(I215*H215,2)</f>
        <v>0</v>
      </c>
      <c r="K215" s="195" t="s">
        <v>23</v>
      </c>
      <c r="L215" s="62"/>
      <c r="M215" s="200" t="s">
        <v>23</v>
      </c>
      <c r="N215" s="201" t="s">
        <v>44</v>
      </c>
      <c r="O215" s="43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AR215" s="24" t="s">
        <v>251</v>
      </c>
      <c r="AT215" s="24" t="s">
        <v>141</v>
      </c>
      <c r="AU215" s="24" t="s">
        <v>161</v>
      </c>
      <c r="AY215" s="24" t="s">
        <v>138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78</v>
      </c>
      <c r="BK215" s="204">
        <f>ROUND(I215*H215,2)</f>
        <v>0</v>
      </c>
      <c r="BL215" s="24" t="s">
        <v>251</v>
      </c>
      <c r="BM215" s="24" t="s">
        <v>332</v>
      </c>
    </row>
    <row r="216" spans="2:65" s="12" customFormat="1" ht="13.5">
      <c r="B216" s="217"/>
      <c r="C216" s="218"/>
      <c r="D216" s="230" t="s">
        <v>148</v>
      </c>
      <c r="E216" s="243" t="s">
        <v>23</v>
      </c>
      <c r="F216" s="244" t="s">
        <v>333</v>
      </c>
      <c r="G216" s="218"/>
      <c r="H216" s="245">
        <v>32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148</v>
      </c>
      <c r="AU216" s="227" t="s">
        <v>161</v>
      </c>
      <c r="AV216" s="12" t="s">
        <v>83</v>
      </c>
      <c r="AW216" s="12" t="s">
        <v>37</v>
      </c>
      <c r="AX216" s="12" t="s">
        <v>78</v>
      </c>
      <c r="AY216" s="227" t="s">
        <v>138</v>
      </c>
    </row>
    <row r="217" spans="2:65" s="1" customFormat="1" ht="22.5" customHeight="1">
      <c r="B217" s="42"/>
      <c r="C217" s="193" t="s">
        <v>334</v>
      </c>
      <c r="D217" s="193" t="s">
        <v>141</v>
      </c>
      <c r="E217" s="194" t="s">
        <v>335</v>
      </c>
      <c r="F217" s="195" t="s">
        <v>336</v>
      </c>
      <c r="G217" s="196" t="s">
        <v>144</v>
      </c>
      <c r="H217" s="197">
        <v>16</v>
      </c>
      <c r="I217" s="198"/>
      <c r="J217" s="199">
        <f>ROUND(I217*H217,2)</f>
        <v>0</v>
      </c>
      <c r="K217" s="195" t="s">
        <v>23</v>
      </c>
      <c r="L217" s="62"/>
      <c r="M217" s="200" t="s">
        <v>23</v>
      </c>
      <c r="N217" s="201" t="s">
        <v>44</v>
      </c>
      <c r="O217" s="43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4" t="s">
        <v>251</v>
      </c>
      <c r="AT217" s="24" t="s">
        <v>141</v>
      </c>
      <c r="AU217" s="24" t="s">
        <v>161</v>
      </c>
      <c r="AY217" s="24" t="s">
        <v>138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4" t="s">
        <v>78</v>
      </c>
      <c r="BK217" s="204">
        <f>ROUND(I217*H217,2)</f>
        <v>0</v>
      </c>
      <c r="BL217" s="24" t="s">
        <v>251</v>
      </c>
      <c r="BM217" s="24" t="s">
        <v>337</v>
      </c>
    </row>
    <row r="218" spans="2:65" s="1" customFormat="1" ht="22.5" customHeight="1">
      <c r="B218" s="42"/>
      <c r="C218" s="193" t="s">
        <v>338</v>
      </c>
      <c r="D218" s="193" t="s">
        <v>141</v>
      </c>
      <c r="E218" s="194" t="s">
        <v>339</v>
      </c>
      <c r="F218" s="195" t="s">
        <v>340</v>
      </c>
      <c r="G218" s="196" t="s">
        <v>144</v>
      </c>
      <c r="H218" s="197">
        <v>32</v>
      </c>
      <c r="I218" s="198"/>
      <c r="J218" s="199">
        <f>ROUND(I218*H218,2)</f>
        <v>0</v>
      </c>
      <c r="K218" s="195" t="s">
        <v>23</v>
      </c>
      <c r="L218" s="62"/>
      <c r="M218" s="200" t="s">
        <v>23</v>
      </c>
      <c r="N218" s="201" t="s">
        <v>44</v>
      </c>
      <c r="O218" s="43"/>
      <c r="P218" s="202">
        <f>O218*H218</f>
        <v>0</v>
      </c>
      <c r="Q218" s="202">
        <v>5.9999999999999995E-4</v>
      </c>
      <c r="R218" s="202">
        <f>Q218*H218</f>
        <v>1.9199999999999998E-2</v>
      </c>
      <c r="S218" s="202">
        <v>0</v>
      </c>
      <c r="T218" s="203">
        <f>S218*H218</f>
        <v>0</v>
      </c>
      <c r="AR218" s="24" t="s">
        <v>251</v>
      </c>
      <c r="AT218" s="24" t="s">
        <v>141</v>
      </c>
      <c r="AU218" s="24" t="s">
        <v>161</v>
      </c>
      <c r="AY218" s="24" t="s">
        <v>138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4" t="s">
        <v>78</v>
      </c>
      <c r="BK218" s="204">
        <f>ROUND(I218*H218,2)</f>
        <v>0</v>
      </c>
      <c r="BL218" s="24" t="s">
        <v>251</v>
      </c>
      <c r="BM218" s="24" t="s">
        <v>341</v>
      </c>
    </row>
    <row r="219" spans="2:65" s="12" customFormat="1" ht="13.5">
      <c r="B219" s="217"/>
      <c r="C219" s="218"/>
      <c r="D219" s="230" t="s">
        <v>148</v>
      </c>
      <c r="E219" s="243" t="s">
        <v>23</v>
      </c>
      <c r="F219" s="244" t="s">
        <v>328</v>
      </c>
      <c r="G219" s="218"/>
      <c r="H219" s="245">
        <v>32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148</v>
      </c>
      <c r="AU219" s="227" t="s">
        <v>161</v>
      </c>
      <c r="AV219" s="12" t="s">
        <v>83</v>
      </c>
      <c r="AW219" s="12" t="s">
        <v>37</v>
      </c>
      <c r="AX219" s="12" t="s">
        <v>78</v>
      </c>
      <c r="AY219" s="227" t="s">
        <v>138</v>
      </c>
    </row>
    <row r="220" spans="2:65" s="1" customFormat="1" ht="22.5" customHeight="1">
      <c r="B220" s="42"/>
      <c r="C220" s="193" t="s">
        <v>342</v>
      </c>
      <c r="D220" s="193" t="s">
        <v>141</v>
      </c>
      <c r="E220" s="194" t="s">
        <v>343</v>
      </c>
      <c r="F220" s="195" t="s">
        <v>344</v>
      </c>
      <c r="G220" s="196" t="s">
        <v>164</v>
      </c>
      <c r="H220" s="197">
        <v>32</v>
      </c>
      <c r="I220" s="198"/>
      <c r="J220" s="199">
        <f>ROUND(I220*H220,2)</f>
        <v>0</v>
      </c>
      <c r="K220" s="195" t="s">
        <v>23</v>
      </c>
      <c r="L220" s="62"/>
      <c r="M220" s="200" t="s">
        <v>23</v>
      </c>
      <c r="N220" s="201" t="s">
        <v>44</v>
      </c>
      <c r="O220" s="43"/>
      <c r="P220" s="202">
        <f>O220*H220</f>
        <v>0</v>
      </c>
      <c r="Q220" s="202">
        <v>3.3E-4</v>
      </c>
      <c r="R220" s="202">
        <f>Q220*H220</f>
        <v>1.056E-2</v>
      </c>
      <c r="S220" s="202">
        <v>0</v>
      </c>
      <c r="T220" s="203">
        <f>S220*H220</f>
        <v>0</v>
      </c>
      <c r="AR220" s="24" t="s">
        <v>251</v>
      </c>
      <c r="AT220" s="24" t="s">
        <v>141</v>
      </c>
      <c r="AU220" s="24" t="s">
        <v>161</v>
      </c>
      <c r="AY220" s="24" t="s">
        <v>138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4" t="s">
        <v>78</v>
      </c>
      <c r="BK220" s="204">
        <f>ROUND(I220*H220,2)</f>
        <v>0</v>
      </c>
      <c r="BL220" s="24" t="s">
        <v>251</v>
      </c>
      <c r="BM220" s="24" t="s">
        <v>345</v>
      </c>
    </row>
    <row r="221" spans="2:65" s="12" customFormat="1" ht="13.5">
      <c r="B221" s="217"/>
      <c r="C221" s="218"/>
      <c r="D221" s="230" t="s">
        <v>148</v>
      </c>
      <c r="E221" s="243" t="s">
        <v>23</v>
      </c>
      <c r="F221" s="244" t="s">
        <v>346</v>
      </c>
      <c r="G221" s="218"/>
      <c r="H221" s="245">
        <v>32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148</v>
      </c>
      <c r="AU221" s="227" t="s">
        <v>161</v>
      </c>
      <c r="AV221" s="12" t="s">
        <v>83</v>
      </c>
      <c r="AW221" s="12" t="s">
        <v>37</v>
      </c>
      <c r="AX221" s="12" t="s">
        <v>78</v>
      </c>
      <c r="AY221" s="227" t="s">
        <v>138</v>
      </c>
    </row>
    <row r="222" spans="2:65" s="1" customFormat="1" ht="22.5" customHeight="1">
      <c r="B222" s="42"/>
      <c r="C222" s="193" t="s">
        <v>347</v>
      </c>
      <c r="D222" s="193" t="s">
        <v>141</v>
      </c>
      <c r="E222" s="194" t="s">
        <v>348</v>
      </c>
      <c r="F222" s="195" t="s">
        <v>349</v>
      </c>
      <c r="G222" s="196" t="s">
        <v>144</v>
      </c>
      <c r="H222" s="197">
        <v>32</v>
      </c>
      <c r="I222" s="198"/>
      <c r="J222" s="199">
        <f>ROUND(I222*H222,2)</f>
        <v>0</v>
      </c>
      <c r="K222" s="195" t="s">
        <v>23</v>
      </c>
      <c r="L222" s="62"/>
      <c r="M222" s="200" t="s">
        <v>23</v>
      </c>
      <c r="N222" s="201" t="s">
        <v>44</v>
      </c>
      <c r="O222" s="43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24" t="s">
        <v>251</v>
      </c>
      <c r="AT222" s="24" t="s">
        <v>141</v>
      </c>
      <c r="AU222" s="24" t="s">
        <v>161</v>
      </c>
      <c r="AY222" s="24" t="s">
        <v>138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4" t="s">
        <v>78</v>
      </c>
      <c r="BK222" s="204">
        <f>ROUND(I222*H222,2)</f>
        <v>0</v>
      </c>
      <c r="BL222" s="24" t="s">
        <v>251</v>
      </c>
      <c r="BM222" s="24" t="s">
        <v>350</v>
      </c>
    </row>
    <row r="223" spans="2:65" s="12" customFormat="1" ht="13.5">
      <c r="B223" s="217"/>
      <c r="C223" s="218"/>
      <c r="D223" s="207" t="s">
        <v>148</v>
      </c>
      <c r="E223" s="219" t="s">
        <v>23</v>
      </c>
      <c r="F223" s="220" t="s">
        <v>351</v>
      </c>
      <c r="G223" s="218"/>
      <c r="H223" s="221">
        <v>32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148</v>
      </c>
      <c r="AU223" s="227" t="s">
        <v>161</v>
      </c>
      <c r="AV223" s="12" t="s">
        <v>83</v>
      </c>
      <c r="AW223" s="12" t="s">
        <v>37</v>
      </c>
      <c r="AX223" s="12" t="s">
        <v>78</v>
      </c>
      <c r="AY223" s="227" t="s">
        <v>138</v>
      </c>
    </row>
    <row r="224" spans="2:65" s="10" customFormat="1" ht="22.35" customHeight="1">
      <c r="B224" s="176"/>
      <c r="C224" s="177"/>
      <c r="D224" s="190" t="s">
        <v>72</v>
      </c>
      <c r="E224" s="191" t="s">
        <v>352</v>
      </c>
      <c r="F224" s="191" t="s">
        <v>353</v>
      </c>
      <c r="G224" s="177"/>
      <c r="H224" s="177"/>
      <c r="I224" s="180"/>
      <c r="J224" s="192">
        <f>BK224</f>
        <v>0</v>
      </c>
      <c r="K224" s="177"/>
      <c r="L224" s="182"/>
      <c r="M224" s="183"/>
      <c r="N224" s="184"/>
      <c r="O224" s="184"/>
      <c r="P224" s="185">
        <f>SUM(P225:P227)</f>
        <v>0</v>
      </c>
      <c r="Q224" s="184"/>
      <c r="R224" s="185">
        <f>SUM(R225:R227)</f>
        <v>0</v>
      </c>
      <c r="S224" s="184"/>
      <c r="T224" s="186">
        <f>SUM(T225:T227)</f>
        <v>0</v>
      </c>
      <c r="AR224" s="187" t="s">
        <v>83</v>
      </c>
      <c r="AT224" s="188" t="s">
        <v>72</v>
      </c>
      <c r="AU224" s="188" t="s">
        <v>83</v>
      </c>
      <c r="AY224" s="187" t="s">
        <v>138</v>
      </c>
      <c r="BK224" s="189">
        <f>SUM(BK225:BK227)</f>
        <v>0</v>
      </c>
    </row>
    <row r="225" spans="2:65" s="1" customFormat="1" ht="22.5" customHeight="1">
      <c r="B225" s="42"/>
      <c r="C225" s="193" t="s">
        <v>354</v>
      </c>
      <c r="D225" s="193" t="s">
        <v>141</v>
      </c>
      <c r="E225" s="194" t="s">
        <v>355</v>
      </c>
      <c r="F225" s="195" t="s">
        <v>356</v>
      </c>
      <c r="G225" s="196" t="s">
        <v>211</v>
      </c>
      <c r="H225" s="197">
        <v>1</v>
      </c>
      <c r="I225" s="198"/>
      <c r="J225" s="199">
        <f>ROUND(I225*H225,2)</f>
        <v>0</v>
      </c>
      <c r="K225" s="195" t="s">
        <v>23</v>
      </c>
      <c r="L225" s="62"/>
      <c r="M225" s="200" t="s">
        <v>23</v>
      </c>
      <c r="N225" s="201" t="s">
        <v>44</v>
      </c>
      <c r="O225" s="43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AR225" s="24" t="s">
        <v>251</v>
      </c>
      <c r="AT225" s="24" t="s">
        <v>141</v>
      </c>
      <c r="AU225" s="24" t="s">
        <v>161</v>
      </c>
      <c r="AY225" s="24" t="s">
        <v>138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78</v>
      </c>
      <c r="BK225" s="204">
        <f>ROUND(I225*H225,2)</f>
        <v>0</v>
      </c>
      <c r="BL225" s="24" t="s">
        <v>251</v>
      </c>
      <c r="BM225" s="24" t="s">
        <v>357</v>
      </c>
    </row>
    <row r="226" spans="2:65" s="1" customFormat="1" ht="22.5" customHeight="1">
      <c r="B226" s="42"/>
      <c r="C226" s="193" t="s">
        <v>358</v>
      </c>
      <c r="D226" s="193" t="s">
        <v>141</v>
      </c>
      <c r="E226" s="194" t="s">
        <v>359</v>
      </c>
      <c r="F226" s="195" t="s">
        <v>360</v>
      </c>
      <c r="G226" s="196" t="s">
        <v>211</v>
      </c>
      <c r="H226" s="197">
        <v>1</v>
      </c>
      <c r="I226" s="198"/>
      <c r="J226" s="199">
        <f>ROUND(I226*H226,2)</f>
        <v>0</v>
      </c>
      <c r="K226" s="195" t="s">
        <v>23</v>
      </c>
      <c r="L226" s="62"/>
      <c r="M226" s="200" t="s">
        <v>23</v>
      </c>
      <c r="N226" s="201" t="s">
        <v>44</v>
      </c>
      <c r="O226" s="43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24" t="s">
        <v>251</v>
      </c>
      <c r="AT226" s="24" t="s">
        <v>141</v>
      </c>
      <c r="AU226" s="24" t="s">
        <v>161</v>
      </c>
      <c r="AY226" s="24" t="s">
        <v>138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4" t="s">
        <v>78</v>
      </c>
      <c r="BK226" s="204">
        <f>ROUND(I226*H226,2)</f>
        <v>0</v>
      </c>
      <c r="BL226" s="24" t="s">
        <v>251</v>
      </c>
      <c r="BM226" s="24" t="s">
        <v>361</v>
      </c>
    </row>
    <row r="227" spans="2:65" s="1" customFormat="1" ht="22.5" customHeight="1">
      <c r="B227" s="42"/>
      <c r="C227" s="193" t="s">
        <v>362</v>
      </c>
      <c r="D227" s="193" t="s">
        <v>141</v>
      </c>
      <c r="E227" s="194" t="s">
        <v>363</v>
      </c>
      <c r="F227" s="195" t="s">
        <v>364</v>
      </c>
      <c r="G227" s="196" t="s">
        <v>211</v>
      </c>
      <c r="H227" s="197">
        <v>1</v>
      </c>
      <c r="I227" s="198"/>
      <c r="J227" s="199">
        <f>ROUND(I227*H227,2)</f>
        <v>0</v>
      </c>
      <c r="K227" s="195" t="s">
        <v>23</v>
      </c>
      <c r="L227" s="62"/>
      <c r="M227" s="200" t="s">
        <v>23</v>
      </c>
      <c r="N227" s="201" t="s">
        <v>44</v>
      </c>
      <c r="O227" s="43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AR227" s="24" t="s">
        <v>251</v>
      </c>
      <c r="AT227" s="24" t="s">
        <v>141</v>
      </c>
      <c r="AU227" s="24" t="s">
        <v>161</v>
      </c>
      <c r="AY227" s="24" t="s">
        <v>138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4" t="s">
        <v>78</v>
      </c>
      <c r="BK227" s="204">
        <f>ROUND(I227*H227,2)</f>
        <v>0</v>
      </c>
      <c r="BL227" s="24" t="s">
        <v>251</v>
      </c>
      <c r="BM227" s="24" t="s">
        <v>365</v>
      </c>
    </row>
    <row r="228" spans="2:65" s="10" customFormat="1" ht="29.85" customHeight="1">
      <c r="B228" s="176"/>
      <c r="C228" s="177"/>
      <c r="D228" s="190" t="s">
        <v>72</v>
      </c>
      <c r="E228" s="191" t="s">
        <v>366</v>
      </c>
      <c r="F228" s="191" t="s">
        <v>367</v>
      </c>
      <c r="G228" s="177"/>
      <c r="H228" s="177"/>
      <c r="I228" s="180"/>
      <c r="J228" s="192">
        <f>BK228</f>
        <v>0</v>
      </c>
      <c r="K228" s="177"/>
      <c r="L228" s="182"/>
      <c r="M228" s="183"/>
      <c r="N228" s="184"/>
      <c r="O228" s="184"/>
      <c r="P228" s="185">
        <f>SUM(P229:P244)</f>
        <v>0</v>
      </c>
      <c r="Q228" s="184"/>
      <c r="R228" s="185">
        <f>SUM(R229:R244)</f>
        <v>0.12919999999999998</v>
      </c>
      <c r="S228" s="184"/>
      <c r="T228" s="186">
        <f>SUM(T229:T244)</f>
        <v>0</v>
      </c>
      <c r="AR228" s="187" t="s">
        <v>83</v>
      </c>
      <c r="AT228" s="188" t="s">
        <v>72</v>
      </c>
      <c r="AU228" s="188" t="s">
        <v>78</v>
      </c>
      <c r="AY228" s="187" t="s">
        <v>138</v>
      </c>
      <c r="BK228" s="189">
        <f>SUM(BK229:BK244)</f>
        <v>0</v>
      </c>
    </row>
    <row r="229" spans="2:65" s="1" customFormat="1" ht="22.5" customHeight="1">
      <c r="B229" s="42"/>
      <c r="C229" s="193" t="s">
        <v>368</v>
      </c>
      <c r="D229" s="193" t="s">
        <v>141</v>
      </c>
      <c r="E229" s="194" t="s">
        <v>369</v>
      </c>
      <c r="F229" s="195" t="s">
        <v>370</v>
      </c>
      <c r="G229" s="196" t="s">
        <v>144</v>
      </c>
      <c r="H229" s="197">
        <v>16</v>
      </c>
      <c r="I229" s="198"/>
      <c r="J229" s="199">
        <f>ROUND(I229*H229,2)</f>
        <v>0</v>
      </c>
      <c r="K229" s="195" t="s">
        <v>23</v>
      </c>
      <c r="L229" s="62"/>
      <c r="M229" s="200" t="s">
        <v>23</v>
      </c>
      <c r="N229" s="201" t="s">
        <v>44</v>
      </c>
      <c r="O229" s="43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AR229" s="24" t="s">
        <v>251</v>
      </c>
      <c r="AT229" s="24" t="s">
        <v>141</v>
      </c>
      <c r="AU229" s="24" t="s">
        <v>83</v>
      </c>
      <c r="AY229" s="24" t="s">
        <v>138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24" t="s">
        <v>78</v>
      </c>
      <c r="BK229" s="204">
        <f>ROUND(I229*H229,2)</f>
        <v>0</v>
      </c>
      <c r="BL229" s="24" t="s">
        <v>251</v>
      </c>
      <c r="BM229" s="24" t="s">
        <v>371</v>
      </c>
    </row>
    <row r="230" spans="2:65" s="1" customFormat="1" ht="31.5" customHeight="1">
      <c r="B230" s="42"/>
      <c r="C230" s="193" t="s">
        <v>372</v>
      </c>
      <c r="D230" s="193" t="s">
        <v>141</v>
      </c>
      <c r="E230" s="194" t="s">
        <v>373</v>
      </c>
      <c r="F230" s="195" t="s">
        <v>374</v>
      </c>
      <c r="G230" s="196" t="s">
        <v>164</v>
      </c>
      <c r="H230" s="197">
        <v>890</v>
      </c>
      <c r="I230" s="198"/>
      <c r="J230" s="199">
        <f>ROUND(I230*H230,2)</f>
        <v>0</v>
      </c>
      <c r="K230" s="195" t="s">
        <v>145</v>
      </c>
      <c r="L230" s="62"/>
      <c r="M230" s="200" t="s">
        <v>23</v>
      </c>
      <c r="N230" s="201" t="s">
        <v>44</v>
      </c>
      <c r="O230" s="43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AR230" s="24" t="s">
        <v>251</v>
      </c>
      <c r="AT230" s="24" t="s">
        <v>141</v>
      </c>
      <c r="AU230" s="24" t="s">
        <v>83</v>
      </c>
      <c r="AY230" s="24" t="s">
        <v>138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24" t="s">
        <v>78</v>
      </c>
      <c r="BK230" s="204">
        <f>ROUND(I230*H230,2)</f>
        <v>0</v>
      </c>
      <c r="BL230" s="24" t="s">
        <v>251</v>
      </c>
      <c r="BM230" s="24" t="s">
        <v>375</v>
      </c>
    </row>
    <row r="231" spans="2:65" s="1" customFormat="1" ht="22.5" customHeight="1">
      <c r="B231" s="42"/>
      <c r="C231" s="193" t="s">
        <v>376</v>
      </c>
      <c r="D231" s="193" t="s">
        <v>141</v>
      </c>
      <c r="E231" s="194" t="s">
        <v>377</v>
      </c>
      <c r="F231" s="195" t="s">
        <v>378</v>
      </c>
      <c r="G231" s="196" t="s">
        <v>144</v>
      </c>
      <c r="H231" s="197">
        <v>50</v>
      </c>
      <c r="I231" s="198"/>
      <c r="J231" s="199">
        <f>ROUND(I231*H231,2)</f>
        <v>0</v>
      </c>
      <c r="K231" s="195" t="s">
        <v>23</v>
      </c>
      <c r="L231" s="62"/>
      <c r="M231" s="200" t="s">
        <v>23</v>
      </c>
      <c r="N231" s="201" t="s">
        <v>44</v>
      </c>
      <c r="O231" s="43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AR231" s="24" t="s">
        <v>251</v>
      </c>
      <c r="AT231" s="24" t="s">
        <v>141</v>
      </c>
      <c r="AU231" s="24" t="s">
        <v>83</v>
      </c>
      <c r="AY231" s="24" t="s">
        <v>138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4" t="s">
        <v>78</v>
      </c>
      <c r="BK231" s="204">
        <f>ROUND(I231*H231,2)</f>
        <v>0</v>
      </c>
      <c r="BL231" s="24" t="s">
        <v>251</v>
      </c>
      <c r="BM231" s="24" t="s">
        <v>379</v>
      </c>
    </row>
    <row r="232" spans="2:65" s="1" customFormat="1" ht="31.5" customHeight="1">
      <c r="B232" s="42"/>
      <c r="C232" s="193" t="s">
        <v>380</v>
      </c>
      <c r="D232" s="193" t="s">
        <v>141</v>
      </c>
      <c r="E232" s="194" t="s">
        <v>381</v>
      </c>
      <c r="F232" s="195" t="s">
        <v>382</v>
      </c>
      <c r="G232" s="196" t="s">
        <v>144</v>
      </c>
      <c r="H232" s="197">
        <v>50</v>
      </c>
      <c r="I232" s="198"/>
      <c r="J232" s="199">
        <f>ROUND(I232*H232,2)</f>
        <v>0</v>
      </c>
      <c r="K232" s="195" t="s">
        <v>23</v>
      </c>
      <c r="L232" s="62"/>
      <c r="M232" s="200" t="s">
        <v>23</v>
      </c>
      <c r="N232" s="201" t="s">
        <v>44</v>
      </c>
      <c r="O232" s="43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AR232" s="24" t="s">
        <v>251</v>
      </c>
      <c r="AT232" s="24" t="s">
        <v>141</v>
      </c>
      <c r="AU232" s="24" t="s">
        <v>83</v>
      </c>
      <c r="AY232" s="24" t="s">
        <v>138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78</v>
      </c>
      <c r="BK232" s="204">
        <f>ROUND(I232*H232,2)</f>
        <v>0</v>
      </c>
      <c r="BL232" s="24" t="s">
        <v>251</v>
      </c>
      <c r="BM232" s="24" t="s">
        <v>383</v>
      </c>
    </row>
    <row r="233" spans="2:65" s="1" customFormat="1" ht="22.5" customHeight="1">
      <c r="B233" s="42"/>
      <c r="C233" s="193" t="s">
        <v>384</v>
      </c>
      <c r="D233" s="193" t="s">
        <v>141</v>
      </c>
      <c r="E233" s="194" t="s">
        <v>385</v>
      </c>
      <c r="F233" s="195" t="s">
        <v>386</v>
      </c>
      <c r="G233" s="196" t="s">
        <v>144</v>
      </c>
      <c r="H233" s="197">
        <v>31</v>
      </c>
      <c r="I233" s="198"/>
      <c r="J233" s="199">
        <f>ROUND(I233*H233,2)</f>
        <v>0</v>
      </c>
      <c r="K233" s="195" t="s">
        <v>23</v>
      </c>
      <c r="L233" s="62"/>
      <c r="M233" s="200" t="s">
        <v>23</v>
      </c>
      <c r="N233" s="201" t="s">
        <v>44</v>
      </c>
      <c r="O233" s="43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AR233" s="24" t="s">
        <v>251</v>
      </c>
      <c r="AT233" s="24" t="s">
        <v>141</v>
      </c>
      <c r="AU233" s="24" t="s">
        <v>83</v>
      </c>
      <c r="AY233" s="24" t="s">
        <v>138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24" t="s">
        <v>78</v>
      </c>
      <c r="BK233" s="204">
        <f>ROUND(I233*H233,2)</f>
        <v>0</v>
      </c>
      <c r="BL233" s="24" t="s">
        <v>251</v>
      </c>
      <c r="BM233" s="24" t="s">
        <v>387</v>
      </c>
    </row>
    <row r="234" spans="2:65" s="1" customFormat="1" ht="40.5">
      <c r="B234" s="42"/>
      <c r="C234" s="64"/>
      <c r="D234" s="230" t="s">
        <v>388</v>
      </c>
      <c r="E234" s="64"/>
      <c r="F234" s="258" t="s">
        <v>389</v>
      </c>
      <c r="G234" s="64"/>
      <c r="H234" s="64"/>
      <c r="I234" s="163"/>
      <c r="J234" s="64"/>
      <c r="K234" s="64"/>
      <c r="L234" s="62"/>
      <c r="M234" s="259"/>
      <c r="N234" s="43"/>
      <c r="O234" s="43"/>
      <c r="P234" s="43"/>
      <c r="Q234" s="43"/>
      <c r="R234" s="43"/>
      <c r="S234" s="43"/>
      <c r="T234" s="79"/>
      <c r="AT234" s="24" t="s">
        <v>388</v>
      </c>
      <c r="AU234" s="24" t="s">
        <v>83</v>
      </c>
    </row>
    <row r="235" spans="2:65" s="1" customFormat="1" ht="22.5" customHeight="1">
      <c r="B235" s="42"/>
      <c r="C235" s="193" t="s">
        <v>390</v>
      </c>
      <c r="D235" s="193" t="s">
        <v>141</v>
      </c>
      <c r="E235" s="194" t="s">
        <v>391</v>
      </c>
      <c r="F235" s="195" t="s">
        <v>392</v>
      </c>
      <c r="G235" s="196" t="s">
        <v>164</v>
      </c>
      <c r="H235" s="197">
        <v>840</v>
      </c>
      <c r="I235" s="198"/>
      <c r="J235" s="199">
        <f t="shared" ref="J235:J244" si="0">ROUND(I235*H235,2)</f>
        <v>0</v>
      </c>
      <c r="K235" s="195" t="s">
        <v>23</v>
      </c>
      <c r="L235" s="62"/>
      <c r="M235" s="200" t="s">
        <v>23</v>
      </c>
      <c r="N235" s="201" t="s">
        <v>44</v>
      </c>
      <c r="O235" s="43"/>
      <c r="P235" s="202">
        <f t="shared" ref="P235:P244" si="1">O235*H235</f>
        <v>0</v>
      </c>
      <c r="Q235" s="202">
        <v>0</v>
      </c>
      <c r="R235" s="202">
        <f t="shared" ref="R235:R244" si="2">Q235*H235</f>
        <v>0</v>
      </c>
      <c r="S235" s="202">
        <v>0</v>
      </c>
      <c r="T235" s="203">
        <f t="shared" ref="T235:T244" si="3">S235*H235</f>
        <v>0</v>
      </c>
      <c r="AR235" s="24" t="s">
        <v>251</v>
      </c>
      <c r="AT235" s="24" t="s">
        <v>141</v>
      </c>
      <c r="AU235" s="24" t="s">
        <v>83</v>
      </c>
      <c r="AY235" s="24" t="s">
        <v>138</v>
      </c>
      <c r="BE235" s="204">
        <f t="shared" ref="BE235:BE244" si="4">IF(N235="základní",J235,0)</f>
        <v>0</v>
      </c>
      <c r="BF235" s="204">
        <f t="shared" ref="BF235:BF244" si="5">IF(N235="snížená",J235,0)</f>
        <v>0</v>
      </c>
      <c r="BG235" s="204">
        <f t="shared" ref="BG235:BG244" si="6">IF(N235="zákl. přenesená",J235,0)</f>
        <v>0</v>
      </c>
      <c r="BH235" s="204">
        <f t="shared" ref="BH235:BH244" si="7">IF(N235="sníž. přenesená",J235,0)</f>
        <v>0</v>
      </c>
      <c r="BI235" s="204">
        <f t="shared" ref="BI235:BI244" si="8">IF(N235="nulová",J235,0)</f>
        <v>0</v>
      </c>
      <c r="BJ235" s="24" t="s">
        <v>78</v>
      </c>
      <c r="BK235" s="204">
        <f t="shared" ref="BK235:BK244" si="9">ROUND(I235*H235,2)</f>
        <v>0</v>
      </c>
      <c r="BL235" s="24" t="s">
        <v>251</v>
      </c>
      <c r="BM235" s="24" t="s">
        <v>393</v>
      </c>
    </row>
    <row r="236" spans="2:65" s="1" customFormat="1" ht="22.5" customHeight="1">
      <c r="B236" s="42"/>
      <c r="C236" s="260" t="s">
        <v>394</v>
      </c>
      <c r="D236" s="260" t="s">
        <v>395</v>
      </c>
      <c r="E236" s="261" t="s">
        <v>396</v>
      </c>
      <c r="F236" s="262" t="s">
        <v>397</v>
      </c>
      <c r="G236" s="263" t="s">
        <v>144</v>
      </c>
      <c r="H236" s="264">
        <v>800</v>
      </c>
      <c r="I236" s="265"/>
      <c r="J236" s="266">
        <f t="shared" si="0"/>
        <v>0</v>
      </c>
      <c r="K236" s="262" t="s">
        <v>23</v>
      </c>
      <c r="L236" s="267"/>
      <c r="M236" s="268" t="s">
        <v>23</v>
      </c>
      <c r="N236" s="269" t="s">
        <v>44</v>
      </c>
      <c r="O236" s="43"/>
      <c r="P236" s="202">
        <f t="shared" si="1"/>
        <v>0</v>
      </c>
      <c r="Q236" s="202">
        <v>1.4999999999999999E-4</v>
      </c>
      <c r="R236" s="202">
        <f t="shared" si="2"/>
        <v>0.12</v>
      </c>
      <c r="S236" s="202">
        <v>0</v>
      </c>
      <c r="T236" s="203">
        <f t="shared" si="3"/>
        <v>0</v>
      </c>
      <c r="AR236" s="24" t="s">
        <v>338</v>
      </c>
      <c r="AT236" s="24" t="s">
        <v>395</v>
      </c>
      <c r="AU236" s="24" t="s">
        <v>83</v>
      </c>
      <c r="AY236" s="24" t="s">
        <v>138</v>
      </c>
      <c r="BE236" s="204">
        <f t="shared" si="4"/>
        <v>0</v>
      </c>
      <c r="BF236" s="204">
        <f t="shared" si="5"/>
        <v>0</v>
      </c>
      <c r="BG236" s="204">
        <f t="shared" si="6"/>
        <v>0</v>
      </c>
      <c r="BH236" s="204">
        <f t="shared" si="7"/>
        <v>0</v>
      </c>
      <c r="BI236" s="204">
        <f t="shared" si="8"/>
        <v>0</v>
      </c>
      <c r="BJ236" s="24" t="s">
        <v>78</v>
      </c>
      <c r="BK236" s="204">
        <f t="shared" si="9"/>
        <v>0</v>
      </c>
      <c r="BL236" s="24" t="s">
        <v>251</v>
      </c>
      <c r="BM236" s="24" t="s">
        <v>398</v>
      </c>
    </row>
    <row r="237" spans="2:65" s="1" customFormat="1" ht="22.5" customHeight="1">
      <c r="B237" s="42"/>
      <c r="C237" s="260" t="s">
        <v>399</v>
      </c>
      <c r="D237" s="260" t="s">
        <v>395</v>
      </c>
      <c r="E237" s="261" t="s">
        <v>400</v>
      </c>
      <c r="F237" s="262" t="s">
        <v>401</v>
      </c>
      <c r="G237" s="263" t="s">
        <v>164</v>
      </c>
      <c r="H237" s="264">
        <v>40</v>
      </c>
      <c r="I237" s="265"/>
      <c r="J237" s="266">
        <f t="shared" si="0"/>
        <v>0</v>
      </c>
      <c r="K237" s="262" t="s">
        <v>23</v>
      </c>
      <c r="L237" s="267"/>
      <c r="M237" s="268" t="s">
        <v>23</v>
      </c>
      <c r="N237" s="269" t="s">
        <v>44</v>
      </c>
      <c r="O237" s="43"/>
      <c r="P237" s="202">
        <f t="shared" si="1"/>
        <v>0</v>
      </c>
      <c r="Q237" s="202">
        <v>2.3000000000000001E-4</v>
      </c>
      <c r="R237" s="202">
        <f t="shared" si="2"/>
        <v>9.1999999999999998E-3</v>
      </c>
      <c r="S237" s="202">
        <v>0</v>
      </c>
      <c r="T237" s="203">
        <f t="shared" si="3"/>
        <v>0</v>
      </c>
      <c r="AR237" s="24" t="s">
        <v>338</v>
      </c>
      <c r="AT237" s="24" t="s">
        <v>395</v>
      </c>
      <c r="AU237" s="24" t="s">
        <v>83</v>
      </c>
      <c r="AY237" s="24" t="s">
        <v>138</v>
      </c>
      <c r="BE237" s="204">
        <f t="shared" si="4"/>
        <v>0</v>
      </c>
      <c r="BF237" s="204">
        <f t="shared" si="5"/>
        <v>0</v>
      </c>
      <c r="BG237" s="204">
        <f t="shared" si="6"/>
        <v>0</v>
      </c>
      <c r="BH237" s="204">
        <f t="shared" si="7"/>
        <v>0</v>
      </c>
      <c r="BI237" s="204">
        <f t="shared" si="8"/>
        <v>0</v>
      </c>
      <c r="BJ237" s="24" t="s">
        <v>78</v>
      </c>
      <c r="BK237" s="204">
        <f t="shared" si="9"/>
        <v>0</v>
      </c>
      <c r="BL237" s="24" t="s">
        <v>251</v>
      </c>
      <c r="BM237" s="24" t="s">
        <v>402</v>
      </c>
    </row>
    <row r="238" spans="2:65" s="1" customFormat="1" ht="22.5" customHeight="1">
      <c r="B238" s="42"/>
      <c r="C238" s="193" t="s">
        <v>403</v>
      </c>
      <c r="D238" s="193" t="s">
        <v>141</v>
      </c>
      <c r="E238" s="194" t="s">
        <v>404</v>
      </c>
      <c r="F238" s="195" t="s">
        <v>405</v>
      </c>
      <c r="G238" s="196" t="s">
        <v>144</v>
      </c>
      <c r="H238" s="197">
        <v>7</v>
      </c>
      <c r="I238" s="198"/>
      <c r="J238" s="199">
        <f t="shared" si="0"/>
        <v>0</v>
      </c>
      <c r="K238" s="195" t="s">
        <v>23</v>
      </c>
      <c r="L238" s="62"/>
      <c r="M238" s="200" t="s">
        <v>23</v>
      </c>
      <c r="N238" s="201" t="s">
        <v>44</v>
      </c>
      <c r="O238" s="43"/>
      <c r="P238" s="202">
        <f t="shared" si="1"/>
        <v>0</v>
      </c>
      <c r="Q238" s="202">
        <v>0</v>
      </c>
      <c r="R238" s="202">
        <f t="shared" si="2"/>
        <v>0</v>
      </c>
      <c r="S238" s="202">
        <v>0</v>
      </c>
      <c r="T238" s="203">
        <f t="shared" si="3"/>
        <v>0</v>
      </c>
      <c r="AR238" s="24" t="s">
        <v>251</v>
      </c>
      <c r="AT238" s="24" t="s">
        <v>141</v>
      </c>
      <c r="AU238" s="24" t="s">
        <v>83</v>
      </c>
      <c r="AY238" s="24" t="s">
        <v>138</v>
      </c>
      <c r="BE238" s="204">
        <f t="shared" si="4"/>
        <v>0</v>
      </c>
      <c r="BF238" s="204">
        <f t="shared" si="5"/>
        <v>0</v>
      </c>
      <c r="BG238" s="204">
        <f t="shared" si="6"/>
        <v>0</v>
      </c>
      <c r="BH238" s="204">
        <f t="shared" si="7"/>
        <v>0</v>
      </c>
      <c r="BI238" s="204">
        <f t="shared" si="8"/>
        <v>0</v>
      </c>
      <c r="BJ238" s="24" t="s">
        <v>78</v>
      </c>
      <c r="BK238" s="204">
        <f t="shared" si="9"/>
        <v>0</v>
      </c>
      <c r="BL238" s="24" t="s">
        <v>251</v>
      </c>
      <c r="BM238" s="24" t="s">
        <v>406</v>
      </c>
    </row>
    <row r="239" spans="2:65" s="1" customFormat="1" ht="22.5" customHeight="1">
      <c r="B239" s="42"/>
      <c r="C239" s="193" t="s">
        <v>407</v>
      </c>
      <c r="D239" s="193" t="s">
        <v>141</v>
      </c>
      <c r="E239" s="194" t="s">
        <v>408</v>
      </c>
      <c r="F239" s="195" t="s">
        <v>409</v>
      </c>
      <c r="G239" s="196" t="s">
        <v>410</v>
      </c>
      <c r="H239" s="197">
        <v>25</v>
      </c>
      <c r="I239" s="198"/>
      <c r="J239" s="199">
        <f t="shared" si="0"/>
        <v>0</v>
      </c>
      <c r="K239" s="195" t="s">
        <v>145</v>
      </c>
      <c r="L239" s="62"/>
      <c r="M239" s="200" t="s">
        <v>23</v>
      </c>
      <c r="N239" s="201" t="s">
        <v>44</v>
      </c>
      <c r="O239" s="43"/>
      <c r="P239" s="202">
        <f t="shared" si="1"/>
        <v>0</v>
      </c>
      <c r="Q239" s="202">
        <v>0</v>
      </c>
      <c r="R239" s="202">
        <f t="shared" si="2"/>
        <v>0</v>
      </c>
      <c r="S239" s="202">
        <v>0</v>
      </c>
      <c r="T239" s="203">
        <f t="shared" si="3"/>
        <v>0</v>
      </c>
      <c r="AR239" s="24" t="s">
        <v>251</v>
      </c>
      <c r="AT239" s="24" t="s">
        <v>141</v>
      </c>
      <c r="AU239" s="24" t="s">
        <v>83</v>
      </c>
      <c r="AY239" s="24" t="s">
        <v>138</v>
      </c>
      <c r="BE239" s="204">
        <f t="shared" si="4"/>
        <v>0</v>
      </c>
      <c r="BF239" s="204">
        <f t="shared" si="5"/>
        <v>0</v>
      </c>
      <c r="BG239" s="204">
        <f t="shared" si="6"/>
        <v>0</v>
      </c>
      <c r="BH239" s="204">
        <f t="shared" si="7"/>
        <v>0</v>
      </c>
      <c r="BI239" s="204">
        <f t="shared" si="8"/>
        <v>0</v>
      </c>
      <c r="BJ239" s="24" t="s">
        <v>78</v>
      </c>
      <c r="BK239" s="204">
        <f t="shared" si="9"/>
        <v>0</v>
      </c>
      <c r="BL239" s="24" t="s">
        <v>251</v>
      </c>
      <c r="BM239" s="24" t="s">
        <v>411</v>
      </c>
    </row>
    <row r="240" spans="2:65" s="1" customFormat="1" ht="22.5" customHeight="1">
      <c r="B240" s="42"/>
      <c r="C240" s="193" t="s">
        <v>412</v>
      </c>
      <c r="D240" s="193" t="s">
        <v>141</v>
      </c>
      <c r="E240" s="194" t="s">
        <v>413</v>
      </c>
      <c r="F240" s="195" t="s">
        <v>414</v>
      </c>
      <c r="G240" s="196" t="s">
        <v>410</v>
      </c>
      <c r="H240" s="197">
        <v>2</v>
      </c>
      <c r="I240" s="198"/>
      <c r="J240" s="199">
        <f t="shared" si="0"/>
        <v>0</v>
      </c>
      <c r="K240" s="195" t="s">
        <v>23</v>
      </c>
      <c r="L240" s="62"/>
      <c r="M240" s="200" t="s">
        <v>23</v>
      </c>
      <c r="N240" s="201" t="s">
        <v>44</v>
      </c>
      <c r="O240" s="43"/>
      <c r="P240" s="202">
        <f t="shared" si="1"/>
        <v>0</v>
      </c>
      <c r="Q240" s="202">
        <v>0</v>
      </c>
      <c r="R240" s="202">
        <f t="shared" si="2"/>
        <v>0</v>
      </c>
      <c r="S240" s="202">
        <v>0</v>
      </c>
      <c r="T240" s="203">
        <f t="shared" si="3"/>
        <v>0</v>
      </c>
      <c r="AR240" s="24" t="s">
        <v>251</v>
      </c>
      <c r="AT240" s="24" t="s">
        <v>141</v>
      </c>
      <c r="AU240" s="24" t="s">
        <v>83</v>
      </c>
      <c r="AY240" s="24" t="s">
        <v>138</v>
      </c>
      <c r="BE240" s="204">
        <f t="shared" si="4"/>
        <v>0</v>
      </c>
      <c r="BF240" s="204">
        <f t="shared" si="5"/>
        <v>0</v>
      </c>
      <c r="BG240" s="204">
        <f t="shared" si="6"/>
        <v>0</v>
      </c>
      <c r="BH240" s="204">
        <f t="shared" si="7"/>
        <v>0</v>
      </c>
      <c r="BI240" s="204">
        <f t="shared" si="8"/>
        <v>0</v>
      </c>
      <c r="BJ240" s="24" t="s">
        <v>78</v>
      </c>
      <c r="BK240" s="204">
        <f t="shared" si="9"/>
        <v>0</v>
      </c>
      <c r="BL240" s="24" t="s">
        <v>251</v>
      </c>
      <c r="BM240" s="24" t="s">
        <v>415</v>
      </c>
    </row>
    <row r="241" spans="2:65" s="1" customFormat="1" ht="22.5" customHeight="1">
      <c r="B241" s="42"/>
      <c r="C241" s="193" t="s">
        <v>416</v>
      </c>
      <c r="D241" s="193" t="s">
        <v>141</v>
      </c>
      <c r="E241" s="194" t="s">
        <v>417</v>
      </c>
      <c r="F241" s="195" t="s">
        <v>418</v>
      </c>
      <c r="G241" s="196" t="s">
        <v>144</v>
      </c>
      <c r="H241" s="197">
        <v>2</v>
      </c>
      <c r="I241" s="198"/>
      <c r="J241" s="199">
        <f t="shared" si="0"/>
        <v>0</v>
      </c>
      <c r="K241" s="195" t="s">
        <v>145</v>
      </c>
      <c r="L241" s="62"/>
      <c r="M241" s="200" t="s">
        <v>23</v>
      </c>
      <c r="N241" s="201" t="s">
        <v>44</v>
      </c>
      <c r="O241" s="43"/>
      <c r="P241" s="202">
        <f t="shared" si="1"/>
        <v>0</v>
      </c>
      <c r="Q241" s="202">
        <v>0</v>
      </c>
      <c r="R241" s="202">
        <f t="shared" si="2"/>
        <v>0</v>
      </c>
      <c r="S241" s="202">
        <v>0</v>
      </c>
      <c r="T241" s="203">
        <f t="shared" si="3"/>
        <v>0</v>
      </c>
      <c r="AR241" s="24" t="s">
        <v>251</v>
      </c>
      <c r="AT241" s="24" t="s">
        <v>141</v>
      </c>
      <c r="AU241" s="24" t="s">
        <v>83</v>
      </c>
      <c r="AY241" s="24" t="s">
        <v>138</v>
      </c>
      <c r="BE241" s="204">
        <f t="shared" si="4"/>
        <v>0</v>
      </c>
      <c r="BF241" s="204">
        <f t="shared" si="5"/>
        <v>0</v>
      </c>
      <c r="BG241" s="204">
        <f t="shared" si="6"/>
        <v>0</v>
      </c>
      <c r="BH241" s="204">
        <f t="shared" si="7"/>
        <v>0</v>
      </c>
      <c r="BI241" s="204">
        <f t="shared" si="8"/>
        <v>0</v>
      </c>
      <c r="BJ241" s="24" t="s">
        <v>78</v>
      </c>
      <c r="BK241" s="204">
        <f t="shared" si="9"/>
        <v>0</v>
      </c>
      <c r="BL241" s="24" t="s">
        <v>251</v>
      </c>
      <c r="BM241" s="24" t="s">
        <v>419</v>
      </c>
    </row>
    <row r="242" spans="2:65" s="1" customFormat="1" ht="22.5" customHeight="1">
      <c r="B242" s="42"/>
      <c r="C242" s="193" t="s">
        <v>420</v>
      </c>
      <c r="D242" s="193" t="s">
        <v>141</v>
      </c>
      <c r="E242" s="194" t="s">
        <v>421</v>
      </c>
      <c r="F242" s="195" t="s">
        <v>422</v>
      </c>
      <c r="G242" s="196" t="s">
        <v>410</v>
      </c>
      <c r="H242" s="197">
        <v>5</v>
      </c>
      <c r="I242" s="198"/>
      <c r="J242" s="199">
        <f t="shared" si="0"/>
        <v>0</v>
      </c>
      <c r="K242" s="195" t="s">
        <v>145</v>
      </c>
      <c r="L242" s="62"/>
      <c r="M242" s="200" t="s">
        <v>23</v>
      </c>
      <c r="N242" s="201" t="s">
        <v>44</v>
      </c>
      <c r="O242" s="43"/>
      <c r="P242" s="202">
        <f t="shared" si="1"/>
        <v>0</v>
      </c>
      <c r="Q242" s="202">
        <v>0</v>
      </c>
      <c r="R242" s="202">
        <f t="shared" si="2"/>
        <v>0</v>
      </c>
      <c r="S242" s="202">
        <v>0</v>
      </c>
      <c r="T242" s="203">
        <f t="shared" si="3"/>
        <v>0</v>
      </c>
      <c r="AR242" s="24" t="s">
        <v>251</v>
      </c>
      <c r="AT242" s="24" t="s">
        <v>141</v>
      </c>
      <c r="AU242" s="24" t="s">
        <v>83</v>
      </c>
      <c r="AY242" s="24" t="s">
        <v>138</v>
      </c>
      <c r="BE242" s="204">
        <f t="shared" si="4"/>
        <v>0</v>
      </c>
      <c r="BF242" s="204">
        <f t="shared" si="5"/>
        <v>0</v>
      </c>
      <c r="BG242" s="204">
        <f t="shared" si="6"/>
        <v>0</v>
      </c>
      <c r="BH242" s="204">
        <f t="shared" si="7"/>
        <v>0</v>
      </c>
      <c r="BI242" s="204">
        <f t="shared" si="8"/>
        <v>0</v>
      </c>
      <c r="BJ242" s="24" t="s">
        <v>78</v>
      </c>
      <c r="BK242" s="204">
        <f t="shared" si="9"/>
        <v>0</v>
      </c>
      <c r="BL242" s="24" t="s">
        <v>251</v>
      </c>
      <c r="BM242" s="24" t="s">
        <v>423</v>
      </c>
    </row>
    <row r="243" spans="2:65" s="1" customFormat="1" ht="22.5" customHeight="1">
      <c r="B243" s="42"/>
      <c r="C243" s="193" t="s">
        <v>424</v>
      </c>
      <c r="D243" s="193" t="s">
        <v>141</v>
      </c>
      <c r="E243" s="194" t="s">
        <v>425</v>
      </c>
      <c r="F243" s="195" t="s">
        <v>426</v>
      </c>
      <c r="G243" s="196" t="s">
        <v>144</v>
      </c>
      <c r="H243" s="197">
        <v>10</v>
      </c>
      <c r="I243" s="198"/>
      <c r="J243" s="199">
        <f t="shared" si="0"/>
        <v>0</v>
      </c>
      <c r="K243" s="195" t="s">
        <v>145</v>
      </c>
      <c r="L243" s="62"/>
      <c r="M243" s="200" t="s">
        <v>23</v>
      </c>
      <c r="N243" s="201" t="s">
        <v>44</v>
      </c>
      <c r="O243" s="43"/>
      <c r="P243" s="202">
        <f t="shared" si="1"/>
        <v>0</v>
      </c>
      <c r="Q243" s="202">
        <v>0</v>
      </c>
      <c r="R243" s="202">
        <f t="shared" si="2"/>
        <v>0</v>
      </c>
      <c r="S243" s="202">
        <v>0</v>
      </c>
      <c r="T243" s="203">
        <f t="shared" si="3"/>
        <v>0</v>
      </c>
      <c r="AR243" s="24" t="s">
        <v>251</v>
      </c>
      <c r="AT243" s="24" t="s">
        <v>141</v>
      </c>
      <c r="AU243" s="24" t="s">
        <v>83</v>
      </c>
      <c r="AY243" s="24" t="s">
        <v>138</v>
      </c>
      <c r="BE243" s="204">
        <f t="shared" si="4"/>
        <v>0</v>
      </c>
      <c r="BF243" s="204">
        <f t="shared" si="5"/>
        <v>0</v>
      </c>
      <c r="BG243" s="204">
        <f t="shared" si="6"/>
        <v>0</v>
      </c>
      <c r="BH243" s="204">
        <f t="shared" si="7"/>
        <v>0</v>
      </c>
      <c r="BI243" s="204">
        <f t="shared" si="8"/>
        <v>0</v>
      </c>
      <c r="BJ243" s="24" t="s">
        <v>78</v>
      </c>
      <c r="BK243" s="204">
        <f t="shared" si="9"/>
        <v>0</v>
      </c>
      <c r="BL243" s="24" t="s">
        <v>251</v>
      </c>
      <c r="BM243" s="24" t="s">
        <v>427</v>
      </c>
    </row>
    <row r="244" spans="2:65" s="1" customFormat="1" ht="22.5" customHeight="1">
      <c r="B244" s="42"/>
      <c r="C244" s="193" t="s">
        <v>428</v>
      </c>
      <c r="D244" s="193" t="s">
        <v>141</v>
      </c>
      <c r="E244" s="194" t="s">
        <v>429</v>
      </c>
      <c r="F244" s="195" t="s">
        <v>430</v>
      </c>
      <c r="G244" s="196" t="s">
        <v>279</v>
      </c>
      <c r="H244" s="257"/>
      <c r="I244" s="198"/>
      <c r="J244" s="199">
        <f t="shared" si="0"/>
        <v>0</v>
      </c>
      <c r="K244" s="195" t="s">
        <v>145</v>
      </c>
      <c r="L244" s="62"/>
      <c r="M244" s="200" t="s">
        <v>23</v>
      </c>
      <c r="N244" s="201" t="s">
        <v>44</v>
      </c>
      <c r="O244" s="43"/>
      <c r="P244" s="202">
        <f t="shared" si="1"/>
        <v>0</v>
      </c>
      <c r="Q244" s="202">
        <v>0</v>
      </c>
      <c r="R244" s="202">
        <f t="shared" si="2"/>
        <v>0</v>
      </c>
      <c r="S244" s="202">
        <v>0</v>
      </c>
      <c r="T244" s="203">
        <f t="shared" si="3"/>
        <v>0</v>
      </c>
      <c r="AR244" s="24" t="s">
        <v>251</v>
      </c>
      <c r="AT244" s="24" t="s">
        <v>141</v>
      </c>
      <c r="AU244" s="24" t="s">
        <v>83</v>
      </c>
      <c r="AY244" s="24" t="s">
        <v>138</v>
      </c>
      <c r="BE244" s="204">
        <f t="shared" si="4"/>
        <v>0</v>
      </c>
      <c r="BF244" s="204">
        <f t="shared" si="5"/>
        <v>0</v>
      </c>
      <c r="BG244" s="204">
        <f t="shared" si="6"/>
        <v>0</v>
      </c>
      <c r="BH244" s="204">
        <f t="shared" si="7"/>
        <v>0</v>
      </c>
      <c r="BI244" s="204">
        <f t="shared" si="8"/>
        <v>0</v>
      </c>
      <c r="BJ244" s="24" t="s">
        <v>78</v>
      </c>
      <c r="BK244" s="204">
        <f t="shared" si="9"/>
        <v>0</v>
      </c>
      <c r="BL244" s="24" t="s">
        <v>251</v>
      </c>
      <c r="BM244" s="24" t="s">
        <v>431</v>
      </c>
    </row>
    <row r="245" spans="2:65" s="10" customFormat="1" ht="29.85" customHeight="1">
      <c r="B245" s="176"/>
      <c r="C245" s="177"/>
      <c r="D245" s="190" t="s">
        <v>72</v>
      </c>
      <c r="E245" s="191" t="s">
        <v>432</v>
      </c>
      <c r="F245" s="191" t="s">
        <v>433</v>
      </c>
      <c r="G245" s="177"/>
      <c r="H245" s="177"/>
      <c r="I245" s="180"/>
      <c r="J245" s="192">
        <f>BK245</f>
        <v>0</v>
      </c>
      <c r="K245" s="177"/>
      <c r="L245" s="182"/>
      <c r="M245" s="183"/>
      <c r="N245" s="184"/>
      <c r="O245" s="184"/>
      <c r="P245" s="185">
        <f>P246+P247+P270+P297</f>
        <v>0</v>
      </c>
      <c r="Q245" s="184"/>
      <c r="R245" s="185">
        <f>R246+R247+R270+R297</f>
        <v>0.88807999999999998</v>
      </c>
      <c r="S245" s="184"/>
      <c r="T245" s="186">
        <f>T246+T247+T270+T297</f>
        <v>0</v>
      </c>
      <c r="AR245" s="187" t="s">
        <v>83</v>
      </c>
      <c r="AT245" s="188" t="s">
        <v>72</v>
      </c>
      <c r="AU245" s="188" t="s">
        <v>78</v>
      </c>
      <c r="AY245" s="187" t="s">
        <v>138</v>
      </c>
      <c r="BK245" s="189">
        <f>BK246+BK247+BK270+BK297</f>
        <v>0</v>
      </c>
    </row>
    <row r="246" spans="2:65" s="1" customFormat="1" ht="22.5" customHeight="1">
      <c r="B246" s="42"/>
      <c r="C246" s="193" t="s">
        <v>434</v>
      </c>
      <c r="D246" s="193" t="s">
        <v>141</v>
      </c>
      <c r="E246" s="194" t="s">
        <v>435</v>
      </c>
      <c r="F246" s="195" t="s">
        <v>436</v>
      </c>
      <c r="G246" s="196" t="s">
        <v>279</v>
      </c>
      <c r="H246" s="257"/>
      <c r="I246" s="198"/>
      <c r="J246" s="199">
        <f>ROUND(I246*H246,2)</f>
        <v>0</v>
      </c>
      <c r="K246" s="195" t="s">
        <v>145</v>
      </c>
      <c r="L246" s="62"/>
      <c r="M246" s="200" t="s">
        <v>23</v>
      </c>
      <c r="N246" s="201" t="s">
        <v>44</v>
      </c>
      <c r="O246" s="43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AR246" s="24" t="s">
        <v>251</v>
      </c>
      <c r="AT246" s="24" t="s">
        <v>141</v>
      </c>
      <c r="AU246" s="24" t="s">
        <v>83</v>
      </c>
      <c r="AY246" s="24" t="s">
        <v>138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4" t="s">
        <v>78</v>
      </c>
      <c r="BK246" s="204">
        <f>ROUND(I246*H246,2)</f>
        <v>0</v>
      </c>
      <c r="BL246" s="24" t="s">
        <v>251</v>
      </c>
      <c r="BM246" s="24" t="s">
        <v>437</v>
      </c>
    </row>
    <row r="247" spans="2:65" s="10" customFormat="1" ht="22.35" customHeight="1">
      <c r="B247" s="176"/>
      <c r="C247" s="177"/>
      <c r="D247" s="190" t="s">
        <v>72</v>
      </c>
      <c r="E247" s="191" t="s">
        <v>438</v>
      </c>
      <c r="F247" s="191" t="s">
        <v>439</v>
      </c>
      <c r="G247" s="177"/>
      <c r="H247" s="177"/>
      <c r="I247" s="180"/>
      <c r="J247" s="192">
        <f>BK247</f>
        <v>0</v>
      </c>
      <c r="K247" s="177"/>
      <c r="L247" s="182"/>
      <c r="M247" s="183"/>
      <c r="N247" s="184"/>
      <c r="O247" s="184"/>
      <c r="P247" s="185">
        <f>SUM(P248:P269)</f>
        <v>0</v>
      </c>
      <c r="Q247" s="184"/>
      <c r="R247" s="185">
        <f>SUM(R248:R269)</f>
        <v>0.54852000000000001</v>
      </c>
      <c r="S247" s="184"/>
      <c r="T247" s="186">
        <f>SUM(T248:T269)</f>
        <v>0</v>
      </c>
      <c r="AR247" s="187" t="s">
        <v>83</v>
      </c>
      <c r="AT247" s="188" t="s">
        <v>72</v>
      </c>
      <c r="AU247" s="188" t="s">
        <v>83</v>
      </c>
      <c r="AY247" s="187" t="s">
        <v>138</v>
      </c>
      <c r="BK247" s="189">
        <f>SUM(BK248:BK269)</f>
        <v>0</v>
      </c>
    </row>
    <row r="248" spans="2:65" s="1" customFormat="1" ht="22.5" customHeight="1">
      <c r="B248" s="42"/>
      <c r="C248" s="193" t="s">
        <v>440</v>
      </c>
      <c r="D248" s="193" t="s">
        <v>141</v>
      </c>
      <c r="E248" s="194" t="s">
        <v>441</v>
      </c>
      <c r="F248" s="195" t="s">
        <v>442</v>
      </c>
      <c r="G248" s="196" t="s">
        <v>211</v>
      </c>
      <c r="H248" s="197">
        <v>24</v>
      </c>
      <c r="I248" s="198"/>
      <c r="J248" s="199">
        <f>ROUND(I248*H248,2)</f>
        <v>0</v>
      </c>
      <c r="K248" s="195" t="s">
        <v>23</v>
      </c>
      <c r="L248" s="62"/>
      <c r="M248" s="200" t="s">
        <v>23</v>
      </c>
      <c r="N248" s="201" t="s">
        <v>44</v>
      </c>
      <c r="O248" s="43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AR248" s="24" t="s">
        <v>251</v>
      </c>
      <c r="AT248" s="24" t="s">
        <v>141</v>
      </c>
      <c r="AU248" s="24" t="s">
        <v>161</v>
      </c>
      <c r="AY248" s="24" t="s">
        <v>138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78</v>
      </c>
      <c r="BK248" s="204">
        <f>ROUND(I248*H248,2)</f>
        <v>0</v>
      </c>
      <c r="BL248" s="24" t="s">
        <v>251</v>
      </c>
      <c r="BM248" s="24" t="s">
        <v>443</v>
      </c>
    </row>
    <row r="249" spans="2:65" s="1" customFormat="1" ht="243">
      <c r="B249" s="42"/>
      <c r="C249" s="64"/>
      <c r="D249" s="207" t="s">
        <v>388</v>
      </c>
      <c r="E249" s="64"/>
      <c r="F249" s="270" t="s">
        <v>444</v>
      </c>
      <c r="G249" s="64"/>
      <c r="H249" s="64"/>
      <c r="I249" s="163"/>
      <c r="J249" s="64"/>
      <c r="K249" s="64"/>
      <c r="L249" s="62"/>
      <c r="M249" s="259"/>
      <c r="N249" s="43"/>
      <c r="O249" s="43"/>
      <c r="P249" s="43"/>
      <c r="Q249" s="43"/>
      <c r="R249" s="43"/>
      <c r="S249" s="43"/>
      <c r="T249" s="79"/>
      <c r="AT249" s="24" t="s">
        <v>388</v>
      </c>
      <c r="AU249" s="24" t="s">
        <v>161</v>
      </c>
    </row>
    <row r="250" spans="2:65" s="11" customFormat="1" ht="13.5">
      <c r="B250" s="205"/>
      <c r="C250" s="206"/>
      <c r="D250" s="207" t="s">
        <v>148</v>
      </c>
      <c r="E250" s="208" t="s">
        <v>23</v>
      </c>
      <c r="F250" s="209" t="s">
        <v>445</v>
      </c>
      <c r="G250" s="206"/>
      <c r="H250" s="210" t="s">
        <v>23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148</v>
      </c>
      <c r="AU250" s="216" t="s">
        <v>161</v>
      </c>
      <c r="AV250" s="11" t="s">
        <v>78</v>
      </c>
      <c r="AW250" s="11" t="s">
        <v>37</v>
      </c>
      <c r="AX250" s="11" t="s">
        <v>73</v>
      </c>
      <c r="AY250" s="216" t="s">
        <v>138</v>
      </c>
    </row>
    <row r="251" spans="2:65" s="12" customFormat="1" ht="13.5">
      <c r="B251" s="217"/>
      <c r="C251" s="218"/>
      <c r="D251" s="207" t="s">
        <v>148</v>
      </c>
      <c r="E251" s="219" t="s">
        <v>23</v>
      </c>
      <c r="F251" s="220" t="s">
        <v>318</v>
      </c>
      <c r="G251" s="218"/>
      <c r="H251" s="221">
        <v>4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148</v>
      </c>
      <c r="AU251" s="227" t="s">
        <v>161</v>
      </c>
      <c r="AV251" s="12" t="s">
        <v>83</v>
      </c>
      <c r="AW251" s="12" t="s">
        <v>37</v>
      </c>
      <c r="AX251" s="12" t="s">
        <v>73</v>
      </c>
      <c r="AY251" s="227" t="s">
        <v>138</v>
      </c>
    </row>
    <row r="252" spans="2:65" s="12" customFormat="1" ht="13.5">
      <c r="B252" s="217"/>
      <c r="C252" s="218"/>
      <c r="D252" s="207" t="s">
        <v>148</v>
      </c>
      <c r="E252" s="219" t="s">
        <v>23</v>
      </c>
      <c r="F252" s="220" t="s">
        <v>446</v>
      </c>
      <c r="G252" s="218"/>
      <c r="H252" s="221">
        <v>8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148</v>
      </c>
      <c r="AU252" s="227" t="s">
        <v>161</v>
      </c>
      <c r="AV252" s="12" t="s">
        <v>83</v>
      </c>
      <c r="AW252" s="12" t="s">
        <v>37</v>
      </c>
      <c r="AX252" s="12" t="s">
        <v>73</v>
      </c>
      <c r="AY252" s="227" t="s">
        <v>138</v>
      </c>
    </row>
    <row r="253" spans="2:65" s="12" customFormat="1" ht="13.5">
      <c r="B253" s="217"/>
      <c r="C253" s="218"/>
      <c r="D253" s="207" t="s">
        <v>148</v>
      </c>
      <c r="E253" s="219" t="s">
        <v>23</v>
      </c>
      <c r="F253" s="220" t="s">
        <v>447</v>
      </c>
      <c r="G253" s="218"/>
      <c r="H253" s="221">
        <v>3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148</v>
      </c>
      <c r="AU253" s="227" t="s">
        <v>161</v>
      </c>
      <c r="AV253" s="12" t="s">
        <v>83</v>
      </c>
      <c r="AW253" s="12" t="s">
        <v>37</v>
      </c>
      <c r="AX253" s="12" t="s">
        <v>73</v>
      </c>
      <c r="AY253" s="227" t="s">
        <v>138</v>
      </c>
    </row>
    <row r="254" spans="2:65" s="12" customFormat="1" ht="13.5">
      <c r="B254" s="217"/>
      <c r="C254" s="218"/>
      <c r="D254" s="207" t="s">
        <v>148</v>
      </c>
      <c r="E254" s="219" t="s">
        <v>23</v>
      </c>
      <c r="F254" s="220" t="s">
        <v>448</v>
      </c>
      <c r="G254" s="218"/>
      <c r="H254" s="221">
        <v>5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148</v>
      </c>
      <c r="AU254" s="227" t="s">
        <v>161</v>
      </c>
      <c r="AV254" s="12" t="s">
        <v>83</v>
      </c>
      <c r="AW254" s="12" t="s">
        <v>37</v>
      </c>
      <c r="AX254" s="12" t="s">
        <v>73</v>
      </c>
      <c r="AY254" s="227" t="s">
        <v>138</v>
      </c>
    </row>
    <row r="255" spans="2:65" s="12" customFormat="1" ht="13.5">
      <c r="B255" s="217"/>
      <c r="C255" s="218"/>
      <c r="D255" s="207" t="s">
        <v>148</v>
      </c>
      <c r="E255" s="219" t="s">
        <v>23</v>
      </c>
      <c r="F255" s="220" t="s">
        <v>449</v>
      </c>
      <c r="G255" s="218"/>
      <c r="H255" s="221">
        <v>4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148</v>
      </c>
      <c r="AU255" s="227" t="s">
        <v>161</v>
      </c>
      <c r="AV255" s="12" t="s">
        <v>83</v>
      </c>
      <c r="AW255" s="12" t="s">
        <v>37</v>
      </c>
      <c r="AX255" s="12" t="s">
        <v>73</v>
      </c>
      <c r="AY255" s="227" t="s">
        <v>138</v>
      </c>
    </row>
    <row r="256" spans="2:65" s="13" customFormat="1" ht="13.5">
      <c r="B256" s="228"/>
      <c r="C256" s="229"/>
      <c r="D256" s="230" t="s">
        <v>148</v>
      </c>
      <c r="E256" s="231" t="s">
        <v>23</v>
      </c>
      <c r="F256" s="232" t="s">
        <v>153</v>
      </c>
      <c r="G256" s="229"/>
      <c r="H256" s="233">
        <v>24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148</v>
      </c>
      <c r="AU256" s="239" t="s">
        <v>161</v>
      </c>
      <c r="AV256" s="13" t="s">
        <v>146</v>
      </c>
      <c r="AW256" s="13" t="s">
        <v>37</v>
      </c>
      <c r="AX256" s="13" t="s">
        <v>78</v>
      </c>
      <c r="AY256" s="239" t="s">
        <v>138</v>
      </c>
    </row>
    <row r="257" spans="2:65" s="1" customFormat="1" ht="31.5" customHeight="1">
      <c r="B257" s="42"/>
      <c r="C257" s="193" t="s">
        <v>450</v>
      </c>
      <c r="D257" s="193" t="s">
        <v>141</v>
      </c>
      <c r="E257" s="194" t="s">
        <v>451</v>
      </c>
      <c r="F257" s="195" t="s">
        <v>452</v>
      </c>
      <c r="G257" s="196" t="s">
        <v>211</v>
      </c>
      <c r="H257" s="197">
        <v>24</v>
      </c>
      <c r="I257" s="198"/>
      <c r="J257" s="199">
        <f>ROUND(I257*H257,2)</f>
        <v>0</v>
      </c>
      <c r="K257" s="195" t="s">
        <v>23</v>
      </c>
      <c r="L257" s="62"/>
      <c r="M257" s="200" t="s">
        <v>23</v>
      </c>
      <c r="N257" s="201" t="s">
        <v>44</v>
      </c>
      <c r="O257" s="43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AR257" s="24" t="s">
        <v>251</v>
      </c>
      <c r="AT257" s="24" t="s">
        <v>141</v>
      </c>
      <c r="AU257" s="24" t="s">
        <v>161</v>
      </c>
      <c r="AY257" s="24" t="s">
        <v>138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24" t="s">
        <v>78</v>
      </c>
      <c r="BK257" s="204">
        <f>ROUND(I257*H257,2)</f>
        <v>0</v>
      </c>
      <c r="BL257" s="24" t="s">
        <v>251</v>
      </c>
      <c r="BM257" s="24" t="s">
        <v>453</v>
      </c>
    </row>
    <row r="258" spans="2:65" s="1" customFormat="1" ht="44.25" customHeight="1">
      <c r="B258" s="42"/>
      <c r="C258" s="193" t="s">
        <v>454</v>
      </c>
      <c r="D258" s="193" t="s">
        <v>141</v>
      </c>
      <c r="E258" s="194" t="s">
        <v>455</v>
      </c>
      <c r="F258" s="195" t="s">
        <v>456</v>
      </c>
      <c r="G258" s="196" t="s">
        <v>144</v>
      </c>
      <c r="H258" s="197">
        <v>24</v>
      </c>
      <c r="I258" s="198"/>
      <c r="J258" s="199">
        <f>ROUND(I258*H258,2)</f>
        <v>0</v>
      </c>
      <c r="K258" s="195" t="s">
        <v>23</v>
      </c>
      <c r="L258" s="62"/>
      <c r="M258" s="200" t="s">
        <v>23</v>
      </c>
      <c r="N258" s="201" t="s">
        <v>44</v>
      </c>
      <c r="O258" s="43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AR258" s="24" t="s">
        <v>251</v>
      </c>
      <c r="AT258" s="24" t="s">
        <v>141</v>
      </c>
      <c r="AU258" s="24" t="s">
        <v>161</v>
      </c>
      <c r="AY258" s="24" t="s">
        <v>138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78</v>
      </c>
      <c r="BK258" s="204">
        <f>ROUND(I258*H258,2)</f>
        <v>0</v>
      </c>
      <c r="BL258" s="24" t="s">
        <v>251</v>
      </c>
      <c r="BM258" s="24" t="s">
        <v>457</v>
      </c>
    </row>
    <row r="259" spans="2:65" s="1" customFormat="1" ht="94.5">
      <c r="B259" s="42"/>
      <c r="C259" s="64"/>
      <c r="D259" s="230" t="s">
        <v>388</v>
      </c>
      <c r="E259" s="64"/>
      <c r="F259" s="258" t="s">
        <v>458</v>
      </c>
      <c r="G259" s="64"/>
      <c r="H259" s="64"/>
      <c r="I259" s="163"/>
      <c r="J259" s="64"/>
      <c r="K259" s="64"/>
      <c r="L259" s="62"/>
      <c r="M259" s="259"/>
      <c r="N259" s="43"/>
      <c r="O259" s="43"/>
      <c r="P259" s="43"/>
      <c r="Q259" s="43"/>
      <c r="R259" s="43"/>
      <c r="S259" s="43"/>
      <c r="T259" s="79"/>
      <c r="AT259" s="24" t="s">
        <v>388</v>
      </c>
      <c r="AU259" s="24" t="s">
        <v>161</v>
      </c>
    </row>
    <row r="260" spans="2:65" s="1" customFormat="1" ht="22.5" customHeight="1">
      <c r="B260" s="42"/>
      <c r="C260" s="193" t="s">
        <v>459</v>
      </c>
      <c r="D260" s="193" t="s">
        <v>141</v>
      </c>
      <c r="E260" s="194" t="s">
        <v>460</v>
      </c>
      <c r="F260" s="195" t="s">
        <v>461</v>
      </c>
      <c r="G260" s="196" t="s">
        <v>164</v>
      </c>
      <c r="H260" s="197">
        <v>84</v>
      </c>
      <c r="I260" s="198"/>
      <c r="J260" s="199">
        <f>ROUND(I260*H260,2)</f>
        <v>0</v>
      </c>
      <c r="K260" s="195" t="s">
        <v>23</v>
      </c>
      <c r="L260" s="62"/>
      <c r="M260" s="200" t="s">
        <v>23</v>
      </c>
      <c r="N260" s="201" t="s">
        <v>44</v>
      </c>
      <c r="O260" s="43"/>
      <c r="P260" s="202">
        <f>O260*H260</f>
        <v>0</v>
      </c>
      <c r="Q260" s="202">
        <v>6.5300000000000002E-3</v>
      </c>
      <c r="R260" s="202">
        <f>Q260*H260</f>
        <v>0.54852000000000001</v>
      </c>
      <c r="S260" s="202">
        <v>0</v>
      </c>
      <c r="T260" s="203">
        <f>S260*H260</f>
        <v>0</v>
      </c>
      <c r="AR260" s="24" t="s">
        <v>251</v>
      </c>
      <c r="AT260" s="24" t="s">
        <v>141</v>
      </c>
      <c r="AU260" s="24" t="s">
        <v>161</v>
      </c>
      <c r="AY260" s="24" t="s">
        <v>138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24" t="s">
        <v>78</v>
      </c>
      <c r="BK260" s="204">
        <f>ROUND(I260*H260,2)</f>
        <v>0</v>
      </c>
      <c r="BL260" s="24" t="s">
        <v>251</v>
      </c>
      <c r="BM260" s="24" t="s">
        <v>462</v>
      </c>
    </row>
    <row r="261" spans="2:65" s="12" customFormat="1" ht="13.5">
      <c r="B261" s="217"/>
      <c r="C261" s="218"/>
      <c r="D261" s="230" t="s">
        <v>148</v>
      </c>
      <c r="E261" s="243" t="s">
        <v>23</v>
      </c>
      <c r="F261" s="244" t="s">
        <v>463</v>
      </c>
      <c r="G261" s="218"/>
      <c r="H261" s="245">
        <v>84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148</v>
      </c>
      <c r="AU261" s="227" t="s">
        <v>161</v>
      </c>
      <c r="AV261" s="12" t="s">
        <v>83</v>
      </c>
      <c r="AW261" s="12" t="s">
        <v>37</v>
      </c>
      <c r="AX261" s="12" t="s">
        <v>78</v>
      </c>
      <c r="AY261" s="227" t="s">
        <v>138</v>
      </c>
    </row>
    <row r="262" spans="2:65" s="1" customFormat="1" ht="22.5" customHeight="1">
      <c r="B262" s="42"/>
      <c r="C262" s="193" t="s">
        <v>464</v>
      </c>
      <c r="D262" s="193" t="s">
        <v>141</v>
      </c>
      <c r="E262" s="194" t="s">
        <v>465</v>
      </c>
      <c r="F262" s="195" t="s">
        <v>466</v>
      </c>
      <c r="G262" s="196" t="s">
        <v>144</v>
      </c>
      <c r="H262" s="197">
        <v>96</v>
      </c>
      <c r="I262" s="198"/>
      <c r="J262" s="199">
        <f>ROUND(I262*H262,2)</f>
        <v>0</v>
      </c>
      <c r="K262" s="195" t="s">
        <v>23</v>
      </c>
      <c r="L262" s="62"/>
      <c r="M262" s="200" t="s">
        <v>23</v>
      </c>
      <c r="N262" s="201" t="s">
        <v>44</v>
      </c>
      <c r="O262" s="43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AR262" s="24" t="s">
        <v>251</v>
      </c>
      <c r="AT262" s="24" t="s">
        <v>141</v>
      </c>
      <c r="AU262" s="24" t="s">
        <v>161</v>
      </c>
      <c r="AY262" s="24" t="s">
        <v>138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24" t="s">
        <v>78</v>
      </c>
      <c r="BK262" s="204">
        <f>ROUND(I262*H262,2)</f>
        <v>0</v>
      </c>
      <c r="BL262" s="24" t="s">
        <v>251</v>
      </c>
      <c r="BM262" s="24" t="s">
        <v>467</v>
      </c>
    </row>
    <row r="263" spans="2:65" s="12" customFormat="1" ht="13.5">
      <c r="B263" s="217"/>
      <c r="C263" s="218"/>
      <c r="D263" s="230" t="s">
        <v>148</v>
      </c>
      <c r="E263" s="243" t="s">
        <v>23</v>
      </c>
      <c r="F263" s="244" t="s">
        <v>468</v>
      </c>
      <c r="G263" s="218"/>
      <c r="H263" s="245">
        <v>96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148</v>
      </c>
      <c r="AU263" s="227" t="s">
        <v>161</v>
      </c>
      <c r="AV263" s="12" t="s">
        <v>83</v>
      </c>
      <c r="AW263" s="12" t="s">
        <v>37</v>
      </c>
      <c r="AX263" s="12" t="s">
        <v>78</v>
      </c>
      <c r="AY263" s="227" t="s">
        <v>138</v>
      </c>
    </row>
    <row r="264" spans="2:65" s="1" customFormat="1" ht="22.5" customHeight="1">
      <c r="B264" s="42"/>
      <c r="C264" s="193" t="s">
        <v>469</v>
      </c>
      <c r="D264" s="193" t="s">
        <v>141</v>
      </c>
      <c r="E264" s="194" t="s">
        <v>470</v>
      </c>
      <c r="F264" s="195" t="s">
        <v>471</v>
      </c>
      <c r="G264" s="196" t="s">
        <v>144</v>
      </c>
      <c r="H264" s="197">
        <v>72</v>
      </c>
      <c r="I264" s="198"/>
      <c r="J264" s="199">
        <f>ROUND(I264*H264,2)</f>
        <v>0</v>
      </c>
      <c r="K264" s="195" t="s">
        <v>23</v>
      </c>
      <c r="L264" s="62"/>
      <c r="M264" s="200" t="s">
        <v>23</v>
      </c>
      <c r="N264" s="201" t="s">
        <v>44</v>
      </c>
      <c r="O264" s="43"/>
      <c r="P264" s="202">
        <f>O264*H264</f>
        <v>0</v>
      </c>
      <c r="Q264" s="202">
        <v>0</v>
      </c>
      <c r="R264" s="202">
        <f>Q264*H264</f>
        <v>0</v>
      </c>
      <c r="S264" s="202">
        <v>0</v>
      </c>
      <c r="T264" s="203">
        <f>S264*H264</f>
        <v>0</v>
      </c>
      <c r="AR264" s="24" t="s">
        <v>251</v>
      </c>
      <c r="AT264" s="24" t="s">
        <v>141</v>
      </c>
      <c r="AU264" s="24" t="s">
        <v>161</v>
      </c>
      <c r="AY264" s="24" t="s">
        <v>138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78</v>
      </c>
      <c r="BK264" s="204">
        <f>ROUND(I264*H264,2)</f>
        <v>0</v>
      </c>
      <c r="BL264" s="24" t="s">
        <v>251</v>
      </c>
      <c r="BM264" s="24" t="s">
        <v>472</v>
      </c>
    </row>
    <row r="265" spans="2:65" s="12" customFormat="1" ht="13.5">
      <c r="B265" s="217"/>
      <c r="C265" s="218"/>
      <c r="D265" s="230" t="s">
        <v>148</v>
      </c>
      <c r="E265" s="243" t="s">
        <v>23</v>
      </c>
      <c r="F265" s="244" t="s">
        <v>473</v>
      </c>
      <c r="G265" s="218"/>
      <c r="H265" s="245">
        <v>72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148</v>
      </c>
      <c r="AU265" s="227" t="s">
        <v>161</v>
      </c>
      <c r="AV265" s="12" t="s">
        <v>83</v>
      </c>
      <c r="AW265" s="12" t="s">
        <v>37</v>
      </c>
      <c r="AX265" s="12" t="s">
        <v>78</v>
      </c>
      <c r="AY265" s="227" t="s">
        <v>138</v>
      </c>
    </row>
    <row r="266" spans="2:65" s="1" customFormat="1" ht="31.5" customHeight="1">
      <c r="B266" s="42"/>
      <c r="C266" s="193" t="s">
        <v>474</v>
      </c>
      <c r="D266" s="193" t="s">
        <v>141</v>
      </c>
      <c r="E266" s="194" t="s">
        <v>475</v>
      </c>
      <c r="F266" s="195" t="s">
        <v>476</v>
      </c>
      <c r="G266" s="196" t="s">
        <v>173</v>
      </c>
      <c r="H266" s="197">
        <v>240</v>
      </c>
      <c r="I266" s="198"/>
      <c r="J266" s="199">
        <f>ROUND(I266*H266,2)</f>
        <v>0</v>
      </c>
      <c r="K266" s="195" t="s">
        <v>23</v>
      </c>
      <c r="L266" s="62"/>
      <c r="M266" s="200" t="s">
        <v>23</v>
      </c>
      <c r="N266" s="201" t="s">
        <v>44</v>
      </c>
      <c r="O266" s="43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AR266" s="24" t="s">
        <v>251</v>
      </c>
      <c r="AT266" s="24" t="s">
        <v>141</v>
      </c>
      <c r="AU266" s="24" t="s">
        <v>161</v>
      </c>
      <c r="AY266" s="24" t="s">
        <v>138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24" t="s">
        <v>78</v>
      </c>
      <c r="BK266" s="204">
        <f>ROUND(I266*H266,2)</f>
        <v>0</v>
      </c>
      <c r="BL266" s="24" t="s">
        <v>251</v>
      </c>
      <c r="BM266" s="24" t="s">
        <v>477</v>
      </c>
    </row>
    <row r="267" spans="2:65" s="12" customFormat="1" ht="13.5">
      <c r="B267" s="217"/>
      <c r="C267" s="218"/>
      <c r="D267" s="230" t="s">
        <v>148</v>
      </c>
      <c r="E267" s="243" t="s">
        <v>23</v>
      </c>
      <c r="F267" s="244" t="s">
        <v>478</v>
      </c>
      <c r="G267" s="218"/>
      <c r="H267" s="245">
        <v>240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148</v>
      </c>
      <c r="AU267" s="227" t="s">
        <v>161</v>
      </c>
      <c r="AV267" s="12" t="s">
        <v>83</v>
      </c>
      <c r="AW267" s="12" t="s">
        <v>37</v>
      </c>
      <c r="AX267" s="12" t="s">
        <v>78</v>
      </c>
      <c r="AY267" s="227" t="s">
        <v>138</v>
      </c>
    </row>
    <row r="268" spans="2:65" s="1" customFormat="1" ht="31.5" customHeight="1">
      <c r="B268" s="42"/>
      <c r="C268" s="193" t="s">
        <v>479</v>
      </c>
      <c r="D268" s="193" t="s">
        <v>141</v>
      </c>
      <c r="E268" s="194" t="s">
        <v>480</v>
      </c>
      <c r="F268" s="195" t="s">
        <v>481</v>
      </c>
      <c r="G268" s="196" t="s">
        <v>144</v>
      </c>
      <c r="H268" s="197">
        <v>24</v>
      </c>
      <c r="I268" s="198"/>
      <c r="J268" s="199">
        <f>ROUND(I268*H268,2)</f>
        <v>0</v>
      </c>
      <c r="K268" s="195" t="s">
        <v>23</v>
      </c>
      <c r="L268" s="62"/>
      <c r="M268" s="200" t="s">
        <v>23</v>
      </c>
      <c r="N268" s="201" t="s">
        <v>44</v>
      </c>
      <c r="O268" s="43"/>
      <c r="P268" s="202">
        <f>O268*H268</f>
        <v>0</v>
      </c>
      <c r="Q268" s="202">
        <v>0</v>
      </c>
      <c r="R268" s="202">
        <f>Q268*H268</f>
        <v>0</v>
      </c>
      <c r="S268" s="202">
        <v>0</v>
      </c>
      <c r="T268" s="203">
        <f>S268*H268</f>
        <v>0</v>
      </c>
      <c r="AR268" s="24" t="s">
        <v>251</v>
      </c>
      <c r="AT268" s="24" t="s">
        <v>141</v>
      </c>
      <c r="AU268" s="24" t="s">
        <v>161</v>
      </c>
      <c r="AY268" s="24" t="s">
        <v>138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24" t="s">
        <v>78</v>
      </c>
      <c r="BK268" s="204">
        <f>ROUND(I268*H268,2)</f>
        <v>0</v>
      </c>
      <c r="BL268" s="24" t="s">
        <v>251</v>
      </c>
      <c r="BM268" s="24" t="s">
        <v>482</v>
      </c>
    </row>
    <row r="269" spans="2:65" s="1" customFormat="1" ht="31.5" customHeight="1">
      <c r="B269" s="42"/>
      <c r="C269" s="193" t="s">
        <v>483</v>
      </c>
      <c r="D269" s="193" t="s">
        <v>141</v>
      </c>
      <c r="E269" s="194" t="s">
        <v>484</v>
      </c>
      <c r="F269" s="195" t="s">
        <v>485</v>
      </c>
      <c r="G269" s="196" t="s">
        <v>144</v>
      </c>
      <c r="H269" s="197">
        <v>24</v>
      </c>
      <c r="I269" s="198"/>
      <c r="J269" s="199">
        <f>ROUND(I269*H269,2)</f>
        <v>0</v>
      </c>
      <c r="K269" s="195" t="s">
        <v>23</v>
      </c>
      <c r="L269" s="62"/>
      <c r="M269" s="200" t="s">
        <v>23</v>
      </c>
      <c r="N269" s="201" t="s">
        <v>44</v>
      </c>
      <c r="O269" s="43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AR269" s="24" t="s">
        <v>251</v>
      </c>
      <c r="AT269" s="24" t="s">
        <v>141</v>
      </c>
      <c r="AU269" s="24" t="s">
        <v>161</v>
      </c>
      <c r="AY269" s="24" t="s">
        <v>138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24" t="s">
        <v>78</v>
      </c>
      <c r="BK269" s="204">
        <f>ROUND(I269*H269,2)</f>
        <v>0</v>
      </c>
      <c r="BL269" s="24" t="s">
        <v>251</v>
      </c>
      <c r="BM269" s="24" t="s">
        <v>486</v>
      </c>
    </row>
    <row r="270" spans="2:65" s="10" customFormat="1" ht="22.35" customHeight="1">
      <c r="B270" s="176"/>
      <c r="C270" s="177"/>
      <c r="D270" s="190" t="s">
        <v>72</v>
      </c>
      <c r="E270" s="191" t="s">
        <v>487</v>
      </c>
      <c r="F270" s="191" t="s">
        <v>488</v>
      </c>
      <c r="G270" s="177"/>
      <c r="H270" s="177"/>
      <c r="I270" s="180"/>
      <c r="J270" s="192">
        <f>BK270</f>
        <v>0</v>
      </c>
      <c r="K270" s="177"/>
      <c r="L270" s="182"/>
      <c r="M270" s="183"/>
      <c r="N270" s="184"/>
      <c r="O270" s="184"/>
      <c r="P270" s="185">
        <f>SUM(P271:P296)</f>
        <v>0</v>
      </c>
      <c r="Q270" s="184"/>
      <c r="R270" s="185">
        <f>SUM(R271:R296)</f>
        <v>0.32650000000000001</v>
      </c>
      <c r="S270" s="184"/>
      <c r="T270" s="186">
        <f>SUM(T271:T296)</f>
        <v>0</v>
      </c>
      <c r="AR270" s="187" t="s">
        <v>83</v>
      </c>
      <c r="AT270" s="188" t="s">
        <v>72</v>
      </c>
      <c r="AU270" s="188" t="s">
        <v>83</v>
      </c>
      <c r="AY270" s="187" t="s">
        <v>138</v>
      </c>
      <c r="BK270" s="189">
        <f>SUM(BK271:BK296)</f>
        <v>0</v>
      </c>
    </row>
    <row r="271" spans="2:65" s="1" customFormat="1" ht="22.5" customHeight="1">
      <c r="B271" s="42"/>
      <c r="C271" s="193" t="s">
        <v>489</v>
      </c>
      <c r="D271" s="193" t="s">
        <v>141</v>
      </c>
      <c r="E271" s="194" t="s">
        <v>441</v>
      </c>
      <c r="F271" s="195" t="s">
        <v>442</v>
      </c>
      <c r="G271" s="196" t="s">
        <v>211</v>
      </c>
      <c r="H271" s="197">
        <v>25</v>
      </c>
      <c r="I271" s="198"/>
      <c r="J271" s="199">
        <f>ROUND(I271*H271,2)</f>
        <v>0</v>
      </c>
      <c r="K271" s="195" t="s">
        <v>23</v>
      </c>
      <c r="L271" s="62"/>
      <c r="M271" s="200" t="s">
        <v>23</v>
      </c>
      <c r="N271" s="201" t="s">
        <v>44</v>
      </c>
      <c r="O271" s="43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AR271" s="24" t="s">
        <v>251</v>
      </c>
      <c r="AT271" s="24" t="s">
        <v>141</v>
      </c>
      <c r="AU271" s="24" t="s">
        <v>161</v>
      </c>
      <c r="AY271" s="24" t="s">
        <v>138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78</v>
      </c>
      <c r="BK271" s="204">
        <f>ROUND(I271*H271,2)</f>
        <v>0</v>
      </c>
      <c r="BL271" s="24" t="s">
        <v>251</v>
      </c>
      <c r="BM271" s="24" t="s">
        <v>490</v>
      </c>
    </row>
    <row r="272" spans="2:65" s="1" customFormat="1" ht="243">
      <c r="B272" s="42"/>
      <c r="C272" s="64"/>
      <c r="D272" s="207" t="s">
        <v>388</v>
      </c>
      <c r="E272" s="64"/>
      <c r="F272" s="270" t="s">
        <v>444</v>
      </c>
      <c r="G272" s="64"/>
      <c r="H272" s="64"/>
      <c r="I272" s="163"/>
      <c r="J272" s="64"/>
      <c r="K272" s="64"/>
      <c r="L272" s="62"/>
      <c r="M272" s="259"/>
      <c r="N272" s="43"/>
      <c r="O272" s="43"/>
      <c r="P272" s="43"/>
      <c r="Q272" s="43"/>
      <c r="R272" s="43"/>
      <c r="S272" s="43"/>
      <c r="T272" s="79"/>
      <c r="AT272" s="24" t="s">
        <v>388</v>
      </c>
      <c r="AU272" s="24" t="s">
        <v>161</v>
      </c>
    </row>
    <row r="273" spans="2:65" s="11" customFormat="1" ht="13.5">
      <c r="B273" s="205"/>
      <c r="C273" s="206"/>
      <c r="D273" s="207" t="s">
        <v>148</v>
      </c>
      <c r="E273" s="208" t="s">
        <v>23</v>
      </c>
      <c r="F273" s="209" t="s">
        <v>491</v>
      </c>
      <c r="G273" s="206"/>
      <c r="H273" s="210" t="s">
        <v>23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148</v>
      </c>
      <c r="AU273" s="216" t="s">
        <v>161</v>
      </c>
      <c r="AV273" s="11" t="s">
        <v>78</v>
      </c>
      <c r="AW273" s="11" t="s">
        <v>37</v>
      </c>
      <c r="AX273" s="11" t="s">
        <v>73</v>
      </c>
      <c r="AY273" s="216" t="s">
        <v>138</v>
      </c>
    </row>
    <row r="274" spans="2:65" s="12" customFormat="1" ht="13.5">
      <c r="B274" s="217"/>
      <c r="C274" s="218"/>
      <c r="D274" s="207" t="s">
        <v>148</v>
      </c>
      <c r="E274" s="219" t="s">
        <v>23</v>
      </c>
      <c r="F274" s="220" t="s">
        <v>492</v>
      </c>
      <c r="G274" s="218"/>
      <c r="H274" s="221">
        <v>5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148</v>
      </c>
      <c r="AU274" s="227" t="s">
        <v>161</v>
      </c>
      <c r="AV274" s="12" t="s">
        <v>83</v>
      </c>
      <c r="AW274" s="12" t="s">
        <v>37</v>
      </c>
      <c r="AX274" s="12" t="s">
        <v>73</v>
      </c>
      <c r="AY274" s="227" t="s">
        <v>138</v>
      </c>
    </row>
    <row r="275" spans="2:65" s="12" customFormat="1" ht="13.5">
      <c r="B275" s="217"/>
      <c r="C275" s="218"/>
      <c r="D275" s="207" t="s">
        <v>148</v>
      </c>
      <c r="E275" s="219" t="s">
        <v>23</v>
      </c>
      <c r="F275" s="220" t="s">
        <v>493</v>
      </c>
      <c r="G275" s="218"/>
      <c r="H275" s="221">
        <v>5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148</v>
      </c>
      <c r="AU275" s="227" t="s">
        <v>161</v>
      </c>
      <c r="AV275" s="12" t="s">
        <v>83</v>
      </c>
      <c r="AW275" s="12" t="s">
        <v>37</v>
      </c>
      <c r="AX275" s="12" t="s">
        <v>73</v>
      </c>
      <c r="AY275" s="227" t="s">
        <v>138</v>
      </c>
    </row>
    <row r="276" spans="2:65" s="12" customFormat="1" ht="13.5">
      <c r="B276" s="217"/>
      <c r="C276" s="218"/>
      <c r="D276" s="207" t="s">
        <v>148</v>
      </c>
      <c r="E276" s="219" t="s">
        <v>23</v>
      </c>
      <c r="F276" s="220" t="s">
        <v>494</v>
      </c>
      <c r="G276" s="218"/>
      <c r="H276" s="221">
        <v>2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148</v>
      </c>
      <c r="AU276" s="227" t="s">
        <v>161</v>
      </c>
      <c r="AV276" s="12" t="s">
        <v>83</v>
      </c>
      <c r="AW276" s="12" t="s">
        <v>37</v>
      </c>
      <c r="AX276" s="12" t="s">
        <v>73</v>
      </c>
      <c r="AY276" s="227" t="s">
        <v>138</v>
      </c>
    </row>
    <row r="277" spans="2:65" s="12" customFormat="1" ht="13.5">
      <c r="B277" s="217"/>
      <c r="C277" s="218"/>
      <c r="D277" s="207" t="s">
        <v>148</v>
      </c>
      <c r="E277" s="219" t="s">
        <v>23</v>
      </c>
      <c r="F277" s="220" t="s">
        <v>495</v>
      </c>
      <c r="G277" s="218"/>
      <c r="H277" s="221">
        <v>6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148</v>
      </c>
      <c r="AU277" s="227" t="s">
        <v>161</v>
      </c>
      <c r="AV277" s="12" t="s">
        <v>83</v>
      </c>
      <c r="AW277" s="12" t="s">
        <v>37</v>
      </c>
      <c r="AX277" s="12" t="s">
        <v>73</v>
      </c>
      <c r="AY277" s="227" t="s">
        <v>138</v>
      </c>
    </row>
    <row r="278" spans="2:65" s="12" customFormat="1" ht="13.5">
      <c r="B278" s="217"/>
      <c r="C278" s="218"/>
      <c r="D278" s="207" t="s">
        <v>148</v>
      </c>
      <c r="E278" s="219" t="s">
        <v>23</v>
      </c>
      <c r="F278" s="220" t="s">
        <v>496</v>
      </c>
      <c r="G278" s="218"/>
      <c r="H278" s="221">
        <v>3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148</v>
      </c>
      <c r="AU278" s="227" t="s">
        <v>161</v>
      </c>
      <c r="AV278" s="12" t="s">
        <v>83</v>
      </c>
      <c r="AW278" s="12" t="s">
        <v>37</v>
      </c>
      <c r="AX278" s="12" t="s">
        <v>73</v>
      </c>
      <c r="AY278" s="227" t="s">
        <v>138</v>
      </c>
    </row>
    <row r="279" spans="2:65" s="11" customFormat="1" ht="13.5">
      <c r="B279" s="205"/>
      <c r="C279" s="206"/>
      <c r="D279" s="207" t="s">
        <v>148</v>
      </c>
      <c r="E279" s="208" t="s">
        <v>23</v>
      </c>
      <c r="F279" s="209" t="s">
        <v>497</v>
      </c>
      <c r="G279" s="206"/>
      <c r="H279" s="210" t="s">
        <v>23</v>
      </c>
      <c r="I279" s="211"/>
      <c r="J279" s="206"/>
      <c r="K279" s="206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148</v>
      </c>
      <c r="AU279" s="216" t="s">
        <v>161</v>
      </c>
      <c r="AV279" s="11" t="s">
        <v>78</v>
      </c>
      <c r="AW279" s="11" t="s">
        <v>37</v>
      </c>
      <c r="AX279" s="11" t="s">
        <v>73</v>
      </c>
      <c r="AY279" s="216" t="s">
        <v>138</v>
      </c>
    </row>
    <row r="280" spans="2:65" s="12" customFormat="1" ht="13.5">
      <c r="B280" s="217"/>
      <c r="C280" s="218"/>
      <c r="D280" s="207" t="s">
        <v>148</v>
      </c>
      <c r="E280" s="219" t="s">
        <v>23</v>
      </c>
      <c r="F280" s="220" t="s">
        <v>498</v>
      </c>
      <c r="G280" s="218"/>
      <c r="H280" s="221">
        <v>1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148</v>
      </c>
      <c r="AU280" s="227" t="s">
        <v>161</v>
      </c>
      <c r="AV280" s="12" t="s">
        <v>83</v>
      </c>
      <c r="AW280" s="12" t="s">
        <v>37</v>
      </c>
      <c r="AX280" s="12" t="s">
        <v>73</v>
      </c>
      <c r="AY280" s="227" t="s">
        <v>138</v>
      </c>
    </row>
    <row r="281" spans="2:65" s="12" customFormat="1" ht="13.5">
      <c r="B281" s="217"/>
      <c r="C281" s="218"/>
      <c r="D281" s="207" t="s">
        <v>148</v>
      </c>
      <c r="E281" s="219" t="s">
        <v>23</v>
      </c>
      <c r="F281" s="220" t="s">
        <v>499</v>
      </c>
      <c r="G281" s="218"/>
      <c r="H281" s="221">
        <v>1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148</v>
      </c>
      <c r="AU281" s="227" t="s">
        <v>161</v>
      </c>
      <c r="AV281" s="12" t="s">
        <v>83</v>
      </c>
      <c r="AW281" s="12" t="s">
        <v>37</v>
      </c>
      <c r="AX281" s="12" t="s">
        <v>73</v>
      </c>
      <c r="AY281" s="227" t="s">
        <v>138</v>
      </c>
    </row>
    <row r="282" spans="2:65" s="12" customFormat="1" ht="13.5">
      <c r="B282" s="217"/>
      <c r="C282" s="218"/>
      <c r="D282" s="207" t="s">
        <v>148</v>
      </c>
      <c r="E282" s="219" t="s">
        <v>23</v>
      </c>
      <c r="F282" s="220" t="s">
        <v>494</v>
      </c>
      <c r="G282" s="218"/>
      <c r="H282" s="221">
        <v>2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148</v>
      </c>
      <c r="AU282" s="227" t="s">
        <v>161</v>
      </c>
      <c r="AV282" s="12" t="s">
        <v>83</v>
      </c>
      <c r="AW282" s="12" t="s">
        <v>37</v>
      </c>
      <c r="AX282" s="12" t="s">
        <v>73</v>
      </c>
      <c r="AY282" s="227" t="s">
        <v>138</v>
      </c>
    </row>
    <row r="283" spans="2:65" s="13" customFormat="1" ht="13.5">
      <c r="B283" s="228"/>
      <c r="C283" s="229"/>
      <c r="D283" s="230" t="s">
        <v>148</v>
      </c>
      <c r="E283" s="231" t="s">
        <v>23</v>
      </c>
      <c r="F283" s="232" t="s">
        <v>153</v>
      </c>
      <c r="G283" s="229"/>
      <c r="H283" s="233">
        <v>25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148</v>
      </c>
      <c r="AU283" s="239" t="s">
        <v>161</v>
      </c>
      <c r="AV283" s="13" t="s">
        <v>146</v>
      </c>
      <c r="AW283" s="13" t="s">
        <v>37</v>
      </c>
      <c r="AX283" s="13" t="s">
        <v>78</v>
      </c>
      <c r="AY283" s="239" t="s">
        <v>138</v>
      </c>
    </row>
    <row r="284" spans="2:65" s="1" customFormat="1" ht="31.5" customHeight="1">
      <c r="B284" s="42"/>
      <c r="C284" s="193" t="s">
        <v>500</v>
      </c>
      <c r="D284" s="193" t="s">
        <v>141</v>
      </c>
      <c r="E284" s="194" t="s">
        <v>451</v>
      </c>
      <c r="F284" s="195" t="s">
        <v>452</v>
      </c>
      <c r="G284" s="196" t="s">
        <v>211</v>
      </c>
      <c r="H284" s="197">
        <v>25</v>
      </c>
      <c r="I284" s="198"/>
      <c r="J284" s="199">
        <f>ROUND(I284*H284,2)</f>
        <v>0</v>
      </c>
      <c r="K284" s="195" t="s">
        <v>23</v>
      </c>
      <c r="L284" s="62"/>
      <c r="M284" s="200" t="s">
        <v>23</v>
      </c>
      <c r="N284" s="201" t="s">
        <v>44</v>
      </c>
      <c r="O284" s="43"/>
      <c r="P284" s="202">
        <f>O284*H284</f>
        <v>0</v>
      </c>
      <c r="Q284" s="202">
        <v>0</v>
      </c>
      <c r="R284" s="202">
        <f>Q284*H284</f>
        <v>0</v>
      </c>
      <c r="S284" s="202">
        <v>0</v>
      </c>
      <c r="T284" s="203">
        <f>S284*H284</f>
        <v>0</v>
      </c>
      <c r="AR284" s="24" t="s">
        <v>251</v>
      </c>
      <c r="AT284" s="24" t="s">
        <v>141</v>
      </c>
      <c r="AU284" s="24" t="s">
        <v>161</v>
      </c>
      <c r="AY284" s="24" t="s">
        <v>138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78</v>
      </c>
      <c r="BK284" s="204">
        <f>ROUND(I284*H284,2)</f>
        <v>0</v>
      </c>
      <c r="BL284" s="24" t="s">
        <v>251</v>
      </c>
      <c r="BM284" s="24" t="s">
        <v>501</v>
      </c>
    </row>
    <row r="285" spans="2:65" s="1" customFormat="1" ht="44.25" customHeight="1">
      <c r="B285" s="42"/>
      <c r="C285" s="193" t="s">
        <v>502</v>
      </c>
      <c r="D285" s="193" t="s">
        <v>141</v>
      </c>
      <c r="E285" s="194" t="s">
        <v>503</v>
      </c>
      <c r="F285" s="195" t="s">
        <v>504</v>
      </c>
      <c r="G285" s="196" t="s">
        <v>144</v>
      </c>
      <c r="H285" s="197">
        <v>25</v>
      </c>
      <c r="I285" s="198"/>
      <c r="J285" s="199">
        <f>ROUND(I285*H285,2)</f>
        <v>0</v>
      </c>
      <c r="K285" s="195" t="s">
        <v>23</v>
      </c>
      <c r="L285" s="62"/>
      <c r="M285" s="200" t="s">
        <v>23</v>
      </c>
      <c r="N285" s="201" t="s">
        <v>44</v>
      </c>
      <c r="O285" s="43"/>
      <c r="P285" s="202">
        <f>O285*H285</f>
        <v>0</v>
      </c>
      <c r="Q285" s="202">
        <v>0</v>
      </c>
      <c r="R285" s="202">
        <f>Q285*H285</f>
        <v>0</v>
      </c>
      <c r="S285" s="202">
        <v>0</v>
      </c>
      <c r="T285" s="203">
        <f>S285*H285</f>
        <v>0</v>
      </c>
      <c r="AR285" s="24" t="s">
        <v>251</v>
      </c>
      <c r="AT285" s="24" t="s">
        <v>141</v>
      </c>
      <c r="AU285" s="24" t="s">
        <v>161</v>
      </c>
      <c r="AY285" s="24" t="s">
        <v>138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24" t="s">
        <v>78</v>
      </c>
      <c r="BK285" s="204">
        <f>ROUND(I285*H285,2)</f>
        <v>0</v>
      </c>
      <c r="BL285" s="24" t="s">
        <v>251</v>
      </c>
      <c r="BM285" s="24" t="s">
        <v>505</v>
      </c>
    </row>
    <row r="286" spans="2:65" s="1" customFormat="1" ht="94.5">
      <c r="B286" s="42"/>
      <c r="C286" s="64"/>
      <c r="D286" s="230" t="s">
        <v>388</v>
      </c>
      <c r="E286" s="64"/>
      <c r="F286" s="258" t="s">
        <v>506</v>
      </c>
      <c r="G286" s="64"/>
      <c r="H286" s="64"/>
      <c r="I286" s="163"/>
      <c r="J286" s="64"/>
      <c r="K286" s="64"/>
      <c r="L286" s="62"/>
      <c r="M286" s="259"/>
      <c r="N286" s="43"/>
      <c r="O286" s="43"/>
      <c r="P286" s="43"/>
      <c r="Q286" s="43"/>
      <c r="R286" s="43"/>
      <c r="S286" s="43"/>
      <c r="T286" s="79"/>
      <c r="AT286" s="24" t="s">
        <v>388</v>
      </c>
      <c r="AU286" s="24" t="s">
        <v>161</v>
      </c>
    </row>
    <row r="287" spans="2:65" s="1" customFormat="1" ht="22.5" customHeight="1">
      <c r="B287" s="42"/>
      <c r="C287" s="193" t="s">
        <v>507</v>
      </c>
      <c r="D287" s="193" t="s">
        <v>141</v>
      </c>
      <c r="E287" s="194" t="s">
        <v>460</v>
      </c>
      <c r="F287" s="195" t="s">
        <v>461</v>
      </c>
      <c r="G287" s="196" t="s">
        <v>164</v>
      </c>
      <c r="H287" s="197">
        <v>50</v>
      </c>
      <c r="I287" s="198"/>
      <c r="J287" s="199">
        <f>ROUND(I287*H287,2)</f>
        <v>0</v>
      </c>
      <c r="K287" s="195" t="s">
        <v>23</v>
      </c>
      <c r="L287" s="62"/>
      <c r="M287" s="200" t="s">
        <v>23</v>
      </c>
      <c r="N287" s="201" t="s">
        <v>44</v>
      </c>
      <c r="O287" s="43"/>
      <c r="P287" s="202">
        <f>O287*H287</f>
        <v>0</v>
      </c>
      <c r="Q287" s="202">
        <v>6.5300000000000002E-3</v>
      </c>
      <c r="R287" s="202">
        <f>Q287*H287</f>
        <v>0.32650000000000001</v>
      </c>
      <c r="S287" s="202">
        <v>0</v>
      </c>
      <c r="T287" s="203">
        <f>S287*H287</f>
        <v>0</v>
      </c>
      <c r="AR287" s="24" t="s">
        <v>251</v>
      </c>
      <c r="AT287" s="24" t="s">
        <v>141</v>
      </c>
      <c r="AU287" s="24" t="s">
        <v>161</v>
      </c>
      <c r="AY287" s="24" t="s">
        <v>138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24" t="s">
        <v>78</v>
      </c>
      <c r="BK287" s="204">
        <f>ROUND(I287*H287,2)</f>
        <v>0</v>
      </c>
      <c r="BL287" s="24" t="s">
        <v>251</v>
      </c>
      <c r="BM287" s="24" t="s">
        <v>508</v>
      </c>
    </row>
    <row r="288" spans="2:65" s="12" customFormat="1" ht="13.5">
      <c r="B288" s="217"/>
      <c r="C288" s="218"/>
      <c r="D288" s="230" t="s">
        <v>148</v>
      </c>
      <c r="E288" s="243" t="s">
        <v>23</v>
      </c>
      <c r="F288" s="244" t="s">
        <v>509</v>
      </c>
      <c r="G288" s="218"/>
      <c r="H288" s="245">
        <v>50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148</v>
      </c>
      <c r="AU288" s="227" t="s">
        <v>161</v>
      </c>
      <c r="AV288" s="12" t="s">
        <v>83</v>
      </c>
      <c r="AW288" s="12" t="s">
        <v>37</v>
      </c>
      <c r="AX288" s="12" t="s">
        <v>78</v>
      </c>
      <c r="AY288" s="227" t="s">
        <v>138</v>
      </c>
    </row>
    <row r="289" spans="2:65" s="1" customFormat="1" ht="22.5" customHeight="1">
      <c r="B289" s="42"/>
      <c r="C289" s="193" t="s">
        <v>510</v>
      </c>
      <c r="D289" s="193" t="s">
        <v>141</v>
      </c>
      <c r="E289" s="194" t="s">
        <v>465</v>
      </c>
      <c r="F289" s="195" t="s">
        <v>466</v>
      </c>
      <c r="G289" s="196" t="s">
        <v>144</v>
      </c>
      <c r="H289" s="197">
        <v>50</v>
      </c>
      <c r="I289" s="198"/>
      <c r="J289" s="199">
        <f>ROUND(I289*H289,2)</f>
        <v>0</v>
      </c>
      <c r="K289" s="195" t="s">
        <v>23</v>
      </c>
      <c r="L289" s="62"/>
      <c r="M289" s="200" t="s">
        <v>23</v>
      </c>
      <c r="N289" s="201" t="s">
        <v>44</v>
      </c>
      <c r="O289" s="43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AR289" s="24" t="s">
        <v>251</v>
      </c>
      <c r="AT289" s="24" t="s">
        <v>141</v>
      </c>
      <c r="AU289" s="24" t="s">
        <v>161</v>
      </c>
      <c r="AY289" s="24" t="s">
        <v>138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24" t="s">
        <v>78</v>
      </c>
      <c r="BK289" s="204">
        <f>ROUND(I289*H289,2)</f>
        <v>0</v>
      </c>
      <c r="BL289" s="24" t="s">
        <v>251</v>
      </c>
      <c r="BM289" s="24" t="s">
        <v>511</v>
      </c>
    </row>
    <row r="290" spans="2:65" s="12" customFormat="1" ht="13.5">
      <c r="B290" s="217"/>
      <c r="C290" s="218"/>
      <c r="D290" s="230" t="s">
        <v>148</v>
      </c>
      <c r="E290" s="243" t="s">
        <v>23</v>
      </c>
      <c r="F290" s="244" t="s">
        <v>512</v>
      </c>
      <c r="G290" s="218"/>
      <c r="H290" s="245">
        <v>50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148</v>
      </c>
      <c r="AU290" s="227" t="s">
        <v>161</v>
      </c>
      <c r="AV290" s="12" t="s">
        <v>83</v>
      </c>
      <c r="AW290" s="12" t="s">
        <v>37</v>
      </c>
      <c r="AX290" s="12" t="s">
        <v>78</v>
      </c>
      <c r="AY290" s="227" t="s">
        <v>138</v>
      </c>
    </row>
    <row r="291" spans="2:65" s="1" customFormat="1" ht="22.5" customHeight="1">
      <c r="B291" s="42"/>
      <c r="C291" s="193" t="s">
        <v>513</v>
      </c>
      <c r="D291" s="193" t="s">
        <v>141</v>
      </c>
      <c r="E291" s="194" t="s">
        <v>470</v>
      </c>
      <c r="F291" s="195" t="s">
        <v>471</v>
      </c>
      <c r="G291" s="196" t="s">
        <v>144</v>
      </c>
      <c r="H291" s="197">
        <v>100</v>
      </c>
      <c r="I291" s="198"/>
      <c r="J291" s="199">
        <f>ROUND(I291*H291,2)</f>
        <v>0</v>
      </c>
      <c r="K291" s="195" t="s">
        <v>23</v>
      </c>
      <c r="L291" s="62"/>
      <c r="M291" s="200" t="s">
        <v>23</v>
      </c>
      <c r="N291" s="201" t="s">
        <v>44</v>
      </c>
      <c r="O291" s="43"/>
      <c r="P291" s="202">
        <f>O291*H291</f>
        <v>0</v>
      </c>
      <c r="Q291" s="202">
        <v>0</v>
      </c>
      <c r="R291" s="202">
        <f>Q291*H291</f>
        <v>0</v>
      </c>
      <c r="S291" s="202">
        <v>0</v>
      </c>
      <c r="T291" s="203">
        <f>S291*H291</f>
        <v>0</v>
      </c>
      <c r="AR291" s="24" t="s">
        <v>251</v>
      </c>
      <c r="AT291" s="24" t="s">
        <v>141</v>
      </c>
      <c r="AU291" s="24" t="s">
        <v>161</v>
      </c>
      <c r="AY291" s="24" t="s">
        <v>138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24" t="s">
        <v>78</v>
      </c>
      <c r="BK291" s="204">
        <f>ROUND(I291*H291,2)</f>
        <v>0</v>
      </c>
      <c r="BL291" s="24" t="s">
        <v>251</v>
      </c>
      <c r="BM291" s="24" t="s">
        <v>514</v>
      </c>
    </row>
    <row r="292" spans="2:65" s="12" customFormat="1" ht="13.5">
      <c r="B292" s="217"/>
      <c r="C292" s="218"/>
      <c r="D292" s="230" t="s">
        <v>148</v>
      </c>
      <c r="E292" s="243" t="s">
        <v>23</v>
      </c>
      <c r="F292" s="244" t="s">
        <v>515</v>
      </c>
      <c r="G292" s="218"/>
      <c r="H292" s="245">
        <v>100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148</v>
      </c>
      <c r="AU292" s="227" t="s">
        <v>161</v>
      </c>
      <c r="AV292" s="12" t="s">
        <v>83</v>
      </c>
      <c r="AW292" s="12" t="s">
        <v>37</v>
      </c>
      <c r="AX292" s="12" t="s">
        <v>78</v>
      </c>
      <c r="AY292" s="227" t="s">
        <v>138</v>
      </c>
    </row>
    <row r="293" spans="2:65" s="1" customFormat="1" ht="31.5" customHeight="1">
      <c r="B293" s="42"/>
      <c r="C293" s="193" t="s">
        <v>516</v>
      </c>
      <c r="D293" s="193" t="s">
        <v>141</v>
      </c>
      <c r="E293" s="194" t="s">
        <v>475</v>
      </c>
      <c r="F293" s="195" t="s">
        <v>476</v>
      </c>
      <c r="G293" s="196" t="s">
        <v>173</v>
      </c>
      <c r="H293" s="197">
        <v>200</v>
      </c>
      <c r="I293" s="198"/>
      <c r="J293" s="199">
        <f>ROUND(I293*H293,2)</f>
        <v>0</v>
      </c>
      <c r="K293" s="195" t="s">
        <v>23</v>
      </c>
      <c r="L293" s="62"/>
      <c r="M293" s="200" t="s">
        <v>23</v>
      </c>
      <c r="N293" s="201" t="s">
        <v>44</v>
      </c>
      <c r="O293" s="43"/>
      <c r="P293" s="202">
        <f>O293*H293</f>
        <v>0</v>
      </c>
      <c r="Q293" s="202">
        <v>0</v>
      </c>
      <c r="R293" s="202">
        <f>Q293*H293</f>
        <v>0</v>
      </c>
      <c r="S293" s="202">
        <v>0</v>
      </c>
      <c r="T293" s="203">
        <f>S293*H293</f>
        <v>0</v>
      </c>
      <c r="AR293" s="24" t="s">
        <v>251</v>
      </c>
      <c r="AT293" s="24" t="s">
        <v>141</v>
      </c>
      <c r="AU293" s="24" t="s">
        <v>161</v>
      </c>
      <c r="AY293" s="24" t="s">
        <v>138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78</v>
      </c>
      <c r="BK293" s="204">
        <f>ROUND(I293*H293,2)</f>
        <v>0</v>
      </c>
      <c r="BL293" s="24" t="s">
        <v>251</v>
      </c>
      <c r="BM293" s="24" t="s">
        <v>517</v>
      </c>
    </row>
    <row r="294" spans="2:65" s="12" customFormat="1" ht="13.5">
      <c r="B294" s="217"/>
      <c r="C294" s="218"/>
      <c r="D294" s="230" t="s">
        <v>148</v>
      </c>
      <c r="E294" s="243" t="s">
        <v>23</v>
      </c>
      <c r="F294" s="244" t="s">
        <v>518</v>
      </c>
      <c r="G294" s="218"/>
      <c r="H294" s="245">
        <v>200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148</v>
      </c>
      <c r="AU294" s="227" t="s">
        <v>161</v>
      </c>
      <c r="AV294" s="12" t="s">
        <v>83</v>
      </c>
      <c r="AW294" s="12" t="s">
        <v>37</v>
      </c>
      <c r="AX294" s="12" t="s">
        <v>78</v>
      </c>
      <c r="AY294" s="227" t="s">
        <v>138</v>
      </c>
    </row>
    <row r="295" spans="2:65" s="1" customFormat="1" ht="31.5" customHeight="1">
      <c r="B295" s="42"/>
      <c r="C295" s="193" t="s">
        <v>519</v>
      </c>
      <c r="D295" s="193" t="s">
        <v>141</v>
      </c>
      <c r="E295" s="194" t="s">
        <v>480</v>
      </c>
      <c r="F295" s="195" t="s">
        <v>481</v>
      </c>
      <c r="G295" s="196" t="s">
        <v>144</v>
      </c>
      <c r="H295" s="197">
        <v>25</v>
      </c>
      <c r="I295" s="198"/>
      <c r="J295" s="199">
        <f>ROUND(I295*H295,2)</f>
        <v>0</v>
      </c>
      <c r="K295" s="195" t="s">
        <v>23</v>
      </c>
      <c r="L295" s="62"/>
      <c r="M295" s="200" t="s">
        <v>23</v>
      </c>
      <c r="N295" s="201" t="s">
        <v>44</v>
      </c>
      <c r="O295" s="43"/>
      <c r="P295" s="202">
        <f>O295*H295</f>
        <v>0</v>
      </c>
      <c r="Q295" s="202">
        <v>0</v>
      </c>
      <c r="R295" s="202">
        <f>Q295*H295</f>
        <v>0</v>
      </c>
      <c r="S295" s="202">
        <v>0</v>
      </c>
      <c r="T295" s="203">
        <f>S295*H295</f>
        <v>0</v>
      </c>
      <c r="AR295" s="24" t="s">
        <v>251</v>
      </c>
      <c r="AT295" s="24" t="s">
        <v>141</v>
      </c>
      <c r="AU295" s="24" t="s">
        <v>161</v>
      </c>
      <c r="AY295" s="24" t="s">
        <v>138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24" t="s">
        <v>78</v>
      </c>
      <c r="BK295" s="204">
        <f>ROUND(I295*H295,2)</f>
        <v>0</v>
      </c>
      <c r="BL295" s="24" t="s">
        <v>251</v>
      </c>
      <c r="BM295" s="24" t="s">
        <v>520</v>
      </c>
    </row>
    <row r="296" spans="2:65" s="1" customFormat="1" ht="31.5" customHeight="1">
      <c r="B296" s="42"/>
      <c r="C296" s="193" t="s">
        <v>521</v>
      </c>
      <c r="D296" s="193" t="s">
        <v>141</v>
      </c>
      <c r="E296" s="194" t="s">
        <v>484</v>
      </c>
      <c r="F296" s="195" t="s">
        <v>485</v>
      </c>
      <c r="G296" s="196" t="s">
        <v>144</v>
      </c>
      <c r="H296" s="197">
        <v>25</v>
      </c>
      <c r="I296" s="198"/>
      <c r="J296" s="199">
        <f>ROUND(I296*H296,2)</f>
        <v>0</v>
      </c>
      <c r="K296" s="195" t="s">
        <v>23</v>
      </c>
      <c r="L296" s="62"/>
      <c r="M296" s="200" t="s">
        <v>23</v>
      </c>
      <c r="N296" s="201" t="s">
        <v>44</v>
      </c>
      <c r="O296" s="43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AR296" s="24" t="s">
        <v>251</v>
      </c>
      <c r="AT296" s="24" t="s">
        <v>141</v>
      </c>
      <c r="AU296" s="24" t="s">
        <v>161</v>
      </c>
      <c r="AY296" s="24" t="s">
        <v>138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4" t="s">
        <v>78</v>
      </c>
      <c r="BK296" s="204">
        <f>ROUND(I296*H296,2)</f>
        <v>0</v>
      </c>
      <c r="BL296" s="24" t="s">
        <v>251</v>
      </c>
      <c r="BM296" s="24" t="s">
        <v>522</v>
      </c>
    </row>
    <row r="297" spans="2:65" s="10" customFormat="1" ht="22.35" customHeight="1">
      <c r="B297" s="176"/>
      <c r="C297" s="177"/>
      <c r="D297" s="190" t="s">
        <v>72</v>
      </c>
      <c r="E297" s="191" t="s">
        <v>523</v>
      </c>
      <c r="F297" s="191" t="s">
        <v>524</v>
      </c>
      <c r="G297" s="177"/>
      <c r="H297" s="177"/>
      <c r="I297" s="180"/>
      <c r="J297" s="192">
        <f>BK297</f>
        <v>0</v>
      </c>
      <c r="K297" s="177"/>
      <c r="L297" s="182"/>
      <c r="M297" s="183"/>
      <c r="N297" s="184"/>
      <c r="O297" s="184"/>
      <c r="P297" s="185">
        <f>SUM(P298:P313)</f>
        <v>0</v>
      </c>
      <c r="Q297" s="184"/>
      <c r="R297" s="185">
        <f>SUM(R298:R313)</f>
        <v>1.306E-2</v>
      </c>
      <c r="S297" s="184"/>
      <c r="T297" s="186">
        <f>SUM(T298:T313)</f>
        <v>0</v>
      </c>
      <c r="AR297" s="187" t="s">
        <v>83</v>
      </c>
      <c r="AT297" s="188" t="s">
        <v>72</v>
      </c>
      <c r="AU297" s="188" t="s">
        <v>83</v>
      </c>
      <c r="AY297" s="187" t="s">
        <v>138</v>
      </c>
      <c r="BK297" s="189">
        <f>SUM(BK298:BK313)</f>
        <v>0</v>
      </c>
    </row>
    <row r="298" spans="2:65" s="1" customFormat="1" ht="22.5" customHeight="1">
      <c r="B298" s="42"/>
      <c r="C298" s="193" t="s">
        <v>525</v>
      </c>
      <c r="D298" s="193" t="s">
        <v>141</v>
      </c>
      <c r="E298" s="194" t="s">
        <v>441</v>
      </c>
      <c r="F298" s="195" t="s">
        <v>442</v>
      </c>
      <c r="G298" s="196" t="s">
        <v>211</v>
      </c>
      <c r="H298" s="197">
        <v>1</v>
      </c>
      <c r="I298" s="198"/>
      <c r="J298" s="199">
        <f>ROUND(I298*H298,2)</f>
        <v>0</v>
      </c>
      <c r="K298" s="195" t="s">
        <v>23</v>
      </c>
      <c r="L298" s="62"/>
      <c r="M298" s="200" t="s">
        <v>23</v>
      </c>
      <c r="N298" s="201" t="s">
        <v>44</v>
      </c>
      <c r="O298" s="43"/>
      <c r="P298" s="202">
        <f>O298*H298</f>
        <v>0</v>
      </c>
      <c r="Q298" s="202">
        <v>0</v>
      </c>
      <c r="R298" s="202">
        <f>Q298*H298</f>
        <v>0</v>
      </c>
      <c r="S298" s="202">
        <v>0</v>
      </c>
      <c r="T298" s="203">
        <f>S298*H298</f>
        <v>0</v>
      </c>
      <c r="AR298" s="24" t="s">
        <v>251</v>
      </c>
      <c r="AT298" s="24" t="s">
        <v>141</v>
      </c>
      <c r="AU298" s="24" t="s">
        <v>161</v>
      </c>
      <c r="AY298" s="24" t="s">
        <v>138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24" t="s">
        <v>78</v>
      </c>
      <c r="BK298" s="204">
        <f>ROUND(I298*H298,2)</f>
        <v>0</v>
      </c>
      <c r="BL298" s="24" t="s">
        <v>251</v>
      </c>
      <c r="BM298" s="24" t="s">
        <v>526</v>
      </c>
    </row>
    <row r="299" spans="2:65" s="1" customFormat="1" ht="243">
      <c r="B299" s="42"/>
      <c r="C299" s="64"/>
      <c r="D299" s="207" t="s">
        <v>388</v>
      </c>
      <c r="E299" s="64"/>
      <c r="F299" s="270" t="s">
        <v>444</v>
      </c>
      <c r="G299" s="64"/>
      <c r="H299" s="64"/>
      <c r="I299" s="163"/>
      <c r="J299" s="64"/>
      <c r="K299" s="64"/>
      <c r="L299" s="62"/>
      <c r="M299" s="259"/>
      <c r="N299" s="43"/>
      <c r="O299" s="43"/>
      <c r="P299" s="43"/>
      <c r="Q299" s="43"/>
      <c r="R299" s="43"/>
      <c r="S299" s="43"/>
      <c r="T299" s="79"/>
      <c r="AT299" s="24" t="s">
        <v>388</v>
      </c>
      <c r="AU299" s="24" t="s">
        <v>161</v>
      </c>
    </row>
    <row r="300" spans="2:65" s="11" customFormat="1" ht="13.5">
      <c r="B300" s="205"/>
      <c r="C300" s="206"/>
      <c r="D300" s="207" t="s">
        <v>148</v>
      </c>
      <c r="E300" s="208" t="s">
        <v>23</v>
      </c>
      <c r="F300" s="209" t="s">
        <v>527</v>
      </c>
      <c r="G300" s="206"/>
      <c r="H300" s="210" t="s">
        <v>23</v>
      </c>
      <c r="I300" s="211"/>
      <c r="J300" s="206"/>
      <c r="K300" s="206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148</v>
      </c>
      <c r="AU300" s="216" t="s">
        <v>161</v>
      </c>
      <c r="AV300" s="11" t="s">
        <v>78</v>
      </c>
      <c r="AW300" s="11" t="s">
        <v>37</v>
      </c>
      <c r="AX300" s="11" t="s">
        <v>73</v>
      </c>
      <c r="AY300" s="216" t="s">
        <v>138</v>
      </c>
    </row>
    <row r="301" spans="2:65" s="12" customFormat="1" ht="13.5">
      <c r="B301" s="217"/>
      <c r="C301" s="218"/>
      <c r="D301" s="207" t="s">
        <v>148</v>
      </c>
      <c r="E301" s="219" t="s">
        <v>23</v>
      </c>
      <c r="F301" s="220" t="s">
        <v>528</v>
      </c>
      <c r="G301" s="218"/>
      <c r="H301" s="221">
        <v>1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148</v>
      </c>
      <c r="AU301" s="227" t="s">
        <v>161</v>
      </c>
      <c r="AV301" s="12" t="s">
        <v>83</v>
      </c>
      <c r="AW301" s="12" t="s">
        <v>37</v>
      </c>
      <c r="AX301" s="12" t="s">
        <v>73</v>
      </c>
      <c r="AY301" s="227" t="s">
        <v>138</v>
      </c>
    </row>
    <row r="302" spans="2:65" s="13" customFormat="1" ht="13.5">
      <c r="B302" s="228"/>
      <c r="C302" s="229"/>
      <c r="D302" s="230" t="s">
        <v>148</v>
      </c>
      <c r="E302" s="231" t="s">
        <v>23</v>
      </c>
      <c r="F302" s="232" t="s">
        <v>153</v>
      </c>
      <c r="G302" s="229"/>
      <c r="H302" s="233">
        <v>1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148</v>
      </c>
      <c r="AU302" s="239" t="s">
        <v>161</v>
      </c>
      <c r="AV302" s="13" t="s">
        <v>146</v>
      </c>
      <c r="AW302" s="13" t="s">
        <v>37</v>
      </c>
      <c r="AX302" s="13" t="s">
        <v>78</v>
      </c>
      <c r="AY302" s="239" t="s">
        <v>138</v>
      </c>
    </row>
    <row r="303" spans="2:65" s="1" customFormat="1" ht="31.5" customHeight="1">
      <c r="B303" s="42"/>
      <c r="C303" s="193" t="s">
        <v>529</v>
      </c>
      <c r="D303" s="193" t="s">
        <v>141</v>
      </c>
      <c r="E303" s="194" t="s">
        <v>451</v>
      </c>
      <c r="F303" s="195" t="s">
        <v>452</v>
      </c>
      <c r="G303" s="196" t="s">
        <v>211</v>
      </c>
      <c r="H303" s="197">
        <v>1</v>
      </c>
      <c r="I303" s="198"/>
      <c r="J303" s="199">
        <f>ROUND(I303*H303,2)</f>
        <v>0</v>
      </c>
      <c r="K303" s="195" t="s">
        <v>23</v>
      </c>
      <c r="L303" s="62"/>
      <c r="M303" s="200" t="s">
        <v>23</v>
      </c>
      <c r="N303" s="201" t="s">
        <v>44</v>
      </c>
      <c r="O303" s="43"/>
      <c r="P303" s="202">
        <f>O303*H303</f>
        <v>0</v>
      </c>
      <c r="Q303" s="202">
        <v>0</v>
      </c>
      <c r="R303" s="202">
        <f>Q303*H303</f>
        <v>0</v>
      </c>
      <c r="S303" s="202">
        <v>0</v>
      </c>
      <c r="T303" s="203">
        <f>S303*H303</f>
        <v>0</v>
      </c>
      <c r="AR303" s="24" t="s">
        <v>251</v>
      </c>
      <c r="AT303" s="24" t="s">
        <v>141</v>
      </c>
      <c r="AU303" s="24" t="s">
        <v>161</v>
      </c>
      <c r="AY303" s="24" t="s">
        <v>138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24" t="s">
        <v>78</v>
      </c>
      <c r="BK303" s="204">
        <f>ROUND(I303*H303,2)</f>
        <v>0</v>
      </c>
      <c r="BL303" s="24" t="s">
        <v>251</v>
      </c>
      <c r="BM303" s="24" t="s">
        <v>530</v>
      </c>
    </row>
    <row r="304" spans="2:65" s="1" customFormat="1" ht="44.25" customHeight="1">
      <c r="B304" s="42"/>
      <c r="C304" s="193" t="s">
        <v>531</v>
      </c>
      <c r="D304" s="193" t="s">
        <v>141</v>
      </c>
      <c r="E304" s="194" t="s">
        <v>455</v>
      </c>
      <c r="F304" s="195" t="s">
        <v>456</v>
      </c>
      <c r="G304" s="196" t="s">
        <v>144</v>
      </c>
      <c r="H304" s="197">
        <v>1</v>
      </c>
      <c r="I304" s="198"/>
      <c r="J304" s="199">
        <f>ROUND(I304*H304,2)</f>
        <v>0</v>
      </c>
      <c r="K304" s="195" t="s">
        <v>23</v>
      </c>
      <c r="L304" s="62"/>
      <c r="M304" s="200" t="s">
        <v>23</v>
      </c>
      <c r="N304" s="201" t="s">
        <v>44</v>
      </c>
      <c r="O304" s="43"/>
      <c r="P304" s="202">
        <f>O304*H304</f>
        <v>0</v>
      </c>
      <c r="Q304" s="202">
        <v>0</v>
      </c>
      <c r="R304" s="202">
        <f>Q304*H304</f>
        <v>0</v>
      </c>
      <c r="S304" s="202">
        <v>0</v>
      </c>
      <c r="T304" s="203">
        <f>S304*H304</f>
        <v>0</v>
      </c>
      <c r="AR304" s="24" t="s">
        <v>251</v>
      </c>
      <c r="AT304" s="24" t="s">
        <v>141</v>
      </c>
      <c r="AU304" s="24" t="s">
        <v>161</v>
      </c>
      <c r="AY304" s="24" t="s">
        <v>138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78</v>
      </c>
      <c r="BK304" s="204">
        <f>ROUND(I304*H304,2)</f>
        <v>0</v>
      </c>
      <c r="BL304" s="24" t="s">
        <v>251</v>
      </c>
      <c r="BM304" s="24" t="s">
        <v>532</v>
      </c>
    </row>
    <row r="305" spans="2:65" s="1" customFormat="1" ht="94.5">
      <c r="B305" s="42"/>
      <c r="C305" s="64"/>
      <c r="D305" s="230" t="s">
        <v>388</v>
      </c>
      <c r="E305" s="64"/>
      <c r="F305" s="258" t="s">
        <v>458</v>
      </c>
      <c r="G305" s="64"/>
      <c r="H305" s="64"/>
      <c r="I305" s="163"/>
      <c r="J305" s="64"/>
      <c r="K305" s="64"/>
      <c r="L305" s="62"/>
      <c r="M305" s="259"/>
      <c r="N305" s="43"/>
      <c r="O305" s="43"/>
      <c r="P305" s="43"/>
      <c r="Q305" s="43"/>
      <c r="R305" s="43"/>
      <c r="S305" s="43"/>
      <c r="T305" s="79"/>
      <c r="AT305" s="24" t="s">
        <v>388</v>
      </c>
      <c r="AU305" s="24" t="s">
        <v>161</v>
      </c>
    </row>
    <row r="306" spans="2:65" s="1" customFormat="1" ht="22.5" customHeight="1">
      <c r="B306" s="42"/>
      <c r="C306" s="193" t="s">
        <v>533</v>
      </c>
      <c r="D306" s="193" t="s">
        <v>141</v>
      </c>
      <c r="E306" s="194" t="s">
        <v>460</v>
      </c>
      <c r="F306" s="195" t="s">
        <v>461</v>
      </c>
      <c r="G306" s="196" t="s">
        <v>164</v>
      </c>
      <c r="H306" s="197">
        <v>2</v>
      </c>
      <c r="I306" s="198"/>
      <c r="J306" s="199">
        <f>ROUND(I306*H306,2)</f>
        <v>0</v>
      </c>
      <c r="K306" s="195" t="s">
        <v>23</v>
      </c>
      <c r="L306" s="62"/>
      <c r="M306" s="200" t="s">
        <v>23</v>
      </c>
      <c r="N306" s="201" t="s">
        <v>44</v>
      </c>
      <c r="O306" s="43"/>
      <c r="P306" s="202">
        <f>O306*H306</f>
        <v>0</v>
      </c>
      <c r="Q306" s="202">
        <v>6.5300000000000002E-3</v>
      </c>
      <c r="R306" s="202">
        <f>Q306*H306</f>
        <v>1.306E-2</v>
      </c>
      <c r="S306" s="202">
        <v>0</v>
      </c>
      <c r="T306" s="203">
        <f>S306*H306</f>
        <v>0</v>
      </c>
      <c r="AR306" s="24" t="s">
        <v>251</v>
      </c>
      <c r="AT306" s="24" t="s">
        <v>141</v>
      </c>
      <c r="AU306" s="24" t="s">
        <v>161</v>
      </c>
      <c r="AY306" s="24" t="s">
        <v>138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4" t="s">
        <v>78</v>
      </c>
      <c r="BK306" s="204">
        <f>ROUND(I306*H306,2)</f>
        <v>0</v>
      </c>
      <c r="BL306" s="24" t="s">
        <v>251</v>
      </c>
      <c r="BM306" s="24" t="s">
        <v>534</v>
      </c>
    </row>
    <row r="307" spans="2:65" s="12" customFormat="1" ht="13.5">
      <c r="B307" s="217"/>
      <c r="C307" s="218"/>
      <c r="D307" s="230" t="s">
        <v>148</v>
      </c>
      <c r="E307" s="243" t="s">
        <v>23</v>
      </c>
      <c r="F307" s="244" t="s">
        <v>535</v>
      </c>
      <c r="G307" s="218"/>
      <c r="H307" s="245">
        <v>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148</v>
      </c>
      <c r="AU307" s="227" t="s">
        <v>161</v>
      </c>
      <c r="AV307" s="12" t="s">
        <v>83</v>
      </c>
      <c r="AW307" s="12" t="s">
        <v>37</v>
      </c>
      <c r="AX307" s="12" t="s">
        <v>78</v>
      </c>
      <c r="AY307" s="227" t="s">
        <v>138</v>
      </c>
    </row>
    <row r="308" spans="2:65" s="1" customFormat="1" ht="22.5" customHeight="1">
      <c r="B308" s="42"/>
      <c r="C308" s="193" t="s">
        <v>536</v>
      </c>
      <c r="D308" s="193" t="s">
        <v>141</v>
      </c>
      <c r="E308" s="194" t="s">
        <v>470</v>
      </c>
      <c r="F308" s="195" t="s">
        <v>471</v>
      </c>
      <c r="G308" s="196" t="s">
        <v>144</v>
      </c>
      <c r="H308" s="197">
        <v>4</v>
      </c>
      <c r="I308" s="198"/>
      <c r="J308" s="199">
        <f>ROUND(I308*H308,2)</f>
        <v>0</v>
      </c>
      <c r="K308" s="195" t="s">
        <v>23</v>
      </c>
      <c r="L308" s="62"/>
      <c r="M308" s="200" t="s">
        <v>23</v>
      </c>
      <c r="N308" s="201" t="s">
        <v>44</v>
      </c>
      <c r="O308" s="43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AR308" s="24" t="s">
        <v>251</v>
      </c>
      <c r="AT308" s="24" t="s">
        <v>141</v>
      </c>
      <c r="AU308" s="24" t="s">
        <v>161</v>
      </c>
      <c r="AY308" s="24" t="s">
        <v>138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24" t="s">
        <v>78</v>
      </c>
      <c r="BK308" s="204">
        <f>ROUND(I308*H308,2)</f>
        <v>0</v>
      </c>
      <c r="BL308" s="24" t="s">
        <v>251</v>
      </c>
      <c r="BM308" s="24" t="s">
        <v>537</v>
      </c>
    </row>
    <row r="309" spans="2:65" s="12" customFormat="1" ht="13.5">
      <c r="B309" s="217"/>
      <c r="C309" s="218"/>
      <c r="D309" s="230" t="s">
        <v>148</v>
      </c>
      <c r="E309" s="243" t="s">
        <v>23</v>
      </c>
      <c r="F309" s="244" t="s">
        <v>538</v>
      </c>
      <c r="G309" s="218"/>
      <c r="H309" s="245">
        <v>4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148</v>
      </c>
      <c r="AU309" s="227" t="s">
        <v>161</v>
      </c>
      <c r="AV309" s="12" t="s">
        <v>83</v>
      </c>
      <c r="AW309" s="12" t="s">
        <v>37</v>
      </c>
      <c r="AX309" s="12" t="s">
        <v>78</v>
      </c>
      <c r="AY309" s="227" t="s">
        <v>138</v>
      </c>
    </row>
    <row r="310" spans="2:65" s="1" customFormat="1" ht="31.5" customHeight="1">
      <c r="B310" s="42"/>
      <c r="C310" s="193" t="s">
        <v>539</v>
      </c>
      <c r="D310" s="193" t="s">
        <v>141</v>
      </c>
      <c r="E310" s="194" t="s">
        <v>475</v>
      </c>
      <c r="F310" s="195" t="s">
        <v>476</v>
      </c>
      <c r="G310" s="196" t="s">
        <v>173</v>
      </c>
      <c r="H310" s="197">
        <v>2</v>
      </c>
      <c r="I310" s="198"/>
      <c r="J310" s="199">
        <f>ROUND(I310*H310,2)</f>
        <v>0</v>
      </c>
      <c r="K310" s="195" t="s">
        <v>23</v>
      </c>
      <c r="L310" s="62"/>
      <c r="M310" s="200" t="s">
        <v>23</v>
      </c>
      <c r="N310" s="201" t="s">
        <v>44</v>
      </c>
      <c r="O310" s="43"/>
      <c r="P310" s="202">
        <f>O310*H310</f>
        <v>0</v>
      </c>
      <c r="Q310" s="202">
        <v>0</v>
      </c>
      <c r="R310" s="202">
        <f>Q310*H310</f>
        <v>0</v>
      </c>
      <c r="S310" s="202">
        <v>0</v>
      </c>
      <c r="T310" s="203">
        <f>S310*H310</f>
        <v>0</v>
      </c>
      <c r="AR310" s="24" t="s">
        <v>251</v>
      </c>
      <c r="AT310" s="24" t="s">
        <v>141</v>
      </c>
      <c r="AU310" s="24" t="s">
        <v>161</v>
      </c>
      <c r="AY310" s="24" t="s">
        <v>138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24" t="s">
        <v>78</v>
      </c>
      <c r="BK310" s="204">
        <f>ROUND(I310*H310,2)</f>
        <v>0</v>
      </c>
      <c r="BL310" s="24" t="s">
        <v>251</v>
      </c>
      <c r="BM310" s="24" t="s">
        <v>540</v>
      </c>
    </row>
    <row r="311" spans="2:65" s="12" customFormat="1" ht="13.5">
      <c r="B311" s="217"/>
      <c r="C311" s="218"/>
      <c r="D311" s="230" t="s">
        <v>148</v>
      </c>
      <c r="E311" s="243" t="s">
        <v>23</v>
      </c>
      <c r="F311" s="244" t="s">
        <v>541</v>
      </c>
      <c r="G311" s="218"/>
      <c r="H311" s="245">
        <v>2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148</v>
      </c>
      <c r="AU311" s="227" t="s">
        <v>161</v>
      </c>
      <c r="AV311" s="12" t="s">
        <v>83</v>
      </c>
      <c r="AW311" s="12" t="s">
        <v>37</v>
      </c>
      <c r="AX311" s="12" t="s">
        <v>78</v>
      </c>
      <c r="AY311" s="227" t="s">
        <v>138</v>
      </c>
    </row>
    <row r="312" spans="2:65" s="1" customFormat="1" ht="31.5" customHeight="1">
      <c r="B312" s="42"/>
      <c r="C312" s="193" t="s">
        <v>542</v>
      </c>
      <c r="D312" s="193" t="s">
        <v>141</v>
      </c>
      <c r="E312" s="194" t="s">
        <v>480</v>
      </c>
      <c r="F312" s="195" t="s">
        <v>481</v>
      </c>
      <c r="G312" s="196" t="s">
        <v>144</v>
      </c>
      <c r="H312" s="197">
        <v>1</v>
      </c>
      <c r="I312" s="198"/>
      <c r="J312" s="199">
        <f>ROUND(I312*H312,2)</f>
        <v>0</v>
      </c>
      <c r="K312" s="195" t="s">
        <v>23</v>
      </c>
      <c r="L312" s="62"/>
      <c r="M312" s="200" t="s">
        <v>23</v>
      </c>
      <c r="N312" s="201" t="s">
        <v>44</v>
      </c>
      <c r="O312" s="43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AR312" s="24" t="s">
        <v>251</v>
      </c>
      <c r="AT312" s="24" t="s">
        <v>141</v>
      </c>
      <c r="AU312" s="24" t="s">
        <v>161</v>
      </c>
      <c r="AY312" s="24" t="s">
        <v>138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24" t="s">
        <v>78</v>
      </c>
      <c r="BK312" s="204">
        <f>ROUND(I312*H312,2)</f>
        <v>0</v>
      </c>
      <c r="BL312" s="24" t="s">
        <v>251</v>
      </c>
      <c r="BM312" s="24" t="s">
        <v>543</v>
      </c>
    </row>
    <row r="313" spans="2:65" s="1" customFormat="1" ht="31.5" customHeight="1">
      <c r="B313" s="42"/>
      <c r="C313" s="193" t="s">
        <v>544</v>
      </c>
      <c r="D313" s="193" t="s">
        <v>141</v>
      </c>
      <c r="E313" s="194" t="s">
        <v>484</v>
      </c>
      <c r="F313" s="195" t="s">
        <v>485</v>
      </c>
      <c r="G313" s="196" t="s">
        <v>144</v>
      </c>
      <c r="H313" s="197">
        <v>1</v>
      </c>
      <c r="I313" s="198"/>
      <c r="J313" s="199">
        <f>ROUND(I313*H313,2)</f>
        <v>0</v>
      </c>
      <c r="K313" s="195" t="s">
        <v>23</v>
      </c>
      <c r="L313" s="62"/>
      <c r="M313" s="200" t="s">
        <v>23</v>
      </c>
      <c r="N313" s="201" t="s">
        <v>44</v>
      </c>
      <c r="O313" s="43"/>
      <c r="P313" s="202">
        <f>O313*H313</f>
        <v>0</v>
      </c>
      <c r="Q313" s="202">
        <v>0</v>
      </c>
      <c r="R313" s="202">
        <f>Q313*H313</f>
        <v>0</v>
      </c>
      <c r="S313" s="202">
        <v>0</v>
      </c>
      <c r="T313" s="203">
        <f>S313*H313</f>
        <v>0</v>
      </c>
      <c r="AR313" s="24" t="s">
        <v>251</v>
      </c>
      <c r="AT313" s="24" t="s">
        <v>141</v>
      </c>
      <c r="AU313" s="24" t="s">
        <v>161</v>
      </c>
      <c r="AY313" s="24" t="s">
        <v>138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24" t="s">
        <v>78</v>
      </c>
      <c r="BK313" s="204">
        <f>ROUND(I313*H313,2)</f>
        <v>0</v>
      </c>
      <c r="BL313" s="24" t="s">
        <v>251</v>
      </c>
      <c r="BM313" s="24" t="s">
        <v>545</v>
      </c>
    </row>
    <row r="314" spans="2:65" s="10" customFormat="1" ht="29.85" customHeight="1">
      <c r="B314" s="176"/>
      <c r="C314" s="177"/>
      <c r="D314" s="190" t="s">
        <v>72</v>
      </c>
      <c r="E314" s="191" t="s">
        <v>546</v>
      </c>
      <c r="F314" s="191" t="s">
        <v>547</v>
      </c>
      <c r="G314" s="177"/>
      <c r="H314" s="177"/>
      <c r="I314" s="180"/>
      <c r="J314" s="192">
        <f>BK314</f>
        <v>0</v>
      </c>
      <c r="K314" s="177"/>
      <c r="L314" s="182"/>
      <c r="M314" s="183"/>
      <c r="N314" s="184"/>
      <c r="O314" s="184"/>
      <c r="P314" s="185">
        <f>SUM(P315:P328)</f>
        <v>0</v>
      </c>
      <c r="Q314" s="184"/>
      <c r="R314" s="185">
        <f>SUM(R315:R328)</f>
        <v>0.11695199999999999</v>
      </c>
      <c r="S314" s="184"/>
      <c r="T314" s="186">
        <f>SUM(T315:T328)</f>
        <v>0</v>
      </c>
      <c r="AR314" s="187" t="s">
        <v>83</v>
      </c>
      <c r="AT314" s="188" t="s">
        <v>72</v>
      </c>
      <c r="AU314" s="188" t="s">
        <v>78</v>
      </c>
      <c r="AY314" s="187" t="s">
        <v>138</v>
      </c>
      <c r="BK314" s="189">
        <f>SUM(BK315:BK328)</f>
        <v>0</v>
      </c>
    </row>
    <row r="315" spans="2:65" s="1" customFormat="1" ht="22.5" customHeight="1">
      <c r="B315" s="42"/>
      <c r="C315" s="193" t="s">
        <v>548</v>
      </c>
      <c r="D315" s="193" t="s">
        <v>141</v>
      </c>
      <c r="E315" s="194" t="s">
        <v>549</v>
      </c>
      <c r="F315" s="195" t="s">
        <v>550</v>
      </c>
      <c r="G315" s="196" t="s">
        <v>173</v>
      </c>
      <c r="H315" s="197">
        <v>8.6999999999999993</v>
      </c>
      <c r="I315" s="198"/>
      <c r="J315" s="199">
        <f>ROUND(I315*H315,2)</f>
        <v>0</v>
      </c>
      <c r="K315" s="195" t="s">
        <v>145</v>
      </c>
      <c r="L315" s="62"/>
      <c r="M315" s="200" t="s">
        <v>23</v>
      </c>
      <c r="N315" s="201" t="s">
        <v>44</v>
      </c>
      <c r="O315" s="43"/>
      <c r="P315" s="202">
        <f>O315*H315</f>
        <v>0</v>
      </c>
      <c r="Q315" s="202">
        <v>1E-4</v>
      </c>
      <c r="R315" s="202">
        <f>Q315*H315</f>
        <v>8.7000000000000001E-4</v>
      </c>
      <c r="S315" s="202">
        <v>0</v>
      </c>
      <c r="T315" s="203">
        <f>S315*H315</f>
        <v>0</v>
      </c>
      <c r="AR315" s="24" t="s">
        <v>251</v>
      </c>
      <c r="AT315" s="24" t="s">
        <v>141</v>
      </c>
      <c r="AU315" s="24" t="s">
        <v>83</v>
      </c>
      <c r="AY315" s="24" t="s">
        <v>138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24" t="s">
        <v>78</v>
      </c>
      <c r="BK315" s="204">
        <f>ROUND(I315*H315,2)</f>
        <v>0</v>
      </c>
      <c r="BL315" s="24" t="s">
        <v>251</v>
      </c>
      <c r="BM315" s="24" t="s">
        <v>551</v>
      </c>
    </row>
    <row r="316" spans="2:65" s="12" customFormat="1" ht="13.5">
      <c r="B316" s="217"/>
      <c r="C316" s="218"/>
      <c r="D316" s="230" t="s">
        <v>148</v>
      </c>
      <c r="E316" s="243" t="s">
        <v>23</v>
      </c>
      <c r="F316" s="244" t="s">
        <v>552</v>
      </c>
      <c r="G316" s="218"/>
      <c r="H316" s="245">
        <v>8.6999999999999993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148</v>
      </c>
      <c r="AU316" s="227" t="s">
        <v>83</v>
      </c>
      <c r="AV316" s="12" t="s">
        <v>83</v>
      </c>
      <c r="AW316" s="12" t="s">
        <v>37</v>
      </c>
      <c r="AX316" s="12" t="s">
        <v>78</v>
      </c>
      <c r="AY316" s="227" t="s">
        <v>138</v>
      </c>
    </row>
    <row r="317" spans="2:65" s="1" customFormat="1" ht="22.5" customHeight="1">
      <c r="B317" s="42"/>
      <c r="C317" s="193" t="s">
        <v>553</v>
      </c>
      <c r="D317" s="193" t="s">
        <v>141</v>
      </c>
      <c r="E317" s="194" t="s">
        <v>554</v>
      </c>
      <c r="F317" s="195" t="s">
        <v>555</v>
      </c>
      <c r="G317" s="196" t="s">
        <v>173</v>
      </c>
      <c r="H317" s="197">
        <v>8.6999999999999993</v>
      </c>
      <c r="I317" s="198"/>
      <c r="J317" s="199">
        <f>ROUND(I317*H317,2)</f>
        <v>0</v>
      </c>
      <c r="K317" s="195" t="s">
        <v>145</v>
      </c>
      <c r="L317" s="62"/>
      <c r="M317" s="200" t="s">
        <v>23</v>
      </c>
      <c r="N317" s="201" t="s">
        <v>44</v>
      </c>
      <c r="O317" s="43"/>
      <c r="P317" s="202">
        <f>O317*H317</f>
        <v>0</v>
      </c>
      <c r="Q317" s="202">
        <v>1.2959999999999999E-2</v>
      </c>
      <c r="R317" s="202">
        <f>Q317*H317</f>
        <v>0.11275199999999999</v>
      </c>
      <c r="S317" s="202">
        <v>0</v>
      </c>
      <c r="T317" s="203">
        <f>S317*H317</f>
        <v>0</v>
      </c>
      <c r="AR317" s="24" t="s">
        <v>251</v>
      </c>
      <c r="AT317" s="24" t="s">
        <v>141</v>
      </c>
      <c r="AU317" s="24" t="s">
        <v>83</v>
      </c>
      <c r="AY317" s="24" t="s">
        <v>138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78</v>
      </c>
      <c r="BK317" s="204">
        <f>ROUND(I317*H317,2)</f>
        <v>0</v>
      </c>
      <c r="BL317" s="24" t="s">
        <v>251</v>
      </c>
      <c r="BM317" s="24" t="s">
        <v>556</v>
      </c>
    </row>
    <row r="318" spans="2:65" s="12" customFormat="1" ht="13.5">
      <c r="B318" s="217"/>
      <c r="C318" s="218"/>
      <c r="D318" s="207" t="s">
        <v>148</v>
      </c>
      <c r="E318" s="219" t="s">
        <v>23</v>
      </c>
      <c r="F318" s="220" t="s">
        <v>557</v>
      </c>
      <c r="G318" s="218"/>
      <c r="H318" s="221">
        <v>8.6999999999999993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148</v>
      </c>
      <c r="AU318" s="227" t="s">
        <v>83</v>
      </c>
      <c r="AV318" s="12" t="s">
        <v>83</v>
      </c>
      <c r="AW318" s="12" t="s">
        <v>37</v>
      </c>
      <c r="AX318" s="12" t="s">
        <v>73</v>
      </c>
      <c r="AY318" s="227" t="s">
        <v>138</v>
      </c>
    </row>
    <row r="319" spans="2:65" s="13" customFormat="1" ht="13.5">
      <c r="B319" s="228"/>
      <c r="C319" s="229"/>
      <c r="D319" s="230" t="s">
        <v>148</v>
      </c>
      <c r="E319" s="231" t="s">
        <v>23</v>
      </c>
      <c r="F319" s="232" t="s">
        <v>153</v>
      </c>
      <c r="G319" s="229"/>
      <c r="H319" s="233">
        <v>8.6999999999999993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148</v>
      </c>
      <c r="AU319" s="239" t="s">
        <v>83</v>
      </c>
      <c r="AV319" s="13" t="s">
        <v>146</v>
      </c>
      <c r="AW319" s="13" t="s">
        <v>37</v>
      </c>
      <c r="AX319" s="13" t="s">
        <v>78</v>
      </c>
      <c r="AY319" s="239" t="s">
        <v>138</v>
      </c>
    </row>
    <row r="320" spans="2:65" s="1" customFormat="1" ht="22.5" customHeight="1">
      <c r="B320" s="42"/>
      <c r="C320" s="193" t="s">
        <v>558</v>
      </c>
      <c r="D320" s="193" t="s">
        <v>141</v>
      </c>
      <c r="E320" s="194" t="s">
        <v>559</v>
      </c>
      <c r="F320" s="195" t="s">
        <v>560</v>
      </c>
      <c r="G320" s="196" t="s">
        <v>144</v>
      </c>
      <c r="H320" s="197">
        <v>1</v>
      </c>
      <c r="I320" s="198"/>
      <c r="J320" s="199">
        <f>ROUND(I320*H320,2)</f>
        <v>0</v>
      </c>
      <c r="K320" s="195" t="s">
        <v>145</v>
      </c>
      <c r="L320" s="62"/>
      <c r="M320" s="200" t="s">
        <v>23</v>
      </c>
      <c r="N320" s="201" t="s">
        <v>44</v>
      </c>
      <c r="O320" s="43"/>
      <c r="P320" s="202">
        <f>O320*H320</f>
        <v>0</v>
      </c>
      <c r="Q320" s="202">
        <v>6.9999999999999994E-5</v>
      </c>
      <c r="R320" s="202">
        <f>Q320*H320</f>
        <v>6.9999999999999994E-5</v>
      </c>
      <c r="S320" s="202">
        <v>0</v>
      </c>
      <c r="T320" s="203">
        <f>S320*H320</f>
        <v>0</v>
      </c>
      <c r="AR320" s="24" t="s">
        <v>251</v>
      </c>
      <c r="AT320" s="24" t="s">
        <v>141</v>
      </c>
      <c r="AU320" s="24" t="s">
        <v>83</v>
      </c>
      <c r="AY320" s="24" t="s">
        <v>138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4" t="s">
        <v>78</v>
      </c>
      <c r="BK320" s="204">
        <f>ROUND(I320*H320,2)</f>
        <v>0</v>
      </c>
      <c r="BL320" s="24" t="s">
        <v>251</v>
      </c>
      <c r="BM320" s="24" t="s">
        <v>561</v>
      </c>
    </row>
    <row r="321" spans="2:65" s="12" customFormat="1" ht="13.5">
      <c r="B321" s="217"/>
      <c r="C321" s="218"/>
      <c r="D321" s="207" t="s">
        <v>148</v>
      </c>
      <c r="E321" s="219" t="s">
        <v>23</v>
      </c>
      <c r="F321" s="220" t="s">
        <v>562</v>
      </c>
      <c r="G321" s="218"/>
      <c r="H321" s="221">
        <v>1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148</v>
      </c>
      <c r="AU321" s="227" t="s">
        <v>83</v>
      </c>
      <c r="AV321" s="12" t="s">
        <v>83</v>
      </c>
      <c r="AW321" s="12" t="s">
        <v>37</v>
      </c>
      <c r="AX321" s="12" t="s">
        <v>73</v>
      </c>
      <c r="AY321" s="227" t="s">
        <v>138</v>
      </c>
    </row>
    <row r="322" spans="2:65" s="13" customFormat="1" ht="13.5">
      <c r="B322" s="228"/>
      <c r="C322" s="229"/>
      <c r="D322" s="230" t="s">
        <v>148</v>
      </c>
      <c r="E322" s="231" t="s">
        <v>23</v>
      </c>
      <c r="F322" s="232" t="s">
        <v>153</v>
      </c>
      <c r="G322" s="229"/>
      <c r="H322" s="233">
        <v>1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148</v>
      </c>
      <c r="AU322" s="239" t="s">
        <v>83</v>
      </c>
      <c r="AV322" s="13" t="s">
        <v>146</v>
      </c>
      <c r="AW322" s="13" t="s">
        <v>37</v>
      </c>
      <c r="AX322" s="13" t="s">
        <v>78</v>
      </c>
      <c r="AY322" s="239" t="s">
        <v>138</v>
      </c>
    </row>
    <row r="323" spans="2:65" s="1" customFormat="1" ht="22.5" customHeight="1">
      <c r="B323" s="42"/>
      <c r="C323" s="260" t="s">
        <v>563</v>
      </c>
      <c r="D323" s="260" t="s">
        <v>395</v>
      </c>
      <c r="E323" s="261" t="s">
        <v>564</v>
      </c>
      <c r="F323" s="262" t="s">
        <v>565</v>
      </c>
      <c r="G323" s="263" t="s">
        <v>144</v>
      </c>
      <c r="H323" s="264">
        <v>1</v>
      </c>
      <c r="I323" s="265"/>
      <c r="J323" s="266">
        <f>ROUND(I323*H323,2)</f>
        <v>0</v>
      </c>
      <c r="K323" s="262" t="s">
        <v>23</v>
      </c>
      <c r="L323" s="267"/>
      <c r="M323" s="268" t="s">
        <v>23</v>
      </c>
      <c r="N323" s="269" t="s">
        <v>44</v>
      </c>
      <c r="O323" s="43"/>
      <c r="P323" s="202">
        <f>O323*H323</f>
        <v>0</v>
      </c>
      <c r="Q323" s="202">
        <v>9.2000000000000003E-4</v>
      </c>
      <c r="R323" s="202">
        <f>Q323*H323</f>
        <v>9.2000000000000003E-4</v>
      </c>
      <c r="S323" s="202">
        <v>0</v>
      </c>
      <c r="T323" s="203">
        <f>S323*H323</f>
        <v>0</v>
      </c>
      <c r="AR323" s="24" t="s">
        <v>338</v>
      </c>
      <c r="AT323" s="24" t="s">
        <v>395</v>
      </c>
      <c r="AU323" s="24" t="s">
        <v>83</v>
      </c>
      <c r="AY323" s="24" t="s">
        <v>138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78</v>
      </c>
      <c r="BK323" s="204">
        <f>ROUND(I323*H323,2)</f>
        <v>0</v>
      </c>
      <c r="BL323" s="24" t="s">
        <v>251</v>
      </c>
      <c r="BM323" s="24" t="s">
        <v>566</v>
      </c>
    </row>
    <row r="324" spans="2:65" s="1" customFormat="1" ht="22.5" customHeight="1">
      <c r="B324" s="42"/>
      <c r="C324" s="193" t="s">
        <v>567</v>
      </c>
      <c r="D324" s="193" t="s">
        <v>141</v>
      </c>
      <c r="E324" s="194" t="s">
        <v>568</v>
      </c>
      <c r="F324" s="195" t="s">
        <v>569</v>
      </c>
      <c r="G324" s="196" t="s">
        <v>144</v>
      </c>
      <c r="H324" s="197">
        <v>2</v>
      </c>
      <c r="I324" s="198"/>
      <c r="J324" s="199">
        <f>ROUND(I324*H324,2)</f>
        <v>0</v>
      </c>
      <c r="K324" s="195" t="s">
        <v>145</v>
      </c>
      <c r="L324" s="62"/>
      <c r="M324" s="200" t="s">
        <v>23</v>
      </c>
      <c r="N324" s="201" t="s">
        <v>44</v>
      </c>
      <c r="O324" s="43"/>
      <c r="P324" s="202">
        <f>O324*H324</f>
        <v>0</v>
      </c>
      <c r="Q324" s="202">
        <v>6.9999999999999994E-5</v>
      </c>
      <c r="R324" s="202">
        <f>Q324*H324</f>
        <v>1.3999999999999999E-4</v>
      </c>
      <c r="S324" s="202">
        <v>0</v>
      </c>
      <c r="T324" s="203">
        <f>S324*H324</f>
        <v>0</v>
      </c>
      <c r="AR324" s="24" t="s">
        <v>251</v>
      </c>
      <c r="AT324" s="24" t="s">
        <v>141</v>
      </c>
      <c r="AU324" s="24" t="s">
        <v>83</v>
      </c>
      <c r="AY324" s="24" t="s">
        <v>138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78</v>
      </c>
      <c r="BK324" s="204">
        <f>ROUND(I324*H324,2)</f>
        <v>0</v>
      </c>
      <c r="BL324" s="24" t="s">
        <v>251</v>
      </c>
      <c r="BM324" s="24" t="s">
        <v>570</v>
      </c>
    </row>
    <row r="325" spans="2:65" s="12" customFormat="1" ht="13.5">
      <c r="B325" s="217"/>
      <c r="C325" s="218"/>
      <c r="D325" s="207" t="s">
        <v>148</v>
      </c>
      <c r="E325" s="219" t="s">
        <v>23</v>
      </c>
      <c r="F325" s="220" t="s">
        <v>571</v>
      </c>
      <c r="G325" s="218"/>
      <c r="H325" s="221">
        <v>2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148</v>
      </c>
      <c r="AU325" s="227" t="s">
        <v>83</v>
      </c>
      <c r="AV325" s="12" t="s">
        <v>83</v>
      </c>
      <c r="AW325" s="12" t="s">
        <v>37</v>
      </c>
      <c r="AX325" s="12" t="s">
        <v>73</v>
      </c>
      <c r="AY325" s="227" t="s">
        <v>138</v>
      </c>
    </row>
    <row r="326" spans="2:65" s="13" customFormat="1" ht="13.5">
      <c r="B326" s="228"/>
      <c r="C326" s="229"/>
      <c r="D326" s="230" t="s">
        <v>148</v>
      </c>
      <c r="E326" s="231" t="s">
        <v>23</v>
      </c>
      <c r="F326" s="232" t="s">
        <v>153</v>
      </c>
      <c r="G326" s="229"/>
      <c r="H326" s="233">
        <v>2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148</v>
      </c>
      <c r="AU326" s="239" t="s">
        <v>83</v>
      </c>
      <c r="AV326" s="13" t="s">
        <v>146</v>
      </c>
      <c r="AW326" s="13" t="s">
        <v>37</v>
      </c>
      <c r="AX326" s="13" t="s">
        <v>78</v>
      </c>
      <c r="AY326" s="239" t="s">
        <v>138</v>
      </c>
    </row>
    <row r="327" spans="2:65" s="1" customFormat="1" ht="22.5" customHeight="1">
      <c r="B327" s="42"/>
      <c r="C327" s="260" t="s">
        <v>572</v>
      </c>
      <c r="D327" s="260" t="s">
        <v>395</v>
      </c>
      <c r="E327" s="261" t="s">
        <v>573</v>
      </c>
      <c r="F327" s="262" t="s">
        <v>574</v>
      </c>
      <c r="G327" s="263" t="s">
        <v>144</v>
      </c>
      <c r="H327" s="264">
        <v>2</v>
      </c>
      <c r="I327" s="265"/>
      <c r="J327" s="266">
        <f>ROUND(I327*H327,2)</f>
        <v>0</v>
      </c>
      <c r="K327" s="262" t="s">
        <v>23</v>
      </c>
      <c r="L327" s="267"/>
      <c r="M327" s="268" t="s">
        <v>23</v>
      </c>
      <c r="N327" s="269" t="s">
        <v>44</v>
      </c>
      <c r="O327" s="43"/>
      <c r="P327" s="202">
        <f>O327*H327</f>
        <v>0</v>
      </c>
      <c r="Q327" s="202">
        <v>1.1000000000000001E-3</v>
      </c>
      <c r="R327" s="202">
        <f>Q327*H327</f>
        <v>2.2000000000000001E-3</v>
      </c>
      <c r="S327" s="202">
        <v>0</v>
      </c>
      <c r="T327" s="203">
        <f>S327*H327</f>
        <v>0</v>
      </c>
      <c r="AR327" s="24" t="s">
        <v>338</v>
      </c>
      <c r="AT327" s="24" t="s">
        <v>395</v>
      </c>
      <c r="AU327" s="24" t="s">
        <v>83</v>
      </c>
      <c r="AY327" s="24" t="s">
        <v>138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78</v>
      </c>
      <c r="BK327" s="204">
        <f>ROUND(I327*H327,2)</f>
        <v>0</v>
      </c>
      <c r="BL327" s="24" t="s">
        <v>251</v>
      </c>
      <c r="BM327" s="24" t="s">
        <v>575</v>
      </c>
    </row>
    <row r="328" spans="2:65" s="1" customFormat="1" ht="22.5" customHeight="1">
      <c r="B328" s="42"/>
      <c r="C328" s="193" t="s">
        <v>576</v>
      </c>
      <c r="D328" s="193" t="s">
        <v>141</v>
      </c>
      <c r="E328" s="194" t="s">
        <v>577</v>
      </c>
      <c r="F328" s="195" t="s">
        <v>578</v>
      </c>
      <c r="G328" s="196" t="s">
        <v>279</v>
      </c>
      <c r="H328" s="257"/>
      <c r="I328" s="198"/>
      <c r="J328" s="199">
        <f>ROUND(I328*H328,2)</f>
        <v>0</v>
      </c>
      <c r="K328" s="195" t="s">
        <v>145</v>
      </c>
      <c r="L328" s="62"/>
      <c r="M328" s="200" t="s">
        <v>23</v>
      </c>
      <c r="N328" s="201" t="s">
        <v>44</v>
      </c>
      <c r="O328" s="43"/>
      <c r="P328" s="202">
        <f>O328*H328</f>
        <v>0</v>
      </c>
      <c r="Q328" s="202">
        <v>0</v>
      </c>
      <c r="R328" s="202">
        <f>Q328*H328</f>
        <v>0</v>
      </c>
      <c r="S328" s="202">
        <v>0</v>
      </c>
      <c r="T328" s="203">
        <f>S328*H328</f>
        <v>0</v>
      </c>
      <c r="AR328" s="24" t="s">
        <v>251</v>
      </c>
      <c r="AT328" s="24" t="s">
        <v>141</v>
      </c>
      <c r="AU328" s="24" t="s">
        <v>83</v>
      </c>
      <c r="AY328" s="24" t="s">
        <v>138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24" t="s">
        <v>78</v>
      </c>
      <c r="BK328" s="204">
        <f>ROUND(I328*H328,2)</f>
        <v>0</v>
      </c>
      <c r="BL328" s="24" t="s">
        <v>251</v>
      </c>
      <c r="BM328" s="24" t="s">
        <v>579</v>
      </c>
    </row>
    <row r="329" spans="2:65" s="10" customFormat="1" ht="29.85" customHeight="1">
      <c r="B329" s="176"/>
      <c r="C329" s="177"/>
      <c r="D329" s="190" t="s">
        <v>72</v>
      </c>
      <c r="E329" s="191" t="s">
        <v>580</v>
      </c>
      <c r="F329" s="191" t="s">
        <v>581</v>
      </c>
      <c r="G329" s="177"/>
      <c r="H329" s="177"/>
      <c r="I329" s="180"/>
      <c r="J329" s="192">
        <f>BK329</f>
        <v>0</v>
      </c>
      <c r="K329" s="177"/>
      <c r="L329" s="182"/>
      <c r="M329" s="183"/>
      <c r="N329" s="184"/>
      <c r="O329" s="184"/>
      <c r="P329" s="185">
        <f>SUM(P330:P354)</f>
        <v>0</v>
      </c>
      <c r="Q329" s="184"/>
      <c r="R329" s="185">
        <f>SUM(R330:R354)</f>
        <v>6.4473625999999999</v>
      </c>
      <c r="S329" s="184"/>
      <c r="T329" s="186">
        <f>SUM(T330:T354)</f>
        <v>0.10539999999999999</v>
      </c>
      <c r="AR329" s="187" t="s">
        <v>83</v>
      </c>
      <c r="AT329" s="188" t="s">
        <v>72</v>
      </c>
      <c r="AU329" s="188" t="s">
        <v>78</v>
      </c>
      <c r="AY329" s="187" t="s">
        <v>138</v>
      </c>
      <c r="BK329" s="189">
        <f>SUM(BK330:BK354)</f>
        <v>0</v>
      </c>
    </row>
    <row r="330" spans="2:65" s="1" customFormat="1" ht="44.25" customHeight="1">
      <c r="B330" s="42"/>
      <c r="C330" s="193" t="s">
        <v>582</v>
      </c>
      <c r="D330" s="193" t="s">
        <v>141</v>
      </c>
      <c r="E330" s="194" t="s">
        <v>583</v>
      </c>
      <c r="F330" s="195" t="s">
        <v>584</v>
      </c>
      <c r="G330" s="196" t="s">
        <v>144</v>
      </c>
      <c r="H330" s="197">
        <v>2</v>
      </c>
      <c r="I330" s="198"/>
      <c r="J330" s="199">
        <f>ROUND(I330*H330,2)</f>
        <v>0</v>
      </c>
      <c r="K330" s="195" t="s">
        <v>23</v>
      </c>
      <c r="L330" s="62"/>
      <c r="M330" s="200" t="s">
        <v>23</v>
      </c>
      <c r="N330" s="201" t="s">
        <v>44</v>
      </c>
      <c r="O330" s="43"/>
      <c r="P330" s="202">
        <f>O330*H330</f>
        <v>0</v>
      </c>
      <c r="Q330" s="202">
        <v>0</v>
      </c>
      <c r="R330" s="202">
        <f>Q330*H330</f>
        <v>0</v>
      </c>
      <c r="S330" s="202">
        <v>2.2700000000000001E-2</v>
      </c>
      <c r="T330" s="203">
        <f>S330*H330</f>
        <v>4.5400000000000003E-2</v>
      </c>
      <c r="AR330" s="24" t="s">
        <v>251</v>
      </c>
      <c r="AT330" s="24" t="s">
        <v>141</v>
      </c>
      <c r="AU330" s="24" t="s">
        <v>83</v>
      </c>
      <c r="AY330" s="24" t="s">
        <v>138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78</v>
      </c>
      <c r="BK330" s="204">
        <f>ROUND(I330*H330,2)</f>
        <v>0</v>
      </c>
      <c r="BL330" s="24" t="s">
        <v>251</v>
      </c>
      <c r="BM330" s="24" t="s">
        <v>585</v>
      </c>
    </row>
    <row r="331" spans="2:65" s="12" customFormat="1" ht="13.5">
      <c r="B331" s="217"/>
      <c r="C331" s="218"/>
      <c r="D331" s="207" t="s">
        <v>148</v>
      </c>
      <c r="E331" s="219" t="s">
        <v>23</v>
      </c>
      <c r="F331" s="220" t="s">
        <v>586</v>
      </c>
      <c r="G331" s="218"/>
      <c r="H331" s="221">
        <v>1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148</v>
      </c>
      <c r="AU331" s="227" t="s">
        <v>83</v>
      </c>
      <c r="AV331" s="12" t="s">
        <v>83</v>
      </c>
      <c r="AW331" s="12" t="s">
        <v>37</v>
      </c>
      <c r="AX331" s="12" t="s">
        <v>73</v>
      </c>
      <c r="AY331" s="227" t="s">
        <v>138</v>
      </c>
    </row>
    <row r="332" spans="2:65" s="12" customFormat="1" ht="13.5">
      <c r="B332" s="217"/>
      <c r="C332" s="218"/>
      <c r="D332" s="207" t="s">
        <v>148</v>
      </c>
      <c r="E332" s="219" t="s">
        <v>23</v>
      </c>
      <c r="F332" s="220" t="s">
        <v>587</v>
      </c>
      <c r="G332" s="218"/>
      <c r="H332" s="221">
        <v>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148</v>
      </c>
      <c r="AU332" s="227" t="s">
        <v>83</v>
      </c>
      <c r="AV332" s="12" t="s">
        <v>83</v>
      </c>
      <c r="AW332" s="12" t="s">
        <v>37</v>
      </c>
      <c r="AX332" s="12" t="s">
        <v>73</v>
      </c>
      <c r="AY332" s="227" t="s">
        <v>138</v>
      </c>
    </row>
    <row r="333" spans="2:65" s="13" customFormat="1" ht="13.5">
      <c r="B333" s="228"/>
      <c r="C333" s="229"/>
      <c r="D333" s="230" t="s">
        <v>148</v>
      </c>
      <c r="E333" s="231" t="s">
        <v>23</v>
      </c>
      <c r="F333" s="232" t="s">
        <v>153</v>
      </c>
      <c r="G333" s="229"/>
      <c r="H333" s="233">
        <v>2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148</v>
      </c>
      <c r="AU333" s="239" t="s">
        <v>83</v>
      </c>
      <c r="AV333" s="13" t="s">
        <v>146</v>
      </c>
      <c r="AW333" s="13" t="s">
        <v>37</v>
      </c>
      <c r="AX333" s="13" t="s">
        <v>78</v>
      </c>
      <c r="AY333" s="239" t="s">
        <v>138</v>
      </c>
    </row>
    <row r="334" spans="2:65" s="1" customFormat="1" ht="31.5" customHeight="1">
      <c r="B334" s="42"/>
      <c r="C334" s="193" t="s">
        <v>588</v>
      </c>
      <c r="D334" s="193" t="s">
        <v>141</v>
      </c>
      <c r="E334" s="194" t="s">
        <v>589</v>
      </c>
      <c r="F334" s="195" t="s">
        <v>590</v>
      </c>
      <c r="G334" s="196" t="s">
        <v>173</v>
      </c>
      <c r="H334" s="197">
        <v>17.5</v>
      </c>
      <c r="I334" s="198"/>
      <c r="J334" s="199">
        <f>ROUND(I334*H334,2)</f>
        <v>0</v>
      </c>
      <c r="K334" s="195" t="s">
        <v>23</v>
      </c>
      <c r="L334" s="62"/>
      <c r="M334" s="200" t="s">
        <v>23</v>
      </c>
      <c r="N334" s="201" t="s">
        <v>44</v>
      </c>
      <c r="O334" s="43"/>
      <c r="P334" s="202">
        <f>O334*H334</f>
        <v>0</v>
      </c>
      <c r="Q334" s="202">
        <v>2.1000000000000001E-2</v>
      </c>
      <c r="R334" s="202">
        <f>Q334*H334</f>
        <v>0.36750000000000005</v>
      </c>
      <c r="S334" s="202">
        <v>0</v>
      </c>
      <c r="T334" s="203">
        <f>S334*H334</f>
        <v>0</v>
      </c>
      <c r="AR334" s="24" t="s">
        <v>251</v>
      </c>
      <c r="AT334" s="24" t="s">
        <v>141</v>
      </c>
      <c r="AU334" s="24" t="s">
        <v>83</v>
      </c>
      <c r="AY334" s="24" t="s">
        <v>138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78</v>
      </c>
      <c r="BK334" s="204">
        <f>ROUND(I334*H334,2)</f>
        <v>0</v>
      </c>
      <c r="BL334" s="24" t="s">
        <v>251</v>
      </c>
      <c r="BM334" s="24" t="s">
        <v>591</v>
      </c>
    </row>
    <row r="335" spans="2:65" s="11" customFormat="1" ht="13.5">
      <c r="B335" s="205"/>
      <c r="C335" s="206"/>
      <c r="D335" s="207" t="s">
        <v>148</v>
      </c>
      <c r="E335" s="208" t="s">
        <v>23</v>
      </c>
      <c r="F335" s="209" t="s">
        <v>592</v>
      </c>
      <c r="G335" s="206"/>
      <c r="H335" s="210" t="s">
        <v>23</v>
      </c>
      <c r="I335" s="211"/>
      <c r="J335" s="206"/>
      <c r="K335" s="206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148</v>
      </c>
      <c r="AU335" s="216" t="s">
        <v>83</v>
      </c>
      <c r="AV335" s="11" t="s">
        <v>78</v>
      </c>
      <c r="AW335" s="11" t="s">
        <v>37</v>
      </c>
      <c r="AX335" s="11" t="s">
        <v>73</v>
      </c>
      <c r="AY335" s="216" t="s">
        <v>138</v>
      </c>
    </row>
    <row r="336" spans="2:65" s="12" customFormat="1" ht="13.5">
      <c r="B336" s="217"/>
      <c r="C336" s="218"/>
      <c r="D336" s="230" t="s">
        <v>148</v>
      </c>
      <c r="E336" s="243" t="s">
        <v>23</v>
      </c>
      <c r="F336" s="244" t="s">
        <v>593</v>
      </c>
      <c r="G336" s="218"/>
      <c r="H336" s="245">
        <v>17.5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148</v>
      </c>
      <c r="AU336" s="227" t="s">
        <v>83</v>
      </c>
      <c r="AV336" s="12" t="s">
        <v>83</v>
      </c>
      <c r="AW336" s="12" t="s">
        <v>37</v>
      </c>
      <c r="AX336" s="12" t="s">
        <v>78</v>
      </c>
      <c r="AY336" s="227" t="s">
        <v>138</v>
      </c>
    </row>
    <row r="337" spans="2:65" s="1" customFormat="1" ht="44.25" customHeight="1">
      <c r="B337" s="42"/>
      <c r="C337" s="193" t="s">
        <v>594</v>
      </c>
      <c r="D337" s="193" t="s">
        <v>141</v>
      </c>
      <c r="E337" s="194" t="s">
        <v>595</v>
      </c>
      <c r="F337" s="195" t="s">
        <v>596</v>
      </c>
      <c r="G337" s="196" t="s">
        <v>173</v>
      </c>
      <c r="H337" s="197">
        <v>267.05</v>
      </c>
      <c r="I337" s="198"/>
      <c r="J337" s="199">
        <f>ROUND(I337*H337,2)</f>
        <v>0</v>
      </c>
      <c r="K337" s="195" t="s">
        <v>23</v>
      </c>
      <c r="L337" s="62"/>
      <c r="M337" s="200" t="s">
        <v>23</v>
      </c>
      <c r="N337" s="201" t="s">
        <v>44</v>
      </c>
      <c r="O337" s="43"/>
      <c r="P337" s="202">
        <f>O337*H337</f>
        <v>0</v>
      </c>
      <c r="Q337" s="202">
        <v>1.61E-2</v>
      </c>
      <c r="R337" s="202">
        <f>Q337*H337</f>
        <v>4.2995049999999999</v>
      </c>
      <c r="S337" s="202">
        <v>0</v>
      </c>
      <c r="T337" s="203">
        <f>S337*H337</f>
        <v>0</v>
      </c>
      <c r="AR337" s="24" t="s">
        <v>251</v>
      </c>
      <c r="AT337" s="24" t="s">
        <v>141</v>
      </c>
      <c r="AU337" s="24" t="s">
        <v>83</v>
      </c>
      <c r="AY337" s="24" t="s">
        <v>138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24" t="s">
        <v>78</v>
      </c>
      <c r="BK337" s="204">
        <f>ROUND(I337*H337,2)</f>
        <v>0</v>
      </c>
      <c r="BL337" s="24" t="s">
        <v>251</v>
      </c>
      <c r="BM337" s="24" t="s">
        <v>597</v>
      </c>
    </row>
    <row r="338" spans="2:65" s="11" customFormat="1" ht="13.5">
      <c r="B338" s="205"/>
      <c r="C338" s="206"/>
      <c r="D338" s="207" t="s">
        <v>148</v>
      </c>
      <c r="E338" s="208" t="s">
        <v>23</v>
      </c>
      <c r="F338" s="209" t="s">
        <v>592</v>
      </c>
      <c r="G338" s="206"/>
      <c r="H338" s="210" t="s">
        <v>23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148</v>
      </c>
      <c r="AU338" s="216" t="s">
        <v>83</v>
      </c>
      <c r="AV338" s="11" t="s">
        <v>78</v>
      </c>
      <c r="AW338" s="11" t="s">
        <v>37</v>
      </c>
      <c r="AX338" s="11" t="s">
        <v>73</v>
      </c>
      <c r="AY338" s="216" t="s">
        <v>138</v>
      </c>
    </row>
    <row r="339" spans="2:65" s="12" customFormat="1" ht="13.5">
      <c r="B339" s="217"/>
      <c r="C339" s="218"/>
      <c r="D339" s="230" t="s">
        <v>148</v>
      </c>
      <c r="E339" s="243" t="s">
        <v>23</v>
      </c>
      <c r="F339" s="244" t="s">
        <v>598</v>
      </c>
      <c r="G339" s="218"/>
      <c r="H339" s="245">
        <v>267.05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148</v>
      </c>
      <c r="AU339" s="227" t="s">
        <v>83</v>
      </c>
      <c r="AV339" s="12" t="s">
        <v>83</v>
      </c>
      <c r="AW339" s="12" t="s">
        <v>37</v>
      </c>
      <c r="AX339" s="12" t="s">
        <v>78</v>
      </c>
      <c r="AY339" s="227" t="s">
        <v>138</v>
      </c>
    </row>
    <row r="340" spans="2:65" s="1" customFormat="1" ht="31.5" customHeight="1">
      <c r="B340" s="42"/>
      <c r="C340" s="193" t="s">
        <v>599</v>
      </c>
      <c r="D340" s="193" t="s">
        <v>141</v>
      </c>
      <c r="E340" s="194" t="s">
        <v>600</v>
      </c>
      <c r="F340" s="195" t="s">
        <v>601</v>
      </c>
      <c r="G340" s="196" t="s">
        <v>173</v>
      </c>
      <c r="H340" s="197">
        <v>2.75</v>
      </c>
      <c r="I340" s="198"/>
      <c r="J340" s="199">
        <f>ROUND(I340*H340,2)</f>
        <v>0</v>
      </c>
      <c r="K340" s="195" t="s">
        <v>23</v>
      </c>
      <c r="L340" s="62"/>
      <c r="M340" s="200" t="s">
        <v>23</v>
      </c>
      <c r="N340" s="201" t="s">
        <v>44</v>
      </c>
      <c r="O340" s="43"/>
      <c r="P340" s="202">
        <f>O340*H340</f>
        <v>0</v>
      </c>
      <c r="Q340" s="202">
        <v>2.1000000000000001E-2</v>
      </c>
      <c r="R340" s="202">
        <f>Q340*H340</f>
        <v>5.7750000000000003E-2</v>
      </c>
      <c r="S340" s="202">
        <v>0</v>
      </c>
      <c r="T340" s="203">
        <f>S340*H340</f>
        <v>0</v>
      </c>
      <c r="AR340" s="24" t="s">
        <v>251</v>
      </c>
      <c r="AT340" s="24" t="s">
        <v>141</v>
      </c>
      <c r="AU340" s="24" t="s">
        <v>83</v>
      </c>
      <c r="AY340" s="24" t="s">
        <v>138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24" t="s">
        <v>78</v>
      </c>
      <c r="BK340" s="204">
        <f>ROUND(I340*H340,2)</f>
        <v>0</v>
      </c>
      <c r="BL340" s="24" t="s">
        <v>251</v>
      </c>
      <c r="BM340" s="24" t="s">
        <v>602</v>
      </c>
    </row>
    <row r="341" spans="2:65" s="11" customFormat="1" ht="13.5">
      <c r="B341" s="205"/>
      <c r="C341" s="206"/>
      <c r="D341" s="207" t="s">
        <v>148</v>
      </c>
      <c r="E341" s="208" t="s">
        <v>23</v>
      </c>
      <c r="F341" s="209" t="s">
        <v>603</v>
      </c>
      <c r="G341" s="206"/>
      <c r="H341" s="210" t="s">
        <v>23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148</v>
      </c>
      <c r="AU341" s="216" t="s">
        <v>83</v>
      </c>
      <c r="AV341" s="11" t="s">
        <v>78</v>
      </c>
      <c r="AW341" s="11" t="s">
        <v>37</v>
      </c>
      <c r="AX341" s="11" t="s">
        <v>73</v>
      </c>
      <c r="AY341" s="216" t="s">
        <v>138</v>
      </c>
    </row>
    <row r="342" spans="2:65" s="12" customFormat="1" ht="13.5">
      <c r="B342" s="217"/>
      <c r="C342" s="218"/>
      <c r="D342" s="230" t="s">
        <v>148</v>
      </c>
      <c r="E342" s="243" t="s">
        <v>23</v>
      </c>
      <c r="F342" s="244" t="s">
        <v>604</v>
      </c>
      <c r="G342" s="218"/>
      <c r="H342" s="245">
        <v>2.75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148</v>
      </c>
      <c r="AU342" s="227" t="s">
        <v>83</v>
      </c>
      <c r="AV342" s="12" t="s">
        <v>83</v>
      </c>
      <c r="AW342" s="12" t="s">
        <v>37</v>
      </c>
      <c r="AX342" s="12" t="s">
        <v>78</v>
      </c>
      <c r="AY342" s="227" t="s">
        <v>138</v>
      </c>
    </row>
    <row r="343" spans="2:65" s="1" customFormat="1" ht="44.25" customHeight="1">
      <c r="B343" s="42"/>
      <c r="C343" s="193" t="s">
        <v>605</v>
      </c>
      <c r="D343" s="193" t="s">
        <v>141</v>
      </c>
      <c r="E343" s="194" t="s">
        <v>606</v>
      </c>
      <c r="F343" s="195" t="s">
        <v>607</v>
      </c>
      <c r="G343" s="196" t="s">
        <v>173</v>
      </c>
      <c r="H343" s="197">
        <v>83.298000000000002</v>
      </c>
      <c r="I343" s="198"/>
      <c r="J343" s="199">
        <f>ROUND(I343*H343,2)</f>
        <v>0</v>
      </c>
      <c r="K343" s="195" t="s">
        <v>23</v>
      </c>
      <c r="L343" s="62"/>
      <c r="M343" s="200" t="s">
        <v>23</v>
      </c>
      <c r="N343" s="201" t="s">
        <v>44</v>
      </c>
      <c r="O343" s="43"/>
      <c r="P343" s="202">
        <f>O343*H343</f>
        <v>0</v>
      </c>
      <c r="Q343" s="202">
        <v>1.61E-2</v>
      </c>
      <c r="R343" s="202">
        <f>Q343*H343</f>
        <v>1.3410978</v>
      </c>
      <c r="S343" s="202">
        <v>0</v>
      </c>
      <c r="T343" s="203">
        <f>S343*H343</f>
        <v>0</v>
      </c>
      <c r="AR343" s="24" t="s">
        <v>251</v>
      </c>
      <c r="AT343" s="24" t="s">
        <v>141</v>
      </c>
      <c r="AU343" s="24" t="s">
        <v>83</v>
      </c>
      <c r="AY343" s="24" t="s">
        <v>138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4" t="s">
        <v>78</v>
      </c>
      <c r="BK343" s="204">
        <f>ROUND(I343*H343,2)</f>
        <v>0</v>
      </c>
      <c r="BL343" s="24" t="s">
        <v>251</v>
      </c>
      <c r="BM343" s="24" t="s">
        <v>608</v>
      </c>
    </row>
    <row r="344" spans="2:65" s="11" customFormat="1" ht="13.5">
      <c r="B344" s="205"/>
      <c r="C344" s="206"/>
      <c r="D344" s="207" t="s">
        <v>148</v>
      </c>
      <c r="E344" s="208" t="s">
        <v>23</v>
      </c>
      <c r="F344" s="209" t="s">
        <v>603</v>
      </c>
      <c r="G344" s="206"/>
      <c r="H344" s="210" t="s">
        <v>23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148</v>
      </c>
      <c r="AU344" s="216" t="s">
        <v>83</v>
      </c>
      <c r="AV344" s="11" t="s">
        <v>78</v>
      </c>
      <c r="AW344" s="11" t="s">
        <v>37</v>
      </c>
      <c r="AX344" s="11" t="s">
        <v>73</v>
      </c>
      <c r="AY344" s="216" t="s">
        <v>138</v>
      </c>
    </row>
    <row r="345" spans="2:65" s="12" customFormat="1" ht="13.5">
      <c r="B345" s="217"/>
      <c r="C345" s="218"/>
      <c r="D345" s="230" t="s">
        <v>148</v>
      </c>
      <c r="E345" s="243" t="s">
        <v>23</v>
      </c>
      <c r="F345" s="244" t="s">
        <v>609</v>
      </c>
      <c r="G345" s="218"/>
      <c r="H345" s="245">
        <v>83.298000000000002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148</v>
      </c>
      <c r="AU345" s="227" t="s">
        <v>83</v>
      </c>
      <c r="AV345" s="12" t="s">
        <v>83</v>
      </c>
      <c r="AW345" s="12" t="s">
        <v>37</v>
      </c>
      <c r="AX345" s="12" t="s">
        <v>78</v>
      </c>
      <c r="AY345" s="227" t="s">
        <v>138</v>
      </c>
    </row>
    <row r="346" spans="2:65" s="1" customFormat="1" ht="31.5" customHeight="1">
      <c r="B346" s="42"/>
      <c r="C346" s="193" t="s">
        <v>610</v>
      </c>
      <c r="D346" s="193" t="s">
        <v>141</v>
      </c>
      <c r="E346" s="194" t="s">
        <v>611</v>
      </c>
      <c r="F346" s="195" t="s">
        <v>612</v>
      </c>
      <c r="G346" s="196" t="s">
        <v>173</v>
      </c>
      <c r="H346" s="197">
        <v>0.75</v>
      </c>
      <c r="I346" s="198"/>
      <c r="J346" s="199">
        <f>ROUND(I346*H346,2)</f>
        <v>0</v>
      </c>
      <c r="K346" s="195" t="s">
        <v>23</v>
      </c>
      <c r="L346" s="62"/>
      <c r="M346" s="200" t="s">
        <v>23</v>
      </c>
      <c r="N346" s="201" t="s">
        <v>44</v>
      </c>
      <c r="O346" s="43"/>
      <c r="P346" s="202">
        <f>O346*H346</f>
        <v>0</v>
      </c>
      <c r="Q346" s="202">
        <v>2.1000000000000001E-2</v>
      </c>
      <c r="R346" s="202">
        <f>Q346*H346</f>
        <v>1.575E-2</v>
      </c>
      <c r="S346" s="202">
        <v>0</v>
      </c>
      <c r="T346" s="203">
        <f>S346*H346</f>
        <v>0</v>
      </c>
      <c r="AR346" s="24" t="s">
        <v>251</v>
      </c>
      <c r="AT346" s="24" t="s">
        <v>141</v>
      </c>
      <c r="AU346" s="24" t="s">
        <v>83</v>
      </c>
      <c r="AY346" s="24" t="s">
        <v>138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24" t="s">
        <v>78</v>
      </c>
      <c r="BK346" s="204">
        <f>ROUND(I346*H346,2)</f>
        <v>0</v>
      </c>
      <c r="BL346" s="24" t="s">
        <v>251</v>
      </c>
      <c r="BM346" s="24" t="s">
        <v>613</v>
      </c>
    </row>
    <row r="347" spans="2:65" s="11" customFormat="1" ht="13.5">
      <c r="B347" s="205"/>
      <c r="C347" s="206"/>
      <c r="D347" s="207" t="s">
        <v>148</v>
      </c>
      <c r="E347" s="208" t="s">
        <v>23</v>
      </c>
      <c r="F347" s="209" t="s">
        <v>614</v>
      </c>
      <c r="G347" s="206"/>
      <c r="H347" s="210" t="s">
        <v>23</v>
      </c>
      <c r="I347" s="211"/>
      <c r="J347" s="206"/>
      <c r="K347" s="206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148</v>
      </c>
      <c r="AU347" s="216" t="s">
        <v>83</v>
      </c>
      <c r="AV347" s="11" t="s">
        <v>78</v>
      </c>
      <c r="AW347" s="11" t="s">
        <v>37</v>
      </c>
      <c r="AX347" s="11" t="s">
        <v>73</v>
      </c>
      <c r="AY347" s="216" t="s">
        <v>138</v>
      </c>
    </row>
    <row r="348" spans="2:65" s="12" customFormat="1" ht="13.5">
      <c r="B348" s="217"/>
      <c r="C348" s="218"/>
      <c r="D348" s="230" t="s">
        <v>148</v>
      </c>
      <c r="E348" s="243" t="s">
        <v>23</v>
      </c>
      <c r="F348" s="244" t="s">
        <v>615</v>
      </c>
      <c r="G348" s="218"/>
      <c r="H348" s="245">
        <v>0.75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148</v>
      </c>
      <c r="AU348" s="227" t="s">
        <v>83</v>
      </c>
      <c r="AV348" s="12" t="s">
        <v>83</v>
      </c>
      <c r="AW348" s="12" t="s">
        <v>37</v>
      </c>
      <c r="AX348" s="12" t="s">
        <v>78</v>
      </c>
      <c r="AY348" s="227" t="s">
        <v>138</v>
      </c>
    </row>
    <row r="349" spans="2:65" s="1" customFormat="1" ht="44.25" customHeight="1">
      <c r="B349" s="42"/>
      <c r="C349" s="193" t="s">
        <v>616</v>
      </c>
      <c r="D349" s="193" t="s">
        <v>141</v>
      </c>
      <c r="E349" s="194" t="s">
        <v>617</v>
      </c>
      <c r="F349" s="195" t="s">
        <v>618</v>
      </c>
      <c r="G349" s="196" t="s">
        <v>173</v>
      </c>
      <c r="H349" s="197">
        <v>22.718</v>
      </c>
      <c r="I349" s="198"/>
      <c r="J349" s="199">
        <f>ROUND(I349*H349,2)</f>
        <v>0</v>
      </c>
      <c r="K349" s="195" t="s">
        <v>23</v>
      </c>
      <c r="L349" s="62"/>
      <c r="M349" s="200" t="s">
        <v>23</v>
      </c>
      <c r="N349" s="201" t="s">
        <v>44</v>
      </c>
      <c r="O349" s="43"/>
      <c r="P349" s="202">
        <f>O349*H349</f>
        <v>0</v>
      </c>
      <c r="Q349" s="202">
        <v>1.61E-2</v>
      </c>
      <c r="R349" s="202">
        <f>Q349*H349</f>
        <v>0.36575979999999997</v>
      </c>
      <c r="S349" s="202">
        <v>0</v>
      </c>
      <c r="T349" s="203">
        <f>S349*H349</f>
        <v>0</v>
      </c>
      <c r="AR349" s="24" t="s">
        <v>251</v>
      </c>
      <c r="AT349" s="24" t="s">
        <v>141</v>
      </c>
      <c r="AU349" s="24" t="s">
        <v>83</v>
      </c>
      <c r="AY349" s="24" t="s">
        <v>138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24" t="s">
        <v>78</v>
      </c>
      <c r="BK349" s="204">
        <f>ROUND(I349*H349,2)</f>
        <v>0</v>
      </c>
      <c r="BL349" s="24" t="s">
        <v>251</v>
      </c>
      <c r="BM349" s="24" t="s">
        <v>619</v>
      </c>
    </row>
    <row r="350" spans="2:65" s="11" customFormat="1" ht="13.5">
      <c r="B350" s="205"/>
      <c r="C350" s="206"/>
      <c r="D350" s="207" t="s">
        <v>148</v>
      </c>
      <c r="E350" s="208" t="s">
        <v>23</v>
      </c>
      <c r="F350" s="209" t="s">
        <v>614</v>
      </c>
      <c r="G350" s="206"/>
      <c r="H350" s="210" t="s">
        <v>23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148</v>
      </c>
      <c r="AU350" s="216" t="s">
        <v>83</v>
      </c>
      <c r="AV350" s="11" t="s">
        <v>78</v>
      </c>
      <c r="AW350" s="11" t="s">
        <v>37</v>
      </c>
      <c r="AX350" s="11" t="s">
        <v>73</v>
      </c>
      <c r="AY350" s="216" t="s">
        <v>138</v>
      </c>
    </row>
    <row r="351" spans="2:65" s="12" customFormat="1" ht="13.5">
      <c r="B351" s="217"/>
      <c r="C351" s="218"/>
      <c r="D351" s="230" t="s">
        <v>148</v>
      </c>
      <c r="E351" s="243" t="s">
        <v>23</v>
      </c>
      <c r="F351" s="244" t="s">
        <v>620</v>
      </c>
      <c r="G351" s="218"/>
      <c r="H351" s="245">
        <v>22.718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148</v>
      </c>
      <c r="AU351" s="227" t="s">
        <v>83</v>
      </c>
      <c r="AV351" s="12" t="s">
        <v>83</v>
      </c>
      <c r="AW351" s="12" t="s">
        <v>37</v>
      </c>
      <c r="AX351" s="12" t="s">
        <v>78</v>
      </c>
      <c r="AY351" s="227" t="s">
        <v>138</v>
      </c>
    </row>
    <row r="352" spans="2:65" s="1" customFormat="1" ht="22.5" customHeight="1">
      <c r="B352" s="42"/>
      <c r="C352" s="193" t="s">
        <v>621</v>
      </c>
      <c r="D352" s="193" t="s">
        <v>141</v>
      </c>
      <c r="E352" s="194" t="s">
        <v>622</v>
      </c>
      <c r="F352" s="195" t="s">
        <v>623</v>
      </c>
      <c r="G352" s="196" t="s">
        <v>144</v>
      </c>
      <c r="H352" s="197">
        <v>1</v>
      </c>
      <c r="I352" s="198"/>
      <c r="J352" s="199">
        <f>ROUND(I352*H352,2)</f>
        <v>0</v>
      </c>
      <c r="K352" s="195" t="s">
        <v>23</v>
      </c>
      <c r="L352" s="62"/>
      <c r="M352" s="200" t="s">
        <v>23</v>
      </c>
      <c r="N352" s="201" t="s">
        <v>44</v>
      </c>
      <c r="O352" s="43"/>
      <c r="P352" s="202">
        <f>O352*H352</f>
        <v>0</v>
      </c>
      <c r="Q352" s="202">
        <v>0</v>
      </c>
      <c r="R352" s="202">
        <f>Q352*H352</f>
        <v>0</v>
      </c>
      <c r="S352" s="202">
        <v>0.06</v>
      </c>
      <c r="T352" s="203">
        <f>S352*H352</f>
        <v>0.06</v>
      </c>
      <c r="AR352" s="24" t="s">
        <v>251</v>
      </c>
      <c r="AT352" s="24" t="s">
        <v>141</v>
      </c>
      <c r="AU352" s="24" t="s">
        <v>83</v>
      </c>
      <c r="AY352" s="24" t="s">
        <v>138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24" t="s">
        <v>78</v>
      </c>
      <c r="BK352" s="204">
        <f>ROUND(I352*H352,2)</f>
        <v>0</v>
      </c>
      <c r="BL352" s="24" t="s">
        <v>251</v>
      </c>
      <c r="BM352" s="24" t="s">
        <v>624</v>
      </c>
    </row>
    <row r="353" spans="2:65" s="12" customFormat="1" ht="13.5">
      <c r="B353" s="217"/>
      <c r="C353" s="218"/>
      <c r="D353" s="230" t="s">
        <v>148</v>
      </c>
      <c r="E353" s="243" t="s">
        <v>23</v>
      </c>
      <c r="F353" s="244" t="s">
        <v>625</v>
      </c>
      <c r="G353" s="218"/>
      <c r="H353" s="245">
        <v>1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148</v>
      </c>
      <c r="AU353" s="227" t="s">
        <v>83</v>
      </c>
      <c r="AV353" s="12" t="s">
        <v>83</v>
      </c>
      <c r="AW353" s="12" t="s">
        <v>37</v>
      </c>
      <c r="AX353" s="12" t="s">
        <v>78</v>
      </c>
      <c r="AY353" s="227" t="s">
        <v>138</v>
      </c>
    </row>
    <row r="354" spans="2:65" s="1" customFormat="1" ht="22.5" customHeight="1">
      <c r="B354" s="42"/>
      <c r="C354" s="193" t="s">
        <v>626</v>
      </c>
      <c r="D354" s="193" t="s">
        <v>141</v>
      </c>
      <c r="E354" s="194" t="s">
        <v>627</v>
      </c>
      <c r="F354" s="195" t="s">
        <v>628</v>
      </c>
      <c r="G354" s="196" t="s">
        <v>279</v>
      </c>
      <c r="H354" s="257"/>
      <c r="I354" s="198"/>
      <c r="J354" s="199">
        <f>ROUND(I354*H354,2)</f>
        <v>0</v>
      </c>
      <c r="K354" s="195" t="s">
        <v>145</v>
      </c>
      <c r="L354" s="62"/>
      <c r="M354" s="200" t="s">
        <v>23</v>
      </c>
      <c r="N354" s="201" t="s">
        <v>44</v>
      </c>
      <c r="O354" s="43"/>
      <c r="P354" s="202">
        <f>O354*H354</f>
        <v>0</v>
      </c>
      <c r="Q354" s="202">
        <v>0</v>
      </c>
      <c r="R354" s="202">
        <f>Q354*H354</f>
        <v>0</v>
      </c>
      <c r="S354" s="202">
        <v>0</v>
      </c>
      <c r="T354" s="203">
        <f>S354*H354</f>
        <v>0</v>
      </c>
      <c r="AR354" s="24" t="s">
        <v>251</v>
      </c>
      <c r="AT354" s="24" t="s">
        <v>141</v>
      </c>
      <c r="AU354" s="24" t="s">
        <v>83</v>
      </c>
      <c r="AY354" s="24" t="s">
        <v>138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24" t="s">
        <v>78</v>
      </c>
      <c r="BK354" s="204">
        <f>ROUND(I354*H354,2)</f>
        <v>0</v>
      </c>
      <c r="BL354" s="24" t="s">
        <v>251</v>
      </c>
      <c r="BM354" s="24" t="s">
        <v>629</v>
      </c>
    </row>
    <row r="355" spans="2:65" s="10" customFormat="1" ht="29.85" customHeight="1">
      <c r="B355" s="176"/>
      <c r="C355" s="177"/>
      <c r="D355" s="190" t="s">
        <v>72</v>
      </c>
      <c r="E355" s="191" t="s">
        <v>630</v>
      </c>
      <c r="F355" s="191" t="s">
        <v>631</v>
      </c>
      <c r="G355" s="177"/>
      <c r="H355" s="177"/>
      <c r="I355" s="180"/>
      <c r="J355" s="192">
        <f>BK355</f>
        <v>0</v>
      </c>
      <c r="K355" s="177"/>
      <c r="L355" s="182"/>
      <c r="M355" s="183"/>
      <c r="N355" s="184"/>
      <c r="O355" s="184"/>
      <c r="P355" s="185">
        <f>SUM(P356:P386)</f>
        <v>0</v>
      </c>
      <c r="Q355" s="184"/>
      <c r="R355" s="185">
        <f>SUM(R356:R386)</f>
        <v>3.7001300000000001</v>
      </c>
      <c r="S355" s="184"/>
      <c r="T355" s="186">
        <f>SUM(T356:T386)</f>
        <v>0</v>
      </c>
      <c r="AR355" s="187" t="s">
        <v>83</v>
      </c>
      <c r="AT355" s="188" t="s">
        <v>72</v>
      </c>
      <c r="AU355" s="188" t="s">
        <v>78</v>
      </c>
      <c r="AY355" s="187" t="s">
        <v>138</v>
      </c>
      <c r="BK355" s="189">
        <f>SUM(BK356:BK386)</f>
        <v>0</v>
      </c>
    </row>
    <row r="356" spans="2:65" s="1" customFormat="1" ht="31.5" customHeight="1">
      <c r="B356" s="42"/>
      <c r="C356" s="193" t="s">
        <v>632</v>
      </c>
      <c r="D356" s="193" t="s">
        <v>141</v>
      </c>
      <c r="E356" s="194" t="s">
        <v>633</v>
      </c>
      <c r="F356" s="195" t="s">
        <v>634</v>
      </c>
      <c r="G356" s="196" t="s">
        <v>144</v>
      </c>
      <c r="H356" s="197">
        <v>1</v>
      </c>
      <c r="I356" s="198"/>
      <c r="J356" s="199">
        <f>ROUND(I356*H356,2)</f>
        <v>0</v>
      </c>
      <c r="K356" s="195" t="s">
        <v>23</v>
      </c>
      <c r="L356" s="62"/>
      <c r="M356" s="200" t="s">
        <v>23</v>
      </c>
      <c r="N356" s="201" t="s">
        <v>44</v>
      </c>
      <c r="O356" s="43"/>
      <c r="P356" s="202">
        <f>O356*H356</f>
        <v>0</v>
      </c>
      <c r="Q356" s="202">
        <v>0</v>
      </c>
      <c r="R356" s="202">
        <f>Q356*H356</f>
        <v>0</v>
      </c>
      <c r="S356" s="202">
        <v>0</v>
      </c>
      <c r="T356" s="203">
        <f>S356*H356</f>
        <v>0</v>
      </c>
      <c r="AR356" s="24" t="s">
        <v>251</v>
      </c>
      <c r="AT356" s="24" t="s">
        <v>141</v>
      </c>
      <c r="AU356" s="24" t="s">
        <v>83</v>
      </c>
      <c r="AY356" s="24" t="s">
        <v>138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24" t="s">
        <v>78</v>
      </c>
      <c r="BK356" s="204">
        <f>ROUND(I356*H356,2)</f>
        <v>0</v>
      </c>
      <c r="BL356" s="24" t="s">
        <v>251</v>
      </c>
      <c r="BM356" s="24" t="s">
        <v>635</v>
      </c>
    </row>
    <row r="357" spans="2:65" s="1" customFormat="1" ht="31.5" customHeight="1">
      <c r="B357" s="42"/>
      <c r="C357" s="193" t="s">
        <v>636</v>
      </c>
      <c r="D357" s="193" t="s">
        <v>141</v>
      </c>
      <c r="E357" s="194" t="s">
        <v>637</v>
      </c>
      <c r="F357" s="195" t="s">
        <v>638</v>
      </c>
      <c r="G357" s="196" t="s">
        <v>144</v>
      </c>
      <c r="H357" s="197">
        <v>1</v>
      </c>
      <c r="I357" s="198"/>
      <c r="J357" s="199">
        <f>ROUND(I357*H357,2)</f>
        <v>0</v>
      </c>
      <c r="K357" s="195" t="s">
        <v>23</v>
      </c>
      <c r="L357" s="62"/>
      <c r="M357" s="200" t="s">
        <v>23</v>
      </c>
      <c r="N357" s="201" t="s">
        <v>44</v>
      </c>
      <c r="O357" s="43"/>
      <c r="P357" s="202">
        <f>O357*H357</f>
        <v>0</v>
      </c>
      <c r="Q357" s="202">
        <v>1.3999999999999999E-4</v>
      </c>
      <c r="R357" s="202">
        <f>Q357*H357</f>
        <v>1.3999999999999999E-4</v>
      </c>
      <c r="S357" s="202">
        <v>0</v>
      </c>
      <c r="T357" s="203">
        <f>S357*H357</f>
        <v>0</v>
      </c>
      <c r="AR357" s="24" t="s">
        <v>251</v>
      </c>
      <c r="AT357" s="24" t="s">
        <v>141</v>
      </c>
      <c r="AU357" s="24" t="s">
        <v>83</v>
      </c>
      <c r="AY357" s="24" t="s">
        <v>138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24" t="s">
        <v>78</v>
      </c>
      <c r="BK357" s="204">
        <f>ROUND(I357*H357,2)</f>
        <v>0</v>
      </c>
      <c r="BL357" s="24" t="s">
        <v>251</v>
      </c>
      <c r="BM357" s="24" t="s">
        <v>639</v>
      </c>
    </row>
    <row r="358" spans="2:65" s="1" customFormat="1" ht="22.5" customHeight="1">
      <c r="B358" s="42"/>
      <c r="C358" s="193" t="s">
        <v>640</v>
      </c>
      <c r="D358" s="193" t="s">
        <v>141</v>
      </c>
      <c r="E358" s="194" t="s">
        <v>641</v>
      </c>
      <c r="F358" s="195" t="s">
        <v>642</v>
      </c>
      <c r="G358" s="196" t="s">
        <v>144</v>
      </c>
      <c r="H358" s="197">
        <v>1</v>
      </c>
      <c r="I358" s="198"/>
      <c r="J358" s="199">
        <f>ROUND(I358*H358,2)</f>
        <v>0</v>
      </c>
      <c r="K358" s="195" t="s">
        <v>23</v>
      </c>
      <c r="L358" s="62"/>
      <c r="M358" s="200" t="s">
        <v>23</v>
      </c>
      <c r="N358" s="201" t="s">
        <v>44</v>
      </c>
      <c r="O358" s="43"/>
      <c r="P358" s="202">
        <f>O358*H358</f>
        <v>0</v>
      </c>
      <c r="Q358" s="202">
        <v>0</v>
      </c>
      <c r="R358" s="202">
        <f>Q358*H358</f>
        <v>0</v>
      </c>
      <c r="S358" s="202">
        <v>0</v>
      </c>
      <c r="T358" s="203">
        <f>S358*H358</f>
        <v>0</v>
      </c>
      <c r="AR358" s="24" t="s">
        <v>251</v>
      </c>
      <c r="AT358" s="24" t="s">
        <v>141</v>
      </c>
      <c r="AU358" s="24" t="s">
        <v>83</v>
      </c>
      <c r="AY358" s="24" t="s">
        <v>138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24" t="s">
        <v>78</v>
      </c>
      <c r="BK358" s="204">
        <f>ROUND(I358*H358,2)</f>
        <v>0</v>
      </c>
      <c r="BL358" s="24" t="s">
        <v>251</v>
      </c>
      <c r="BM358" s="24" t="s">
        <v>643</v>
      </c>
    </row>
    <row r="359" spans="2:65" s="1" customFormat="1" ht="44.25" customHeight="1">
      <c r="B359" s="42"/>
      <c r="C359" s="193" t="s">
        <v>644</v>
      </c>
      <c r="D359" s="193" t="s">
        <v>141</v>
      </c>
      <c r="E359" s="194" t="s">
        <v>645</v>
      </c>
      <c r="F359" s="195" t="s">
        <v>646</v>
      </c>
      <c r="G359" s="196" t="s">
        <v>647</v>
      </c>
      <c r="H359" s="197">
        <v>2800</v>
      </c>
      <c r="I359" s="198"/>
      <c r="J359" s="199">
        <f>ROUND(I359*H359,2)</f>
        <v>0</v>
      </c>
      <c r="K359" s="195" t="s">
        <v>23</v>
      </c>
      <c r="L359" s="62"/>
      <c r="M359" s="200" t="s">
        <v>23</v>
      </c>
      <c r="N359" s="201" t="s">
        <v>44</v>
      </c>
      <c r="O359" s="43"/>
      <c r="P359" s="202">
        <f>O359*H359</f>
        <v>0</v>
      </c>
      <c r="Q359" s="202">
        <v>1.0499999999999999E-3</v>
      </c>
      <c r="R359" s="202">
        <f>Q359*H359</f>
        <v>2.94</v>
      </c>
      <c r="S359" s="202">
        <v>0</v>
      </c>
      <c r="T359" s="203">
        <f>S359*H359</f>
        <v>0</v>
      </c>
      <c r="AR359" s="24" t="s">
        <v>251</v>
      </c>
      <c r="AT359" s="24" t="s">
        <v>141</v>
      </c>
      <c r="AU359" s="24" t="s">
        <v>83</v>
      </c>
      <c r="AY359" s="24" t="s">
        <v>138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24" t="s">
        <v>78</v>
      </c>
      <c r="BK359" s="204">
        <f>ROUND(I359*H359,2)</f>
        <v>0</v>
      </c>
      <c r="BL359" s="24" t="s">
        <v>251</v>
      </c>
      <c r="BM359" s="24" t="s">
        <v>648</v>
      </c>
    </row>
    <row r="360" spans="2:65" s="11" customFormat="1" ht="13.5">
      <c r="B360" s="205"/>
      <c r="C360" s="206"/>
      <c r="D360" s="207" t="s">
        <v>148</v>
      </c>
      <c r="E360" s="208" t="s">
        <v>23</v>
      </c>
      <c r="F360" s="209" t="s">
        <v>649</v>
      </c>
      <c r="G360" s="206"/>
      <c r="H360" s="210" t="s">
        <v>23</v>
      </c>
      <c r="I360" s="211"/>
      <c r="J360" s="206"/>
      <c r="K360" s="206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148</v>
      </c>
      <c r="AU360" s="216" t="s">
        <v>83</v>
      </c>
      <c r="AV360" s="11" t="s">
        <v>78</v>
      </c>
      <c r="AW360" s="11" t="s">
        <v>37</v>
      </c>
      <c r="AX360" s="11" t="s">
        <v>73</v>
      </c>
      <c r="AY360" s="216" t="s">
        <v>138</v>
      </c>
    </row>
    <row r="361" spans="2:65" s="11" customFormat="1" ht="13.5">
      <c r="B361" s="205"/>
      <c r="C361" s="206"/>
      <c r="D361" s="207" t="s">
        <v>148</v>
      </c>
      <c r="E361" s="208" t="s">
        <v>23</v>
      </c>
      <c r="F361" s="209" t="s">
        <v>650</v>
      </c>
      <c r="G361" s="206"/>
      <c r="H361" s="210" t="s">
        <v>23</v>
      </c>
      <c r="I361" s="211"/>
      <c r="J361" s="206"/>
      <c r="K361" s="206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148</v>
      </c>
      <c r="AU361" s="216" t="s">
        <v>83</v>
      </c>
      <c r="AV361" s="11" t="s">
        <v>78</v>
      </c>
      <c r="AW361" s="11" t="s">
        <v>37</v>
      </c>
      <c r="AX361" s="11" t="s">
        <v>73</v>
      </c>
      <c r="AY361" s="216" t="s">
        <v>138</v>
      </c>
    </row>
    <row r="362" spans="2:65" s="12" customFormat="1" ht="13.5">
      <c r="B362" s="217"/>
      <c r="C362" s="218"/>
      <c r="D362" s="207" t="s">
        <v>148</v>
      </c>
      <c r="E362" s="219" t="s">
        <v>23</v>
      </c>
      <c r="F362" s="220" t="s">
        <v>651</v>
      </c>
      <c r="G362" s="218"/>
      <c r="H362" s="221">
        <v>240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148</v>
      </c>
      <c r="AU362" s="227" t="s">
        <v>83</v>
      </c>
      <c r="AV362" s="12" t="s">
        <v>83</v>
      </c>
      <c r="AW362" s="12" t="s">
        <v>37</v>
      </c>
      <c r="AX362" s="12" t="s">
        <v>73</v>
      </c>
      <c r="AY362" s="227" t="s">
        <v>138</v>
      </c>
    </row>
    <row r="363" spans="2:65" s="11" customFormat="1" ht="13.5">
      <c r="B363" s="205"/>
      <c r="C363" s="206"/>
      <c r="D363" s="207" t="s">
        <v>148</v>
      </c>
      <c r="E363" s="208" t="s">
        <v>23</v>
      </c>
      <c r="F363" s="209" t="s">
        <v>652</v>
      </c>
      <c r="G363" s="206"/>
      <c r="H363" s="210" t="s">
        <v>23</v>
      </c>
      <c r="I363" s="211"/>
      <c r="J363" s="206"/>
      <c r="K363" s="206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148</v>
      </c>
      <c r="AU363" s="216" t="s">
        <v>83</v>
      </c>
      <c r="AV363" s="11" t="s">
        <v>78</v>
      </c>
      <c r="AW363" s="11" t="s">
        <v>37</v>
      </c>
      <c r="AX363" s="11" t="s">
        <v>73</v>
      </c>
      <c r="AY363" s="216" t="s">
        <v>138</v>
      </c>
    </row>
    <row r="364" spans="2:65" s="12" customFormat="1" ht="13.5">
      <c r="B364" s="217"/>
      <c r="C364" s="218"/>
      <c r="D364" s="207" t="s">
        <v>148</v>
      </c>
      <c r="E364" s="219" t="s">
        <v>23</v>
      </c>
      <c r="F364" s="220" t="s">
        <v>653</v>
      </c>
      <c r="G364" s="218"/>
      <c r="H364" s="221">
        <v>1040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148</v>
      </c>
      <c r="AU364" s="227" t="s">
        <v>83</v>
      </c>
      <c r="AV364" s="12" t="s">
        <v>83</v>
      </c>
      <c r="AW364" s="12" t="s">
        <v>37</v>
      </c>
      <c r="AX364" s="12" t="s">
        <v>73</v>
      </c>
      <c r="AY364" s="227" t="s">
        <v>138</v>
      </c>
    </row>
    <row r="365" spans="2:65" s="11" customFormat="1" ht="13.5">
      <c r="B365" s="205"/>
      <c r="C365" s="206"/>
      <c r="D365" s="207" t="s">
        <v>148</v>
      </c>
      <c r="E365" s="208" t="s">
        <v>23</v>
      </c>
      <c r="F365" s="209" t="s">
        <v>654</v>
      </c>
      <c r="G365" s="206"/>
      <c r="H365" s="210" t="s">
        <v>23</v>
      </c>
      <c r="I365" s="211"/>
      <c r="J365" s="206"/>
      <c r="K365" s="206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148</v>
      </c>
      <c r="AU365" s="216" t="s">
        <v>83</v>
      </c>
      <c r="AV365" s="11" t="s">
        <v>78</v>
      </c>
      <c r="AW365" s="11" t="s">
        <v>37</v>
      </c>
      <c r="AX365" s="11" t="s">
        <v>73</v>
      </c>
      <c r="AY365" s="216" t="s">
        <v>138</v>
      </c>
    </row>
    <row r="366" spans="2:65" s="12" customFormat="1" ht="13.5">
      <c r="B366" s="217"/>
      <c r="C366" s="218"/>
      <c r="D366" s="207" t="s">
        <v>148</v>
      </c>
      <c r="E366" s="219" t="s">
        <v>23</v>
      </c>
      <c r="F366" s="220" t="s">
        <v>653</v>
      </c>
      <c r="G366" s="218"/>
      <c r="H366" s="221">
        <v>1040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148</v>
      </c>
      <c r="AU366" s="227" t="s">
        <v>83</v>
      </c>
      <c r="AV366" s="12" t="s">
        <v>83</v>
      </c>
      <c r="AW366" s="12" t="s">
        <v>37</v>
      </c>
      <c r="AX366" s="12" t="s">
        <v>73</v>
      </c>
      <c r="AY366" s="227" t="s">
        <v>138</v>
      </c>
    </row>
    <row r="367" spans="2:65" s="11" customFormat="1" ht="13.5">
      <c r="B367" s="205"/>
      <c r="C367" s="206"/>
      <c r="D367" s="207" t="s">
        <v>148</v>
      </c>
      <c r="E367" s="208" t="s">
        <v>23</v>
      </c>
      <c r="F367" s="209" t="s">
        <v>655</v>
      </c>
      <c r="G367" s="206"/>
      <c r="H367" s="210" t="s">
        <v>23</v>
      </c>
      <c r="I367" s="211"/>
      <c r="J367" s="206"/>
      <c r="K367" s="206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148</v>
      </c>
      <c r="AU367" s="216" t="s">
        <v>83</v>
      </c>
      <c r="AV367" s="11" t="s">
        <v>78</v>
      </c>
      <c r="AW367" s="11" t="s">
        <v>37</v>
      </c>
      <c r="AX367" s="11" t="s">
        <v>73</v>
      </c>
      <c r="AY367" s="216" t="s">
        <v>138</v>
      </c>
    </row>
    <row r="368" spans="2:65" s="12" customFormat="1" ht="13.5">
      <c r="B368" s="217"/>
      <c r="C368" s="218"/>
      <c r="D368" s="207" t="s">
        <v>148</v>
      </c>
      <c r="E368" s="219" t="s">
        <v>23</v>
      </c>
      <c r="F368" s="220" t="s">
        <v>656</v>
      </c>
      <c r="G368" s="218"/>
      <c r="H368" s="221">
        <v>480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148</v>
      </c>
      <c r="AU368" s="227" t="s">
        <v>83</v>
      </c>
      <c r="AV368" s="12" t="s">
        <v>83</v>
      </c>
      <c r="AW368" s="12" t="s">
        <v>37</v>
      </c>
      <c r="AX368" s="12" t="s">
        <v>73</v>
      </c>
      <c r="AY368" s="227" t="s">
        <v>138</v>
      </c>
    </row>
    <row r="369" spans="2:65" s="13" customFormat="1" ht="13.5">
      <c r="B369" s="228"/>
      <c r="C369" s="229"/>
      <c r="D369" s="230" t="s">
        <v>148</v>
      </c>
      <c r="E369" s="231" t="s">
        <v>23</v>
      </c>
      <c r="F369" s="232" t="s">
        <v>153</v>
      </c>
      <c r="G369" s="229"/>
      <c r="H369" s="233">
        <v>2800</v>
      </c>
      <c r="I369" s="234"/>
      <c r="J369" s="229"/>
      <c r="K369" s="229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148</v>
      </c>
      <c r="AU369" s="239" t="s">
        <v>83</v>
      </c>
      <c r="AV369" s="13" t="s">
        <v>146</v>
      </c>
      <c r="AW369" s="13" t="s">
        <v>37</v>
      </c>
      <c r="AX369" s="13" t="s">
        <v>78</v>
      </c>
      <c r="AY369" s="239" t="s">
        <v>138</v>
      </c>
    </row>
    <row r="370" spans="2:65" s="1" customFormat="1" ht="44.25" customHeight="1">
      <c r="B370" s="42"/>
      <c r="C370" s="193" t="s">
        <v>657</v>
      </c>
      <c r="D370" s="193" t="s">
        <v>141</v>
      </c>
      <c r="E370" s="194" t="s">
        <v>658</v>
      </c>
      <c r="F370" s="195" t="s">
        <v>659</v>
      </c>
      <c r="G370" s="196" t="s">
        <v>647</v>
      </c>
      <c r="H370" s="197">
        <v>568.70000000000005</v>
      </c>
      <c r="I370" s="198"/>
      <c r="J370" s="199">
        <f>ROUND(I370*H370,2)</f>
        <v>0</v>
      </c>
      <c r="K370" s="195" t="s">
        <v>23</v>
      </c>
      <c r="L370" s="62"/>
      <c r="M370" s="200" t="s">
        <v>23</v>
      </c>
      <c r="N370" s="201" t="s">
        <v>44</v>
      </c>
      <c r="O370" s="43"/>
      <c r="P370" s="202">
        <f>O370*H370</f>
        <v>0</v>
      </c>
      <c r="Q370" s="202">
        <v>1.0499999999999999E-3</v>
      </c>
      <c r="R370" s="202">
        <f>Q370*H370</f>
        <v>0.59713499999999997</v>
      </c>
      <c r="S370" s="202">
        <v>0</v>
      </c>
      <c r="T370" s="203">
        <f>S370*H370</f>
        <v>0</v>
      </c>
      <c r="AR370" s="24" t="s">
        <v>251</v>
      </c>
      <c r="AT370" s="24" t="s">
        <v>141</v>
      </c>
      <c r="AU370" s="24" t="s">
        <v>83</v>
      </c>
      <c r="AY370" s="24" t="s">
        <v>138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24" t="s">
        <v>78</v>
      </c>
      <c r="BK370" s="204">
        <f>ROUND(I370*H370,2)</f>
        <v>0</v>
      </c>
      <c r="BL370" s="24" t="s">
        <v>251</v>
      </c>
      <c r="BM370" s="24" t="s">
        <v>660</v>
      </c>
    </row>
    <row r="371" spans="2:65" s="11" customFormat="1" ht="13.5">
      <c r="B371" s="205"/>
      <c r="C371" s="206"/>
      <c r="D371" s="207" t="s">
        <v>148</v>
      </c>
      <c r="E371" s="208" t="s">
        <v>23</v>
      </c>
      <c r="F371" s="209" t="s">
        <v>661</v>
      </c>
      <c r="G371" s="206"/>
      <c r="H371" s="210" t="s">
        <v>23</v>
      </c>
      <c r="I371" s="211"/>
      <c r="J371" s="206"/>
      <c r="K371" s="206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148</v>
      </c>
      <c r="AU371" s="216" t="s">
        <v>83</v>
      </c>
      <c r="AV371" s="11" t="s">
        <v>78</v>
      </c>
      <c r="AW371" s="11" t="s">
        <v>37</v>
      </c>
      <c r="AX371" s="11" t="s">
        <v>73</v>
      </c>
      <c r="AY371" s="216" t="s">
        <v>138</v>
      </c>
    </row>
    <row r="372" spans="2:65" s="11" customFormat="1" ht="13.5">
      <c r="B372" s="205"/>
      <c r="C372" s="206"/>
      <c r="D372" s="207" t="s">
        <v>148</v>
      </c>
      <c r="E372" s="208" t="s">
        <v>23</v>
      </c>
      <c r="F372" s="209" t="s">
        <v>650</v>
      </c>
      <c r="G372" s="206"/>
      <c r="H372" s="210" t="s">
        <v>23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148</v>
      </c>
      <c r="AU372" s="216" t="s">
        <v>83</v>
      </c>
      <c r="AV372" s="11" t="s">
        <v>78</v>
      </c>
      <c r="AW372" s="11" t="s">
        <v>37</v>
      </c>
      <c r="AX372" s="11" t="s">
        <v>73</v>
      </c>
      <c r="AY372" s="216" t="s">
        <v>138</v>
      </c>
    </row>
    <row r="373" spans="2:65" s="12" customFormat="1" ht="13.5">
      <c r="B373" s="217"/>
      <c r="C373" s="218"/>
      <c r="D373" s="207" t="s">
        <v>148</v>
      </c>
      <c r="E373" s="219" t="s">
        <v>23</v>
      </c>
      <c r="F373" s="220" t="s">
        <v>662</v>
      </c>
      <c r="G373" s="218"/>
      <c r="H373" s="221">
        <v>413.6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148</v>
      </c>
      <c r="AU373" s="227" t="s">
        <v>83</v>
      </c>
      <c r="AV373" s="12" t="s">
        <v>83</v>
      </c>
      <c r="AW373" s="12" t="s">
        <v>37</v>
      </c>
      <c r="AX373" s="12" t="s">
        <v>73</v>
      </c>
      <c r="AY373" s="227" t="s">
        <v>138</v>
      </c>
    </row>
    <row r="374" spans="2:65" s="11" customFormat="1" ht="13.5">
      <c r="B374" s="205"/>
      <c r="C374" s="206"/>
      <c r="D374" s="207" t="s">
        <v>148</v>
      </c>
      <c r="E374" s="208" t="s">
        <v>23</v>
      </c>
      <c r="F374" s="209" t="s">
        <v>652</v>
      </c>
      <c r="G374" s="206"/>
      <c r="H374" s="210" t="s">
        <v>23</v>
      </c>
      <c r="I374" s="211"/>
      <c r="J374" s="206"/>
      <c r="K374" s="206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148</v>
      </c>
      <c r="AU374" s="216" t="s">
        <v>83</v>
      </c>
      <c r="AV374" s="11" t="s">
        <v>78</v>
      </c>
      <c r="AW374" s="11" t="s">
        <v>37</v>
      </c>
      <c r="AX374" s="11" t="s">
        <v>73</v>
      </c>
      <c r="AY374" s="216" t="s">
        <v>138</v>
      </c>
    </row>
    <row r="375" spans="2:65" s="12" customFormat="1" ht="13.5">
      <c r="B375" s="217"/>
      <c r="C375" s="218"/>
      <c r="D375" s="207" t="s">
        <v>148</v>
      </c>
      <c r="E375" s="219" t="s">
        <v>23</v>
      </c>
      <c r="F375" s="220" t="s">
        <v>663</v>
      </c>
      <c r="G375" s="218"/>
      <c r="H375" s="221">
        <v>51.7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148</v>
      </c>
      <c r="AU375" s="227" t="s">
        <v>83</v>
      </c>
      <c r="AV375" s="12" t="s">
        <v>83</v>
      </c>
      <c r="AW375" s="12" t="s">
        <v>37</v>
      </c>
      <c r="AX375" s="12" t="s">
        <v>73</v>
      </c>
      <c r="AY375" s="227" t="s">
        <v>138</v>
      </c>
    </row>
    <row r="376" spans="2:65" s="11" customFormat="1" ht="13.5">
      <c r="B376" s="205"/>
      <c r="C376" s="206"/>
      <c r="D376" s="207" t="s">
        <v>148</v>
      </c>
      <c r="E376" s="208" t="s">
        <v>23</v>
      </c>
      <c r="F376" s="209" t="s">
        <v>654</v>
      </c>
      <c r="G376" s="206"/>
      <c r="H376" s="210" t="s">
        <v>23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148</v>
      </c>
      <c r="AU376" s="216" t="s">
        <v>83</v>
      </c>
      <c r="AV376" s="11" t="s">
        <v>78</v>
      </c>
      <c r="AW376" s="11" t="s">
        <v>37</v>
      </c>
      <c r="AX376" s="11" t="s">
        <v>73</v>
      </c>
      <c r="AY376" s="216" t="s">
        <v>138</v>
      </c>
    </row>
    <row r="377" spans="2:65" s="12" customFormat="1" ht="13.5">
      <c r="B377" s="217"/>
      <c r="C377" s="218"/>
      <c r="D377" s="207" t="s">
        <v>148</v>
      </c>
      <c r="E377" s="219" t="s">
        <v>23</v>
      </c>
      <c r="F377" s="220" t="s">
        <v>664</v>
      </c>
      <c r="G377" s="218"/>
      <c r="H377" s="221">
        <v>103.4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148</v>
      </c>
      <c r="AU377" s="227" t="s">
        <v>83</v>
      </c>
      <c r="AV377" s="12" t="s">
        <v>83</v>
      </c>
      <c r="AW377" s="12" t="s">
        <v>37</v>
      </c>
      <c r="AX377" s="12" t="s">
        <v>73</v>
      </c>
      <c r="AY377" s="227" t="s">
        <v>138</v>
      </c>
    </row>
    <row r="378" spans="2:65" s="13" customFormat="1" ht="13.5">
      <c r="B378" s="228"/>
      <c r="C378" s="229"/>
      <c r="D378" s="230" t="s">
        <v>148</v>
      </c>
      <c r="E378" s="231" t="s">
        <v>23</v>
      </c>
      <c r="F378" s="232" t="s">
        <v>153</v>
      </c>
      <c r="G378" s="229"/>
      <c r="H378" s="233">
        <v>568.70000000000005</v>
      </c>
      <c r="I378" s="234"/>
      <c r="J378" s="229"/>
      <c r="K378" s="229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148</v>
      </c>
      <c r="AU378" s="239" t="s">
        <v>83</v>
      </c>
      <c r="AV378" s="13" t="s">
        <v>146</v>
      </c>
      <c r="AW378" s="13" t="s">
        <v>37</v>
      </c>
      <c r="AX378" s="13" t="s">
        <v>78</v>
      </c>
      <c r="AY378" s="239" t="s">
        <v>138</v>
      </c>
    </row>
    <row r="379" spans="2:65" s="1" customFormat="1" ht="44.25" customHeight="1">
      <c r="B379" s="42"/>
      <c r="C379" s="193" t="s">
        <v>665</v>
      </c>
      <c r="D379" s="193" t="s">
        <v>141</v>
      </c>
      <c r="E379" s="194" t="s">
        <v>666</v>
      </c>
      <c r="F379" s="195" t="s">
        <v>667</v>
      </c>
      <c r="G379" s="196" t="s">
        <v>647</v>
      </c>
      <c r="H379" s="197">
        <v>155.1</v>
      </c>
      <c r="I379" s="198"/>
      <c r="J379" s="199">
        <f>ROUND(I379*H379,2)</f>
        <v>0</v>
      </c>
      <c r="K379" s="195" t="s">
        <v>23</v>
      </c>
      <c r="L379" s="62"/>
      <c r="M379" s="200" t="s">
        <v>23</v>
      </c>
      <c r="N379" s="201" t="s">
        <v>44</v>
      </c>
      <c r="O379" s="43"/>
      <c r="P379" s="202">
        <f>O379*H379</f>
        <v>0</v>
      </c>
      <c r="Q379" s="202">
        <v>1.0499999999999999E-3</v>
      </c>
      <c r="R379" s="202">
        <f>Q379*H379</f>
        <v>0.16285499999999997</v>
      </c>
      <c r="S379" s="202">
        <v>0</v>
      </c>
      <c r="T379" s="203">
        <f>S379*H379</f>
        <v>0</v>
      </c>
      <c r="AR379" s="24" t="s">
        <v>251</v>
      </c>
      <c r="AT379" s="24" t="s">
        <v>141</v>
      </c>
      <c r="AU379" s="24" t="s">
        <v>83</v>
      </c>
      <c r="AY379" s="24" t="s">
        <v>138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4" t="s">
        <v>78</v>
      </c>
      <c r="BK379" s="204">
        <f>ROUND(I379*H379,2)</f>
        <v>0</v>
      </c>
      <c r="BL379" s="24" t="s">
        <v>251</v>
      </c>
      <c r="BM379" s="24" t="s">
        <v>668</v>
      </c>
    </row>
    <row r="380" spans="2:65" s="11" customFormat="1" ht="13.5">
      <c r="B380" s="205"/>
      <c r="C380" s="206"/>
      <c r="D380" s="207" t="s">
        <v>148</v>
      </c>
      <c r="E380" s="208" t="s">
        <v>23</v>
      </c>
      <c r="F380" s="209" t="s">
        <v>661</v>
      </c>
      <c r="G380" s="206"/>
      <c r="H380" s="210" t="s">
        <v>23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148</v>
      </c>
      <c r="AU380" s="216" t="s">
        <v>83</v>
      </c>
      <c r="AV380" s="11" t="s">
        <v>78</v>
      </c>
      <c r="AW380" s="11" t="s">
        <v>37</v>
      </c>
      <c r="AX380" s="11" t="s">
        <v>73</v>
      </c>
      <c r="AY380" s="216" t="s">
        <v>138</v>
      </c>
    </row>
    <row r="381" spans="2:65" s="11" customFormat="1" ht="13.5">
      <c r="B381" s="205"/>
      <c r="C381" s="206"/>
      <c r="D381" s="207" t="s">
        <v>148</v>
      </c>
      <c r="E381" s="208" t="s">
        <v>23</v>
      </c>
      <c r="F381" s="209" t="s">
        <v>650</v>
      </c>
      <c r="G381" s="206"/>
      <c r="H381" s="210" t="s">
        <v>23</v>
      </c>
      <c r="I381" s="211"/>
      <c r="J381" s="206"/>
      <c r="K381" s="206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148</v>
      </c>
      <c r="AU381" s="216" t="s">
        <v>83</v>
      </c>
      <c r="AV381" s="11" t="s">
        <v>78</v>
      </c>
      <c r="AW381" s="11" t="s">
        <v>37</v>
      </c>
      <c r="AX381" s="11" t="s">
        <v>73</v>
      </c>
      <c r="AY381" s="216" t="s">
        <v>138</v>
      </c>
    </row>
    <row r="382" spans="2:65" s="12" customFormat="1" ht="13.5">
      <c r="B382" s="217"/>
      <c r="C382" s="218"/>
      <c r="D382" s="207" t="s">
        <v>148</v>
      </c>
      <c r="E382" s="219" t="s">
        <v>23</v>
      </c>
      <c r="F382" s="220" t="s">
        <v>669</v>
      </c>
      <c r="G382" s="218"/>
      <c r="H382" s="221">
        <v>51.7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148</v>
      </c>
      <c r="AU382" s="227" t="s">
        <v>83</v>
      </c>
      <c r="AV382" s="12" t="s">
        <v>83</v>
      </c>
      <c r="AW382" s="12" t="s">
        <v>37</v>
      </c>
      <c r="AX382" s="12" t="s">
        <v>73</v>
      </c>
      <c r="AY382" s="227" t="s">
        <v>138</v>
      </c>
    </row>
    <row r="383" spans="2:65" s="11" customFormat="1" ht="13.5">
      <c r="B383" s="205"/>
      <c r="C383" s="206"/>
      <c r="D383" s="207" t="s">
        <v>148</v>
      </c>
      <c r="E383" s="208" t="s">
        <v>23</v>
      </c>
      <c r="F383" s="209" t="s">
        <v>655</v>
      </c>
      <c r="G383" s="206"/>
      <c r="H383" s="210" t="s">
        <v>23</v>
      </c>
      <c r="I383" s="211"/>
      <c r="J383" s="206"/>
      <c r="K383" s="206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148</v>
      </c>
      <c r="AU383" s="216" t="s">
        <v>83</v>
      </c>
      <c r="AV383" s="11" t="s">
        <v>78</v>
      </c>
      <c r="AW383" s="11" t="s">
        <v>37</v>
      </c>
      <c r="AX383" s="11" t="s">
        <v>73</v>
      </c>
      <c r="AY383" s="216" t="s">
        <v>138</v>
      </c>
    </row>
    <row r="384" spans="2:65" s="12" customFormat="1" ht="13.5">
      <c r="B384" s="217"/>
      <c r="C384" s="218"/>
      <c r="D384" s="207" t="s">
        <v>148</v>
      </c>
      <c r="E384" s="219" t="s">
        <v>23</v>
      </c>
      <c r="F384" s="220" t="s">
        <v>670</v>
      </c>
      <c r="G384" s="218"/>
      <c r="H384" s="221">
        <v>103.4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148</v>
      </c>
      <c r="AU384" s="227" t="s">
        <v>83</v>
      </c>
      <c r="AV384" s="12" t="s">
        <v>83</v>
      </c>
      <c r="AW384" s="12" t="s">
        <v>37</v>
      </c>
      <c r="AX384" s="12" t="s">
        <v>73</v>
      </c>
      <c r="AY384" s="227" t="s">
        <v>138</v>
      </c>
    </row>
    <row r="385" spans="2:65" s="13" customFormat="1" ht="13.5">
      <c r="B385" s="228"/>
      <c r="C385" s="229"/>
      <c r="D385" s="230" t="s">
        <v>148</v>
      </c>
      <c r="E385" s="231" t="s">
        <v>23</v>
      </c>
      <c r="F385" s="232" t="s">
        <v>153</v>
      </c>
      <c r="G385" s="229"/>
      <c r="H385" s="233">
        <v>155.1</v>
      </c>
      <c r="I385" s="234"/>
      <c r="J385" s="229"/>
      <c r="K385" s="229"/>
      <c r="L385" s="235"/>
      <c r="M385" s="236"/>
      <c r="N385" s="237"/>
      <c r="O385" s="237"/>
      <c r="P385" s="237"/>
      <c r="Q385" s="237"/>
      <c r="R385" s="237"/>
      <c r="S385" s="237"/>
      <c r="T385" s="238"/>
      <c r="AT385" s="239" t="s">
        <v>148</v>
      </c>
      <c r="AU385" s="239" t="s">
        <v>83</v>
      </c>
      <c r="AV385" s="13" t="s">
        <v>146</v>
      </c>
      <c r="AW385" s="13" t="s">
        <v>37</v>
      </c>
      <c r="AX385" s="13" t="s">
        <v>78</v>
      </c>
      <c r="AY385" s="239" t="s">
        <v>138</v>
      </c>
    </row>
    <row r="386" spans="2:65" s="1" customFormat="1" ht="22.5" customHeight="1">
      <c r="B386" s="42"/>
      <c r="C386" s="193" t="s">
        <v>671</v>
      </c>
      <c r="D386" s="193" t="s">
        <v>141</v>
      </c>
      <c r="E386" s="194" t="s">
        <v>672</v>
      </c>
      <c r="F386" s="195" t="s">
        <v>673</v>
      </c>
      <c r="G386" s="196" t="s">
        <v>279</v>
      </c>
      <c r="H386" s="257"/>
      <c r="I386" s="198"/>
      <c r="J386" s="199">
        <f>ROUND(I386*H386,2)</f>
        <v>0</v>
      </c>
      <c r="K386" s="195" t="s">
        <v>145</v>
      </c>
      <c r="L386" s="62"/>
      <c r="M386" s="200" t="s">
        <v>23</v>
      </c>
      <c r="N386" s="201" t="s">
        <v>44</v>
      </c>
      <c r="O386" s="43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AR386" s="24" t="s">
        <v>251</v>
      </c>
      <c r="AT386" s="24" t="s">
        <v>141</v>
      </c>
      <c r="AU386" s="24" t="s">
        <v>83</v>
      </c>
      <c r="AY386" s="24" t="s">
        <v>138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24" t="s">
        <v>78</v>
      </c>
      <c r="BK386" s="204">
        <f>ROUND(I386*H386,2)</f>
        <v>0</v>
      </c>
      <c r="BL386" s="24" t="s">
        <v>251</v>
      </c>
      <c r="BM386" s="24" t="s">
        <v>674</v>
      </c>
    </row>
    <row r="387" spans="2:65" s="10" customFormat="1" ht="29.85" customHeight="1">
      <c r="B387" s="176"/>
      <c r="C387" s="177"/>
      <c r="D387" s="190" t="s">
        <v>72</v>
      </c>
      <c r="E387" s="191" t="s">
        <v>675</v>
      </c>
      <c r="F387" s="191" t="s">
        <v>676</v>
      </c>
      <c r="G387" s="177"/>
      <c r="H387" s="177"/>
      <c r="I387" s="180"/>
      <c r="J387" s="192">
        <f>BK387</f>
        <v>0</v>
      </c>
      <c r="K387" s="177"/>
      <c r="L387" s="182"/>
      <c r="M387" s="183"/>
      <c r="N387" s="184"/>
      <c r="O387" s="184"/>
      <c r="P387" s="185">
        <f>SUM(P388:P393)</f>
        <v>0</v>
      </c>
      <c r="Q387" s="184"/>
      <c r="R387" s="185">
        <f>SUM(R388:R393)</f>
        <v>6.8110000000000004E-2</v>
      </c>
      <c r="S387" s="184"/>
      <c r="T387" s="186">
        <f>SUM(T388:T393)</f>
        <v>0.49</v>
      </c>
      <c r="AR387" s="187" t="s">
        <v>83</v>
      </c>
      <c r="AT387" s="188" t="s">
        <v>72</v>
      </c>
      <c r="AU387" s="188" t="s">
        <v>78</v>
      </c>
      <c r="AY387" s="187" t="s">
        <v>138</v>
      </c>
      <c r="BK387" s="189">
        <f>SUM(BK388:BK393)</f>
        <v>0</v>
      </c>
    </row>
    <row r="388" spans="2:65" s="1" customFormat="1" ht="31.5" customHeight="1">
      <c r="B388" s="42"/>
      <c r="C388" s="193" t="s">
        <v>677</v>
      </c>
      <c r="D388" s="193" t="s">
        <v>141</v>
      </c>
      <c r="E388" s="194" t="s">
        <v>678</v>
      </c>
      <c r="F388" s="195" t="s">
        <v>679</v>
      </c>
      <c r="G388" s="196" t="s">
        <v>144</v>
      </c>
      <c r="H388" s="197">
        <v>49</v>
      </c>
      <c r="I388" s="198"/>
      <c r="J388" s="199">
        <f>ROUND(I388*H388,2)</f>
        <v>0</v>
      </c>
      <c r="K388" s="195" t="s">
        <v>23</v>
      </c>
      <c r="L388" s="62"/>
      <c r="M388" s="200" t="s">
        <v>23</v>
      </c>
      <c r="N388" s="201" t="s">
        <v>44</v>
      </c>
      <c r="O388" s="43"/>
      <c r="P388" s="202">
        <f>O388*H388</f>
        <v>0</v>
      </c>
      <c r="Q388" s="202">
        <v>1.39E-3</v>
      </c>
      <c r="R388" s="202">
        <f>Q388*H388</f>
        <v>6.8110000000000004E-2</v>
      </c>
      <c r="S388" s="202">
        <v>0.01</v>
      </c>
      <c r="T388" s="203">
        <f>S388*H388</f>
        <v>0.49</v>
      </c>
      <c r="AR388" s="24" t="s">
        <v>251</v>
      </c>
      <c r="AT388" s="24" t="s">
        <v>141</v>
      </c>
      <c r="AU388" s="24" t="s">
        <v>83</v>
      </c>
      <c r="AY388" s="24" t="s">
        <v>138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24" t="s">
        <v>78</v>
      </c>
      <c r="BK388" s="204">
        <f>ROUND(I388*H388,2)</f>
        <v>0</v>
      </c>
      <c r="BL388" s="24" t="s">
        <v>251</v>
      </c>
      <c r="BM388" s="24" t="s">
        <v>680</v>
      </c>
    </row>
    <row r="389" spans="2:65" s="12" customFormat="1" ht="13.5">
      <c r="B389" s="217"/>
      <c r="C389" s="218"/>
      <c r="D389" s="207" t="s">
        <v>148</v>
      </c>
      <c r="E389" s="219" t="s">
        <v>23</v>
      </c>
      <c r="F389" s="220" t="s">
        <v>158</v>
      </c>
      <c r="G389" s="218"/>
      <c r="H389" s="221">
        <v>35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148</v>
      </c>
      <c r="AU389" s="227" t="s">
        <v>83</v>
      </c>
      <c r="AV389" s="12" t="s">
        <v>83</v>
      </c>
      <c r="AW389" s="12" t="s">
        <v>37</v>
      </c>
      <c r="AX389" s="12" t="s">
        <v>73</v>
      </c>
      <c r="AY389" s="227" t="s">
        <v>138</v>
      </c>
    </row>
    <row r="390" spans="2:65" s="12" customFormat="1" ht="13.5">
      <c r="B390" s="217"/>
      <c r="C390" s="218"/>
      <c r="D390" s="207" t="s">
        <v>148</v>
      </c>
      <c r="E390" s="219" t="s">
        <v>23</v>
      </c>
      <c r="F390" s="220" t="s">
        <v>159</v>
      </c>
      <c r="G390" s="218"/>
      <c r="H390" s="221">
        <v>11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148</v>
      </c>
      <c r="AU390" s="227" t="s">
        <v>83</v>
      </c>
      <c r="AV390" s="12" t="s">
        <v>83</v>
      </c>
      <c r="AW390" s="12" t="s">
        <v>37</v>
      </c>
      <c r="AX390" s="12" t="s">
        <v>73</v>
      </c>
      <c r="AY390" s="227" t="s">
        <v>138</v>
      </c>
    </row>
    <row r="391" spans="2:65" s="12" customFormat="1" ht="13.5">
      <c r="B391" s="217"/>
      <c r="C391" s="218"/>
      <c r="D391" s="207" t="s">
        <v>148</v>
      </c>
      <c r="E391" s="219" t="s">
        <v>23</v>
      </c>
      <c r="F391" s="220" t="s">
        <v>160</v>
      </c>
      <c r="G391" s="218"/>
      <c r="H391" s="221">
        <v>3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148</v>
      </c>
      <c r="AU391" s="227" t="s">
        <v>83</v>
      </c>
      <c r="AV391" s="12" t="s">
        <v>83</v>
      </c>
      <c r="AW391" s="12" t="s">
        <v>37</v>
      </c>
      <c r="AX391" s="12" t="s">
        <v>73</v>
      </c>
      <c r="AY391" s="227" t="s">
        <v>138</v>
      </c>
    </row>
    <row r="392" spans="2:65" s="13" customFormat="1" ht="13.5">
      <c r="B392" s="228"/>
      <c r="C392" s="229"/>
      <c r="D392" s="230" t="s">
        <v>148</v>
      </c>
      <c r="E392" s="231" t="s">
        <v>23</v>
      </c>
      <c r="F392" s="232" t="s">
        <v>153</v>
      </c>
      <c r="G392" s="229"/>
      <c r="H392" s="233">
        <v>49</v>
      </c>
      <c r="I392" s="234"/>
      <c r="J392" s="229"/>
      <c r="K392" s="229"/>
      <c r="L392" s="235"/>
      <c r="M392" s="236"/>
      <c r="N392" s="237"/>
      <c r="O392" s="237"/>
      <c r="P392" s="237"/>
      <c r="Q392" s="237"/>
      <c r="R392" s="237"/>
      <c r="S392" s="237"/>
      <c r="T392" s="238"/>
      <c r="AT392" s="239" t="s">
        <v>148</v>
      </c>
      <c r="AU392" s="239" t="s">
        <v>83</v>
      </c>
      <c r="AV392" s="13" t="s">
        <v>146</v>
      </c>
      <c r="AW392" s="13" t="s">
        <v>37</v>
      </c>
      <c r="AX392" s="13" t="s">
        <v>78</v>
      </c>
      <c r="AY392" s="239" t="s">
        <v>138</v>
      </c>
    </row>
    <row r="393" spans="2:65" s="1" customFormat="1" ht="22.5" customHeight="1">
      <c r="B393" s="42"/>
      <c r="C393" s="193" t="s">
        <v>681</v>
      </c>
      <c r="D393" s="193" t="s">
        <v>141</v>
      </c>
      <c r="E393" s="194" t="s">
        <v>682</v>
      </c>
      <c r="F393" s="195" t="s">
        <v>683</v>
      </c>
      <c r="G393" s="196" t="s">
        <v>279</v>
      </c>
      <c r="H393" s="257"/>
      <c r="I393" s="198"/>
      <c r="J393" s="199">
        <f>ROUND(I393*H393,2)</f>
        <v>0</v>
      </c>
      <c r="K393" s="195" t="s">
        <v>145</v>
      </c>
      <c r="L393" s="62"/>
      <c r="M393" s="200" t="s">
        <v>23</v>
      </c>
      <c r="N393" s="201" t="s">
        <v>44</v>
      </c>
      <c r="O393" s="43"/>
      <c r="P393" s="202">
        <f>O393*H393</f>
        <v>0</v>
      </c>
      <c r="Q393" s="202">
        <v>0</v>
      </c>
      <c r="R393" s="202">
        <f>Q393*H393</f>
        <v>0</v>
      </c>
      <c r="S393" s="202">
        <v>0</v>
      </c>
      <c r="T393" s="203">
        <f>S393*H393</f>
        <v>0</v>
      </c>
      <c r="AR393" s="24" t="s">
        <v>251</v>
      </c>
      <c r="AT393" s="24" t="s">
        <v>141</v>
      </c>
      <c r="AU393" s="24" t="s">
        <v>83</v>
      </c>
      <c r="AY393" s="24" t="s">
        <v>138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24" t="s">
        <v>78</v>
      </c>
      <c r="BK393" s="204">
        <f>ROUND(I393*H393,2)</f>
        <v>0</v>
      </c>
      <c r="BL393" s="24" t="s">
        <v>251</v>
      </c>
      <c r="BM393" s="24" t="s">
        <v>684</v>
      </c>
    </row>
    <row r="394" spans="2:65" s="10" customFormat="1" ht="29.85" customHeight="1">
      <c r="B394" s="176"/>
      <c r="C394" s="177"/>
      <c r="D394" s="190" t="s">
        <v>72</v>
      </c>
      <c r="E394" s="191" t="s">
        <v>685</v>
      </c>
      <c r="F394" s="191" t="s">
        <v>686</v>
      </c>
      <c r="G394" s="177"/>
      <c r="H394" s="177"/>
      <c r="I394" s="180"/>
      <c r="J394" s="192">
        <f>BK394</f>
        <v>0</v>
      </c>
      <c r="K394" s="177"/>
      <c r="L394" s="182"/>
      <c r="M394" s="183"/>
      <c r="N394" s="184"/>
      <c r="O394" s="184"/>
      <c r="P394" s="185">
        <f>SUM(P395:P409)</f>
        <v>0</v>
      </c>
      <c r="Q394" s="184"/>
      <c r="R394" s="185">
        <f>SUM(R395:R409)</f>
        <v>9.2586199999999994E-2</v>
      </c>
      <c r="S394" s="184"/>
      <c r="T394" s="186">
        <f>SUM(T395:T409)</f>
        <v>0</v>
      </c>
      <c r="AR394" s="187" t="s">
        <v>83</v>
      </c>
      <c r="AT394" s="188" t="s">
        <v>72</v>
      </c>
      <c r="AU394" s="188" t="s">
        <v>78</v>
      </c>
      <c r="AY394" s="187" t="s">
        <v>138</v>
      </c>
      <c r="BK394" s="189">
        <f>SUM(BK395:BK409)</f>
        <v>0</v>
      </c>
    </row>
    <row r="395" spans="2:65" s="1" customFormat="1" ht="31.5" customHeight="1">
      <c r="B395" s="42"/>
      <c r="C395" s="193" t="s">
        <v>687</v>
      </c>
      <c r="D395" s="193" t="s">
        <v>141</v>
      </c>
      <c r="E395" s="194" t="s">
        <v>688</v>
      </c>
      <c r="F395" s="195" t="s">
        <v>689</v>
      </c>
      <c r="G395" s="196" t="s">
        <v>173</v>
      </c>
      <c r="H395" s="197">
        <v>225.82</v>
      </c>
      <c r="I395" s="198"/>
      <c r="J395" s="199">
        <f>ROUND(I395*H395,2)</f>
        <v>0</v>
      </c>
      <c r="K395" s="195" t="s">
        <v>145</v>
      </c>
      <c r="L395" s="62"/>
      <c r="M395" s="200" t="s">
        <v>23</v>
      </c>
      <c r="N395" s="201" t="s">
        <v>44</v>
      </c>
      <c r="O395" s="43"/>
      <c r="P395" s="202">
        <f>O395*H395</f>
        <v>0</v>
      </c>
      <c r="Q395" s="202">
        <v>1.7000000000000001E-4</v>
      </c>
      <c r="R395" s="202">
        <f>Q395*H395</f>
        <v>3.8389400000000004E-2</v>
      </c>
      <c r="S395" s="202">
        <v>0</v>
      </c>
      <c r="T395" s="203">
        <f>S395*H395</f>
        <v>0</v>
      </c>
      <c r="AR395" s="24" t="s">
        <v>251</v>
      </c>
      <c r="AT395" s="24" t="s">
        <v>141</v>
      </c>
      <c r="AU395" s="24" t="s">
        <v>83</v>
      </c>
      <c r="AY395" s="24" t="s">
        <v>138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78</v>
      </c>
      <c r="BK395" s="204">
        <f>ROUND(I395*H395,2)</f>
        <v>0</v>
      </c>
      <c r="BL395" s="24" t="s">
        <v>251</v>
      </c>
      <c r="BM395" s="24" t="s">
        <v>690</v>
      </c>
    </row>
    <row r="396" spans="2:65" s="12" customFormat="1" ht="13.5">
      <c r="B396" s="217"/>
      <c r="C396" s="218"/>
      <c r="D396" s="207" t="s">
        <v>148</v>
      </c>
      <c r="E396" s="219" t="s">
        <v>23</v>
      </c>
      <c r="F396" s="220" t="s">
        <v>691</v>
      </c>
      <c r="G396" s="218"/>
      <c r="H396" s="221">
        <v>179.9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148</v>
      </c>
      <c r="AU396" s="227" t="s">
        <v>83</v>
      </c>
      <c r="AV396" s="12" t="s">
        <v>83</v>
      </c>
      <c r="AW396" s="12" t="s">
        <v>37</v>
      </c>
      <c r="AX396" s="12" t="s">
        <v>73</v>
      </c>
      <c r="AY396" s="227" t="s">
        <v>138</v>
      </c>
    </row>
    <row r="397" spans="2:65" s="12" customFormat="1" ht="13.5">
      <c r="B397" s="217"/>
      <c r="C397" s="218"/>
      <c r="D397" s="207" t="s">
        <v>148</v>
      </c>
      <c r="E397" s="219" t="s">
        <v>23</v>
      </c>
      <c r="F397" s="220" t="s">
        <v>692</v>
      </c>
      <c r="G397" s="218"/>
      <c r="H397" s="221">
        <v>36.08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148</v>
      </c>
      <c r="AU397" s="227" t="s">
        <v>83</v>
      </c>
      <c r="AV397" s="12" t="s">
        <v>83</v>
      </c>
      <c r="AW397" s="12" t="s">
        <v>37</v>
      </c>
      <c r="AX397" s="12" t="s">
        <v>73</v>
      </c>
      <c r="AY397" s="227" t="s">
        <v>138</v>
      </c>
    </row>
    <row r="398" spans="2:65" s="12" customFormat="1" ht="13.5">
      <c r="B398" s="217"/>
      <c r="C398" s="218"/>
      <c r="D398" s="207" t="s">
        <v>148</v>
      </c>
      <c r="E398" s="219" t="s">
        <v>23</v>
      </c>
      <c r="F398" s="220" t="s">
        <v>693</v>
      </c>
      <c r="G398" s="218"/>
      <c r="H398" s="221">
        <v>9.84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148</v>
      </c>
      <c r="AU398" s="227" t="s">
        <v>83</v>
      </c>
      <c r="AV398" s="12" t="s">
        <v>83</v>
      </c>
      <c r="AW398" s="12" t="s">
        <v>37</v>
      </c>
      <c r="AX398" s="12" t="s">
        <v>73</v>
      </c>
      <c r="AY398" s="227" t="s">
        <v>138</v>
      </c>
    </row>
    <row r="399" spans="2:65" s="13" customFormat="1" ht="13.5">
      <c r="B399" s="228"/>
      <c r="C399" s="229"/>
      <c r="D399" s="230" t="s">
        <v>148</v>
      </c>
      <c r="E399" s="231" t="s">
        <v>23</v>
      </c>
      <c r="F399" s="232" t="s">
        <v>153</v>
      </c>
      <c r="G399" s="229"/>
      <c r="H399" s="233">
        <v>225.82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148</v>
      </c>
      <c r="AU399" s="239" t="s">
        <v>83</v>
      </c>
      <c r="AV399" s="13" t="s">
        <v>146</v>
      </c>
      <c r="AW399" s="13" t="s">
        <v>37</v>
      </c>
      <c r="AX399" s="13" t="s">
        <v>78</v>
      </c>
      <c r="AY399" s="239" t="s">
        <v>138</v>
      </c>
    </row>
    <row r="400" spans="2:65" s="1" customFormat="1" ht="22.5" customHeight="1">
      <c r="B400" s="42"/>
      <c r="C400" s="193" t="s">
        <v>694</v>
      </c>
      <c r="D400" s="193" t="s">
        <v>141</v>
      </c>
      <c r="E400" s="194" t="s">
        <v>695</v>
      </c>
      <c r="F400" s="195" t="s">
        <v>696</v>
      </c>
      <c r="G400" s="196" t="s">
        <v>173</v>
      </c>
      <c r="H400" s="197">
        <v>225.82</v>
      </c>
      <c r="I400" s="198"/>
      <c r="J400" s="199">
        <f>ROUND(I400*H400,2)</f>
        <v>0</v>
      </c>
      <c r="K400" s="195" t="s">
        <v>145</v>
      </c>
      <c r="L400" s="62"/>
      <c r="M400" s="200" t="s">
        <v>23</v>
      </c>
      <c r="N400" s="201" t="s">
        <v>44</v>
      </c>
      <c r="O400" s="43"/>
      <c r="P400" s="202">
        <f>O400*H400</f>
        <v>0</v>
      </c>
      <c r="Q400" s="202">
        <v>1.2E-4</v>
      </c>
      <c r="R400" s="202">
        <f>Q400*H400</f>
        <v>2.7098399999999998E-2</v>
      </c>
      <c r="S400" s="202">
        <v>0</v>
      </c>
      <c r="T400" s="203">
        <f>S400*H400</f>
        <v>0</v>
      </c>
      <c r="AR400" s="24" t="s">
        <v>251</v>
      </c>
      <c r="AT400" s="24" t="s">
        <v>141</v>
      </c>
      <c r="AU400" s="24" t="s">
        <v>83</v>
      </c>
      <c r="AY400" s="24" t="s">
        <v>138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24" t="s">
        <v>78</v>
      </c>
      <c r="BK400" s="204">
        <f>ROUND(I400*H400,2)</f>
        <v>0</v>
      </c>
      <c r="BL400" s="24" t="s">
        <v>251</v>
      </c>
      <c r="BM400" s="24" t="s">
        <v>697</v>
      </c>
    </row>
    <row r="401" spans="2:65" s="12" customFormat="1" ht="13.5">
      <c r="B401" s="217"/>
      <c r="C401" s="218"/>
      <c r="D401" s="207" t="s">
        <v>148</v>
      </c>
      <c r="E401" s="219" t="s">
        <v>23</v>
      </c>
      <c r="F401" s="220" t="s">
        <v>691</v>
      </c>
      <c r="G401" s="218"/>
      <c r="H401" s="221">
        <v>179.9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148</v>
      </c>
      <c r="AU401" s="227" t="s">
        <v>83</v>
      </c>
      <c r="AV401" s="12" t="s">
        <v>83</v>
      </c>
      <c r="AW401" s="12" t="s">
        <v>37</v>
      </c>
      <c r="AX401" s="12" t="s">
        <v>73</v>
      </c>
      <c r="AY401" s="227" t="s">
        <v>138</v>
      </c>
    </row>
    <row r="402" spans="2:65" s="12" customFormat="1" ht="13.5">
      <c r="B402" s="217"/>
      <c r="C402" s="218"/>
      <c r="D402" s="207" t="s">
        <v>148</v>
      </c>
      <c r="E402" s="219" t="s">
        <v>23</v>
      </c>
      <c r="F402" s="220" t="s">
        <v>692</v>
      </c>
      <c r="G402" s="218"/>
      <c r="H402" s="221">
        <v>36.08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148</v>
      </c>
      <c r="AU402" s="227" t="s">
        <v>83</v>
      </c>
      <c r="AV402" s="12" t="s">
        <v>83</v>
      </c>
      <c r="AW402" s="12" t="s">
        <v>37</v>
      </c>
      <c r="AX402" s="12" t="s">
        <v>73</v>
      </c>
      <c r="AY402" s="227" t="s">
        <v>138</v>
      </c>
    </row>
    <row r="403" spans="2:65" s="12" customFormat="1" ht="13.5">
      <c r="B403" s="217"/>
      <c r="C403" s="218"/>
      <c r="D403" s="207" t="s">
        <v>148</v>
      </c>
      <c r="E403" s="219" t="s">
        <v>23</v>
      </c>
      <c r="F403" s="220" t="s">
        <v>693</v>
      </c>
      <c r="G403" s="218"/>
      <c r="H403" s="221">
        <v>9.84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148</v>
      </c>
      <c r="AU403" s="227" t="s">
        <v>83</v>
      </c>
      <c r="AV403" s="12" t="s">
        <v>83</v>
      </c>
      <c r="AW403" s="12" t="s">
        <v>37</v>
      </c>
      <c r="AX403" s="12" t="s">
        <v>73</v>
      </c>
      <c r="AY403" s="227" t="s">
        <v>138</v>
      </c>
    </row>
    <row r="404" spans="2:65" s="13" customFormat="1" ht="13.5">
      <c r="B404" s="228"/>
      <c r="C404" s="229"/>
      <c r="D404" s="230" t="s">
        <v>148</v>
      </c>
      <c r="E404" s="231" t="s">
        <v>23</v>
      </c>
      <c r="F404" s="232" t="s">
        <v>153</v>
      </c>
      <c r="G404" s="229"/>
      <c r="H404" s="233">
        <v>225.82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148</v>
      </c>
      <c r="AU404" s="239" t="s">
        <v>83</v>
      </c>
      <c r="AV404" s="13" t="s">
        <v>146</v>
      </c>
      <c r="AW404" s="13" t="s">
        <v>37</v>
      </c>
      <c r="AX404" s="13" t="s">
        <v>78</v>
      </c>
      <c r="AY404" s="239" t="s">
        <v>138</v>
      </c>
    </row>
    <row r="405" spans="2:65" s="1" customFormat="1" ht="22.5" customHeight="1">
      <c r="B405" s="42"/>
      <c r="C405" s="193" t="s">
        <v>698</v>
      </c>
      <c r="D405" s="193" t="s">
        <v>141</v>
      </c>
      <c r="E405" s="194" t="s">
        <v>699</v>
      </c>
      <c r="F405" s="195" t="s">
        <v>700</v>
      </c>
      <c r="G405" s="196" t="s">
        <v>173</v>
      </c>
      <c r="H405" s="197">
        <v>225.82</v>
      </c>
      <c r="I405" s="198"/>
      <c r="J405" s="199">
        <f>ROUND(I405*H405,2)</f>
        <v>0</v>
      </c>
      <c r="K405" s="195" t="s">
        <v>145</v>
      </c>
      <c r="L405" s="62"/>
      <c r="M405" s="200" t="s">
        <v>23</v>
      </c>
      <c r="N405" s="201" t="s">
        <v>44</v>
      </c>
      <c r="O405" s="43"/>
      <c r="P405" s="202">
        <f>O405*H405</f>
        <v>0</v>
      </c>
      <c r="Q405" s="202">
        <v>1.2E-4</v>
      </c>
      <c r="R405" s="202">
        <f>Q405*H405</f>
        <v>2.7098399999999998E-2</v>
      </c>
      <c r="S405" s="202">
        <v>0</v>
      </c>
      <c r="T405" s="203">
        <f>S405*H405</f>
        <v>0</v>
      </c>
      <c r="AR405" s="24" t="s">
        <v>251</v>
      </c>
      <c r="AT405" s="24" t="s">
        <v>141</v>
      </c>
      <c r="AU405" s="24" t="s">
        <v>83</v>
      </c>
      <c r="AY405" s="24" t="s">
        <v>138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24" t="s">
        <v>78</v>
      </c>
      <c r="BK405" s="204">
        <f>ROUND(I405*H405,2)</f>
        <v>0</v>
      </c>
      <c r="BL405" s="24" t="s">
        <v>251</v>
      </c>
      <c r="BM405" s="24" t="s">
        <v>701</v>
      </c>
    </row>
    <row r="406" spans="2:65" s="12" customFormat="1" ht="13.5">
      <c r="B406" s="217"/>
      <c r="C406" s="218"/>
      <c r="D406" s="207" t="s">
        <v>148</v>
      </c>
      <c r="E406" s="219" t="s">
        <v>23</v>
      </c>
      <c r="F406" s="220" t="s">
        <v>691</v>
      </c>
      <c r="G406" s="218"/>
      <c r="H406" s="221">
        <v>179.9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148</v>
      </c>
      <c r="AU406" s="227" t="s">
        <v>83</v>
      </c>
      <c r="AV406" s="12" t="s">
        <v>83</v>
      </c>
      <c r="AW406" s="12" t="s">
        <v>37</v>
      </c>
      <c r="AX406" s="12" t="s">
        <v>73</v>
      </c>
      <c r="AY406" s="227" t="s">
        <v>138</v>
      </c>
    </row>
    <row r="407" spans="2:65" s="12" customFormat="1" ht="13.5">
      <c r="B407" s="217"/>
      <c r="C407" s="218"/>
      <c r="D407" s="207" t="s">
        <v>148</v>
      </c>
      <c r="E407" s="219" t="s">
        <v>23</v>
      </c>
      <c r="F407" s="220" t="s">
        <v>692</v>
      </c>
      <c r="G407" s="218"/>
      <c r="H407" s="221">
        <v>36.08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148</v>
      </c>
      <c r="AU407" s="227" t="s">
        <v>83</v>
      </c>
      <c r="AV407" s="12" t="s">
        <v>83</v>
      </c>
      <c r="AW407" s="12" t="s">
        <v>37</v>
      </c>
      <c r="AX407" s="12" t="s">
        <v>73</v>
      </c>
      <c r="AY407" s="227" t="s">
        <v>138</v>
      </c>
    </row>
    <row r="408" spans="2:65" s="12" customFormat="1" ht="13.5">
      <c r="B408" s="217"/>
      <c r="C408" s="218"/>
      <c r="D408" s="207" t="s">
        <v>148</v>
      </c>
      <c r="E408" s="219" t="s">
        <v>23</v>
      </c>
      <c r="F408" s="220" t="s">
        <v>693</v>
      </c>
      <c r="G408" s="218"/>
      <c r="H408" s="221">
        <v>9.84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148</v>
      </c>
      <c r="AU408" s="227" t="s">
        <v>83</v>
      </c>
      <c r="AV408" s="12" t="s">
        <v>83</v>
      </c>
      <c r="AW408" s="12" t="s">
        <v>37</v>
      </c>
      <c r="AX408" s="12" t="s">
        <v>73</v>
      </c>
      <c r="AY408" s="227" t="s">
        <v>138</v>
      </c>
    </row>
    <row r="409" spans="2:65" s="13" customFormat="1" ht="13.5">
      <c r="B409" s="228"/>
      <c r="C409" s="229"/>
      <c r="D409" s="207" t="s">
        <v>148</v>
      </c>
      <c r="E409" s="240" t="s">
        <v>23</v>
      </c>
      <c r="F409" s="241" t="s">
        <v>153</v>
      </c>
      <c r="G409" s="229"/>
      <c r="H409" s="242">
        <v>225.82</v>
      </c>
      <c r="I409" s="234"/>
      <c r="J409" s="229"/>
      <c r="K409" s="229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148</v>
      </c>
      <c r="AU409" s="239" t="s">
        <v>83</v>
      </c>
      <c r="AV409" s="13" t="s">
        <v>146</v>
      </c>
      <c r="AW409" s="13" t="s">
        <v>37</v>
      </c>
      <c r="AX409" s="13" t="s">
        <v>78</v>
      </c>
      <c r="AY409" s="239" t="s">
        <v>138</v>
      </c>
    </row>
    <row r="410" spans="2:65" s="10" customFormat="1" ht="29.85" customHeight="1">
      <c r="B410" s="176"/>
      <c r="C410" s="177"/>
      <c r="D410" s="190" t="s">
        <v>72</v>
      </c>
      <c r="E410" s="191" t="s">
        <v>702</v>
      </c>
      <c r="F410" s="191" t="s">
        <v>703</v>
      </c>
      <c r="G410" s="177"/>
      <c r="H410" s="177"/>
      <c r="I410" s="180"/>
      <c r="J410" s="192">
        <f>BK410</f>
        <v>0</v>
      </c>
      <c r="K410" s="177"/>
      <c r="L410" s="182"/>
      <c r="M410" s="183"/>
      <c r="N410" s="184"/>
      <c r="O410" s="184"/>
      <c r="P410" s="185">
        <f>SUM(P411:P487)</f>
        <v>0</v>
      </c>
      <c r="Q410" s="184"/>
      <c r="R410" s="185">
        <f>SUM(R411:R487)</f>
        <v>0.34812083999999999</v>
      </c>
      <c r="S410" s="184"/>
      <c r="T410" s="186">
        <f>SUM(T411:T487)</f>
        <v>0</v>
      </c>
      <c r="AR410" s="187" t="s">
        <v>83</v>
      </c>
      <c r="AT410" s="188" t="s">
        <v>72</v>
      </c>
      <c r="AU410" s="188" t="s">
        <v>78</v>
      </c>
      <c r="AY410" s="187" t="s">
        <v>138</v>
      </c>
      <c r="BK410" s="189">
        <f>SUM(BK411:BK487)</f>
        <v>0</v>
      </c>
    </row>
    <row r="411" spans="2:65" s="1" customFormat="1" ht="22.5" customHeight="1">
      <c r="B411" s="42"/>
      <c r="C411" s="193" t="s">
        <v>704</v>
      </c>
      <c r="D411" s="193" t="s">
        <v>141</v>
      </c>
      <c r="E411" s="194" t="s">
        <v>705</v>
      </c>
      <c r="F411" s="195" t="s">
        <v>706</v>
      </c>
      <c r="G411" s="196" t="s">
        <v>173</v>
      </c>
      <c r="H411" s="197">
        <v>1218.9749999999999</v>
      </c>
      <c r="I411" s="198"/>
      <c r="J411" s="199">
        <f>ROUND(I411*H411,2)</f>
        <v>0</v>
      </c>
      <c r="K411" s="195" t="s">
        <v>145</v>
      </c>
      <c r="L411" s="62"/>
      <c r="M411" s="200" t="s">
        <v>23</v>
      </c>
      <c r="N411" s="201" t="s">
        <v>44</v>
      </c>
      <c r="O411" s="43"/>
      <c r="P411" s="202">
        <f>O411*H411</f>
        <v>0</v>
      </c>
      <c r="Q411" s="202">
        <v>0</v>
      </c>
      <c r="R411" s="202">
        <f>Q411*H411</f>
        <v>0</v>
      </c>
      <c r="S411" s="202">
        <v>0</v>
      </c>
      <c r="T411" s="203">
        <f>S411*H411</f>
        <v>0</v>
      </c>
      <c r="AR411" s="24" t="s">
        <v>251</v>
      </c>
      <c r="AT411" s="24" t="s">
        <v>141</v>
      </c>
      <c r="AU411" s="24" t="s">
        <v>83</v>
      </c>
      <c r="AY411" s="24" t="s">
        <v>138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24" t="s">
        <v>78</v>
      </c>
      <c r="BK411" s="204">
        <f>ROUND(I411*H411,2)</f>
        <v>0</v>
      </c>
      <c r="BL411" s="24" t="s">
        <v>251</v>
      </c>
      <c r="BM411" s="24" t="s">
        <v>707</v>
      </c>
    </row>
    <row r="412" spans="2:65" s="11" customFormat="1" ht="13.5">
      <c r="B412" s="205"/>
      <c r="C412" s="206"/>
      <c r="D412" s="207" t="s">
        <v>148</v>
      </c>
      <c r="E412" s="208" t="s">
        <v>23</v>
      </c>
      <c r="F412" s="209" t="s">
        <v>708</v>
      </c>
      <c r="G412" s="206"/>
      <c r="H412" s="210" t="s">
        <v>23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148</v>
      </c>
      <c r="AU412" s="216" t="s">
        <v>83</v>
      </c>
      <c r="AV412" s="11" t="s">
        <v>78</v>
      </c>
      <c r="AW412" s="11" t="s">
        <v>37</v>
      </c>
      <c r="AX412" s="11" t="s">
        <v>73</v>
      </c>
      <c r="AY412" s="216" t="s">
        <v>138</v>
      </c>
    </row>
    <row r="413" spans="2:65" s="12" customFormat="1" ht="13.5">
      <c r="B413" s="217"/>
      <c r="C413" s="218"/>
      <c r="D413" s="207" t="s">
        <v>148</v>
      </c>
      <c r="E413" s="219" t="s">
        <v>23</v>
      </c>
      <c r="F413" s="220" t="s">
        <v>709</v>
      </c>
      <c r="G413" s="218"/>
      <c r="H413" s="221">
        <v>46.5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148</v>
      </c>
      <c r="AU413" s="227" t="s">
        <v>83</v>
      </c>
      <c r="AV413" s="12" t="s">
        <v>83</v>
      </c>
      <c r="AW413" s="12" t="s">
        <v>37</v>
      </c>
      <c r="AX413" s="12" t="s">
        <v>73</v>
      </c>
      <c r="AY413" s="227" t="s">
        <v>138</v>
      </c>
    </row>
    <row r="414" spans="2:65" s="12" customFormat="1" ht="13.5">
      <c r="B414" s="217"/>
      <c r="C414" s="218"/>
      <c r="D414" s="207" t="s">
        <v>148</v>
      </c>
      <c r="E414" s="219" t="s">
        <v>23</v>
      </c>
      <c r="F414" s="220" t="s">
        <v>710</v>
      </c>
      <c r="G414" s="218"/>
      <c r="H414" s="221">
        <v>27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148</v>
      </c>
      <c r="AU414" s="227" t="s">
        <v>83</v>
      </c>
      <c r="AV414" s="12" t="s">
        <v>83</v>
      </c>
      <c r="AW414" s="12" t="s">
        <v>37</v>
      </c>
      <c r="AX414" s="12" t="s">
        <v>73</v>
      </c>
      <c r="AY414" s="227" t="s">
        <v>138</v>
      </c>
    </row>
    <row r="415" spans="2:65" s="12" customFormat="1" ht="13.5">
      <c r="B415" s="217"/>
      <c r="C415" s="218"/>
      <c r="D415" s="207" t="s">
        <v>148</v>
      </c>
      <c r="E415" s="219" t="s">
        <v>23</v>
      </c>
      <c r="F415" s="220" t="s">
        <v>711</v>
      </c>
      <c r="G415" s="218"/>
      <c r="H415" s="221">
        <v>18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148</v>
      </c>
      <c r="AU415" s="227" t="s">
        <v>83</v>
      </c>
      <c r="AV415" s="12" t="s">
        <v>83</v>
      </c>
      <c r="AW415" s="12" t="s">
        <v>37</v>
      </c>
      <c r="AX415" s="12" t="s">
        <v>73</v>
      </c>
      <c r="AY415" s="227" t="s">
        <v>138</v>
      </c>
    </row>
    <row r="416" spans="2:65" s="12" customFormat="1" ht="13.5">
      <c r="B416" s="217"/>
      <c r="C416" s="218"/>
      <c r="D416" s="207" t="s">
        <v>148</v>
      </c>
      <c r="E416" s="219" t="s">
        <v>23</v>
      </c>
      <c r="F416" s="220" t="s">
        <v>712</v>
      </c>
      <c r="G416" s="218"/>
      <c r="H416" s="221">
        <v>45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148</v>
      </c>
      <c r="AU416" s="227" t="s">
        <v>83</v>
      </c>
      <c r="AV416" s="12" t="s">
        <v>83</v>
      </c>
      <c r="AW416" s="12" t="s">
        <v>37</v>
      </c>
      <c r="AX416" s="12" t="s">
        <v>73</v>
      </c>
      <c r="AY416" s="227" t="s">
        <v>138</v>
      </c>
    </row>
    <row r="417" spans="2:51" s="12" customFormat="1" ht="13.5">
      <c r="B417" s="217"/>
      <c r="C417" s="218"/>
      <c r="D417" s="207" t="s">
        <v>148</v>
      </c>
      <c r="E417" s="219" t="s">
        <v>23</v>
      </c>
      <c r="F417" s="220" t="s">
        <v>713</v>
      </c>
      <c r="G417" s="218"/>
      <c r="H417" s="221">
        <v>12.9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148</v>
      </c>
      <c r="AU417" s="227" t="s">
        <v>83</v>
      </c>
      <c r="AV417" s="12" t="s">
        <v>83</v>
      </c>
      <c r="AW417" s="12" t="s">
        <v>37</v>
      </c>
      <c r="AX417" s="12" t="s">
        <v>73</v>
      </c>
      <c r="AY417" s="227" t="s">
        <v>138</v>
      </c>
    </row>
    <row r="418" spans="2:51" s="12" customFormat="1" ht="13.5">
      <c r="B418" s="217"/>
      <c r="C418" s="218"/>
      <c r="D418" s="207" t="s">
        <v>148</v>
      </c>
      <c r="E418" s="219" t="s">
        <v>23</v>
      </c>
      <c r="F418" s="220" t="s">
        <v>714</v>
      </c>
      <c r="G418" s="218"/>
      <c r="H418" s="221">
        <v>79.5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148</v>
      </c>
      <c r="AU418" s="227" t="s">
        <v>83</v>
      </c>
      <c r="AV418" s="12" t="s">
        <v>83</v>
      </c>
      <c r="AW418" s="12" t="s">
        <v>37</v>
      </c>
      <c r="AX418" s="12" t="s">
        <v>73</v>
      </c>
      <c r="AY418" s="227" t="s">
        <v>138</v>
      </c>
    </row>
    <row r="419" spans="2:51" s="12" customFormat="1" ht="13.5">
      <c r="B419" s="217"/>
      <c r="C419" s="218"/>
      <c r="D419" s="207" t="s">
        <v>148</v>
      </c>
      <c r="E419" s="219" t="s">
        <v>23</v>
      </c>
      <c r="F419" s="220" t="s">
        <v>715</v>
      </c>
      <c r="G419" s="218"/>
      <c r="H419" s="221">
        <v>20.475000000000001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148</v>
      </c>
      <c r="AU419" s="227" t="s">
        <v>83</v>
      </c>
      <c r="AV419" s="12" t="s">
        <v>83</v>
      </c>
      <c r="AW419" s="12" t="s">
        <v>37</v>
      </c>
      <c r="AX419" s="12" t="s">
        <v>73</v>
      </c>
      <c r="AY419" s="227" t="s">
        <v>138</v>
      </c>
    </row>
    <row r="420" spans="2:51" s="12" customFormat="1" ht="13.5">
      <c r="B420" s="217"/>
      <c r="C420" s="218"/>
      <c r="D420" s="207" t="s">
        <v>148</v>
      </c>
      <c r="E420" s="219" t="s">
        <v>23</v>
      </c>
      <c r="F420" s="220" t="s">
        <v>716</v>
      </c>
      <c r="G420" s="218"/>
      <c r="H420" s="221">
        <v>45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148</v>
      </c>
      <c r="AU420" s="227" t="s">
        <v>83</v>
      </c>
      <c r="AV420" s="12" t="s">
        <v>83</v>
      </c>
      <c r="AW420" s="12" t="s">
        <v>37</v>
      </c>
      <c r="AX420" s="12" t="s">
        <v>73</v>
      </c>
      <c r="AY420" s="227" t="s">
        <v>138</v>
      </c>
    </row>
    <row r="421" spans="2:51" s="12" customFormat="1" ht="13.5">
      <c r="B421" s="217"/>
      <c r="C421" s="218"/>
      <c r="D421" s="207" t="s">
        <v>148</v>
      </c>
      <c r="E421" s="219" t="s">
        <v>23</v>
      </c>
      <c r="F421" s="220" t="s">
        <v>717</v>
      </c>
      <c r="G421" s="218"/>
      <c r="H421" s="221">
        <v>108.6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148</v>
      </c>
      <c r="AU421" s="227" t="s">
        <v>83</v>
      </c>
      <c r="AV421" s="12" t="s">
        <v>83</v>
      </c>
      <c r="AW421" s="12" t="s">
        <v>37</v>
      </c>
      <c r="AX421" s="12" t="s">
        <v>73</v>
      </c>
      <c r="AY421" s="227" t="s">
        <v>138</v>
      </c>
    </row>
    <row r="422" spans="2:51" s="12" customFormat="1" ht="13.5">
      <c r="B422" s="217"/>
      <c r="C422" s="218"/>
      <c r="D422" s="207" t="s">
        <v>148</v>
      </c>
      <c r="E422" s="219" t="s">
        <v>23</v>
      </c>
      <c r="F422" s="220" t="s">
        <v>718</v>
      </c>
      <c r="G422" s="218"/>
      <c r="H422" s="221">
        <v>91.8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148</v>
      </c>
      <c r="AU422" s="227" t="s">
        <v>83</v>
      </c>
      <c r="AV422" s="12" t="s">
        <v>83</v>
      </c>
      <c r="AW422" s="12" t="s">
        <v>37</v>
      </c>
      <c r="AX422" s="12" t="s">
        <v>73</v>
      </c>
      <c r="AY422" s="227" t="s">
        <v>138</v>
      </c>
    </row>
    <row r="423" spans="2:51" s="12" customFormat="1" ht="13.5">
      <c r="B423" s="217"/>
      <c r="C423" s="218"/>
      <c r="D423" s="207" t="s">
        <v>148</v>
      </c>
      <c r="E423" s="219" t="s">
        <v>23</v>
      </c>
      <c r="F423" s="220" t="s">
        <v>719</v>
      </c>
      <c r="G423" s="218"/>
      <c r="H423" s="221">
        <v>22.8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148</v>
      </c>
      <c r="AU423" s="227" t="s">
        <v>83</v>
      </c>
      <c r="AV423" s="12" t="s">
        <v>83</v>
      </c>
      <c r="AW423" s="12" t="s">
        <v>37</v>
      </c>
      <c r="AX423" s="12" t="s">
        <v>73</v>
      </c>
      <c r="AY423" s="227" t="s">
        <v>138</v>
      </c>
    </row>
    <row r="424" spans="2:51" s="12" customFormat="1" ht="13.5">
      <c r="B424" s="217"/>
      <c r="C424" s="218"/>
      <c r="D424" s="207" t="s">
        <v>148</v>
      </c>
      <c r="E424" s="219" t="s">
        <v>23</v>
      </c>
      <c r="F424" s="220" t="s">
        <v>720</v>
      </c>
      <c r="G424" s="218"/>
      <c r="H424" s="221">
        <v>44.85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148</v>
      </c>
      <c r="AU424" s="227" t="s">
        <v>83</v>
      </c>
      <c r="AV424" s="12" t="s">
        <v>83</v>
      </c>
      <c r="AW424" s="12" t="s">
        <v>37</v>
      </c>
      <c r="AX424" s="12" t="s">
        <v>73</v>
      </c>
      <c r="AY424" s="227" t="s">
        <v>138</v>
      </c>
    </row>
    <row r="425" spans="2:51" s="12" customFormat="1" ht="13.5">
      <c r="B425" s="217"/>
      <c r="C425" s="218"/>
      <c r="D425" s="207" t="s">
        <v>148</v>
      </c>
      <c r="E425" s="219" t="s">
        <v>23</v>
      </c>
      <c r="F425" s="220" t="s">
        <v>721</v>
      </c>
      <c r="G425" s="218"/>
      <c r="H425" s="221">
        <v>89.4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148</v>
      </c>
      <c r="AU425" s="227" t="s">
        <v>83</v>
      </c>
      <c r="AV425" s="12" t="s">
        <v>83</v>
      </c>
      <c r="AW425" s="12" t="s">
        <v>37</v>
      </c>
      <c r="AX425" s="12" t="s">
        <v>73</v>
      </c>
      <c r="AY425" s="227" t="s">
        <v>138</v>
      </c>
    </row>
    <row r="426" spans="2:51" s="12" customFormat="1" ht="13.5">
      <c r="B426" s="217"/>
      <c r="C426" s="218"/>
      <c r="D426" s="207" t="s">
        <v>148</v>
      </c>
      <c r="E426" s="219" t="s">
        <v>23</v>
      </c>
      <c r="F426" s="220" t="s">
        <v>722</v>
      </c>
      <c r="G426" s="218"/>
      <c r="H426" s="221">
        <v>91.8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148</v>
      </c>
      <c r="AU426" s="227" t="s">
        <v>83</v>
      </c>
      <c r="AV426" s="12" t="s">
        <v>83</v>
      </c>
      <c r="AW426" s="12" t="s">
        <v>37</v>
      </c>
      <c r="AX426" s="12" t="s">
        <v>73</v>
      </c>
      <c r="AY426" s="227" t="s">
        <v>138</v>
      </c>
    </row>
    <row r="427" spans="2:51" s="12" customFormat="1" ht="13.5">
      <c r="B427" s="217"/>
      <c r="C427" s="218"/>
      <c r="D427" s="207" t="s">
        <v>148</v>
      </c>
      <c r="E427" s="219" t="s">
        <v>23</v>
      </c>
      <c r="F427" s="220" t="s">
        <v>723</v>
      </c>
      <c r="G427" s="218"/>
      <c r="H427" s="221">
        <v>9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148</v>
      </c>
      <c r="AU427" s="227" t="s">
        <v>83</v>
      </c>
      <c r="AV427" s="12" t="s">
        <v>83</v>
      </c>
      <c r="AW427" s="12" t="s">
        <v>37</v>
      </c>
      <c r="AX427" s="12" t="s">
        <v>73</v>
      </c>
      <c r="AY427" s="227" t="s">
        <v>138</v>
      </c>
    </row>
    <row r="428" spans="2:51" s="12" customFormat="1" ht="13.5">
      <c r="B428" s="217"/>
      <c r="C428" s="218"/>
      <c r="D428" s="207" t="s">
        <v>148</v>
      </c>
      <c r="E428" s="219" t="s">
        <v>23</v>
      </c>
      <c r="F428" s="220" t="s">
        <v>724</v>
      </c>
      <c r="G428" s="218"/>
      <c r="H428" s="221">
        <v>14.85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148</v>
      </c>
      <c r="AU428" s="227" t="s">
        <v>83</v>
      </c>
      <c r="AV428" s="12" t="s">
        <v>83</v>
      </c>
      <c r="AW428" s="12" t="s">
        <v>37</v>
      </c>
      <c r="AX428" s="12" t="s">
        <v>73</v>
      </c>
      <c r="AY428" s="227" t="s">
        <v>138</v>
      </c>
    </row>
    <row r="429" spans="2:51" s="14" customFormat="1" ht="13.5">
      <c r="B429" s="246"/>
      <c r="C429" s="247"/>
      <c r="D429" s="207" t="s">
        <v>148</v>
      </c>
      <c r="E429" s="248" t="s">
        <v>23</v>
      </c>
      <c r="F429" s="249" t="s">
        <v>224</v>
      </c>
      <c r="G429" s="247"/>
      <c r="H429" s="250">
        <v>767.47500000000002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AT429" s="256" t="s">
        <v>148</v>
      </c>
      <c r="AU429" s="256" t="s">
        <v>83</v>
      </c>
      <c r="AV429" s="14" t="s">
        <v>161</v>
      </c>
      <c r="AW429" s="14" t="s">
        <v>37</v>
      </c>
      <c r="AX429" s="14" t="s">
        <v>73</v>
      </c>
      <c r="AY429" s="256" t="s">
        <v>138</v>
      </c>
    </row>
    <row r="430" spans="2:51" s="12" customFormat="1" ht="13.5">
      <c r="B430" s="217"/>
      <c r="C430" s="218"/>
      <c r="D430" s="207" t="s">
        <v>148</v>
      </c>
      <c r="E430" s="219" t="s">
        <v>23</v>
      </c>
      <c r="F430" s="220" t="s">
        <v>725</v>
      </c>
      <c r="G430" s="218"/>
      <c r="H430" s="221">
        <v>75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148</v>
      </c>
      <c r="AU430" s="227" t="s">
        <v>83</v>
      </c>
      <c r="AV430" s="12" t="s">
        <v>83</v>
      </c>
      <c r="AW430" s="12" t="s">
        <v>37</v>
      </c>
      <c r="AX430" s="12" t="s">
        <v>73</v>
      </c>
      <c r="AY430" s="227" t="s">
        <v>138</v>
      </c>
    </row>
    <row r="431" spans="2:51" s="12" customFormat="1" ht="13.5">
      <c r="B431" s="217"/>
      <c r="C431" s="218"/>
      <c r="D431" s="207" t="s">
        <v>148</v>
      </c>
      <c r="E431" s="219" t="s">
        <v>23</v>
      </c>
      <c r="F431" s="220" t="s">
        <v>726</v>
      </c>
      <c r="G431" s="218"/>
      <c r="H431" s="221">
        <v>45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148</v>
      </c>
      <c r="AU431" s="227" t="s">
        <v>83</v>
      </c>
      <c r="AV431" s="12" t="s">
        <v>83</v>
      </c>
      <c r="AW431" s="12" t="s">
        <v>37</v>
      </c>
      <c r="AX431" s="12" t="s">
        <v>73</v>
      </c>
      <c r="AY431" s="227" t="s">
        <v>138</v>
      </c>
    </row>
    <row r="432" spans="2:51" s="12" customFormat="1" ht="13.5">
      <c r="B432" s="217"/>
      <c r="C432" s="218"/>
      <c r="D432" s="207" t="s">
        <v>148</v>
      </c>
      <c r="E432" s="219" t="s">
        <v>23</v>
      </c>
      <c r="F432" s="220" t="s">
        <v>727</v>
      </c>
      <c r="G432" s="218"/>
      <c r="H432" s="221">
        <v>13.5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148</v>
      </c>
      <c r="AU432" s="227" t="s">
        <v>83</v>
      </c>
      <c r="AV432" s="12" t="s">
        <v>83</v>
      </c>
      <c r="AW432" s="12" t="s">
        <v>37</v>
      </c>
      <c r="AX432" s="12" t="s">
        <v>73</v>
      </c>
      <c r="AY432" s="227" t="s">
        <v>138</v>
      </c>
    </row>
    <row r="433" spans="2:65" s="12" customFormat="1" ht="13.5">
      <c r="B433" s="217"/>
      <c r="C433" s="218"/>
      <c r="D433" s="207" t="s">
        <v>148</v>
      </c>
      <c r="E433" s="219" t="s">
        <v>23</v>
      </c>
      <c r="F433" s="220" t="s">
        <v>728</v>
      </c>
      <c r="G433" s="218"/>
      <c r="H433" s="221">
        <v>67.5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148</v>
      </c>
      <c r="AU433" s="227" t="s">
        <v>83</v>
      </c>
      <c r="AV433" s="12" t="s">
        <v>83</v>
      </c>
      <c r="AW433" s="12" t="s">
        <v>37</v>
      </c>
      <c r="AX433" s="12" t="s">
        <v>73</v>
      </c>
      <c r="AY433" s="227" t="s">
        <v>138</v>
      </c>
    </row>
    <row r="434" spans="2:65" s="12" customFormat="1" ht="13.5">
      <c r="B434" s="217"/>
      <c r="C434" s="218"/>
      <c r="D434" s="207" t="s">
        <v>148</v>
      </c>
      <c r="E434" s="219" t="s">
        <v>23</v>
      </c>
      <c r="F434" s="220" t="s">
        <v>729</v>
      </c>
      <c r="G434" s="218"/>
      <c r="H434" s="221">
        <v>90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148</v>
      </c>
      <c r="AU434" s="227" t="s">
        <v>83</v>
      </c>
      <c r="AV434" s="12" t="s">
        <v>83</v>
      </c>
      <c r="AW434" s="12" t="s">
        <v>37</v>
      </c>
      <c r="AX434" s="12" t="s">
        <v>73</v>
      </c>
      <c r="AY434" s="227" t="s">
        <v>138</v>
      </c>
    </row>
    <row r="435" spans="2:65" s="12" customFormat="1" ht="13.5">
      <c r="B435" s="217"/>
      <c r="C435" s="218"/>
      <c r="D435" s="207" t="s">
        <v>148</v>
      </c>
      <c r="E435" s="219" t="s">
        <v>23</v>
      </c>
      <c r="F435" s="220" t="s">
        <v>730</v>
      </c>
      <c r="G435" s="218"/>
      <c r="H435" s="221">
        <v>67.5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148</v>
      </c>
      <c r="AU435" s="227" t="s">
        <v>83</v>
      </c>
      <c r="AV435" s="12" t="s">
        <v>83</v>
      </c>
      <c r="AW435" s="12" t="s">
        <v>37</v>
      </c>
      <c r="AX435" s="12" t="s">
        <v>73</v>
      </c>
      <c r="AY435" s="227" t="s">
        <v>138</v>
      </c>
    </row>
    <row r="436" spans="2:65" s="12" customFormat="1" ht="13.5">
      <c r="B436" s="217"/>
      <c r="C436" s="218"/>
      <c r="D436" s="207" t="s">
        <v>148</v>
      </c>
      <c r="E436" s="219" t="s">
        <v>23</v>
      </c>
      <c r="F436" s="220" t="s">
        <v>731</v>
      </c>
      <c r="G436" s="218"/>
      <c r="H436" s="221">
        <v>33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148</v>
      </c>
      <c r="AU436" s="227" t="s">
        <v>83</v>
      </c>
      <c r="AV436" s="12" t="s">
        <v>83</v>
      </c>
      <c r="AW436" s="12" t="s">
        <v>37</v>
      </c>
      <c r="AX436" s="12" t="s">
        <v>73</v>
      </c>
      <c r="AY436" s="227" t="s">
        <v>138</v>
      </c>
    </row>
    <row r="437" spans="2:65" s="12" customFormat="1" ht="13.5">
      <c r="B437" s="217"/>
      <c r="C437" s="218"/>
      <c r="D437" s="207" t="s">
        <v>148</v>
      </c>
      <c r="E437" s="219" t="s">
        <v>23</v>
      </c>
      <c r="F437" s="220" t="s">
        <v>732</v>
      </c>
      <c r="G437" s="218"/>
      <c r="H437" s="221">
        <v>60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148</v>
      </c>
      <c r="AU437" s="227" t="s">
        <v>83</v>
      </c>
      <c r="AV437" s="12" t="s">
        <v>83</v>
      </c>
      <c r="AW437" s="12" t="s">
        <v>37</v>
      </c>
      <c r="AX437" s="12" t="s">
        <v>73</v>
      </c>
      <c r="AY437" s="227" t="s">
        <v>138</v>
      </c>
    </row>
    <row r="438" spans="2:65" s="14" customFormat="1" ht="13.5">
      <c r="B438" s="246"/>
      <c r="C438" s="247"/>
      <c r="D438" s="207" t="s">
        <v>148</v>
      </c>
      <c r="E438" s="248" t="s">
        <v>23</v>
      </c>
      <c r="F438" s="249" t="s">
        <v>224</v>
      </c>
      <c r="G438" s="247"/>
      <c r="H438" s="250">
        <v>451.5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AT438" s="256" t="s">
        <v>148</v>
      </c>
      <c r="AU438" s="256" t="s">
        <v>83</v>
      </c>
      <c r="AV438" s="14" t="s">
        <v>161</v>
      </c>
      <c r="AW438" s="14" t="s">
        <v>37</v>
      </c>
      <c r="AX438" s="14" t="s">
        <v>73</v>
      </c>
      <c r="AY438" s="256" t="s">
        <v>138</v>
      </c>
    </row>
    <row r="439" spans="2:65" s="13" customFormat="1" ht="13.5">
      <c r="B439" s="228"/>
      <c r="C439" s="229"/>
      <c r="D439" s="230" t="s">
        <v>148</v>
      </c>
      <c r="E439" s="231" t="s">
        <v>23</v>
      </c>
      <c r="F439" s="232" t="s">
        <v>153</v>
      </c>
      <c r="G439" s="229"/>
      <c r="H439" s="233">
        <v>1218.9749999999999</v>
      </c>
      <c r="I439" s="234"/>
      <c r="J439" s="229"/>
      <c r="K439" s="229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148</v>
      </c>
      <c r="AU439" s="239" t="s">
        <v>83</v>
      </c>
      <c r="AV439" s="13" t="s">
        <v>146</v>
      </c>
      <c r="AW439" s="13" t="s">
        <v>37</v>
      </c>
      <c r="AX439" s="13" t="s">
        <v>78</v>
      </c>
      <c r="AY439" s="239" t="s">
        <v>138</v>
      </c>
    </row>
    <row r="440" spans="2:65" s="1" customFormat="1" ht="22.5" customHeight="1">
      <c r="B440" s="42"/>
      <c r="C440" s="260" t="s">
        <v>733</v>
      </c>
      <c r="D440" s="260" t="s">
        <v>395</v>
      </c>
      <c r="E440" s="261" t="s">
        <v>734</v>
      </c>
      <c r="F440" s="262" t="s">
        <v>735</v>
      </c>
      <c r="G440" s="263" t="s">
        <v>173</v>
      </c>
      <c r="H440" s="264">
        <v>1279.924</v>
      </c>
      <c r="I440" s="265"/>
      <c r="J440" s="266">
        <f>ROUND(I440*H440,2)</f>
        <v>0</v>
      </c>
      <c r="K440" s="262" t="s">
        <v>23</v>
      </c>
      <c r="L440" s="267"/>
      <c r="M440" s="268" t="s">
        <v>23</v>
      </c>
      <c r="N440" s="269" t="s">
        <v>44</v>
      </c>
      <c r="O440" s="43"/>
      <c r="P440" s="202">
        <f>O440*H440</f>
        <v>0</v>
      </c>
      <c r="Q440" s="202">
        <v>0</v>
      </c>
      <c r="R440" s="202">
        <f>Q440*H440</f>
        <v>0</v>
      </c>
      <c r="S440" s="202">
        <v>0</v>
      </c>
      <c r="T440" s="203">
        <f>S440*H440</f>
        <v>0</v>
      </c>
      <c r="AR440" s="24" t="s">
        <v>338</v>
      </c>
      <c r="AT440" s="24" t="s">
        <v>395</v>
      </c>
      <c r="AU440" s="24" t="s">
        <v>83</v>
      </c>
      <c r="AY440" s="24" t="s">
        <v>138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24" t="s">
        <v>78</v>
      </c>
      <c r="BK440" s="204">
        <f>ROUND(I440*H440,2)</f>
        <v>0</v>
      </c>
      <c r="BL440" s="24" t="s">
        <v>251</v>
      </c>
      <c r="BM440" s="24" t="s">
        <v>736</v>
      </c>
    </row>
    <row r="441" spans="2:65" s="12" customFormat="1" ht="13.5">
      <c r="B441" s="217"/>
      <c r="C441" s="218"/>
      <c r="D441" s="230" t="s">
        <v>148</v>
      </c>
      <c r="E441" s="218"/>
      <c r="F441" s="244" t="s">
        <v>737</v>
      </c>
      <c r="G441" s="218"/>
      <c r="H441" s="245">
        <v>1279.924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148</v>
      </c>
      <c r="AU441" s="227" t="s">
        <v>83</v>
      </c>
      <c r="AV441" s="12" t="s">
        <v>83</v>
      </c>
      <c r="AW441" s="12" t="s">
        <v>6</v>
      </c>
      <c r="AX441" s="12" t="s">
        <v>78</v>
      </c>
      <c r="AY441" s="227" t="s">
        <v>138</v>
      </c>
    </row>
    <row r="442" spans="2:65" s="1" customFormat="1" ht="31.5" customHeight="1">
      <c r="B442" s="42"/>
      <c r="C442" s="193" t="s">
        <v>738</v>
      </c>
      <c r="D442" s="193" t="s">
        <v>141</v>
      </c>
      <c r="E442" s="194" t="s">
        <v>739</v>
      </c>
      <c r="F442" s="195" t="s">
        <v>740</v>
      </c>
      <c r="G442" s="196" t="s">
        <v>173</v>
      </c>
      <c r="H442" s="197">
        <v>8.6999999999999993</v>
      </c>
      <c r="I442" s="198"/>
      <c r="J442" s="199">
        <f>ROUND(I442*H442,2)</f>
        <v>0</v>
      </c>
      <c r="K442" s="195" t="s">
        <v>145</v>
      </c>
      <c r="L442" s="62"/>
      <c r="M442" s="200" t="s">
        <v>23</v>
      </c>
      <c r="N442" s="201" t="s">
        <v>44</v>
      </c>
      <c r="O442" s="43"/>
      <c r="P442" s="202">
        <f>O442*H442</f>
        <v>0</v>
      </c>
      <c r="Q442" s="202">
        <v>2.0000000000000001E-4</v>
      </c>
      <c r="R442" s="202">
        <f>Q442*H442</f>
        <v>1.74E-3</v>
      </c>
      <c r="S442" s="202">
        <v>0</v>
      </c>
      <c r="T442" s="203">
        <f>S442*H442</f>
        <v>0</v>
      </c>
      <c r="AR442" s="24" t="s">
        <v>251</v>
      </c>
      <c r="AT442" s="24" t="s">
        <v>141</v>
      </c>
      <c r="AU442" s="24" t="s">
        <v>83</v>
      </c>
      <c r="AY442" s="24" t="s">
        <v>138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78</v>
      </c>
      <c r="BK442" s="204">
        <f>ROUND(I442*H442,2)</f>
        <v>0</v>
      </c>
      <c r="BL442" s="24" t="s">
        <v>251</v>
      </c>
      <c r="BM442" s="24" t="s">
        <v>741</v>
      </c>
    </row>
    <row r="443" spans="2:65" s="12" customFormat="1" ht="13.5">
      <c r="B443" s="217"/>
      <c r="C443" s="218"/>
      <c r="D443" s="230" t="s">
        <v>148</v>
      </c>
      <c r="E443" s="243" t="s">
        <v>23</v>
      </c>
      <c r="F443" s="244" t="s">
        <v>742</v>
      </c>
      <c r="G443" s="218"/>
      <c r="H443" s="245">
        <v>8.6999999999999993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148</v>
      </c>
      <c r="AU443" s="227" t="s">
        <v>83</v>
      </c>
      <c r="AV443" s="12" t="s">
        <v>83</v>
      </c>
      <c r="AW443" s="12" t="s">
        <v>37</v>
      </c>
      <c r="AX443" s="12" t="s">
        <v>78</v>
      </c>
      <c r="AY443" s="227" t="s">
        <v>138</v>
      </c>
    </row>
    <row r="444" spans="2:65" s="1" customFormat="1" ht="22.5" customHeight="1">
      <c r="B444" s="42"/>
      <c r="C444" s="193" t="s">
        <v>743</v>
      </c>
      <c r="D444" s="193" t="s">
        <v>141</v>
      </c>
      <c r="E444" s="194" t="s">
        <v>744</v>
      </c>
      <c r="F444" s="195" t="s">
        <v>745</v>
      </c>
      <c r="G444" s="196" t="s">
        <v>173</v>
      </c>
      <c r="H444" s="197">
        <v>163.80000000000001</v>
      </c>
      <c r="I444" s="198"/>
      <c r="J444" s="199">
        <f>ROUND(I444*H444,2)</f>
        <v>0</v>
      </c>
      <c r="K444" s="195" t="s">
        <v>23</v>
      </c>
      <c r="L444" s="62"/>
      <c r="M444" s="200" t="s">
        <v>23</v>
      </c>
      <c r="N444" s="201" t="s">
        <v>44</v>
      </c>
      <c r="O444" s="43"/>
      <c r="P444" s="202">
        <f>O444*H444</f>
        <v>0</v>
      </c>
      <c r="Q444" s="202">
        <v>2.0000000000000001E-4</v>
      </c>
      <c r="R444" s="202">
        <f>Q444*H444</f>
        <v>3.2760000000000004E-2</v>
      </c>
      <c r="S444" s="202">
        <v>0</v>
      </c>
      <c r="T444" s="203">
        <f>S444*H444</f>
        <v>0</v>
      </c>
      <c r="AR444" s="24" t="s">
        <v>251</v>
      </c>
      <c r="AT444" s="24" t="s">
        <v>141</v>
      </c>
      <c r="AU444" s="24" t="s">
        <v>83</v>
      </c>
      <c r="AY444" s="24" t="s">
        <v>138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24" t="s">
        <v>78</v>
      </c>
      <c r="BK444" s="204">
        <f>ROUND(I444*H444,2)</f>
        <v>0</v>
      </c>
      <c r="BL444" s="24" t="s">
        <v>251</v>
      </c>
      <c r="BM444" s="24" t="s">
        <v>746</v>
      </c>
    </row>
    <row r="445" spans="2:65" s="11" customFormat="1" ht="13.5">
      <c r="B445" s="205"/>
      <c r="C445" s="206"/>
      <c r="D445" s="207" t="s">
        <v>148</v>
      </c>
      <c r="E445" s="208" t="s">
        <v>23</v>
      </c>
      <c r="F445" s="209" t="s">
        <v>747</v>
      </c>
      <c r="G445" s="206"/>
      <c r="H445" s="210" t="s">
        <v>23</v>
      </c>
      <c r="I445" s="211"/>
      <c r="J445" s="206"/>
      <c r="K445" s="206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148</v>
      </c>
      <c r="AU445" s="216" t="s">
        <v>83</v>
      </c>
      <c r="AV445" s="11" t="s">
        <v>78</v>
      </c>
      <c r="AW445" s="11" t="s">
        <v>37</v>
      </c>
      <c r="AX445" s="11" t="s">
        <v>73</v>
      </c>
      <c r="AY445" s="216" t="s">
        <v>138</v>
      </c>
    </row>
    <row r="446" spans="2:65" s="12" customFormat="1" ht="13.5">
      <c r="B446" s="217"/>
      <c r="C446" s="218"/>
      <c r="D446" s="207" t="s">
        <v>148</v>
      </c>
      <c r="E446" s="219" t="s">
        <v>23</v>
      </c>
      <c r="F446" s="220" t="s">
        <v>748</v>
      </c>
      <c r="G446" s="218"/>
      <c r="H446" s="221">
        <v>7.5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148</v>
      </c>
      <c r="AU446" s="227" t="s">
        <v>83</v>
      </c>
      <c r="AV446" s="12" t="s">
        <v>83</v>
      </c>
      <c r="AW446" s="12" t="s">
        <v>37</v>
      </c>
      <c r="AX446" s="12" t="s">
        <v>73</v>
      </c>
      <c r="AY446" s="227" t="s">
        <v>138</v>
      </c>
    </row>
    <row r="447" spans="2:65" s="12" customFormat="1" ht="13.5">
      <c r="B447" s="217"/>
      <c r="C447" s="218"/>
      <c r="D447" s="207" t="s">
        <v>148</v>
      </c>
      <c r="E447" s="219" t="s">
        <v>23</v>
      </c>
      <c r="F447" s="220" t="s">
        <v>749</v>
      </c>
      <c r="G447" s="218"/>
      <c r="H447" s="221">
        <v>7.5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148</v>
      </c>
      <c r="AU447" s="227" t="s">
        <v>83</v>
      </c>
      <c r="AV447" s="12" t="s">
        <v>83</v>
      </c>
      <c r="AW447" s="12" t="s">
        <v>37</v>
      </c>
      <c r="AX447" s="12" t="s">
        <v>73</v>
      </c>
      <c r="AY447" s="227" t="s">
        <v>138</v>
      </c>
    </row>
    <row r="448" spans="2:65" s="12" customFormat="1" ht="13.5">
      <c r="B448" s="217"/>
      <c r="C448" s="218"/>
      <c r="D448" s="207" t="s">
        <v>148</v>
      </c>
      <c r="E448" s="219" t="s">
        <v>23</v>
      </c>
      <c r="F448" s="220" t="s">
        <v>750</v>
      </c>
      <c r="G448" s="218"/>
      <c r="H448" s="221">
        <v>28.2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148</v>
      </c>
      <c r="AU448" s="227" t="s">
        <v>83</v>
      </c>
      <c r="AV448" s="12" t="s">
        <v>83</v>
      </c>
      <c r="AW448" s="12" t="s">
        <v>37</v>
      </c>
      <c r="AX448" s="12" t="s">
        <v>73</v>
      </c>
      <c r="AY448" s="227" t="s">
        <v>138</v>
      </c>
    </row>
    <row r="449" spans="2:65" s="12" customFormat="1" ht="13.5">
      <c r="B449" s="217"/>
      <c r="C449" s="218"/>
      <c r="D449" s="207" t="s">
        <v>148</v>
      </c>
      <c r="E449" s="219" t="s">
        <v>23</v>
      </c>
      <c r="F449" s="220" t="s">
        <v>751</v>
      </c>
      <c r="G449" s="218"/>
      <c r="H449" s="221">
        <v>54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148</v>
      </c>
      <c r="AU449" s="227" t="s">
        <v>83</v>
      </c>
      <c r="AV449" s="12" t="s">
        <v>83</v>
      </c>
      <c r="AW449" s="12" t="s">
        <v>37</v>
      </c>
      <c r="AX449" s="12" t="s">
        <v>73</v>
      </c>
      <c r="AY449" s="227" t="s">
        <v>138</v>
      </c>
    </row>
    <row r="450" spans="2:65" s="12" customFormat="1" ht="13.5">
      <c r="B450" s="217"/>
      <c r="C450" s="218"/>
      <c r="D450" s="207" t="s">
        <v>148</v>
      </c>
      <c r="E450" s="219" t="s">
        <v>23</v>
      </c>
      <c r="F450" s="220" t="s">
        <v>752</v>
      </c>
      <c r="G450" s="218"/>
      <c r="H450" s="221">
        <v>17.7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148</v>
      </c>
      <c r="AU450" s="227" t="s">
        <v>83</v>
      </c>
      <c r="AV450" s="12" t="s">
        <v>83</v>
      </c>
      <c r="AW450" s="12" t="s">
        <v>37</v>
      </c>
      <c r="AX450" s="12" t="s">
        <v>73</v>
      </c>
      <c r="AY450" s="227" t="s">
        <v>138</v>
      </c>
    </row>
    <row r="451" spans="2:65" s="12" customFormat="1" ht="13.5">
      <c r="B451" s="217"/>
      <c r="C451" s="218"/>
      <c r="D451" s="207" t="s">
        <v>148</v>
      </c>
      <c r="E451" s="219" t="s">
        <v>23</v>
      </c>
      <c r="F451" s="220" t="s">
        <v>753</v>
      </c>
      <c r="G451" s="218"/>
      <c r="H451" s="221">
        <v>15.75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148</v>
      </c>
      <c r="AU451" s="227" t="s">
        <v>83</v>
      </c>
      <c r="AV451" s="12" t="s">
        <v>83</v>
      </c>
      <c r="AW451" s="12" t="s">
        <v>37</v>
      </c>
      <c r="AX451" s="12" t="s">
        <v>73</v>
      </c>
      <c r="AY451" s="227" t="s">
        <v>138</v>
      </c>
    </row>
    <row r="452" spans="2:65" s="12" customFormat="1" ht="13.5">
      <c r="B452" s="217"/>
      <c r="C452" s="218"/>
      <c r="D452" s="207" t="s">
        <v>148</v>
      </c>
      <c r="E452" s="219" t="s">
        <v>23</v>
      </c>
      <c r="F452" s="220" t="s">
        <v>754</v>
      </c>
      <c r="G452" s="218"/>
      <c r="H452" s="221">
        <v>15.15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148</v>
      </c>
      <c r="AU452" s="227" t="s">
        <v>83</v>
      </c>
      <c r="AV452" s="12" t="s">
        <v>83</v>
      </c>
      <c r="AW452" s="12" t="s">
        <v>37</v>
      </c>
      <c r="AX452" s="12" t="s">
        <v>73</v>
      </c>
      <c r="AY452" s="227" t="s">
        <v>138</v>
      </c>
    </row>
    <row r="453" spans="2:65" s="12" customFormat="1" ht="13.5">
      <c r="B453" s="217"/>
      <c r="C453" s="218"/>
      <c r="D453" s="207" t="s">
        <v>148</v>
      </c>
      <c r="E453" s="219" t="s">
        <v>23</v>
      </c>
      <c r="F453" s="220" t="s">
        <v>755</v>
      </c>
      <c r="G453" s="218"/>
      <c r="H453" s="221">
        <v>7.2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148</v>
      </c>
      <c r="AU453" s="227" t="s">
        <v>83</v>
      </c>
      <c r="AV453" s="12" t="s">
        <v>83</v>
      </c>
      <c r="AW453" s="12" t="s">
        <v>37</v>
      </c>
      <c r="AX453" s="12" t="s">
        <v>73</v>
      </c>
      <c r="AY453" s="227" t="s">
        <v>138</v>
      </c>
    </row>
    <row r="454" spans="2:65" s="12" customFormat="1" ht="13.5">
      <c r="B454" s="217"/>
      <c r="C454" s="218"/>
      <c r="D454" s="207" t="s">
        <v>148</v>
      </c>
      <c r="E454" s="219" t="s">
        <v>23</v>
      </c>
      <c r="F454" s="220" t="s">
        <v>756</v>
      </c>
      <c r="G454" s="218"/>
      <c r="H454" s="221">
        <v>10.8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148</v>
      </c>
      <c r="AU454" s="227" t="s">
        <v>83</v>
      </c>
      <c r="AV454" s="12" t="s">
        <v>83</v>
      </c>
      <c r="AW454" s="12" t="s">
        <v>37</v>
      </c>
      <c r="AX454" s="12" t="s">
        <v>73</v>
      </c>
      <c r="AY454" s="227" t="s">
        <v>138</v>
      </c>
    </row>
    <row r="455" spans="2:65" s="13" customFormat="1" ht="13.5">
      <c r="B455" s="228"/>
      <c r="C455" s="229"/>
      <c r="D455" s="230" t="s">
        <v>148</v>
      </c>
      <c r="E455" s="231" t="s">
        <v>23</v>
      </c>
      <c r="F455" s="232" t="s">
        <v>153</v>
      </c>
      <c r="G455" s="229"/>
      <c r="H455" s="233">
        <v>163.80000000000001</v>
      </c>
      <c r="I455" s="234"/>
      <c r="J455" s="229"/>
      <c r="K455" s="229"/>
      <c r="L455" s="235"/>
      <c r="M455" s="236"/>
      <c r="N455" s="237"/>
      <c r="O455" s="237"/>
      <c r="P455" s="237"/>
      <c r="Q455" s="237"/>
      <c r="R455" s="237"/>
      <c r="S455" s="237"/>
      <c r="T455" s="238"/>
      <c r="AT455" s="239" t="s">
        <v>148</v>
      </c>
      <c r="AU455" s="239" t="s">
        <v>83</v>
      </c>
      <c r="AV455" s="13" t="s">
        <v>146</v>
      </c>
      <c r="AW455" s="13" t="s">
        <v>37</v>
      </c>
      <c r="AX455" s="13" t="s">
        <v>78</v>
      </c>
      <c r="AY455" s="239" t="s">
        <v>138</v>
      </c>
    </row>
    <row r="456" spans="2:65" s="1" customFormat="1" ht="22.5" customHeight="1">
      <c r="B456" s="42"/>
      <c r="C456" s="193" t="s">
        <v>757</v>
      </c>
      <c r="D456" s="193" t="s">
        <v>141</v>
      </c>
      <c r="E456" s="194" t="s">
        <v>758</v>
      </c>
      <c r="F456" s="195" t="s">
        <v>759</v>
      </c>
      <c r="G456" s="196" t="s">
        <v>173</v>
      </c>
      <c r="H456" s="197">
        <v>1206.2339999999999</v>
      </c>
      <c r="I456" s="198"/>
      <c r="J456" s="199">
        <f>ROUND(I456*H456,2)</f>
        <v>0</v>
      </c>
      <c r="K456" s="195" t="s">
        <v>145</v>
      </c>
      <c r="L456" s="62"/>
      <c r="M456" s="200" t="s">
        <v>23</v>
      </c>
      <c r="N456" s="201" t="s">
        <v>44</v>
      </c>
      <c r="O456" s="43"/>
      <c r="P456" s="202">
        <f>O456*H456</f>
        <v>0</v>
      </c>
      <c r="Q456" s="202">
        <v>2.5999999999999998E-4</v>
      </c>
      <c r="R456" s="202">
        <f>Q456*H456</f>
        <v>0.31362083999999996</v>
      </c>
      <c r="S456" s="202">
        <v>0</v>
      </c>
      <c r="T456" s="203">
        <f>S456*H456</f>
        <v>0</v>
      </c>
      <c r="AR456" s="24" t="s">
        <v>251</v>
      </c>
      <c r="AT456" s="24" t="s">
        <v>141</v>
      </c>
      <c r="AU456" s="24" t="s">
        <v>83</v>
      </c>
      <c r="AY456" s="24" t="s">
        <v>138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24" t="s">
        <v>78</v>
      </c>
      <c r="BK456" s="204">
        <f>ROUND(I456*H456,2)</f>
        <v>0</v>
      </c>
      <c r="BL456" s="24" t="s">
        <v>251</v>
      </c>
      <c r="BM456" s="24" t="s">
        <v>760</v>
      </c>
    </row>
    <row r="457" spans="2:65" s="11" customFormat="1" ht="13.5">
      <c r="B457" s="205"/>
      <c r="C457" s="206"/>
      <c r="D457" s="207" t="s">
        <v>148</v>
      </c>
      <c r="E457" s="208" t="s">
        <v>23</v>
      </c>
      <c r="F457" s="209" t="s">
        <v>761</v>
      </c>
      <c r="G457" s="206"/>
      <c r="H457" s="210" t="s">
        <v>23</v>
      </c>
      <c r="I457" s="211"/>
      <c r="J457" s="206"/>
      <c r="K457" s="206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148</v>
      </c>
      <c r="AU457" s="216" t="s">
        <v>83</v>
      </c>
      <c r="AV457" s="11" t="s">
        <v>78</v>
      </c>
      <c r="AW457" s="11" t="s">
        <v>37</v>
      </c>
      <c r="AX457" s="11" t="s">
        <v>73</v>
      </c>
      <c r="AY457" s="216" t="s">
        <v>138</v>
      </c>
    </row>
    <row r="458" spans="2:65" s="12" customFormat="1" ht="13.5">
      <c r="B458" s="217"/>
      <c r="C458" s="218"/>
      <c r="D458" s="207" t="s">
        <v>148</v>
      </c>
      <c r="E458" s="219" t="s">
        <v>23</v>
      </c>
      <c r="F458" s="220" t="s">
        <v>762</v>
      </c>
      <c r="G458" s="218"/>
      <c r="H458" s="221">
        <v>91.8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148</v>
      </c>
      <c r="AU458" s="227" t="s">
        <v>83</v>
      </c>
      <c r="AV458" s="12" t="s">
        <v>83</v>
      </c>
      <c r="AW458" s="12" t="s">
        <v>37</v>
      </c>
      <c r="AX458" s="12" t="s">
        <v>73</v>
      </c>
      <c r="AY458" s="227" t="s">
        <v>138</v>
      </c>
    </row>
    <row r="459" spans="2:65" s="12" customFormat="1" ht="13.5">
      <c r="B459" s="217"/>
      <c r="C459" s="218"/>
      <c r="D459" s="207" t="s">
        <v>148</v>
      </c>
      <c r="E459" s="219" t="s">
        <v>23</v>
      </c>
      <c r="F459" s="220" t="s">
        <v>763</v>
      </c>
      <c r="G459" s="218"/>
      <c r="H459" s="221">
        <v>115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148</v>
      </c>
      <c r="AU459" s="227" t="s">
        <v>83</v>
      </c>
      <c r="AV459" s="12" t="s">
        <v>83</v>
      </c>
      <c r="AW459" s="12" t="s">
        <v>37</v>
      </c>
      <c r="AX459" s="12" t="s">
        <v>73</v>
      </c>
      <c r="AY459" s="227" t="s">
        <v>138</v>
      </c>
    </row>
    <row r="460" spans="2:65" s="12" customFormat="1" ht="13.5">
      <c r="B460" s="217"/>
      <c r="C460" s="218"/>
      <c r="D460" s="207" t="s">
        <v>148</v>
      </c>
      <c r="E460" s="219" t="s">
        <v>23</v>
      </c>
      <c r="F460" s="220" t="s">
        <v>764</v>
      </c>
      <c r="G460" s="218"/>
      <c r="H460" s="221">
        <v>140.18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148</v>
      </c>
      <c r="AU460" s="227" t="s">
        <v>83</v>
      </c>
      <c r="AV460" s="12" t="s">
        <v>83</v>
      </c>
      <c r="AW460" s="12" t="s">
        <v>37</v>
      </c>
      <c r="AX460" s="12" t="s">
        <v>73</v>
      </c>
      <c r="AY460" s="227" t="s">
        <v>138</v>
      </c>
    </row>
    <row r="461" spans="2:65" s="12" customFormat="1" ht="13.5">
      <c r="B461" s="217"/>
      <c r="C461" s="218"/>
      <c r="D461" s="207" t="s">
        <v>148</v>
      </c>
      <c r="E461" s="219" t="s">
        <v>23</v>
      </c>
      <c r="F461" s="220" t="s">
        <v>765</v>
      </c>
      <c r="G461" s="218"/>
      <c r="H461" s="221">
        <v>141.78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148</v>
      </c>
      <c r="AU461" s="227" t="s">
        <v>83</v>
      </c>
      <c r="AV461" s="12" t="s">
        <v>83</v>
      </c>
      <c r="AW461" s="12" t="s">
        <v>37</v>
      </c>
      <c r="AX461" s="12" t="s">
        <v>73</v>
      </c>
      <c r="AY461" s="227" t="s">
        <v>138</v>
      </c>
    </row>
    <row r="462" spans="2:65" s="12" customFormat="1" ht="13.5">
      <c r="B462" s="217"/>
      <c r="C462" s="218"/>
      <c r="D462" s="207" t="s">
        <v>148</v>
      </c>
      <c r="E462" s="219" t="s">
        <v>23</v>
      </c>
      <c r="F462" s="220" t="s">
        <v>766</v>
      </c>
      <c r="G462" s="218"/>
      <c r="H462" s="221">
        <v>19.170000000000002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148</v>
      </c>
      <c r="AU462" s="227" t="s">
        <v>83</v>
      </c>
      <c r="AV462" s="12" t="s">
        <v>83</v>
      </c>
      <c r="AW462" s="12" t="s">
        <v>37</v>
      </c>
      <c r="AX462" s="12" t="s">
        <v>73</v>
      </c>
      <c r="AY462" s="227" t="s">
        <v>138</v>
      </c>
    </row>
    <row r="463" spans="2:65" s="12" customFormat="1" ht="13.5">
      <c r="B463" s="217"/>
      <c r="C463" s="218"/>
      <c r="D463" s="207" t="s">
        <v>148</v>
      </c>
      <c r="E463" s="219" t="s">
        <v>23</v>
      </c>
      <c r="F463" s="220" t="s">
        <v>767</v>
      </c>
      <c r="G463" s="218"/>
      <c r="H463" s="221">
        <v>17.32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148</v>
      </c>
      <c r="AU463" s="227" t="s">
        <v>83</v>
      </c>
      <c r="AV463" s="12" t="s">
        <v>83</v>
      </c>
      <c r="AW463" s="12" t="s">
        <v>37</v>
      </c>
      <c r="AX463" s="12" t="s">
        <v>73</v>
      </c>
      <c r="AY463" s="227" t="s">
        <v>138</v>
      </c>
    </row>
    <row r="464" spans="2:65" s="12" customFormat="1" ht="13.5">
      <c r="B464" s="217"/>
      <c r="C464" s="218"/>
      <c r="D464" s="207" t="s">
        <v>148</v>
      </c>
      <c r="E464" s="219" t="s">
        <v>23</v>
      </c>
      <c r="F464" s="220" t="s">
        <v>768</v>
      </c>
      <c r="G464" s="218"/>
      <c r="H464" s="221">
        <v>17.32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148</v>
      </c>
      <c r="AU464" s="227" t="s">
        <v>83</v>
      </c>
      <c r="AV464" s="12" t="s">
        <v>83</v>
      </c>
      <c r="AW464" s="12" t="s">
        <v>37</v>
      </c>
      <c r="AX464" s="12" t="s">
        <v>73</v>
      </c>
      <c r="AY464" s="227" t="s">
        <v>138</v>
      </c>
    </row>
    <row r="465" spans="2:51" s="12" customFormat="1" ht="13.5">
      <c r="B465" s="217"/>
      <c r="C465" s="218"/>
      <c r="D465" s="207" t="s">
        <v>148</v>
      </c>
      <c r="E465" s="219" t="s">
        <v>23</v>
      </c>
      <c r="F465" s="220" t="s">
        <v>769</v>
      </c>
      <c r="G465" s="218"/>
      <c r="H465" s="221">
        <v>42.281999999999996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148</v>
      </c>
      <c r="AU465" s="227" t="s">
        <v>83</v>
      </c>
      <c r="AV465" s="12" t="s">
        <v>83</v>
      </c>
      <c r="AW465" s="12" t="s">
        <v>37</v>
      </c>
      <c r="AX465" s="12" t="s">
        <v>73</v>
      </c>
      <c r="AY465" s="227" t="s">
        <v>138</v>
      </c>
    </row>
    <row r="466" spans="2:51" s="12" customFormat="1" ht="13.5">
      <c r="B466" s="217"/>
      <c r="C466" s="218"/>
      <c r="D466" s="207" t="s">
        <v>148</v>
      </c>
      <c r="E466" s="219" t="s">
        <v>23</v>
      </c>
      <c r="F466" s="220" t="s">
        <v>770</v>
      </c>
      <c r="G466" s="218"/>
      <c r="H466" s="221">
        <v>41.259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148</v>
      </c>
      <c r="AU466" s="227" t="s">
        <v>83</v>
      </c>
      <c r="AV466" s="12" t="s">
        <v>83</v>
      </c>
      <c r="AW466" s="12" t="s">
        <v>37</v>
      </c>
      <c r="AX466" s="12" t="s">
        <v>73</v>
      </c>
      <c r="AY466" s="227" t="s">
        <v>138</v>
      </c>
    </row>
    <row r="467" spans="2:51" s="12" customFormat="1" ht="13.5">
      <c r="B467" s="217"/>
      <c r="C467" s="218"/>
      <c r="D467" s="207" t="s">
        <v>148</v>
      </c>
      <c r="E467" s="219" t="s">
        <v>23</v>
      </c>
      <c r="F467" s="220" t="s">
        <v>771</v>
      </c>
      <c r="G467" s="218"/>
      <c r="H467" s="221">
        <v>42.281999999999996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148</v>
      </c>
      <c r="AU467" s="227" t="s">
        <v>83</v>
      </c>
      <c r="AV467" s="12" t="s">
        <v>83</v>
      </c>
      <c r="AW467" s="12" t="s">
        <v>37</v>
      </c>
      <c r="AX467" s="12" t="s">
        <v>73</v>
      </c>
      <c r="AY467" s="227" t="s">
        <v>138</v>
      </c>
    </row>
    <row r="468" spans="2:51" s="12" customFormat="1" ht="13.5">
      <c r="B468" s="217"/>
      <c r="C468" s="218"/>
      <c r="D468" s="207" t="s">
        <v>148</v>
      </c>
      <c r="E468" s="219" t="s">
        <v>23</v>
      </c>
      <c r="F468" s="220" t="s">
        <v>772</v>
      </c>
      <c r="G468" s="218"/>
      <c r="H468" s="221">
        <v>38.841000000000001</v>
      </c>
      <c r="I468" s="222"/>
      <c r="J468" s="218"/>
      <c r="K468" s="218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148</v>
      </c>
      <c r="AU468" s="227" t="s">
        <v>83</v>
      </c>
      <c r="AV468" s="12" t="s">
        <v>83</v>
      </c>
      <c r="AW468" s="12" t="s">
        <v>37</v>
      </c>
      <c r="AX468" s="12" t="s">
        <v>73</v>
      </c>
      <c r="AY468" s="227" t="s">
        <v>138</v>
      </c>
    </row>
    <row r="469" spans="2:51" s="11" customFormat="1" ht="13.5">
      <c r="B469" s="205"/>
      <c r="C469" s="206"/>
      <c r="D469" s="207" t="s">
        <v>148</v>
      </c>
      <c r="E469" s="208" t="s">
        <v>23</v>
      </c>
      <c r="F469" s="209" t="s">
        <v>225</v>
      </c>
      <c r="G469" s="206"/>
      <c r="H469" s="210" t="s">
        <v>23</v>
      </c>
      <c r="I469" s="211"/>
      <c r="J469" s="206"/>
      <c r="K469" s="206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148</v>
      </c>
      <c r="AU469" s="216" t="s">
        <v>83</v>
      </c>
      <c r="AV469" s="11" t="s">
        <v>78</v>
      </c>
      <c r="AW469" s="11" t="s">
        <v>37</v>
      </c>
      <c r="AX469" s="11" t="s">
        <v>73</v>
      </c>
      <c r="AY469" s="216" t="s">
        <v>138</v>
      </c>
    </row>
    <row r="470" spans="2:51" s="12" customFormat="1" ht="13.5">
      <c r="B470" s="217"/>
      <c r="C470" s="218"/>
      <c r="D470" s="207" t="s">
        <v>148</v>
      </c>
      <c r="E470" s="219" t="s">
        <v>23</v>
      </c>
      <c r="F470" s="220" t="s">
        <v>773</v>
      </c>
      <c r="G470" s="218"/>
      <c r="H470" s="221">
        <v>77.92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148</v>
      </c>
      <c r="AU470" s="227" t="s">
        <v>83</v>
      </c>
      <c r="AV470" s="12" t="s">
        <v>83</v>
      </c>
      <c r="AW470" s="12" t="s">
        <v>37</v>
      </c>
      <c r="AX470" s="12" t="s">
        <v>73</v>
      </c>
      <c r="AY470" s="227" t="s">
        <v>138</v>
      </c>
    </row>
    <row r="471" spans="2:51" s="12" customFormat="1" ht="13.5">
      <c r="B471" s="217"/>
      <c r="C471" s="218"/>
      <c r="D471" s="207" t="s">
        <v>148</v>
      </c>
      <c r="E471" s="219" t="s">
        <v>23</v>
      </c>
      <c r="F471" s="220" t="s">
        <v>774</v>
      </c>
      <c r="G471" s="218"/>
      <c r="H471" s="221">
        <v>159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148</v>
      </c>
      <c r="AU471" s="227" t="s">
        <v>83</v>
      </c>
      <c r="AV471" s="12" t="s">
        <v>83</v>
      </c>
      <c r="AW471" s="12" t="s">
        <v>37</v>
      </c>
      <c r="AX471" s="12" t="s">
        <v>73</v>
      </c>
      <c r="AY471" s="227" t="s">
        <v>138</v>
      </c>
    </row>
    <row r="472" spans="2:51" s="12" customFormat="1" ht="13.5">
      <c r="B472" s="217"/>
      <c r="C472" s="218"/>
      <c r="D472" s="207" t="s">
        <v>148</v>
      </c>
      <c r="E472" s="219" t="s">
        <v>23</v>
      </c>
      <c r="F472" s="220" t="s">
        <v>775</v>
      </c>
      <c r="G472" s="218"/>
      <c r="H472" s="221">
        <v>131.6</v>
      </c>
      <c r="I472" s="222"/>
      <c r="J472" s="218"/>
      <c r="K472" s="218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148</v>
      </c>
      <c r="AU472" s="227" t="s">
        <v>83</v>
      </c>
      <c r="AV472" s="12" t="s">
        <v>83</v>
      </c>
      <c r="AW472" s="12" t="s">
        <v>37</v>
      </c>
      <c r="AX472" s="12" t="s">
        <v>73</v>
      </c>
      <c r="AY472" s="227" t="s">
        <v>138</v>
      </c>
    </row>
    <row r="473" spans="2:51" s="12" customFormat="1" ht="13.5">
      <c r="B473" s="217"/>
      <c r="C473" s="218"/>
      <c r="D473" s="207" t="s">
        <v>148</v>
      </c>
      <c r="E473" s="219" t="s">
        <v>23</v>
      </c>
      <c r="F473" s="220" t="s">
        <v>776</v>
      </c>
      <c r="G473" s="218"/>
      <c r="H473" s="221">
        <v>26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148</v>
      </c>
      <c r="AU473" s="227" t="s">
        <v>83</v>
      </c>
      <c r="AV473" s="12" t="s">
        <v>83</v>
      </c>
      <c r="AW473" s="12" t="s">
        <v>37</v>
      </c>
      <c r="AX473" s="12" t="s">
        <v>73</v>
      </c>
      <c r="AY473" s="227" t="s">
        <v>138</v>
      </c>
    </row>
    <row r="474" spans="2:51" s="12" customFormat="1" ht="13.5">
      <c r="B474" s="217"/>
      <c r="C474" s="218"/>
      <c r="D474" s="207" t="s">
        <v>148</v>
      </c>
      <c r="E474" s="219" t="s">
        <v>23</v>
      </c>
      <c r="F474" s="220" t="s">
        <v>777</v>
      </c>
      <c r="G474" s="218"/>
      <c r="H474" s="221">
        <v>26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148</v>
      </c>
      <c r="AU474" s="227" t="s">
        <v>83</v>
      </c>
      <c r="AV474" s="12" t="s">
        <v>83</v>
      </c>
      <c r="AW474" s="12" t="s">
        <v>37</v>
      </c>
      <c r="AX474" s="12" t="s">
        <v>73</v>
      </c>
      <c r="AY474" s="227" t="s">
        <v>138</v>
      </c>
    </row>
    <row r="475" spans="2:51" s="12" customFormat="1" ht="13.5">
      <c r="B475" s="217"/>
      <c r="C475" s="218"/>
      <c r="D475" s="207" t="s">
        <v>148</v>
      </c>
      <c r="E475" s="219" t="s">
        <v>23</v>
      </c>
      <c r="F475" s="220" t="s">
        <v>778</v>
      </c>
      <c r="G475" s="218"/>
      <c r="H475" s="221">
        <v>28.8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148</v>
      </c>
      <c r="AU475" s="227" t="s">
        <v>83</v>
      </c>
      <c r="AV475" s="12" t="s">
        <v>83</v>
      </c>
      <c r="AW475" s="12" t="s">
        <v>37</v>
      </c>
      <c r="AX475" s="12" t="s">
        <v>73</v>
      </c>
      <c r="AY475" s="227" t="s">
        <v>138</v>
      </c>
    </row>
    <row r="476" spans="2:51" s="12" customFormat="1" ht="13.5">
      <c r="B476" s="217"/>
      <c r="C476" s="218"/>
      <c r="D476" s="207" t="s">
        <v>148</v>
      </c>
      <c r="E476" s="219" t="s">
        <v>23</v>
      </c>
      <c r="F476" s="220" t="s">
        <v>779</v>
      </c>
      <c r="G476" s="218"/>
      <c r="H476" s="221">
        <v>28.8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148</v>
      </c>
      <c r="AU476" s="227" t="s">
        <v>83</v>
      </c>
      <c r="AV476" s="12" t="s">
        <v>83</v>
      </c>
      <c r="AW476" s="12" t="s">
        <v>37</v>
      </c>
      <c r="AX476" s="12" t="s">
        <v>73</v>
      </c>
      <c r="AY476" s="227" t="s">
        <v>138</v>
      </c>
    </row>
    <row r="477" spans="2:51" s="12" customFormat="1" ht="13.5">
      <c r="B477" s="217"/>
      <c r="C477" s="218"/>
      <c r="D477" s="207" t="s">
        <v>148</v>
      </c>
      <c r="E477" s="219" t="s">
        <v>23</v>
      </c>
      <c r="F477" s="220" t="s">
        <v>780</v>
      </c>
      <c r="G477" s="218"/>
      <c r="H477" s="221">
        <v>33.6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148</v>
      </c>
      <c r="AU477" s="227" t="s">
        <v>83</v>
      </c>
      <c r="AV477" s="12" t="s">
        <v>83</v>
      </c>
      <c r="AW477" s="12" t="s">
        <v>37</v>
      </c>
      <c r="AX477" s="12" t="s">
        <v>73</v>
      </c>
      <c r="AY477" s="227" t="s">
        <v>138</v>
      </c>
    </row>
    <row r="478" spans="2:51" s="12" customFormat="1" ht="13.5">
      <c r="B478" s="217"/>
      <c r="C478" s="218"/>
      <c r="D478" s="207" t="s">
        <v>148</v>
      </c>
      <c r="E478" s="219" t="s">
        <v>23</v>
      </c>
      <c r="F478" s="220" t="s">
        <v>781</v>
      </c>
      <c r="G478" s="218"/>
      <c r="H478" s="221">
        <v>38.4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148</v>
      </c>
      <c r="AU478" s="227" t="s">
        <v>83</v>
      </c>
      <c r="AV478" s="12" t="s">
        <v>83</v>
      </c>
      <c r="AW478" s="12" t="s">
        <v>37</v>
      </c>
      <c r="AX478" s="12" t="s">
        <v>73</v>
      </c>
      <c r="AY478" s="227" t="s">
        <v>138</v>
      </c>
    </row>
    <row r="479" spans="2:51" s="12" customFormat="1" ht="13.5">
      <c r="B479" s="217"/>
      <c r="C479" s="218"/>
      <c r="D479" s="207" t="s">
        <v>148</v>
      </c>
      <c r="E479" s="219" t="s">
        <v>23</v>
      </c>
      <c r="F479" s="220" t="s">
        <v>782</v>
      </c>
      <c r="G479" s="218"/>
      <c r="H479" s="221">
        <v>4.5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148</v>
      </c>
      <c r="AU479" s="227" t="s">
        <v>83</v>
      </c>
      <c r="AV479" s="12" t="s">
        <v>83</v>
      </c>
      <c r="AW479" s="12" t="s">
        <v>37</v>
      </c>
      <c r="AX479" s="12" t="s">
        <v>73</v>
      </c>
      <c r="AY479" s="227" t="s">
        <v>138</v>
      </c>
    </row>
    <row r="480" spans="2:51" s="12" customFormat="1" ht="13.5">
      <c r="B480" s="217"/>
      <c r="C480" s="218"/>
      <c r="D480" s="207" t="s">
        <v>148</v>
      </c>
      <c r="E480" s="219" t="s">
        <v>23</v>
      </c>
      <c r="F480" s="220" t="s">
        <v>783</v>
      </c>
      <c r="G480" s="218"/>
      <c r="H480" s="221">
        <v>48.6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148</v>
      </c>
      <c r="AU480" s="227" t="s">
        <v>83</v>
      </c>
      <c r="AV480" s="12" t="s">
        <v>83</v>
      </c>
      <c r="AW480" s="12" t="s">
        <v>37</v>
      </c>
      <c r="AX480" s="12" t="s">
        <v>73</v>
      </c>
      <c r="AY480" s="227" t="s">
        <v>138</v>
      </c>
    </row>
    <row r="481" spans="2:65" s="12" customFormat="1" ht="13.5">
      <c r="B481" s="217"/>
      <c r="C481" s="218"/>
      <c r="D481" s="207" t="s">
        <v>148</v>
      </c>
      <c r="E481" s="219" t="s">
        <v>23</v>
      </c>
      <c r="F481" s="220" t="s">
        <v>784</v>
      </c>
      <c r="G481" s="218"/>
      <c r="H481" s="221">
        <v>37.799999999999997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148</v>
      </c>
      <c r="AU481" s="227" t="s">
        <v>83</v>
      </c>
      <c r="AV481" s="12" t="s">
        <v>83</v>
      </c>
      <c r="AW481" s="12" t="s">
        <v>37</v>
      </c>
      <c r="AX481" s="12" t="s">
        <v>73</v>
      </c>
      <c r="AY481" s="227" t="s">
        <v>138</v>
      </c>
    </row>
    <row r="482" spans="2:65" s="12" customFormat="1" ht="13.5">
      <c r="B482" s="217"/>
      <c r="C482" s="218"/>
      <c r="D482" s="207" t="s">
        <v>148</v>
      </c>
      <c r="E482" s="219" t="s">
        <v>23</v>
      </c>
      <c r="F482" s="220" t="s">
        <v>785</v>
      </c>
      <c r="G482" s="218"/>
      <c r="H482" s="221">
        <v>10.89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148</v>
      </c>
      <c r="AU482" s="227" t="s">
        <v>83</v>
      </c>
      <c r="AV482" s="12" t="s">
        <v>83</v>
      </c>
      <c r="AW482" s="12" t="s">
        <v>37</v>
      </c>
      <c r="AX482" s="12" t="s">
        <v>73</v>
      </c>
      <c r="AY482" s="227" t="s">
        <v>138</v>
      </c>
    </row>
    <row r="483" spans="2:65" s="12" customFormat="1" ht="13.5">
      <c r="B483" s="217"/>
      <c r="C483" s="218"/>
      <c r="D483" s="207" t="s">
        <v>148</v>
      </c>
      <c r="E483" s="219" t="s">
        <v>23</v>
      </c>
      <c r="F483" s="220" t="s">
        <v>786</v>
      </c>
      <c r="G483" s="218"/>
      <c r="H483" s="221">
        <v>5.4450000000000003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148</v>
      </c>
      <c r="AU483" s="227" t="s">
        <v>83</v>
      </c>
      <c r="AV483" s="12" t="s">
        <v>83</v>
      </c>
      <c r="AW483" s="12" t="s">
        <v>37</v>
      </c>
      <c r="AX483" s="12" t="s">
        <v>73</v>
      </c>
      <c r="AY483" s="227" t="s">
        <v>138</v>
      </c>
    </row>
    <row r="484" spans="2:65" s="12" customFormat="1" ht="13.5">
      <c r="B484" s="217"/>
      <c r="C484" s="218"/>
      <c r="D484" s="207" t="s">
        <v>148</v>
      </c>
      <c r="E484" s="219" t="s">
        <v>23</v>
      </c>
      <c r="F484" s="220" t="s">
        <v>787</v>
      </c>
      <c r="G484" s="218"/>
      <c r="H484" s="221">
        <v>5.4450000000000003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148</v>
      </c>
      <c r="AU484" s="227" t="s">
        <v>83</v>
      </c>
      <c r="AV484" s="12" t="s">
        <v>83</v>
      </c>
      <c r="AW484" s="12" t="s">
        <v>37</v>
      </c>
      <c r="AX484" s="12" t="s">
        <v>73</v>
      </c>
      <c r="AY484" s="227" t="s">
        <v>138</v>
      </c>
    </row>
    <row r="485" spans="2:65" s="14" customFormat="1" ht="13.5">
      <c r="B485" s="246"/>
      <c r="C485" s="247"/>
      <c r="D485" s="207" t="s">
        <v>148</v>
      </c>
      <c r="E485" s="248" t="s">
        <v>23</v>
      </c>
      <c r="F485" s="249" t="s">
        <v>224</v>
      </c>
      <c r="G485" s="247"/>
      <c r="H485" s="250">
        <v>1370.0340000000001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AT485" s="256" t="s">
        <v>148</v>
      </c>
      <c r="AU485" s="256" t="s">
        <v>83</v>
      </c>
      <c r="AV485" s="14" t="s">
        <v>161</v>
      </c>
      <c r="AW485" s="14" t="s">
        <v>37</v>
      </c>
      <c r="AX485" s="14" t="s">
        <v>73</v>
      </c>
      <c r="AY485" s="256" t="s">
        <v>138</v>
      </c>
    </row>
    <row r="486" spans="2:65" s="12" customFormat="1" ht="13.5">
      <c r="B486" s="217"/>
      <c r="C486" s="218"/>
      <c r="D486" s="207" t="s">
        <v>148</v>
      </c>
      <c r="E486" s="219" t="s">
        <v>23</v>
      </c>
      <c r="F486" s="220" t="s">
        <v>788</v>
      </c>
      <c r="G486" s="218"/>
      <c r="H486" s="221">
        <v>-163.80000000000001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148</v>
      </c>
      <c r="AU486" s="227" t="s">
        <v>83</v>
      </c>
      <c r="AV486" s="12" t="s">
        <v>83</v>
      </c>
      <c r="AW486" s="12" t="s">
        <v>37</v>
      </c>
      <c r="AX486" s="12" t="s">
        <v>73</v>
      </c>
      <c r="AY486" s="227" t="s">
        <v>138</v>
      </c>
    </row>
    <row r="487" spans="2:65" s="13" customFormat="1" ht="13.5">
      <c r="B487" s="228"/>
      <c r="C487" s="229"/>
      <c r="D487" s="207" t="s">
        <v>148</v>
      </c>
      <c r="E487" s="240" t="s">
        <v>23</v>
      </c>
      <c r="F487" s="241" t="s">
        <v>153</v>
      </c>
      <c r="G487" s="229"/>
      <c r="H487" s="242">
        <v>1206.2339999999999</v>
      </c>
      <c r="I487" s="234"/>
      <c r="J487" s="229"/>
      <c r="K487" s="229"/>
      <c r="L487" s="235"/>
      <c r="M487" s="236"/>
      <c r="N487" s="237"/>
      <c r="O487" s="237"/>
      <c r="P487" s="237"/>
      <c r="Q487" s="237"/>
      <c r="R487" s="237"/>
      <c r="S487" s="237"/>
      <c r="T487" s="238"/>
      <c r="AT487" s="239" t="s">
        <v>148</v>
      </c>
      <c r="AU487" s="239" t="s">
        <v>83</v>
      </c>
      <c r="AV487" s="13" t="s">
        <v>146</v>
      </c>
      <c r="AW487" s="13" t="s">
        <v>37</v>
      </c>
      <c r="AX487" s="13" t="s">
        <v>78</v>
      </c>
      <c r="AY487" s="239" t="s">
        <v>138</v>
      </c>
    </row>
    <row r="488" spans="2:65" s="10" customFormat="1" ht="29.85" customHeight="1">
      <c r="B488" s="176"/>
      <c r="C488" s="177"/>
      <c r="D488" s="190" t="s">
        <v>72</v>
      </c>
      <c r="E488" s="191" t="s">
        <v>789</v>
      </c>
      <c r="F488" s="191" t="s">
        <v>790</v>
      </c>
      <c r="G488" s="177"/>
      <c r="H488" s="177"/>
      <c r="I488" s="180"/>
      <c r="J488" s="192">
        <f>BK488</f>
        <v>0</v>
      </c>
      <c r="K488" s="177"/>
      <c r="L488" s="182"/>
      <c r="M488" s="183"/>
      <c r="N488" s="184"/>
      <c r="O488" s="184"/>
      <c r="P488" s="185">
        <f>SUM(P489:P492)</f>
        <v>0</v>
      </c>
      <c r="Q488" s="184"/>
      <c r="R488" s="185">
        <f>SUM(R489:R492)</f>
        <v>1.6279999999999999E-2</v>
      </c>
      <c r="S488" s="184"/>
      <c r="T488" s="186">
        <f>SUM(T489:T492)</f>
        <v>3.2640000000000002E-2</v>
      </c>
      <c r="AR488" s="187" t="s">
        <v>83</v>
      </c>
      <c r="AT488" s="188" t="s">
        <v>72</v>
      </c>
      <c r="AU488" s="188" t="s">
        <v>78</v>
      </c>
      <c r="AY488" s="187" t="s">
        <v>138</v>
      </c>
      <c r="BK488" s="189">
        <f>SUM(BK489:BK492)</f>
        <v>0</v>
      </c>
    </row>
    <row r="489" spans="2:65" s="1" customFormat="1" ht="22.5" customHeight="1">
      <c r="B489" s="42"/>
      <c r="C489" s="193" t="s">
        <v>791</v>
      </c>
      <c r="D489" s="193" t="s">
        <v>141</v>
      </c>
      <c r="E489" s="194" t="s">
        <v>792</v>
      </c>
      <c r="F489" s="195" t="s">
        <v>793</v>
      </c>
      <c r="G489" s="196" t="s">
        <v>173</v>
      </c>
      <c r="H489" s="197">
        <v>0.96</v>
      </c>
      <c r="I489" s="198"/>
      <c r="J489" s="199">
        <f>ROUND(I489*H489,2)</f>
        <v>0</v>
      </c>
      <c r="K489" s="195" t="s">
        <v>23</v>
      </c>
      <c r="L489" s="62"/>
      <c r="M489" s="200" t="s">
        <v>23</v>
      </c>
      <c r="N489" s="201" t="s">
        <v>44</v>
      </c>
      <c r="O489" s="43"/>
      <c r="P489" s="202">
        <f>O489*H489</f>
        <v>0</v>
      </c>
      <c r="Q489" s="202">
        <v>0</v>
      </c>
      <c r="R489" s="202">
        <f>Q489*H489</f>
        <v>0</v>
      </c>
      <c r="S489" s="202">
        <v>3.4000000000000002E-2</v>
      </c>
      <c r="T489" s="203">
        <f>S489*H489</f>
        <v>3.2640000000000002E-2</v>
      </c>
      <c r="AR489" s="24" t="s">
        <v>251</v>
      </c>
      <c r="AT489" s="24" t="s">
        <v>141</v>
      </c>
      <c r="AU489" s="24" t="s">
        <v>83</v>
      </c>
      <c r="AY489" s="24" t="s">
        <v>138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24" t="s">
        <v>78</v>
      </c>
      <c r="BK489" s="204">
        <f>ROUND(I489*H489,2)</f>
        <v>0</v>
      </c>
      <c r="BL489" s="24" t="s">
        <v>251</v>
      </c>
      <c r="BM489" s="24" t="s">
        <v>794</v>
      </c>
    </row>
    <row r="490" spans="2:65" s="12" customFormat="1" ht="13.5">
      <c r="B490" s="217"/>
      <c r="C490" s="218"/>
      <c r="D490" s="230" t="s">
        <v>148</v>
      </c>
      <c r="E490" s="243" t="s">
        <v>23</v>
      </c>
      <c r="F490" s="244" t="s">
        <v>795</v>
      </c>
      <c r="G490" s="218"/>
      <c r="H490" s="245">
        <v>0.96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148</v>
      </c>
      <c r="AU490" s="227" t="s">
        <v>83</v>
      </c>
      <c r="AV490" s="12" t="s">
        <v>83</v>
      </c>
      <c r="AW490" s="12" t="s">
        <v>37</v>
      </c>
      <c r="AX490" s="12" t="s">
        <v>78</v>
      </c>
      <c r="AY490" s="227" t="s">
        <v>138</v>
      </c>
    </row>
    <row r="491" spans="2:65" s="1" customFormat="1" ht="31.5" customHeight="1">
      <c r="B491" s="42"/>
      <c r="C491" s="193" t="s">
        <v>796</v>
      </c>
      <c r="D491" s="193" t="s">
        <v>141</v>
      </c>
      <c r="E491" s="194" t="s">
        <v>797</v>
      </c>
      <c r="F491" s="195" t="s">
        <v>798</v>
      </c>
      <c r="G491" s="196" t="s">
        <v>144</v>
      </c>
      <c r="H491" s="197">
        <v>1</v>
      </c>
      <c r="I491" s="198"/>
      <c r="J491" s="199">
        <f>ROUND(I491*H491,2)</f>
        <v>0</v>
      </c>
      <c r="K491" s="195" t="s">
        <v>23</v>
      </c>
      <c r="L491" s="62"/>
      <c r="M491" s="200" t="s">
        <v>23</v>
      </c>
      <c r="N491" s="201" t="s">
        <v>44</v>
      </c>
      <c r="O491" s="43"/>
      <c r="P491" s="202">
        <f>O491*H491</f>
        <v>0</v>
      </c>
      <c r="Q491" s="202">
        <v>1.6279999999999999E-2</v>
      </c>
      <c r="R491" s="202">
        <f>Q491*H491</f>
        <v>1.6279999999999999E-2</v>
      </c>
      <c r="S491" s="202">
        <v>0</v>
      </c>
      <c r="T491" s="203">
        <f>S491*H491</f>
        <v>0</v>
      </c>
      <c r="AR491" s="24" t="s">
        <v>251</v>
      </c>
      <c r="AT491" s="24" t="s">
        <v>141</v>
      </c>
      <c r="AU491" s="24" t="s">
        <v>83</v>
      </c>
      <c r="AY491" s="24" t="s">
        <v>138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24" t="s">
        <v>78</v>
      </c>
      <c r="BK491" s="204">
        <f>ROUND(I491*H491,2)</f>
        <v>0</v>
      </c>
      <c r="BL491" s="24" t="s">
        <v>251</v>
      </c>
      <c r="BM491" s="24" t="s">
        <v>799</v>
      </c>
    </row>
    <row r="492" spans="2:65" s="1" customFormat="1" ht="22.5" customHeight="1">
      <c r="B492" s="42"/>
      <c r="C492" s="193" t="s">
        <v>800</v>
      </c>
      <c r="D492" s="193" t="s">
        <v>141</v>
      </c>
      <c r="E492" s="194" t="s">
        <v>801</v>
      </c>
      <c r="F492" s="195" t="s">
        <v>802</v>
      </c>
      <c r="G492" s="196" t="s">
        <v>279</v>
      </c>
      <c r="H492" s="257"/>
      <c r="I492" s="198"/>
      <c r="J492" s="199">
        <f>ROUND(I492*H492,2)</f>
        <v>0</v>
      </c>
      <c r="K492" s="195" t="s">
        <v>145</v>
      </c>
      <c r="L492" s="62"/>
      <c r="M492" s="200" t="s">
        <v>23</v>
      </c>
      <c r="N492" s="201" t="s">
        <v>44</v>
      </c>
      <c r="O492" s="43"/>
      <c r="P492" s="202">
        <f>O492*H492</f>
        <v>0</v>
      </c>
      <c r="Q492" s="202">
        <v>0</v>
      </c>
      <c r="R492" s="202">
        <f>Q492*H492</f>
        <v>0</v>
      </c>
      <c r="S492" s="202">
        <v>0</v>
      </c>
      <c r="T492" s="203">
        <f>S492*H492</f>
        <v>0</v>
      </c>
      <c r="AR492" s="24" t="s">
        <v>251</v>
      </c>
      <c r="AT492" s="24" t="s">
        <v>141</v>
      </c>
      <c r="AU492" s="24" t="s">
        <v>83</v>
      </c>
      <c r="AY492" s="24" t="s">
        <v>138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24" t="s">
        <v>78</v>
      </c>
      <c r="BK492" s="204">
        <f>ROUND(I492*H492,2)</f>
        <v>0</v>
      </c>
      <c r="BL492" s="24" t="s">
        <v>251</v>
      </c>
      <c r="BM492" s="24" t="s">
        <v>803</v>
      </c>
    </row>
    <row r="493" spans="2:65" s="10" customFormat="1" ht="37.35" customHeight="1">
      <c r="B493" s="176"/>
      <c r="C493" s="177"/>
      <c r="D493" s="178" t="s">
        <v>72</v>
      </c>
      <c r="E493" s="179" t="s">
        <v>395</v>
      </c>
      <c r="F493" s="179" t="s">
        <v>804</v>
      </c>
      <c r="G493" s="177"/>
      <c r="H493" s="177"/>
      <c r="I493" s="180"/>
      <c r="J493" s="181">
        <f>BK493</f>
        <v>0</v>
      </c>
      <c r="K493" s="177"/>
      <c r="L493" s="182"/>
      <c r="M493" s="183"/>
      <c r="N493" s="184"/>
      <c r="O493" s="184"/>
      <c r="P493" s="185">
        <f>P494</f>
        <v>0</v>
      </c>
      <c r="Q493" s="184"/>
      <c r="R493" s="185">
        <f>R494</f>
        <v>0</v>
      </c>
      <c r="S493" s="184"/>
      <c r="T493" s="186">
        <f>T494</f>
        <v>0</v>
      </c>
      <c r="AR493" s="187" t="s">
        <v>161</v>
      </c>
      <c r="AT493" s="188" t="s">
        <v>72</v>
      </c>
      <c r="AU493" s="188" t="s">
        <v>73</v>
      </c>
      <c r="AY493" s="187" t="s">
        <v>138</v>
      </c>
      <c r="BK493" s="189">
        <f>BK494</f>
        <v>0</v>
      </c>
    </row>
    <row r="494" spans="2:65" s="10" customFormat="1" ht="19.899999999999999" customHeight="1">
      <c r="B494" s="176"/>
      <c r="C494" s="177"/>
      <c r="D494" s="190" t="s">
        <v>72</v>
      </c>
      <c r="E494" s="191" t="s">
        <v>805</v>
      </c>
      <c r="F494" s="191" t="s">
        <v>806</v>
      </c>
      <c r="G494" s="177"/>
      <c r="H494" s="177"/>
      <c r="I494" s="180"/>
      <c r="J494" s="192">
        <f>BK494</f>
        <v>0</v>
      </c>
      <c r="K494" s="177"/>
      <c r="L494" s="182"/>
      <c r="M494" s="183"/>
      <c r="N494" s="184"/>
      <c r="O494" s="184"/>
      <c r="P494" s="185">
        <f>SUM(P495:P497)</f>
        <v>0</v>
      </c>
      <c r="Q494" s="184"/>
      <c r="R494" s="185">
        <f>SUM(R495:R497)</f>
        <v>0</v>
      </c>
      <c r="S494" s="184"/>
      <c r="T494" s="186">
        <f>SUM(T495:T497)</f>
        <v>0</v>
      </c>
      <c r="AR494" s="187" t="s">
        <v>161</v>
      </c>
      <c r="AT494" s="188" t="s">
        <v>72</v>
      </c>
      <c r="AU494" s="188" t="s">
        <v>78</v>
      </c>
      <c r="AY494" s="187" t="s">
        <v>138</v>
      </c>
      <c r="BK494" s="189">
        <f>SUM(BK495:BK497)</f>
        <v>0</v>
      </c>
    </row>
    <row r="495" spans="2:65" s="1" customFormat="1" ht="31.5" customHeight="1">
      <c r="B495" s="42"/>
      <c r="C495" s="193" t="s">
        <v>807</v>
      </c>
      <c r="D495" s="193" t="s">
        <v>141</v>
      </c>
      <c r="E495" s="194" t="s">
        <v>808</v>
      </c>
      <c r="F495" s="195" t="s">
        <v>809</v>
      </c>
      <c r="G495" s="196" t="s">
        <v>144</v>
      </c>
      <c r="H495" s="197">
        <v>50</v>
      </c>
      <c r="I495" s="198"/>
      <c r="J495" s="199">
        <f>ROUND(I495*H495,2)</f>
        <v>0</v>
      </c>
      <c r="K495" s="195" t="s">
        <v>23</v>
      </c>
      <c r="L495" s="62"/>
      <c r="M495" s="200" t="s">
        <v>23</v>
      </c>
      <c r="N495" s="201" t="s">
        <v>44</v>
      </c>
      <c r="O495" s="43"/>
      <c r="P495" s="202">
        <f>O495*H495</f>
        <v>0</v>
      </c>
      <c r="Q495" s="202">
        <v>0</v>
      </c>
      <c r="R495" s="202">
        <f>Q495*H495</f>
        <v>0</v>
      </c>
      <c r="S495" s="202">
        <v>0</v>
      </c>
      <c r="T495" s="203">
        <f>S495*H495</f>
        <v>0</v>
      </c>
      <c r="AR495" s="24" t="s">
        <v>500</v>
      </c>
      <c r="AT495" s="24" t="s">
        <v>141</v>
      </c>
      <c r="AU495" s="24" t="s">
        <v>83</v>
      </c>
      <c r="AY495" s="24" t="s">
        <v>138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24" t="s">
        <v>78</v>
      </c>
      <c r="BK495" s="204">
        <f>ROUND(I495*H495,2)</f>
        <v>0</v>
      </c>
      <c r="BL495" s="24" t="s">
        <v>500</v>
      </c>
      <c r="BM495" s="24" t="s">
        <v>810</v>
      </c>
    </row>
    <row r="496" spans="2:65" s="1" customFormat="1" ht="22.5" customHeight="1">
      <c r="B496" s="42"/>
      <c r="C496" s="193" t="s">
        <v>811</v>
      </c>
      <c r="D496" s="193" t="s">
        <v>141</v>
      </c>
      <c r="E496" s="194" t="s">
        <v>812</v>
      </c>
      <c r="F496" s="195" t="s">
        <v>813</v>
      </c>
      <c r="G496" s="196" t="s">
        <v>144</v>
      </c>
      <c r="H496" s="197">
        <v>16</v>
      </c>
      <c r="I496" s="198"/>
      <c r="J496" s="199">
        <f>ROUND(I496*H496,2)</f>
        <v>0</v>
      </c>
      <c r="K496" s="195" t="s">
        <v>23</v>
      </c>
      <c r="L496" s="62"/>
      <c r="M496" s="200" t="s">
        <v>23</v>
      </c>
      <c r="N496" s="201" t="s">
        <v>44</v>
      </c>
      <c r="O496" s="43"/>
      <c r="P496" s="202">
        <f>O496*H496</f>
        <v>0</v>
      </c>
      <c r="Q496" s="202">
        <v>0</v>
      </c>
      <c r="R496" s="202">
        <f>Q496*H496</f>
        <v>0</v>
      </c>
      <c r="S496" s="202">
        <v>0</v>
      </c>
      <c r="T496" s="203">
        <f>S496*H496</f>
        <v>0</v>
      </c>
      <c r="AR496" s="24" t="s">
        <v>500</v>
      </c>
      <c r="AT496" s="24" t="s">
        <v>141</v>
      </c>
      <c r="AU496" s="24" t="s">
        <v>83</v>
      </c>
      <c r="AY496" s="24" t="s">
        <v>138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24" t="s">
        <v>78</v>
      </c>
      <c r="BK496" s="204">
        <f>ROUND(I496*H496,2)</f>
        <v>0</v>
      </c>
      <c r="BL496" s="24" t="s">
        <v>500</v>
      </c>
      <c r="BM496" s="24" t="s">
        <v>814</v>
      </c>
    </row>
    <row r="497" spans="2:65" s="1" customFormat="1" ht="31.5" customHeight="1">
      <c r="B497" s="42"/>
      <c r="C497" s="193" t="s">
        <v>815</v>
      </c>
      <c r="D497" s="193" t="s">
        <v>141</v>
      </c>
      <c r="E497" s="194" t="s">
        <v>816</v>
      </c>
      <c r="F497" s="195" t="s">
        <v>817</v>
      </c>
      <c r="G497" s="196" t="s">
        <v>144</v>
      </c>
      <c r="H497" s="197">
        <v>1300</v>
      </c>
      <c r="I497" s="198"/>
      <c r="J497" s="199">
        <f>ROUND(I497*H497,2)</f>
        <v>0</v>
      </c>
      <c r="K497" s="195" t="s">
        <v>23</v>
      </c>
      <c r="L497" s="62"/>
      <c r="M497" s="200" t="s">
        <v>23</v>
      </c>
      <c r="N497" s="201" t="s">
        <v>44</v>
      </c>
      <c r="O497" s="43"/>
      <c r="P497" s="202">
        <f>O497*H497</f>
        <v>0</v>
      </c>
      <c r="Q497" s="202">
        <v>0</v>
      </c>
      <c r="R497" s="202">
        <f>Q497*H497</f>
        <v>0</v>
      </c>
      <c r="S497" s="202">
        <v>0</v>
      </c>
      <c r="T497" s="203">
        <f>S497*H497</f>
        <v>0</v>
      </c>
      <c r="AR497" s="24" t="s">
        <v>500</v>
      </c>
      <c r="AT497" s="24" t="s">
        <v>141</v>
      </c>
      <c r="AU497" s="24" t="s">
        <v>83</v>
      </c>
      <c r="AY497" s="24" t="s">
        <v>138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24" t="s">
        <v>78</v>
      </c>
      <c r="BK497" s="204">
        <f>ROUND(I497*H497,2)</f>
        <v>0</v>
      </c>
      <c r="BL497" s="24" t="s">
        <v>500</v>
      </c>
      <c r="BM497" s="24" t="s">
        <v>818</v>
      </c>
    </row>
    <row r="498" spans="2:65" s="10" customFormat="1" ht="37.35" customHeight="1">
      <c r="B498" s="176"/>
      <c r="C498" s="177"/>
      <c r="D498" s="190" t="s">
        <v>72</v>
      </c>
      <c r="E498" s="271" t="s">
        <v>819</v>
      </c>
      <c r="F498" s="271" t="s">
        <v>820</v>
      </c>
      <c r="G498" s="177"/>
      <c r="H498" s="177"/>
      <c r="I498" s="180"/>
      <c r="J498" s="272">
        <f>BK498</f>
        <v>0</v>
      </c>
      <c r="K498" s="177"/>
      <c r="L498" s="182"/>
      <c r="M498" s="183"/>
      <c r="N498" s="184"/>
      <c r="O498" s="184"/>
      <c r="P498" s="185">
        <f>SUM(P499:P502)</f>
        <v>0</v>
      </c>
      <c r="Q498" s="184"/>
      <c r="R498" s="185">
        <f>SUM(R499:R502)</f>
        <v>0</v>
      </c>
      <c r="S498" s="184"/>
      <c r="T498" s="186">
        <f>SUM(T499:T502)</f>
        <v>0</v>
      </c>
      <c r="AR498" s="187" t="s">
        <v>146</v>
      </c>
      <c r="AT498" s="188" t="s">
        <v>72</v>
      </c>
      <c r="AU498" s="188" t="s">
        <v>73</v>
      </c>
      <c r="AY498" s="187" t="s">
        <v>138</v>
      </c>
      <c r="BK498" s="189">
        <f>SUM(BK499:BK502)</f>
        <v>0</v>
      </c>
    </row>
    <row r="499" spans="2:65" s="1" customFormat="1" ht="22.5" customHeight="1">
      <c r="B499" s="42"/>
      <c r="C499" s="193" t="s">
        <v>821</v>
      </c>
      <c r="D499" s="193" t="s">
        <v>141</v>
      </c>
      <c r="E499" s="194" t="s">
        <v>822</v>
      </c>
      <c r="F499" s="195" t="s">
        <v>823</v>
      </c>
      <c r="G499" s="196" t="s">
        <v>410</v>
      </c>
      <c r="H499" s="197">
        <v>200</v>
      </c>
      <c r="I499" s="198"/>
      <c r="J499" s="199">
        <f>ROUND(I499*H499,2)</f>
        <v>0</v>
      </c>
      <c r="K499" s="195" t="s">
        <v>23</v>
      </c>
      <c r="L499" s="62"/>
      <c r="M499" s="200" t="s">
        <v>23</v>
      </c>
      <c r="N499" s="201" t="s">
        <v>44</v>
      </c>
      <c r="O499" s="43"/>
      <c r="P499" s="202">
        <f>O499*H499</f>
        <v>0</v>
      </c>
      <c r="Q499" s="202">
        <v>0</v>
      </c>
      <c r="R499" s="202">
        <f>Q499*H499</f>
        <v>0</v>
      </c>
      <c r="S499" s="202">
        <v>0</v>
      </c>
      <c r="T499" s="203">
        <f>S499*H499</f>
        <v>0</v>
      </c>
      <c r="AR499" s="24" t="s">
        <v>824</v>
      </c>
      <c r="AT499" s="24" t="s">
        <v>141</v>
      </c>
      <c r="AU499" s="24" t="s">
        <v>78</v>
      </c>
      <c r="AY499" s="24" t="s">
        <v>138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24" t="s">
        <v>78</v>
      </c>
      <c r="BK499" s="204">
        <f>ROUND(I499*H499,2)</f>
        <v>0</v>
      </c>
      <c r="BL499" s="24" t="s">
        <v>824</v>
      </c>
      <c r="BM499" s="24" t="s">
        <v>825</v>
      </c>
    </row>
    <row r="500" spans="2:65" s="1" customFormat="1" ht="22.5" customHeight="1">
      <c r="B500" s="42"/>
      <c r="C500" s="193" t="s">
        <v>826</v>
      </c>
      <c r="D500" s="193" t="s">
        <v>141</v>
      </c>
      <c r="E500" s="194" t="s">
        <v>827</v>
      </c>
      <c r="F500" s="195" t="s">
        <v>828</v>
      </c>
      <c r="G500" s="196" t="s">
        <v>410</v>
      </c>
      <c r="H500" s="197">
        <v>300</v>
      </c>
      <c r="I500" s="198"/>
      <c r="J500" s="199">
        <f>ROUND(I500*H500,2)</f>
        <v>0</v>
      </c>
      <c r="K500" s="195" t="s">
        <v>145</v>
      </c>
      <c r="L500" s="62"/>
      <c r="M500" s="200" t="s">
        <v>23</v>
      </c>
      <c r="N500" s="201" t="s">
        <v>44</v>
      </c>
      <c r="O500" s="43"/>
      <c r="P500" s="202">
        <f>O500*H500</f>
        <v>0</v>
      </c>
      <c r="Q500" s="202">
        <v>0</v>
      </c>
      <c r="R500" s="202">
        <f>Q500*H500</f>
        <v>0</v>
      </c>
      <c r="S500" s="202">
        <v>0</v>
      </c>
      <c r="T500" s="203">
        <f>S500*H500</f>
        <v>0</v>
      </c>
      <c r="AR500" s="24" t="s">
        <v>824</v>
      </c>
      <c r="AT500" s="24" t="s">
        <v>141</v>
      </c>
      <c r="AU500" s="24" t="s">
        <v>78</v>
      </c>
      <c r="AY500" s="24" t="s">
        <v>138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24" t="s">
        <v>78</v>
      </c>
      <c r="BK500" s="204">
        <f>ROUND(I500*H500,2)</f>
        <v>0</v>
      </c>
      <c r="BL500" s="24" t="s">
        <v>824</v>
      </c>
      <c r="BM500" s="24" t="s">
        <v>829</v>
      </c>
    </row>
    <row r="501" spans="2:65" s="11" customFormat="1" ht="13.5">
      <c r="B501" s="205"/>
      <c r="C501" s="206"/>
      <c r="D501" s="207" t="s">
        <v>148</v>
      </c>
      <c r="E501" s="208" t="s">
        <v>23</v>
      </c>
      <c r="F501" s="209" t="s">
        <v>830</v>
      </c>
      <c r="G501" s="206"/>
      <c r="H501" s="210" t="s">
        <v>23</v>
      </c>
      <c r="I501" s="211"/>
      <c r="J501" s="206"/>
      <c r="K501" s="206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148</v>
      </c>
      <c r="AU501" s="216" t="s">
        <v>78</v>
      </c>
      <c r="AV501" s="11" t="s">
        <v>78</v>
      </c>
      <c r="AW501" s="11" t="s">
        <v>37</v>
      </c>
      <c r="AX501" s="11" t="s">
        <v>73</v>
      </c>
      <c r="AY501" s="216" t="s">
        <v>138</v>
      </c>
    </row>
    <row r="502" spans="2:65" s="12" customFormat="1" ht="13.5">
      <c r="B502" s="217"/>
      <c r="C502" s="218"/>
      <c r="D502" s="207" t="s">
        <v>148</v>
      </c>
      <c r="E502" s="219" t="s">
        <v>23</v>
      </c>
      <c r="F502" s="220" t="s">
        <v>831</v>
      </c>
      <c r="G502" s="218"/>
      <c r="H502" s="221">
        <v>300</v>
      </c>
      <c r="I502" s="222"/>
      <c r="J502" s="218"/>
      <c r="K502" s="218"/>
      <c r="L502" s="223"/>
      <c r="M502" s="273"/>
      <c r="N502" s="274"/>
      <c r="O502" s="274"/>
      <c r="P502" s="274"/>
      <c r="Q502" s="274"/>
      <c r="R502" s="274"/>
      <c r="S502" s="274"/>
      <c r="T502" s="275"/>
      <c r="AT502" s="227" t="s">
        <v>148</v>
      </c>
      <c r="AU502" s="227" t="s">
        <v>78</v>
      </c>
      <c r="AV502" s="12" t="s">
        <v>83</v>
      </c>
      <c r="AW502" s="12" t="s">
        <v>37</v>
      </c>
      <c r="AX502" s="12" t="s">
        <v>78</v>
      </c>
      <c r="AY502" s="227" t="s">
        <v>138</v>
      </c>
    </row>
    <row r="503" spans="2:65" s="1" customFormat="1" ht="6.95" customHeight="1">
      <c r="B503" s="57"/>
      <c r="C503" s="58"/>
      <c r="D503" s="58"/>
      <c r="E503" s="58"/>
      <c r="F503" s="58"/>
      <c r="G503" s="58"/>
      <c r="H503" s="58"/>
      <c r="I503" s="139"/>
      <c r="J503" s="58"/>
      <c r="K503" s="58"/>
      <c r="L503" s="62"/>
    </row>
  </sheetData>
  <sheetProtection algorithmName="SHA-512" hashValue="MGlQzc+gV5UPdwHRsCMiZiA3h1kYmnyNXmnMM+kyg3QyQph8vREwXdYwZtOm8+53+bTTZS+BAoHmbtczQwjcaw==" saltValue="5OkgwtA3F3mpxsiL+hGD2Q==" spinCount="100000" sheet="1" objects="1" scenarios="1" formatCells="0" formatColumns="0" formatRows="0" sort="0" autoFilter="0"/>
  <autoFilter ref="C96:K502"/>
  <mergeCells count="6">
    <mergeCell ref="L2:V2"/>
    <mergeCell ref="E7:H7"/>
    <mergeCell ref="E22:H22"/>
    <mergeCell ref="E43:H43"/>
    <mergeCell ref="E89:H89"/>
    <mergeCell ref="G1:H1"/>
  </mergeCells>
  <hyperlinks>
    <hyperlink ref="F1:G1" location="C2" display="1) Krycí list soupisu"/>
    <hyperlink ref="G1:H1" location="C50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84</v>
      </c>
      <c r="G1" s="399" t="s">
        <v>85</v>
      </c>
      <c r="H1" s="399"/>
      <c r="I1" s="115"/>
      <c r="J1" s="114" t="s">
        <v>86</v>
      </c>
      <c r="K1" s="113" t="s">
        <v>87</v>
      </c>
      <c r="L1" s="114" t="s">
        <v>88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89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0" t="str">
        <f>'Rekapitulace stavby'!K6</f>
        <v>Školský objekt Chabařovická, instalace rekuperačních jednotek</v>
      </c>
      <c r="F7" s="401"/>
      <c r="G7" s="401"/>
      <c r="H7" s="401"/>
      <c r="I7" s="117"/>
      <c r="J7" s="29"/>
      <c r="K7" s="31"/>
    </row>
    <row r="8" spans="1:70" s="1" customFormat="1">
      <c r="B8" s="42"/>
      <c r="C8" s="43"/>
      <c r="D8" s="37" t="s">
        <v>832</v>
      </c>
      <c r="E8" s="43"/>
      <c r="F8" s="43"/>
      <c r="G8" s="43"/>
      <c r="H8" s="43"/>
      <c r="I8" s="118"/>
      <c r="J8" s="43"/>
      <c r="K8" s="46"/>
    </row>
    <row r="9" spans="1:70" s="1" customFormat="1" ht="36.950000000000003" customHeight="1">
      <c r="B9" s="42"/>
      <c r="C9" s="43"/>
      <c r="D9" s="43"/>
      <c r="E9" s="396" t="s">
        <v>833</v>
      </c>
      <c r="F9" s="397"/>
      <c r="G9" s="397"/>
      <c r="H9" s="397"/>
      <c r="I9" s="11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8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19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19" t="s">
        <v>26</v>
      </c>
      <c r="J12" s="120" t="str">
        <f>'Rekapitulace stavby'!AN8</f>
        <v>28. 8. 2017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8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19" t="s">
        <v>31</v>
      </c>
      <c r="J14" s="35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5" t="str">
        <f>IF('Rekapitulace stavby'!E11="","",'Rekapitulace stavby'!E11)</f>
        <v xml:space="preserve"> </v>
      </c>
      <c r="F15" s="43"/>
      <c r="G15" s="43"/>
      <c r="H15" s="43"/>
      <c r="I15" s="119" t="s">
        <v>33</v>
      </c>
      <c r="J15" s="35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8"/>
      <c r="J16" s="43"/>
      <c r="K16" s="46"/>
    </row>
    <row r="17" spans="2:11" s="1" customFormat="1" ht="14.45" customHeight="1">
      <c r="B17" s="42"/>
      <c r="C17" s="43"/>
      <c r="D17" s="37" t="s">
        <v>34</v>
      </c>
      <c r="E17" s="43"/>
      <c r="F17" s="43"/>
      <c r="G17" s="43"/>
      <c r="H17" s="43"/>
      <c r="I17" s="119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19" t="s">
        <v>33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8"/>
      <c r="J19" s="43"/>
      <c r="K19" s="46"/>
    </row>
    <row r="20" spans="2:11" s="1" customFormat="1" ht="14.45" customHeight="1">
      <c r="B20" s="42"/>
      <c r="C20" s="43"/>
      <c r="D20" s="37" t="s">
        <v>36</v>
      </c>
      <c r="E20" s="43"/>
      <c r="F20" s="43"/>
      <c r="G20" s="43"/>
      <c r="H20" s="43"/>
      <c r="I20" s="119" t="s">
        <v>31</v>
      </c>
      <c r="J20" s="35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5" t="str">
        <f>IF('Rekapitulace stavby'!E17="","",'Rekapitulace stavby'!E17)</f>
        <v xml:space="preserve"> </v>
      </c>
      <c r="F21" s="43"/>
      <c r="G21" s="43"/>
      <c r="H21" s="43"/>
      <c r="I21" s="119" t="s">
        <v>33</v>
      </c>
      <c r="J21" s="35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8"/>
      <c r="J22" s="43"/>
      <c r="K22" s="46"/>
    </row>
    <row r="23" spans="2:11" s="1" customFormat="1" ht="14.45" customHeight="1">
      <c r="B23" s="42"/>
      <c r="C23" s="43"/>
      <c r="D23" s="37" t="s">
        <v>38</v>
      </c>
      <c r="E23" s="43"/>
      <c r="F23" s="43"/>
      <c r="G23" s="43"/>
      <c r="H23" s="43"/>
      <c r="I23" s="118"/>
      <c r="J23" s="43"/>
      <c r="K23" s="46"/>
    </row>
    <row r="24" spans="2:11" s="6" customFormat="1" ht="22.5" customHeight="1">
      <c r="B24" s="121"/>
      <c r="C24" s="122"/>
      <c r="D24" s="122"/>
      <c r="E24" s="365" t="s">
        <v>23</v>
      </c>
      <c r="F24" s="365"/>
      <c r="G24" s="365"/>
      <c r="H24" s="365"/>
      <c r="I24" s="123"/>
      <c r="J24" s="122"/>
      <c r="K24" s="12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5"/>
      <c r="J26" s="86"/>
      <c r="K26" s="126"/>
    </row>
    <row r="27" spans="2:11" s="1" customFormat="1" ht="25.35" customHeight="1">
      <c r="B27" s="42"/>
      <c r="C27" s="43"/>
      <c r="D27" s="127" t="s">
        <v>39</v>
      </c>
      <c r="E27" s="43"/>
      <c r="F27" s="43"/>
      <c r="G27" s="43"/>
      <c r="H27" s="43"/>
      <c r="I27" s="118"/>
      <c r="J27" s="128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5"/>
      <c r="J28" s="86"/>
      <c r="K28" s="126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29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30">
        <f>ROUND(SUM(BE81:BE92), 2)</f>
        <v>0</v>
      </c>
      <c r="G30" s="43"/>
      <c r="H30" s="43"/>
      <c r="I30" s="131">
        <v>0.21</v>
      </c>
      <c r="J30" s="130">
        <f>ROUND(ROUND((SUM(BE81:BE92)),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30">
        <f>ROUND(SUM(BF81:BF92), 2)</f>
        <v>0</v>
      </c>
      <c r="G31" s="43"/>
      <c r="H31" s="43"/>
      <c r="I31" s="131">
        <v>0.15</v>
      </c>
      <c r="J31" s="130">
        <f>ROUND(ROUND((SUM(BF81:BF92)),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30">
        <f>ROUND(SUM(BG81:BG92), 2)</f>
        <v>0</v>
      </c>
      <c r="G32" s="43"/>
      <c r="H32" s="43"/>
      <c r="I32" s="131">
        <v>0.21</v>
      </c>
      <c r="J32" s="13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30">
        <f>ROUND(SUM(BH81:BH92), 2)</f>
        <v>0</v>
      </c>
      <c r="G33" s="43"/>
      <c r="H33" s="43"/>
      <c r="I33" s="131">
        <v>0.15</v>
      </c>
      <c r="J33" s="13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30">
        <f>ROUND(SUM(BI81:BI92), 2)</f>
        <v>0</v>
      </c>
      <c r="G34" s="43"/>
      <c r="H34" s="43"/>
      <c r="I34" s="131">
        <v>0</v>
      </c>
      <c r="J34" s="13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8"/>
      <c r="J35" s="43"/>
      <c r="K35" s="46"/>
    </row>
    <row r="36" spans="2:11" s="1" customFormat="1" ht="25.35" customHeight="1">
      <c r="B36" s="42"/>
      <c r="C36" s="132"/>
      <c r="D36" s="133" t="s">
        <v>49</v>
      </c>
      <c r="E36" s="80"/>
      <c r="F36" s="80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39"/>
      <c r="J37" s="58"/>
      <c r="K37" s="59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2"/>
      <c r="C42" s="30" t="s">
        <v>90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8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8"/>
      <c r="J44" s="43"/>
      <c r="K44" s="46"/>
    </row>
    <row r="45" spans="2:11" s="1" customFormat="1" ht="22.5" customHeight="1">
      <c r="B45" s="42"/>
      <c r="C45" s="43"/>
      <c r="D45" s="43"/>
      <c r="E45" s="400" t="str">
        <f>E7</f>
        <v>Školský objekt Chabařovická, instalace rekuperačních jednotek</v>
      </c>
      <c r="F45" s="401"/>
      <c r="G45" s="401"/>
      <c r="H45" s="401"/>
      <c r="I45" s="118"/>
      <c r="J45" s="43"/>
      <c r="K45" s="46"/>
    </row>
    <row r="46" spans="2:11" s="1" customFormat="1" ht="14.45" customHeight="1">
      <c r="B46" s="42"/>
      <c r="C46" s="37" t="s">
        <v>832</v>
      </c>
      <c r="D46" s="43"/>
      <c r="E46" s="43"/>
      <c r="F46" s="43"/>
      <c r="G46" s="43"/>
      <c r="H46" s="43"/>
      <c r="I46" s="118"/>
      <c r="J46" s="43"/>
      <c r="K46" s="46"/>
    </row>
    <row r="47" spans="2:11" s="1" customFormat="1" ht="23.25" customHeight="1">
      <c r="B47" s="42"/>
      <c r="C47" s="43"/>
      <c r="D47" s="43"/>
      <c r="E47" s="396" t="str">
        <f>E9</f>
        <v>VRN - Vedlejší rozpočtové náklady</v>
      </c>
      <c r="F47" s="397"/>
      <c r="G47" s="397"/>
      <c r="H47" s="397"/>
      <c r="I47" s="11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8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Chabařovická 1125/4, Praha 8</v>
      </c>
      <c r="G49" s="43"/>
      <c r="H49" s="43"/>
      <c r="I49" s="119" t="s">
        <v>26</v>
      </c>
      <c r="J49" s="120" t="str">
        <f>IF(J12="","",J12)</f>
        <v>28. 8. 2017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8"/>
      <c r="J50" s="43"/>
      <c r="K50" s="46"/>
    </row>
    <row r="51" spans="2:47" s="1" customFormat="1">
      <c r="B51" s="42"/>
      <c r="C51" s="37" t="s">
        <v>30</v>
      </c>
      <c r="D51" s="43"/>
      <c r="E51" s="43"/>
      <c r="F51" s="35" t="str">
        <f>E15</f>
        <v xml:space="preserve"> </v>
      </c>
      <c r="G51" s="43"/>
      <c r="H51" s="43"/>
      <c r="I51" s="119" t="s">
        <v>36</v>
      </c>
      <c r="J51" s="35" t="str">
        <f>E21</f>
        <v xml:space="preserve"> </v>
      </c>
      <c r="K51" s="46"/>
    </row>
    <row r="52" spans="2:47" s="1" customFormat="1" ht="14.45" customHeight="1">
      <c r="B52" s="42"/>
      <c r="C52" s="37" t="s">
        <v>34</v>
      </c>
      <c r="D52" s="43"/>
      <c r="E52" s="43"/>
      <c r="F52" s="35" t="str">
        <f>IF(E18="","",E18)</f>
        <v/>
      </c>
      <c r="G52" s="43"/>
      <c r="H52" s="43"/>
      <c r="I52" s="11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8"/>
      <c r="J53" s="43"/>
      <c r="K53" s="46"/>
    </row>
    <row r="54" spans="2:47" s="1" customFormat="1" ht="29.25" customHeight="1">
      <c r="B54" s="42"/>
      <c r="C54" s="144" t="s">
        <v>91</v>
      </c>
      <c r="D54" s="132"/>
      <c r="E54" s="132"/>
      <c r="F54" s="132"/>
      <c r="G54" s="132"/>
      <c r="H54" s="132"/>
      <c r="I54" s="145"/>
      <c r="J54" s="146" t="s">
        <v>92</v>
      </c>
      <c r="K54" s="14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8"/>
      <c r="J55" s="43"/>
      <c r="K55" s="46"/>
    </row>
    <row r="56" spans="2:47" s="1" customFormat="1" ht="29.25" customHeight="1">
      <c r="B56" s="42"/>
      <c r="C56" s="148" t="s">
        <v>93</v>
      </c>
      <c r="D56" s="43"/>
      <c r="E56" s="43"/>
      <c r="F56" s="43"/>
      <c r="G56" s="43"/>
      <c r="H56" s="43"/>
      <c r="I56" s="118"/>
      <c r="J56" s="128">
        <f>J81</f>
        <v>0</v>
      </c>
      <c r="K56" s="46"/>
      <c r="AU56" s="24" t="s">
        <v>94</v>
      </c>
    </row>
    <row r="57" spans="2:47" s="7" customFormat="1" ht="24.95" customHeight="1">
      <c r="B57" s="149"/>
      <c r="C57" s="150"/>
      <c r="D57" s="151" t="s">
        <v>833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834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835</v>
      </c>
      <c r="E59" s="159"/>
      <c r="F59" s="159"/>
      <c r="G59" s="159"/>
      <c r="H59" s="159"/>
      <c r="I59" s="160"/>
      <c r="J59" s="161">
        <f>J86</f>
        <v>0</v>
      </c>
      <c r="K59" s="162"/>
    </row>
    <row r="60" spans="2:47" s="8" customFormat="1" ht="19.899999999999999" customHeight="1">
      <c r="B60" s="156"/>
      <c r="C60" s="157"/>
      <c r="D60" s="158" t="s">
        <v>836</v>
      </c>
      <c r="E60" s="159"/>
      <c r="F60" s="159"/>
      <c r="G60" s="159"/>
      <c r="H60" s="159"/>
      <c r="I60" s="160"/>
      <c r="J60" s="161">
        <f>J88</f>
        <v>0</v>
      </c>
      <c r="K60" s="162"/>
    </row>
    <row r="61" spans="2:47" s="8" customFormat="1" ht="19.899999999999999" customHeight="1">
      <c r="B61" s="156"/>
      <c r="C61" s="157"/>
      <c r="D61" s="158" t="s">
        <v>837</v>
      </c>
      <c r="E61" s="159"/>
      <c r="F61" s="159"/>
      <c r="G61" s="159"/>
      <c r="H61" s="159"/>
      <c r="I61" s="160"/>
      <c r="J61" s="161">
        <f>J91</f>
        <v>0</v>
      </c>
      <c r="K61" s="162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39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42"/>
      <c r="J67" s="61"/>
      <c r="K67" s="61"/>
      <c r="L67" s="62"/>
    </row>
    <row r="68" spans="2:20" s="1" customFormat="1" ht="36.950000000000003" customHeight="1">
      <c r="B68" s="42"/>
      <c r="C68" s="63" t="s">
        <v>122</v>
      </c>
      <c r="D68" s="64"/>
      <c r="E68" s="64"/>
      <c r="F68" s="64"/>
      <c r="G68" s="64"/>
      <c r="H68" s="64"/>
      <c r="I68" s="163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63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63"/>
      <c r="J70" s="64"/>
      <c r="K70" s="64"/>
      <c r="L70" s="62"/>
    </row>
    <row r="71" spans="2:20" s="1" customFormat="1" ht="22.5" customHeight="1">
      <c r="B71" s="42"/>
      <c r="C71" s="64"/>
      <c r="D71" s="64"/>
      <c r="E71" s="402" t="str">
        <f>E7</f>
        <v>Školský objekt Chabařovická, instalace rekuperačních jednotek</v>
      </c>
      <c r="F71" s="403"/>
      <c r="G71" s="403"/>
      <c r="H71" s="403"/>
      <c r="I71" s="163"/>
      <c r="J71" s="64"/>
      <c r="K71" s="64"/>
      <c r="L71" s="62"/>
    </row>
    <row r="72" spans="2:20" s="1" customFormat="1" ht="14.45" customHeight="1">
      <c r="B72" s="42"/>
      <c r="C72" s="66" t="s">
        <v>832</v>
      </c>
      <c r="D72" s="64"/>
      <c r="E72" s="64"/>
      <c r="F72" s="64"/>
      <c r="G72" s="64"/>
      <c r="H72" s="64"/>
      <c r="I72" s="163"/>
      <c r="J72" s="64"/>
      <c r="K72" s="64"/>
      <c r="L72" s="62"/>
    </row>
    <row r="73" spans="2:20" s="1" customFormat="1" ht="23.25" customHeight="1">
      <c r="B73" s="42"/>
      <c r="C73" s="64"/>
      <c r="D73" s="64"/>
      <c r="E73" s="376" t="str">
        <f>E9</f>
        <v>VRN - Vedlejší rozpočtové náklady</v>
      </c>
      <c r="F73" s="398"/>
      <c r="G73" s="398"/>
      <c r="H73" s="398"/>
      <c r="I73" s="163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63"/>
      <c r="J74" s="64"/>
      <c r="K74" s="64"/>
      <c r="L74" s="62"/>
    </row>
    <row r="75" spans="2:20" s="1" customFormat="1" ht="18" customHeight="1">
      <c r="B75" s="42"/>
      <c r="C75" s="66" t="s">
        <v>24</v>
      </c>
      <c r="D75" s="64"/>
      <c r="E75" s="64"/>
      <c r="F75" s="164" t="str">
        <f>F12</f>
        <v>Chabařovická 1125/4, Praha 8</v>
      </c>
      <c r="G75" s="64"/>
      <c r="H75" s="64"/>
      <c r="I75" s="165" t="s">
        <v>26</v>
      </c>
      <c r="J75" s="74" t="str">
        <f>IF(J12="","",J12)</f>
        <v>28. 8. 2017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63"/>
      <c r="J76" s="64"/>
      <c r="K76" s="64"/>
      <c r="L76" s="62"/>
    </row>
    <row r="77" spans="2:20" s="1" customFormat="1">
      <c r="B77" s="42"/>
      <c r="C77" s="66" t="s">
        <v>30</v>
      </c>
      <c r="D77" s="64"/>
      <c r="E77" s="64"/>
      <c r="F77" s="164" t="str">
        <f>E15</f>
        <v xml:space="preserve"> </v>
      </c>
      <c r="G77" s="64"/>
      <c r="H77" s="64"/>
      <c r="I77" s="165" t="s">
        <v>36</v>
      </c>
      <c r="J77" s="164" t="str">
        <f>E21</f>
        <v xml:space="preserve"> </v>
      </c>
      <c r="K77" s="64"/>
      <c r="L77" s="62"/>
    </row>
    <row r="78" spans="2:20" s="1" customFormat="1" ht="14.45" customHeight="1">
      <c r="B78" s="42"/>
      <c r="C78" s="66" t="s">
        <v>34</v>
      </c>
      <c r="D78" s="64"/>
      <c r="E78" s="64"/>
      <c r="F78" s="164" t="str">
        <f>IF(E18="","",E18)</f>
        <v/>
      </c>
      <c r="G78" s="64"/>
      <c r="H78" s="64"/>
      <c r="I78" s="163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63"/>
      <c r="J79" s="64"/>
      <c r="K79" s="64"/>
      <c r="L79" s="62"/>
    </row>
    <row r="80" spans="2:20" s="9" customFormat="1" ht="29.25" customHeight="1">
      <c r="B80" s="166"/>
      <c r="C80" s="167" t="s">
        <v>123</v>
      </c>
      <c r="D80" s="168" t="s">
        <v>58</v>
      </c>
      <c r="E80" s="168" t="s">
        <v>54</v>
      </c>
      <c r="F80" s="168" t="s">
        <v>124</v>
      </c>
      <c r="G80" s="168" t="s">
        <v>125</v>
      </c>
      <c r="H80" s="168" t="s">
        <v>126</v>
      </c>
      <c r="I80" s="169" t="s">
        <v>127</v>
      </c>
      <c r="J80" s="168" t="s">
        <v>92</v>
      </c>
      <c r="K80" s="170" t="s">
        <v>128</v>
      </c>
      <c r="L80" s="171"/>
      <c r="M80" s="82" t="s">
        <v>129</v>
      </c>
      <c r="N80" s="83" t="s">
        <v>43</v>
      </c>
      <c r="O80" s="83" t="s">
        <v>130</v>
      </c>
      <c r="P80" s="83" t="s">
        <v>131</v>
      </c>
      <c r="Q80" s="83" t="s">
        <v>132</v>
      </c>
      <c r="R80" s="83" t="s">
        <v>133</v>
      </c>
      <c r="S80" s="83" t="s">
        <v>134</v>
      </c>
      <c r="T80" s="84" t="s">
        <v>135</v>
      </c>
    </row>
    <row r="81" spans="2:65" s="1" customFormat="1" ht="29.25" customHeight="1">
      <c r="B81" s="42"/>
      <c r="C81" s="88" t="s">
        <v>93</v>
      </c>
      <c r="D81" s="64"/>
      <c r="E81" s="64"/>
      <c r="F81" s="64"/>
      <c r="G81" s="64"/>
      <c r="H81" s="64"/>
      <c r="I81" s="163"/>
      <c r="J81" s="172">
        <f>BK81</f>
        <v>0</v>
      </c>
      <c r="K81" s="64"/>
      <c r="L81" s="62"/>
      <c r="M81" s="85"/>
      <c r="N81" s="86"/>
      <c r="O81" s="86"/>
      <c r="P81" s="173">
        <f>P82</f>
        <v>0</v>
      </c>
      <c r="Q81" s="86"/>
      <c r="R81" s="173">
        <f>R82</f>
        <v>0</v>
      </c>
      <c r="S81" s="86"/>
      <c r="T81" s="174">
        <f>T82</f>
        <v>0</v>
      </c>
      <c r="AT81" s="24" t="s">
        <v>72</v>
      </c>
      <c r="AU81" s="24" t="s">
        <v>94</v>
      </c>
      <c r="BK81" s="175">
        <f>BK82</f>
        <v>0</v>
      </c>
    </row>
    <row r="82" spans="2:65" s="10" customFormat="1" ht="37.35" customHeight="1">
      <c r="B82" s="176"/>
      <c r="C82" s="177"/>
      <c r="D82" s="178" t="s">
        <v>72</v>
      </c>
      <c r="E82" s="179" t="s">
        <v>80</v>
      </c>
      <c r="F82" s="179" t="s">
        <v>81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P83+P86+P88+P91</f>
        <v>0</v>
      </c>
      <c r="Q82" s="184"/>
      <c r="R82" s="185">
        <f>R83+R86+R88+R91</f>
        <v>0</v>
      </c>
      <c r="S82" s="184"/>
      <c r="T82" s="186">
        <f>T83+T86+T88+T91</f>
        <v>0</v>
      </c>
      <c r="AR82" s="187" t="s">
        <v>179</v>
      </c>
      <c r="AT82" s="188" t="s">
        <v>72</v>
      </c>
      <c r="AU82" s="188" t="s">
        <v>73</v>
      </c>
      <c r="AY82" s="187" t="s">
        <v>138</v>
      </c>
      <c r="BK82" s="189">
        <f>BK83+BK86+BK88+BK91</f>
        <v>0</v>
      </c>
    </row>
    <row r="83" spans="2:65" s="10" customFormat="1" ht="19.899999999999999" customHeight="1">
      <c r="B83" s="176"/>
      <c r="C83" s="177"/>
      <c r="D83" s="190" t="s">
        <v>72</v>
      </c>
      <c r="E83" s="191" t="s">
        <v>838</v>
      </c>
      <c r="F83" s="191" t="s">
        <v>839</v>
      </c>
      <c r="G83" s="177"/>
      <c r="H83" s="177"/>
      <c r="I83" s="180"/>
      <c r="J83" s="192">
        <f>BK83</f>
        <v>0</v>
      </c>
      <c r="K83" s="177"/>
      <c r="L83" s="182"/>
      <c r="M83" s="183"/>
      <c r="N83" s="184"/>
      <c r="O83" s="184"/>
      <c r="P83" s="185">
        <f>SUM(P84:P85)</f>
        <v>0</v>
      </c>
      <c r="Q83" s="184"/>
      <c r="R83" s="185">
        <f>SUM(R84:R85)</f>
        <v>0</v>
      </c>
      <c r="S83" s="184"/>
      <c r="T83" s="186">
        <f>SUM(T84:T85)</f>
        <v>0</v>
      </c>
      <c r="AR83" s="187" t="s">
        <v>179</v>
      </c>
      <c r="AT83" s="188" t="s">
        <v>72</v>
      </c>
      <c r="AU83" s="188" t="s">
        <v>78</v>
      </c>
      <c r="AY83" s="187" t="s">
        <v>138</v>
      </c>
      <c r="BK83" s="189">
        <f>SUM(BK84:BK85)</f>
        <v>0</v>
      </c>
    </row>
    <row r="84" spans="2:65" s="1" customFormat="1" ht="22.5" customHeight="1">
      <c r="B84" s="42"/>
      <c r="C84" s="193" t="s">
        <v>78</v>
      </c>
      <c r="D84" s="193" t="s">
        <v>141</v>
      </c>
      <c r="E84" s="194" t="s">
        <v>840</v>
      </c>
      <c r="F84" s="195" t="s">
        <v>841</v>
      </c>
      <c r="G84" s="196" t="s">
        <v>211</v>
      </c>
      <c r="H84" s="197">
        <v>1</v>
      </c>
      <c r="I84" s="198"/>
      <c r="J84" s="199">
        <f>ROUND(I84*H84,2)</f>
        <v>0</v>
      </c>
      <c r="K84" s="195" t="s">
        <v>23</v>
      </c>
      <c r="L84" s="62"/>
      <c r="M84" s="200" t="s">
        <v>23</v>
      </c>
      <c r="N84" s="201" t="s">
        <v>44</v>
      </c>
      <c r="O84" s="43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842</v>
      </c>
      <c r="AT84" s="24" t="s">
        <v>141</v>
      </c>
      <c r="AU84" s="24" t="s">
        <v>83</v>
      </c>
      <c r="AY84" s="24" t="s">
        <v>138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78</v>
      </c>
      <c r="BK84" s="204">
        <f>ROUND(I84*H84,2)</f>
        <v>0</v>
      </c>
      <c r="BL84" s="24" t="s">
        <v>842</v>
      </c>
      <c r="BM84" s="24" t="s">
        <v>843</v>
      </c>
    </row>
    <row r="85" spans="2:65" s="1" customFormat="1" ht="22.5" customHeight="1">
      <c r="B85" s="42"/>
      <c r="C85" s="193" t="s">
        <v>83</v>
      </c>
      <c r="D85" s="193" t="s">
        <v>141</v>
      </c>
      <c r="E85" s="194" t="s">
        <v>844</v>
      </c>
      <c r="F85" s="195" t="s">
        <v>845</v>
      </c>
      <c r="G85" s="196" t="s">
        <v>211</v>
      </c>
      <c r="H85" s="197">
        <v>1</v>
      </c>
      <c r="I85" s="198"/>
      <c r="J85" s="199">
        <f>ROUND(I85*H85,2)</f>
        <v>0</v>
      </c>
      <c r="K85" s="195" t="s">
        <v>145</v>
      </c>
      <c r="L85" s="62"/>
      <c r="M85" s="200" t="s">
        <v>23</v>
      </c>
      <c r="N85" s="201" t="s">
        <v>44</v>
      </c>
      <c r="O85" s="43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AR85" s="24" t="s">
        <v>842</v>
      </c>
      <c r="AT85" s="24" t="s">
        <v>141</v>
      </c>
      <c r="AU85" s="24" t="s">
        <v>83</v>
      </c>
      <c r="AY85" s="24" t="s">
        <v>138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4" t="s">
        <v>78</v>
      </c>
      <c r="BK85" s="204">
        <f>ROUND(I85*H85,2)</f>
        <v>0</v>
      </c>
      <c r="BL85" s="24" t="s">
        <v>842</v>
      </c>
      <c r="BM85" s="24" t="s">
        <v>846</v>
      </c>
    </row>
    <row r="86" spans="2:65" s="10" customFormat="1" ht="29.85" customHeight="1">
      <c r="B86" s="176"/>
      <c r="C86" s="177"/>
      <c r="D86" s="190" t="s">
        <v>72</v>
      </c>
      <c r="E86" s="191" t="s">
        <v>847</v>
      </c>
      <c r="F86" s="191" t="s">
        <v>848</v>
      </c>
      <c r="G86" s="177"/>
      <c r="H86" s="177"/>
      <c r="I86" s="180"/>
      <c r="J86" s="192">
        <f>BK86</f>
        <v>0</v>
      </c>
      <c r="K86" s="177"/>
      <c r="L86" s="182"/>
      <c r="M86" s="183"/>
      <c r="N86" s="184"/>
      <c r="O86" s="184"/>
      <c r="P86" s="185">
        <f>P87</f>
        <v>0</v>
      </c>
      <c r="Q86" s="184"/>
      <c r="R86" s="185">
        <f>R87</f>
        <v>0</v>
      </c>
      <c r="S86" s="184"/>
      <c r="T86" s="186">
        <f>T87</f>
        <v>0</v>
      </c>
      <c r="AR86" s="187" t="s">
        <v>179</v>
      </c>
      <c r="AT86" s="188" t="s">
        <v>72</v>
      </c>
      <c r="AU86" s="188" t="s">
        <v>78</v>
      </c>
      <c r="AY86" s="187" t="s">
        <v>138</v>
      </c>
      <c r="BK86" s="189">
        <f>BK87</f>
        <v>0</v>
      </c>
    </row>
    <row r="87" spans="2:65" s="1" customFormat="1" ht="22.5" customHeight="1">
      <c r="B87" s="42"/>
      <c r="C87" s="193" t="s">
        <v>161</v>
      </c>
      <c r="D87" s="193" t="s">
        <v>141</v>
      </c>
      <c r="E87" s="194" t="s">
        <v>849</v>
      </c>
      <c r="F87" s="195" t="s">
        <v>848</v>
      </c>
      <c r="G87" s="196" t="s">
        <v>279</v>
      </c>
      <c r="H87" s="257"/>
      <c r="I87" s="198"/>
      <c r="J87" s="199">
        <f>ROUND(I87*H87,2)</f>
        <v>0</v>
      </c>
      <c r="K87" s="195" t="s">
        <v>145</v>
      </c>
      <c r="L87" s="62"/>
      <c r="M87" s="200" t="s">
        <v>23</v>
      </c>
      <c r="N87" s="201" t="s">
        <v>44</v>
      </c>
      <c r="O87" s="43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842</v>
      </c>
      <c r="AT87" s="24" t="s">
        <v>141</v>
      </c>
      <c r="AU87" s="24" t="s">
        <v>83</v>
      </c>
      <c r="AY87" s="24" t="s">
        <v>138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78</v>
      </c>
      <c r="BK87" s="204">
        <f>ROUND(I87*H87,2)</f>
        <v>0</v>
      </c>
      <c r="BL87" s="24" t="s">
        <v>842</v>
      </c>
      <c r="BM87" s="24" t="s">
        <v>850</v>
      </c>
    </row>
    <row r="88" spans="2:65" s="10" customFormat="1" ht="29.85" customHeight="1">
      <c r="B88" s="176"/>
      <c r="C88" s="177"/>
      <c r="D88" s="190" t="s">
        <v>72</v>
      </c>
      <c r="E88" s="191" t="s">
        <v>851</v>
      </c>
      <c r="F88" s="191" t="s">
        <v>852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SUM(P89:P90)</f>
        <v>0</v>
      </c>
      <c r="Q88" s="184"/>
      <c r="R88" s="185">
        <f>SUM(R89:R90)</f>
        <v>0</v>
      </c>
      <c r="S88" s="184"/>
      <c r="T88" s="186">
        <f>SUM(T89:T90)</f>
        <v>0</v>
      </c>
      <c r="AR88" s="187" t="s">
        <v>179</v>
      </c>
      <c r="AT88" s="188" t="s">
        <v>72</v>
      </c>
      <c r="AU88" s="188" t="s">
        <v>78</v>
      </c>
      <c r="AY88" s="187" t="s">
        <v>138</v>
      </c>
      <c r="BK88" s="189">
        <f>SUM(BK89:BK90)</f>
        <v>0</v>
      </c>
    </row>
    <row r="89" spans="2:65" s="1" customFormat="1" ht="22.5" customHeight="1">
      <c r="B89" s="42"/>
      <c r="C89" s="193" t="s">
        <v>146</v>
      </c>
      <c r="D89" s="193" t="s">
        <v>141</v>
      </c>
      <c r="E89" s="194" t="s">
        <v>853</v>
      </c>
      <c r="F89" s="195" t="s">
        <v>854</v>
      </c>
      <c r="G89" s="196" t="s">
        <v>279</v>
      </c>
      <c r="H89" s="257"/>
      <c r="I89" s="198"/>
      <c r="J89" s="199">
        <f>ROUND(I89*H89,2)</f>
        <v>0</v>
      </c>
      <c r="K89" s="195" t="s">
        <v>145</v>
      </c>
      <c r="L89" s="62"/>
      <c r="M89" s="200" t="s">
        <v>23</v>
      </c>
      <c r="N89" s="201" t="s">
        <v>44</v>
      </c>
      <c r="O89" s="43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842</v>
      </c>
      <c r="AT89" s="24" t="s">
        <v>141</v>
      </c>
      <c r="AU89" s="24" t="s">
        <v>83</v>
      </c>
      <c r="AY89" s="24" t="s">
        <v>138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78</v>
      </c>
      <c r="BK89" s="204">
        <f>ROUND(I89*H89,2)</f>
        <v>0</v>
      </c>
      <c r="BL89" s="24" t="s">
        <v>842</v>
      </c>
      <c r="BM89" s="24" t="s">
        <v>855</v>
      </c>
    </row>
    <row r="90" spans="2:65" s="1" customFormat="1" ht="22.5" customHeight="1">
      <c r="B90" s="42"/>
      <c r="C90" s="193" t="s">
        <v>179</v>
      </c>
      <c r="D90" s="193" t="s">
        <v>141</v>
      </c>
      <c r="E90" s="194" t="s">
        <v>856</v>
      </c>
      <c r="F90" s="195" t="s">
        <v>857</v>
      </c>
      <c r="G90" s="196" t="s">
        <v>211</v>
      </c>
      <c r="H90" s="197">
        <v>1</v>
      </c>
      <c r="I90" s="198"/>
      <c r="J90" s="199">
        <f>ROUND(I90*H90,2)</f>
        <v>0</v>
      </c>
      <c r="K90" s="195" t="s">
        <v>23</v>
      </c>
      <c r="L90" s="62"/>
      <c r="M90" s="200" t="s">
        <v>23</v>
      </c>
      <c r="N90" s="201" t="s">
        <v>44</v>
      </c>
      <c r="O90" s="43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842</v>
      </c>
      <c r="AT90" s="24" t="s">
        <v>141</v>
      </c>
      <c r="AU90" s="24" t="s">
        <v>83</v>
      </c>
      <c r="AY90" s="24" t="s">
        <v>138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78</v>
      </c>
      <c r="BK90" s="204">
        <f>ROUND(I90*H90,2)</f>
        <v>0</v>
      </c>
      <c r="BL90" s="24" t="s">
        <v>842</v>
      </c>
      <c r="BM90" s="24" t="s">
        <v>858</v>
      </c>
    </row>
    <row r="91" spans="2:65" s="10" customFormat="1" ht="29.85" customHeight="1">
      <c r="B91" s="176"/>
      <c r="C91" s="177"/>
      <c r="D91" s="190" t="s">
        <v>72</v>
      </c>
      <c r="E91" s="191" t="s">
        <v>859</v>
      </c>
      <c r="F91" s="191" t="s">
        <v>860</v>
      </c>
      <c r="G91" s="177"/>
      <c r="H91" s="177"/>
      <c r="I91" s="180"/>
      <c r="J91" s="192">
        <f>BK91</f>
        <v>0</v>
      </c>
      <c r="K91" s="177"/>
      <c r="L91" s="182"/>
      <c r="M91" s="183"/>
      <c r="N91" s="184"/>
      <c r="O91" s="184"/>
      <c r="P91" s="185">
        <f>P92</f>
        <v>0</v>
      </c>
      <c r="Q91" s="184"/>
      <c r="R91" s="185">
        <f>R92</f>
        <v>0</v>
      </c>
      <c r="S91" s="184"/>
      <c r="T91" s="186">
        <f>T92</f>
        <v>0</v>
      </c>
      <c r="AR91" s="187" t="s">
        <v>179</v>
      </c>
      <c r="AT91" s="188" t="s">
        <v>72</v>
      </c>
      <c r="AU91" s="188" t="s">
        <v>78</v>
      </c>
      <c r="AY91" s="187" t="s">
        <v>138</v>
      </c>
      <c r="BK91" s="189">
        <f>BK92</f>
        <v>0</v>
      </c>
    </row>
    <row r="92" spans="2:65" s="1" customFormat="1" ht="22.5" customHeight="1">
      <c r="B92" s="42"/>
      <c r="C92" s="193" t="s">
        <v>139</v>
      </c>
      <c r="D92" s="193" t="s">
        <v>141</v>
      </c>
      <c r="E92" s="194" t="s">
        <v>861</v>
      </c>
      <c r="F92" s="195" t="s">
        <v>860</v>
      </c>
      <c r="G92" s="196" t="s">
        <v>279</v>
      </c>
      <c r="H92" s="257"/>
      <c r="I92" s="198"/>
      <c r="J92" s="199">
        <f>ROUND(I92*H92,2)</f>
        <v>0</v>
      </c>
      <c r="K92" s="195" t="s">
        <v>145</v>
      </c>
      <c r="L92" s="62"/>
      <c r="M92" s="200" t="s">
        <v>23</v>
      </c>
      <c r="N92" s="276" t="s">
        <v>44</v>
      </c>
      <c r="O92" s="277"/>
      <c r="P92" s="278">
        <f>O92*H92</f>
        <v>0</v>
      </c>
      <c r="Q92" s="278">
        <v>0</v>
      </c>
      <c r="R92" s="278">
        <f>Q92*H92</f>
        <v>0</v>
      </c>
      <c r="S92" s="278">
        <v>0</v>
      </c>
      <c r="T92" s="279">
        <f>S92*H92</f>
        <v>0</v>
      </c>
      <c r="AR92" s="24" t="s">
        <v>842</v>
      </c>
      <c r="AT92" s="24" t="s">
        <v>141</v>
      </c>
      <c r="AU92" s="24" t="s">
        <v>83</v>
      </c>
      <c r="AY92" s="24" t="s">
        <v>138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78</v>
      </c>
      <c r="BK92" s="204">
        <f>ROUND(I92*H92,2)</f>
        <v>0</v>
      </c>
      <c r="BL92" s="24" t="s">
        <v>842</v>
      </c>
      <c r="BM92" s="24" t="s">
        <v>862</v>
      </c>
    </row>
    <row r="93" spans="2:65" s="1" customFormat="1" ht="6.95" customHeight="1">
      <c r="B93" s="57"/>
      <c r="C93" s="58"/>
      <c r="D93" s="58"/>
      <c r="E93" s="58"/>
      <c r="F93" s="58"/>
      <c r="G93" s="58"/>
      <c r="H93" s="58"/>
      <c r="I93" s="139"/>
      <c r="J93" s="58"/>
      <c r="K93" s="58"/>
      <c r="L93" s="62"/>
    </row>
  </sheetData>
  <sheetProtection algorithmName="SHA-512" hashValue="IRTE1WbegzbxTScEgVQV4srSuOxuwqfYKqpiWmGWOt0B2zVDvwB1j6woKeFUVby1gwh/lczncc9FLr8le0wy7Q==" saltValue="fi2Lqdl5efFdLE0EfhNRkw==" spinCount="100000" sheet="1" objects="1" scenarios="1" formatCells="0" formatColumns="0" formatRows="0" sort="0" autoFilter="0"/>
  <autoFilter ref="C80:K92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ht="37.5" customHeight="1"/>
    <row r="2" spans="2:1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5" customFormat="1" ht="45" customHeight="1">
      <c r="B3" s="284"/>
      <c r="C3" s="407" t="s">
        <v>863</v>
      </c>
      <c r="D3" s="407"/>
      <c r="E3" s="407"/>
      <c r="F3" s="407"/>
      <c r="G3" s="407"/>
      <c r="H3" s="407"/>
      <c r="I3" s="407"/>
      <c r="J3" s="407"/>
      <c r="K3" s="285"/>
    </row>
    <row r="4" spans="2:11" ht="25.5" customHeight="1">
      <c r="B4" s="286"/>
      <c r="C4" s="411" t="s">
        <v>864</v>
      </c>
      <c r="D4" s="411"/>
      <c r="E4" s="411"/>
      <c r="F4" s="411"/>
      <c r="G4" s="411"/>
      <c r="H4" s="411"/>
      <c r="I4" s="411"/>
      <c r="J4" s="411"/>
      <c r="K4" s="287"/>
    </row>
    <row r="5" spans="2:1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ht="15" customHeight="1">
      <c r="B6" s="286"/>
      <c r="C6" s="410" t="s">
        <v>865</v>
      </c>
      <c r="D6" s="410"/>
      <c r="E6" s="410"/>
      <c r="F6" s="410"/>
      <c r="G6" s="410"/>
      <c r="H6" s="410"/>
      <c r="I6" s="410"/>
      <c r="J6" s="410"/>
      <c r="K6" s="287"/>
    </row>
    <row r="7" spans="2:11" ht="15" customHeight="1">
      <c r="B7" s="290"/>
      <c r="C7" s="410" t="s">
        <v>866</v>
      </c>
      <c r="D7" s="410"/>
      <c r="E7" s="410"/>
      <c r="F7" s="410"/>
      <c r="G7" s="410"/>
      <c r="H7" s="410"/>
      <c r="I7" s="410"/>
      <c r="J7" s="410"/>
      <c r="K7" s="287"/>
    </row>
    <row r="8" spans="2:1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ht="15" customHeight="1">
      <c r="B9" s="290"/>
      <c r="C9" s="410" t="s">
        <v>867</v>
      </c>
      <c r="D9" s="410"/>
      <c r="E9" s="410"/>
      <c r="F9" s="410"/>
      <c r="G9" s="410"/>
      <c r="H9" s="410"/>
      <c r="I9" s="410"/>
      <c r="J9" s="410"/>
      <c r="K9" s="287"/>
    </row>
    <row r="10" spans="2:11" ht="15" customHeight="1">
      <c r="B10" s="290"/>
      <c r="C10" s="289"/>
      <c r="D10" s="410" t="s">
        <v>868</v>
      </c>
      <c r="E10" s="410"/>
      <c r="F10" s="410"/>
      <c r="G10" s="410"/>
      <c r="H10" s="410"/>
      <c r="I10" s="410"/>
      <c r="J10" s="410"/>
      <c r="K10" s="287"/>
    </row>
    <row r="11" spans="2:11" ht="15" customHeight="1">
      <c r="B11" s="290"/>
      <c r="C11" s="291"/>
      <c r="D11" s="410" t="s">
        <v>869</v>
      </c>
      <c r="E11" s="410"/>
      <c r="F11" s="410"/>
      <c r="G11" s="410"/>
      <c r="H11" s="410"/>
      <c r="I11" s="410"/>
      <c r="J11" s="410"/>
      <c r="K11" s="287"/>
    </row>
    <row r="12" spans="2:11" ht="12.75" customHeight="1">
      <c r="B12" s="290"/>
      <c r="C12" s="291"/>
      <c r="D12" s="291"/>
      <c r="E12" s="291"/>
      <c r="F12" s="291"/>
      <c r="G12" s="291"/>
      <c r="H12" s="291"/>
      <c r="I12" s="291"/>
      <c r="J12" s="291"/>
      <c r="K12" s="287"/>
    </row>
    <row r="13" spans="2:11" ht="15" customHeight="1">
      <c r="B13" s="290"/>
      <c r="C13" s="291"/>
      <c r="D13" s="410" t="s">
        <v>870</v>
      </c>
      <c r="E13" s="410"/>
      <c r="F13" s="410"/>
      <c r="G13" s="410"/>
      <c r="H13" s="410"/>
      <c r="I13" s="410"/>
      <c r="J13" s="410"/>
      <c r="K13" s="287"/>
    </row>
    <row r="14" spans="2:11" ht="15" customHeight="1">
      <c r="B14" s="290"/>
      <c r="C14" s="291"/>
      <c r="D14" s="410" t="s">
        <v>871</v>
      </c>
      <c r="E14" s="410"/>
      <c r="F14" s="410"/>
      <c r="G14" s="410"/>
      <c r="H14" s="410"/>
      <c r="I14" s="410"/>
      <c r="J14" s="410"/>
      <c r="K14" s="287"/>
    </row>
    <row r="15" spans="2:11" ht="15" customHeight="1">
      <c r="B15" s="290"/>
      <c r="C15" s="291"/>
      <c r="D15" s="410" t="s">
        <v>872</v>
      </c>
      <c r="E15" s="410"/>
      <c r="F15" s="410"/>
      <c r="G15" s="410"/>
      <c r="H15" s="410"/>
      <c r="I15" s="410"/>
      <c r="J15" s="410"/>
      <c r="K15" s="287"/>
    </row>
    <row r="16" spans="2:11" ht="15" customHeight="1">
      <c r="B16" s="290"/>
      <c r="C16" s="291"/>
      <c r="D16" s="291"/>
      <c r="E16" s="292" t="s">
        <v>77</v>
      </c>
      <c r="F16" s="410" t="s">
        <v>873</v>
      </c>
      <c r="G16" s="410"/>
      <c r="H16" s="410"/>
      <c r="I16" s="410"/>
      <c r="J16" s="410"/>
      <c r="K16" s="287"/>
    </row>
    <row r="17" spans="2:11" ht="15" customHeight="1">
      <c r="B17" s="290"/>
      <c r="C17" s="291"/>
      <c r="D17" s="291"/>
      <c r="E17" s="292" t="s">
        <v>874</v>
      </c>
      <c r="F17" s="410" t="s">
        <v>875</v>
      </c>
      <c r="G17" s="410"/>
      <c r="H17" s="410"/>
      <c r="I17" s="410"/>
      <c r="J17" s="410"/>
      <c r="K17" s="287"/>
    </row>
    <row r="18" spans="2:11" ht="15" customHeight="1">
      <c r="B18" s="290"/>
      <c r="C18" s="291"/>
      <c r="D18" s="291"/>
      <c r="E18" s="292" t="s">
        <v>876</v>
      </c>
      <c r="F18" s="410" t="s">
        <v>877</v>
      </c>
      <c r="G18" s="410"/>
      <c r="H18" s="410"/>
      <c r="I18" s="410"/>
      <c r="J18" s="410"/>
      <c r="K18" s="287"/>
    </row>
    <row r="19" spans="2:11" ht="15" customHeight="1">
      <c r="B19" s="290"/>
      <c r="C19" s="291"/>
      <c r="D19" s="291"/>
      <c r="E19" s="292" t="s">
        <v>878</v>
      </c>
      <c r="F19" s="410" t="s">
        <v>879</v>
      </c>
      <c r="G19" s="410"/>
      <c r="H19" s="410"/>
      <c r="I19" s="410"/>
      <c r="J19" s="410"/>
      <c r="K19" s="287"/>
    </row>
    <row r="20" spans="2:11" ht="15" customHeight="1">
      <c r="B20" s="290"/>
      <c r="C20" s="291"/>
      <c r="D20" s="291"/>
      <c r="E20" s="292" t="s">
        <v>880</v>
      </c>
      <c r="F20" s="410" t="s">
        <v>881</v>
      </c>
      <c r="G20" s="410"/>
      <c r="H20" s="410"/>
      <c r="I20" s="410"/>
      <c r="J20" s="410"/>
      <c r="K20" s="287"/>
    </row>
    <row r="21" spans="2:11" ht="15" customHeight="1">
      <c r="B21" s="290"/>
      <c r="C21" s="291"/>
      <c r="D21" s="291"/>
      <c r="E21" s="292" t="s">
        <v>882</v>
      </c>
      <c r="F21" s="410" t="s">
        <v>883</v>
      </c>
      <c r="G21" s="410"/>
      <c r="H21" s="410"/>
      <c r="I21" s="410"/>
      <c r="J21" s="410"/>
      <c r="K21" s="287"/>
    </row>
    <row r="22" spans="2:11" ht="12.75" customHeight="1">
      <c r="B22" s="290"/>
      <c r="C22" s="291"/>
      <c r="D22" s="291"/>
      <c r="E22" s="291"/>
      <c r="F22" s="291"/>
      <c r="G22" s="291"/>
      <c r="H22" s="291"/>
      <c r="I22" s="291"/>
      <c r="J22" s="291"/>
      <c r="K22" s="287"/>
    </row>
    <row r="23" spans="2:11" ht="15" customHeight="1">
      <c r="B23" s="290"/>
      <c r="C23" s="410" t="s">
        <v>884</v>
      </c>
      <c r="D23" s="410"/>
      <c r="E23" s="410"/>
      <c r="F23" s="410"/>
      <c r="G23" s="410"/>
      <c r="H23" s="410"/>
      <c r="I23" s="410"/>
      <c r="J23" s="410"/>
      <c r="K23" s="287"/>
    </row>
    <row r="24" spans="2:11" ht="15" customHeight="1">
      <c r="B24" s="290"/>
      <c r="C24" s="410" t="s">
        <v>885</v>
      </c>
      <c r="D24" s="410"/>
      <c r="E24" s="410"/>
      <c r="F24" s="410"/>
      <c r="G24" s="410"/>
      <c r="H24" s="410"/>
      <c r="I24" s="410"/>
      <c r="J24" s="410"/>
      <c r="K24" s="287"/>
    </row>
    <row r="25" spans="2:11" ht="15" customHeight="1">
      <c r="B25" s="290"/>
      <c r="C25" s="289"/>
      <c r="D25" s="410" t="s">
        <v>886</v>
      </c>
      <c r="E25" s="410"/>
      <c r="F25" s="410"/>
      <c r="G25" s="410"/>
      <c r="H25" s="410"/>
      <c r="I25" s="410"/>
      <c r="J25" s="410"/>
      <c r="K25" s="287"/>
    </row>
    <row r="26" spans="2:11" ht="15" customHeight="1">
      <c r="B26" s="290"/>
      <c r="C26" s="291"/>
      <c r="D26" s="410" t="s">
        <v>887</v>
      </c>
      <c r="E26" s="410"/>
      <c r="F26" s="410"/>
      <c r="G26" s="410"/>
      <c r="H26" s="410"/>
      <c r="I26" s="410"/>
      <c r="J26" s="410"/>
      <c r="K26" s="287"/>
    </row>
    <row r="27" spans="2:11" ht="12.75" customHeight="1">
      <c r="B27" s="290"/>
      <c r="C27" s="291"/>
      <c r="D27" s="291"/>
      <c r="E27" s="291"/>
      <c r="F27" s="291"/>
      <c r="G27" s="291"/>
      <c r="H27" s="291"/>
      <c r="I27" s="291"/>
      <c r="J27" s="291"/>
      <c r="K27" s="287"/>
    </row>
    <row r="28" spans="2:11" ht="15" customHeight="1">
      <c r="B28" s="290"/>
      <c r="C28" s="291"/>
      <c r="D28" s="410" t="s">
        <v>888</v>
      </c>
      <c r="E28" s="410"/>
      <c r="F28" s="410"/>
      <c r="G28" s="410"/>
      <c r="H28" s="410"/>
      <c r="I28" s="410"/>
      <c r="J28" s="410"/>
      <c r="K28" s="287"/>
    </row>
    <row r="29" spans="2:11" ht="15" customHeight="1">
      <c r="B29" s="290"/>
      <c r="C29" s="291"/>
      <c r="D29" s="410" t="s">
        <v>889</v>
      </c>
      <c r="E29" s="410"/>
      <c r="F29" s="410"/>
      <c r="G29" s="410"/>
      <c r="H29" s="410"/>
      <c r="I29" s="410"/>
      <c r="J29" s="410"/>
      <c r="K29" s="287"/>
    </row>
    <row r="30" spans="2:11" ht="12.75" customHeight="1">
      <c r="B30" s="290"/>
      <c r="C30" s="291"/>
      <c r="D30" s="291"/>
      <c r="E30" s="291"/>
      <c r="F30" s="291"/>
      <c r="G30" s="291"/>
      <c r="H30" s="291"/>
      <c r="I30" s="291"/>
      <c r="J30" s="291"/>
      <c r="K30" s="287"/>
    </row>
    <row r="31" spans="2:11" ht="15" customHeight="1">
      <c r="B31" s="290"/>
      <c r="C31" s="291"/>
      <c r="D31" s="410" t="s">
        <v>890</v>
      </c>
      <c r="E31" s="410"/>
      <c r="F31" s="410"/>
      <c r="G31" s="410"/>
      <c r="H31" s="410"/>
      <c r="I31" s="410"/>
      <c r="J31" s="410"/>
      <c r="K31" s="287"/>
    </row>
    <row r="32" spans="2:11" ht="15" customHeight="1">
      <c r="B32" s="290"/>
      <c r="C32" s="291"/>
      <c r="D32" s="410" t="s">
        <v>891</v>
      </c>
      <c r="E32" s="410"/>
      <c r="F32" s="410"/>
      <c r="G32" s="410"/>
      <c r="H32" s="410"/>
      <c r="I32" s="410"/>
      <c r="J32" s="410"/>
      <c r="K32" s="287"/>
    </row>
    <row r="33" spans="2:11" ht="15" customHeight="1">
      <c r="B33" s="290"/>
      <c r="C33" s="291"/>
      <c r="D33" s="410" t="s">
        <v>892</v>
      </c>
      <c r="E33" s="410"/>
      <c r="F33" s="410"/>
      <c r="G33" s="410"/>
      <c r="H33" s="410"/>
      <c r="I33" s="410"/>
      <c r="J33" s="410"/>
      <c r="K33" s="287"/>
    </row>
    <row r="34" spans="2:11" ht="15" customHeight="1">
      <c r="B34" s="290"/>
      <c r="C34" s="291"/>
      <c r="D34" s="289"/>
      <c r="E34" s="293" t="s">
        <v>123</v>
      </c>
      <c r="F34" s="289"/>
      <c r="G34" s="410" t="s">
        <v>893</v>
      </c>
      <c r="H34" s="410"/>
      <c r="I34" s="410"/>
      <c r="J34" s="410"/>
      <c r="K34" s="287"/>
    </row>
    <row r="35" spans="2:11" ht="30.75" customHeight="1">
      <c r="B35" s="290"/>
      <c r="C35" s="291"/>
      <c r="D35" s="289"/>
      <c r="E35" s="293" t="s">
        <v>894</v>
      </c>
      <c r="F35" s="289"/>
      <c r="G35" s="410" t="s">
        <v>895</v>
      </c>
      <c r="H35" s="410"/>
      <c r="I35" s="410"/>
      <c r="J35" s="410"/>
      <c r="K35" s="287"/>
    </row>
    <row r="36" spans="2:11" ht="15" customHeight="1">
      <c r="B36" s="290"/>
      <c r="C36" s="291"/>
      <c r="D36" s="289"/>
      <c r="E36" s="293" t="s">
        <v>54</v>
      </c>
      <c r="F36" s="289"/>
      <c r="G36" s="410" t="s">
        <v>896</v>
      </c>
      <c r="H36" s="410"/>
      <c r="I36" s="410"/>
      <c r="J36" s="410"/>
      <c r="K36" s="287"/>
    </row>
    <row r="37" spans="2:11" ht="15" customHeight="1">
      <c r="B37" s="290"/>
      <c r="C37" s="291"/>
      <c r="D37" s="289"/>
      <c r="E37" s="293" t="s">
        <v>124</v>
      </c>
      <c r="F37" s="289"/>
      <c r="G37" s="410" t="s">
        <v>897</v>
      </c>
      <c r="H37" s="410"/>
      <c r="I37" s="410"/>
      <c r="J37" s="410"/>
      <c r="K37" s="287"/>
    </row>
    <row r="38" spans="2:11" ht="15" customHeight="1">
      <c r="B38" s="290"/>
      <c r="C38" s="291"/>
      <c r="D38" s="289"/>
      <c r="E38" s="293" t="s">
        <v>125</v>
      </c>
      <c r="F38" s="289"/>
      <c r="G38" s="410" t="s">
        <v>898</v>
      </c>
      <c r="H38" s="410"/>
      <c r="I38" s="410"/>
      <c r="J38" s="410"/>
      <c r="K38" s="287"/>
    </row>
    <row r="39" spans="2:11" ht="15" customHeight="1">
      <c r="B39" s="290"/>
      <c r="C39" s="291"/>
      <c r="D39" s="289"/>
      <c r="E39" s="293" t="s">
        <v>126</v>
      </c>
      <c r="F39" s="289"/>
      <c r="G39" s="410" t="s">
        <v>899</v>
      </c>
      <c r="H39" s="410"/>
      <c r="I39" s="410"/>
      <c r="J39" s="410"/>
      <c r="K39" s="287"/>
    </row>
    <row r="40" spans="2:11" ht="15" customHeight="1">
      <c r="B40" s="290"/>
      <c r="C40" s="291"/>
      <c r="D40" s="289"/>
      <c r="E40" s="293" t="s">
        <v>900</v>
      </c>
      <c r="F40" s="289"/>
      <c r="G40" s="410" t="s">
        <v>901</v>
      </c>
      <c r="H40" s="410"/>
      <c r="I40" s="410"/>
      <c r="J40" s="410"/>
      <c r="K40" s="287"/>
    </row>
    <row r="41" spans="2:11" ht="15" customHeight="1">
      <c r="B41" s="290"/>
      <c r="C41" s="291"/>
      <c r="D41" s="289"/>
      <c r="E41" s="293"/>
      <c r="F41" s="289"/>
      <c r="G41" s="410" t="s">
        <v>902</v>
      </c>
      <c r="H41" s="410"/>
      <c r="I41" s="410"/>
      <c r="J41" s="410"/>
      <c r="K41" s="287"/>
    </row>
    <row r="42" spans="2:11" ht="15" customHeight="1">
      <c r="B42" s="290"/>
      <c r="C42" s="291"/>
      <c r="D42" s="289"/>
      <c r="E42" s="293" t="s">
        <v>903</v>
      </c>
      <c r="F42" s="289"/>
      <c r="G42" s="410" t="s">
        <v>904</v>
      </c>
      <c r="H42" s="410"/>
      <c r="I42" s="410"/>
      <c r="J42" s="410"/>
      <c r="K42" s="287"/>
    </row>
    <row r="43" spans="2:11" ht="15" customHeight="1">
      <c r="B43" s="290"/>
      <c r="C43" s="291"/>
      <c r="D43" s="289"/>
      <c r="E43" s="293" t="s">
        <v>128</v>
      </c>
      <c r="F43" s="289"/>
      <c r="G43" s="410" t="s">
        <v>905</v>
      </c>
      <c r="H43" s="410"/>
      <c r="I43" s="410"/>
      <c r="J43" s="410"/>
      <c r="K43" s="287"/>
    </row>
    <row r="44" spans="2:11" ht="12.75" customHeight="1">
      <c r="B44" s="290"/>
      <c r="C44" s="291"/>
      <c r="D44" s="289"/>
      <c r="E44" s="289"/>
      <c r="F44" s="289"/>
      <c r="G44" s="289"/>
      <c r="H44" s="289"/>
      <c r="I44" s="289"/>
      <c r="J44" s="289"/>
      <c r="K44" s="287"/>
    </row>
    <row r="45" spans="2:11" ht="15" customHeight="1">
      <c r="B45" s="290"/>
      <c r="C45" s="291"/>
      <c r="D45" s="410" t="s">
        <v>906</v>
      </c>
      <c r="E45" s="410"/>
      <c r="F45" s="410"/>
      <c r="G45" s="410"/>
      <c r="H45" s="410"/>
      <c r="I45" s="410"/>
      <c r="J45" s="410"/>
      <c r="K45" s="287"/>
    </row>
    <row r="46" spans="2:11" ht="15" customHeight="1">
      <c r="B46" s="290"/>
      <c r="C46" s="291"/>
      <c r="D46" s="291"/>
      <c r="E46" s="410" t="s">
        <v>907</v>
      </c>
      <c r="F46" s="410"/>
      <c r="G46" s="410"/>
      <c r="H46" s="410"/>
      <c r="I46" s="410"/>
      <c r="J46" s="410"/>
      <c r="K46" s="287"/>
    </row>
    <row r="47" spans="2:11" ht="15" customHeight="1">
      <c r="B47" s="290"/>
      <c r="C47" s="291"/>
      <c r="D47" s="291"/>
      <c r="E47" s="410" t="s">
        <v>908</v>
      </c>
      <c r="F47" s="410"/>
      <c r="G47" s="410"/>
      <c r="H47" s="410"/>
      <c r="I47" s="410"/>
      <c r="J47" s="410"/>
      <c r="K47" s="287"/>
    </row>
    <row r="48" spans="2:11" ht="15" customHeight="1">
      <c r="B48" s="290"/>
      <c r="C48" s="291"/>
      <c r="D48" s="291"/>
      <c r="E48" s="410" t="s">
        <v>909</v>
      </c>
      <c r="F48" s="410"/>
      <c r="G48" s="410"/>
      <c r="H48" s="410"/>
      <c r="I48" s="410"/>
      <c r="J48" s="410"/>
      <c r="K48" s="287"/>
    </row>
    <row r="49" spans="2:11" ht="15" customHeight="1">
      <c r="B49" s="290"/>
      <c r="C49" s="291"/>
      <c r="D49" s="410" t="s">
        <v>910</v>
      </c>
      <c r="E49" s="410"/>
      <c r="F49" s="410"/>
      <c r="G49" s="410"/>
      <c r="H49" s="410"/>
      <c r="I49" s="410"/>
      <c r="J49" s="410"/>
      <c r="K49" s="287"/>
    </row>
    <row r="50" spans="2:11" ht="25.5" customHeight="1">
      <c r="B50" s="286"/>
      <c r="C50" s="411" t="s">
        <v>911</v>
      </c>
      <c r="D50" s="411"/>
      <c r="E50" s="411"/>
      <c r="F50" s="411"/>
      <c r="G50" s="411"/>
      <c r="H50" s="411"/>
      <c r="I50" s="411"/>
      <c r="J50" s="411"/>
      <c r="K50" s="287"/>
    </row>
    <row r="51" spans="2:11" ht="5.25" customHeight="1">
      <c r="B51" s="286"/>
      <c r="C51" s="288"/>
      <c r="D51" s="288"/>
      <c r="E51" s="288"/>
      <c r="F51" s="288"/>
      <c r="G51" s="288"/>
      <c r="H51" s="288"/>
      <c r="I51" s="288"/>
      <c r="J51" s="288"/>
      <c r="K51" s="287"/>
    </row>
    <row r="52" spans="2:11" ht="15" customHeight="1">
      <c r="B52" s="286"/>
      <c r="C52" s="410" t="s">
        <v>912</v>
      </c>
      <c r="D52" s="410"/>
      <c r="E52" s="410"/>
      <c r="F52" s="410"/>
      <c r="G52" s="410"/>
      <c r="H52" s="410"/>
      <c r="I52" s="410"/>
      <c r="J52" s="410"/>
      <c r="K52" s="287"/>
    </row>
    <row r="53" spans="2:11" ht="15" customHeight="1">
      <c r="B53" s="286"/>
      <c r="C53" s="410" t="s">
        <v>913</v>
      </c>
      <c r="D53" s="410"/>
      <c r="E53" s="410"/>
      <c r="F53" s="410"/>
      <c r="G53" s="410"/>
      <c r="H53" s="410"/>
      <c r="I53" s="410"/>
      <c r="J53" s="410"/>
      <c r="K53" s="287"/>
    </row>
    <row r="54" spans="2:11" ht="12.75" customHeight="1">
      <c r="B54" s="286"/>
      <c r="C54" s="289"/>
      <c r="D54" s="289"/>
      <c r="E54" s="289"/>
      <c r="F54" s="289"/>
      <c r="G54" s="289"/>
      <c r="H54" s="289"/>
      <c r="I54" s="289"/>
      <c r="J54" s="289"/>
      <c r="K54" s="287"/>
    </row>
    <row r="55" spans="2:11" ht="15" customHeight="1">
      <c r="B55" s="286"/>
      <c r="C55" s="410" t="s">
        <v>914</v>
      </c>
      <c r="D55" s="410"/>
      <c r="E55" s="410"/>
      <c r="F55" s="410"/>
      <c r="G55" s="410"/>
      <c r="H55" s="410"/>
      <c r="I55" s="410"/>
      <c r="J55" s="410"/>
      <c r="K55" s="287"/>
    </row>
    <row r="56" spans="2:11" ht="15" customHeight="1">
      <c r="B56" s="286"/>
      <c r="C56" s="291"/>
      <c r="D56" s="410" t="s">
        <v>915</v>
      </c>
      <c r="E56" s="410"/>
      <c r="F56" s="410"/>
      <c r="G56" s="410"/>
      <c r="H56" s="410"/>
      <c r="I56" s="410"/>
      <c r="J56" s="410"/>
      <c r="K56" s="287"/>
    </row>
    <row r="57" spans="2:11" ht="15" customHeight="1">
      <c r="B57" s="286"/>
      <c r="C57" s="291"/>
      <c r="D57" s="410" t="s">
        <v>916</v>
      </c>
      <c r="E57" s="410"/>
      <c r="F57" s="410"/>
      <c r="G57" s="410"/>
      <c r="H57" s="410"/>
      <c r="I57" s="410"/>
      <c r="J57" s="410"/>
      <c r="K57" s="287"/>
    </row>
    <row r="58" spans="2:11" ht="15" customHeight="1">
      <c r="B58" s="286"/>
      <c r="C58" s="291"/>
      <c r="D58" s="410" t="s">
        <v>917</v>
      </c>
      <c r="E58" s="410"/>
      <c r="F58" s="410"/>
      <c r="G58" s="410"/>
      <c r="H58" s="410"/>
      <c r="I58" s="410"/>
      <c r="J58" s="410"/>
      <c r="K58" s="287"/>
    </row>
    <row r="59" spans="2:11" ht="15" customHeight="1">
      <c r="B59" s="286"/>
      <c r="C59" s="291"/>
      <c r="D59" s="410" t="s">
        <v>918</v>
      </c>
      <c r="E59" s="410"/>
      <c r="F59" s="410"/>
      <c r="G59" s="410"/>
      <c r="H59" s="410"/>
      <c r="I59" s="410"/>
      <c r="J59" s="410"/>
      <c r="K59" s="287"/>
    </row>
    <row r="60" spans="2:11" ht="15" customHeight="1">
      <c r="B60" s="286"/>
      <c r="C60" s="291"/>
      <c r="D60" s="409" t="s">
        <v>919</v>
      </c>
      <c r="E60" s="409"/>
      <c r="F60" s="409"/>
      <c r="G60" s="409"/>
      <c r="H60" s="409"/>
      <c r="I60" s="409"/>
      <c r="J60" s="409"/>
      <c r="K60" s="287"/>
    </row>
    <row r="61" spans="2:11" ht="15" customHeight="1">
      <c r="B61" s="286"/>
      <c r="C61" s="291"/>
      <c r="D61" s="410" t="s">
        <v>920</v>
      </c>
      <c r="E61" s="410"/>
      <c r="F61" s="410"/>
      <c r="G61" s="410"/>
      <c r="H61" s="410"/>
      <c r="I61" s="410"/>
      <c r="J61" s="410"/>
      <c r="K61" s="287"/>
    </row>
    <row r="62" spans="2:11" ht="12.75" customHeight="1">
      <c r="B62" s="286"/>
      <c r="C62" s="291"/>
      <c r="D62" s="291"/>
      <c r="E62" s="294"/>
      <c r="F62" s="291"/>
      <c r="G62" s="291"/>
      <c r="H62" s="291"/>
      <c r="I62" s="291"/>
      <c r="J62" s="291"/>
      <c r="K62" s="287"/>
    </row>
    <row r="63" spans="2:11" ht="15" customHeight="1">
      <c r="B63" s="286"/>
      <c r="C63" s="291"/>
      <c r="D63" s="410" t="s">
        <v>921</v>
      </c>
      <c r="E63" s="410"/>
      <c r="F63" s="410"/>
      <c r="G63" s="410"/>
      <c r="H63" s="410"/>
      <c r="I63" s="410"/>
      <c r="J63" s="410"/>
      <c r="K63" s="287"/>
    </row>
    <row r="64" spans="2:11" ht="15" customHeight="1">
      <c r="B64" s="286"/>
      <c r="C64" s="291"/>
      <c r="D64" s="409" t="s">
        <v>922</v>
      </c>
      <c r="E64" s="409"/>
      <c r="F64" s="409"/>
      <c r="G64" s="409"/>
      <c r="H64" s="409"/>
      <c r="I64" s="409"/>
      <c r="J64" s="409"/>
      <c r="K64" s="287"/>
    </row>
    <row r="65" spans="2:11" ht="15" customHeight="1">
      <c r="B65" s="286"/>
      <c r="C65" s="291"/>
      <c r="D65" s="410" t="s">
        <v>923</v>
      </c>
      <c r="E65" s="410"/>
      <c r="F65" s="410"/>
      <c r="G65" s="410"/>
      <c r="H65" s="410"/>
      <c r="I65" s="410"/>
      <c r="J65" s="410"/>
      <c r="K65" s="287"/>
    </row>
    <row r="66" spans="2:11" ht="15" customHeight="1">
      <c r="B66" s="286"/>
      <c r="C66" s="291"/>
      <c r="D66" s="410" t="s">
        <v>924</v>
      </c>
      <c r="E66" s="410"/>
      <c r="F66" s="410"/>
      <c r="G66" s="410"/>
      <c r="H66" s="410"/>
      <c r="I66" s="410"/>
      <c r="J66" s="410"/>
      <c r="K66" s="287"/>
    </row>
    <row r="67" spans="2:11" ht="15" customHeight="1">
      <c r="B67" s="286"/>
      <c r="C67" s="291"/>
      <c r="D67" s="410" t="s">
        <v>925</v>
      </c>
      <c r="E67" s="410"/>
      <c r="F67" s="410"/>
      <c r="G67" s="410"/>
      <c r="H67" s="410"/>
      <c r="I67" s="410"/>
      <c r="J67" s="410"/>
      <c r="K67" s="287"/>
    </row>
    <row r="68" spans="2:11" ht="15" customHeight="1">
      <c r="B68" s="286"/>
      <c r="C68" s="291"/>
      <c r="D68" s="410" t="s">
        <v>926</v>
      </c>
      <c r="E68" s="410"/>
      <c r="F68" s="410"/>
      <c r="G68" s="410"/>
      <c r="H68" s="410"/>
      <c r="I68" s="410"/>
      <c r="J68" s="410"/>
      <c r="K68" s="287"/>
    </row>
    <row r="69" spans="2:11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spans="2:11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spans="2:1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spans="2:11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ht="45" customHeight="1">
      <c r="B73" s="303"/>
      <c r="C73" s="408" t="s">
        <v>88</v>
      </c>
      <c r="D73" s="408"/>
      <c r="E73" s="408"/>
      <c r="F73" s="408"/>
      <c r="G73" s="408"/>
      <c r="H73" s="408"/>
      <c r="I73" s="408"/>
      <c r="J73" s="408"/>
      <c r="K73" s="304"/>
    </row>
    <row r="74" spans="2:11" ht="17.25" customHeight="1">
      <c r="B74" s="303"/>
      <c r="C74" s="305" t="s">
        <v>927</v>
      </c>
      <c r="D74" s="305"/>
      <c r="E74" s="305"/>
      <c r="F74" s="305" t="s">
        <v>928</v>
      </c>
      <c r="G74" s="306"/>
      <c r="H74" s="305" t="s">
        <v>124</v>
      </c>
      <c r="I74" s="305" t="s">
        <v>58</v>
      </c>
      <c r="J74" s="305" t="s">
        <v>929</v>
      </c>
      <c r="K74" s="304"/>
    </row>
    <row r="75" spans="2:11" ht="17.25" customHeight="1">
      <c r="B75" s="303"/>
      <c r="C75" s="307" t="s">
        <v>930</v>
      </c>
      <c r="D75" s="307"/>
      <c r="E75" s="307"/>
      <c r="F75" s="308" t="s">
        <v>931</v>
      </c>
      <c r="G75" s="309"/>
      <c r="H75" s="307"/>
      <c r="I75" s="307"/>
      <c r="J75" s="307" t="s">
        <v>932</v>
      </c>
      <c r="K75" s="304"/>
    </row>
    <row r="76" spans="2:11" ht="5.25" customHeight="1">
      <c r="B76" s="303"/>
      <c r="C76" s="310"/>
      <c r="D76" s="310"/>
      <c r="E76" s="310"/>
      <c r="F76" s="310"/>
      <c r="G76" s="311"/>
      <c r="H76" s="310"/>
      <c r="I76" s="310"/>
      <c r="J76" s="310"/>
      <c r="K76" s="304"/>
    </row>
    <row r="77" spans="2:11" ht="15" customHeight="1">
      <c r="B77" s="303"/>
      <c r="C77" s="293" t="s">
        <v>54</v>
      </c>
      <c r="D77" s="310"/>
      <c r="E77" s="310"/>
      <c r="F77" s="312" t="s">
        <v>933</v>
      </c>
      <c r="G77" s="311"/>
      <c r="H77" s="293" t="s">
        <v>934</v>
      </c>
      <c r="I77" s="293" t="s">
        <v>935</v>
      </c>
      <c r="J77" s="293">
        <v>20</v>
      </c>
      <c r="K77" s="304"/>
    </row>
    <row r="78" spans="2:11" ht="15" customHeight="1">
      <c r="B78" s="303"/>
      <c r="C78" s="293" t="s">
        <v>936</v>
      </c>
      <c r="D78" s="293"/>
      <c r="E78" s="293"/>
      <c r="F78" s="312" t="s">
        <v>933</v>
      </c>
      <c r="G78" s="311"/>
      <c r="H78" s="293" t="s">
        <v>937</v>
      </c>
      <c r="I78" s="293" t="s">
        <v>935</v>
      </c>
      <c r="J78" s="293">
        <v>120</v>
      </c>
      <c r="K78" s="304"/>
    </row>
    <row r="79" spans="2:11" ht="15" customHeight="1">
      <c r="B79" s="313"/>
      <c r="C79" s="293" t="s">
        <v>938</v>
      </c>
      <c r="D79" s="293"/>
      <c r="E79" s="293"/>
      <c r="F79" s="312" t="s">
        <v>939</v>
      </c>
      <c r="G79" s="311"/>
      <c r="H79" s="293" t="s">
        <v>940</v>
      </c>
      <c r="I79" s="293" t="s">
        <v>935</v>
      </c>
      <c r="J79" s="293">
        <v>50</v>
      </c>
      <c r="K79" s="304"/>
    </row>
    <row r="80" spans="2:11" ht="15" customHeight="1">
      <c r="B80" s="313"/>
      <c r="C80" s="293" t="s">
        <v>941</v>
      </c>
      <c r="D80" s="293"/>
      <c r="E80" s="293"/>
      <c r="F80" s="312" t="s">
        <v>933</v>
      </c>
      <c r="G80" s="311"/>
      <c r="H80" s="293" t="s">
        <v>942</v>
      </c>
      <c r="I80" s="293" t="s">
        <v>943</v>
      </c>
      <c r="J80" s="293"/>
      <c r="K80" s="304"/>
    </row>
    <row r="81" spans="2:11" ht="15" customHeight="1">
      <c r="B81" s="313"/>
      <c r="C81" s="314" t="s">
        <v>944</v>
      </c>
      <c r="D81" s="314"/>
      <c r="E81" s="314"/>
      <c r="F81" s="315" t="s">
        <v>939</v>
      </c>
      <c r="G81" s="314"/>
      <c r="H81" s="314" t="s">
        <v>945</v>
      </c>
      <c r="I81" s="314" t="s">
        <v>935</v>
      </c>
      <c r="J81" s="314">
        <v>15</v>
      </c>
      <c r="K81" s="304"/>
    </row>
    <row r="82" spans="2:11" ht="15" customHeight="1">
      <c r="B82" s="313"/>
      <c r="C82" s="314" t="s">
        <v>946</v>
      </c>
      <c r="D82" s="314"/>
      <c r="E82" s="314"/>
      <c r="F82" s="315" t="s">
        <v>939</v>
      </c>
      <c r="G82" s="314"/>
      <c r="H82" s="314" t="s">
        <v>947</v>
      </c>
      <c r="I82" s="314" t="s">
        <v>935</v>
      </c>
      <c r="J82" s="314">
        <v>15</v>
      </c>
      <c r="K82" s="304"/>
    </row>
    <row r="83" spans="2:11" ht="15" customHeight="1">
      <c r="B83" s="313"/>
      <c r="C83" s="314" t="s">
        <v>948</v>
      </c>
      <c r="D83" s="314"/>
      <c r="E83" s="314"/>
      <c r="F83" s="315" t="s">
        <v>939</v>
      </c>
      <c r="G83" s="314"/>
      <c r="H83" s="314" t="s">
        <v>949</v>
      </c>
      <c r="I83" s="314" t="s">
        <v>935</v>
      </c>
      <c r="J83" s="314">
        <v>20</v>
      </c>
      <c r="K83" s="304"/>
    </row>
    <row r="84" spans="2:11" ht="15" customHeight="1">
      <c r="B84" s="313"/>
      <c r="C84" s="314" t="s">
        <v>950</v>
      </c>
      <c r="D84" s="314"/>
      <c r="E84" s="314"/>
      <c r="F84" s="315" t="s">
        <v>939</v>
      </c>
      <c r="G84" s="314"/>
      <c r="H84" s="314" t="s">
        <v>951</v>
      </c>
      <c r="I84" s="314" t="s">
        <v>935</v>
      </c>
      <c r="J84" s="314">
        <v>20</v>
      </c>
      <c r="K84" s="304"/>
    </row>
    <row r="85" spans="2:11" ht="15" customHeight="1">
      <c r="B85" s="313"/>
      <c r="C85" s="293" t="s">
        <v>952</v>
      </c>
      <c r="D85" s="293"/>
      <c r="E85" s="293"/>
      <c r="F85" s="312" t="s">
        <v>939</v>
      </c>
      <c r="G85" s="311"/>
      <c r="H85" s="293" t="s">
        <v>953</v>
      </c>
      <c r="I85" s="293" t="s">
        <v>935</v>
      </c>
      <c r="J85" s="293">
        <v>50</v>
      </c>
      <c r="K85" s="304"/>
    </row>
    <row r="86" spans="2:11" ht="15" customHeight="1">
      <c r="B86" s="313"/>
      <c r="C86" s="293" t="s">
        <v>954</v>
      </c>
      <c r="D86" s="293"/>
      <c r="E86" s="293"/>
      <c r="F86" s="312" t="s">
        <v>939</v>
      </c>
      <c r="G86" s="311"/>
      <c r="H86" s="293" t="s">
        <v>955</v>
      </c>
      <c r="I86" s="293" t="s">
        <v>935</v>
      </c>
      <c r="J86" s="293">
        <v>20</v>
      </c>
      <c r="K86" s="304"/>
    </row>
    <row r="87" spans="2:11" ht="15" customHeight="1">
      <c r="B87" s="313"/>
      <c r="C87" s="293" t="s">
        <v>956</v>
      </c>
      <c r="D87" s="293"/>
      <c r="E87" s="293"/>
      <c r="F87" s="312" t="s">
        <v>939</v>
      </c>
      <c r="G87" s="311"/>
      <c r="H87" s="293" t="s">
        <v>957</v>
      </c>
      <c r="I87" s="293" t="s">
        <v>935</v>
      </c>
      <c r="J87" s="293">
        <v>20</v>
      </c>
      <c r="K87" s="304"/>
    </row>
    <row r="88" spans="2:11" ht="15" customHeight="1">
      <c r="B88" s="313"/>
      <c r="C88" s="293" t="s">
        <v>958</v>
      </c>
      <c r="D88" s="293"/>
      <c r="E88" s="293"/>
      <c r="F88" s="312" t="s">
        <v>939</v>
      </c>
      <c r="G88" s="311"/>
      <c r="H88" s="293" t="s">
        <v>959</v>
      </c>
      <c r="I88" s="293" t="s">
        <v>935</v>
      </c>
      <c r="J88" s="293">
        <v>50</v>
      </c>
      <c r="K88" s="304"/>
    </row>
    <row r="89" spans="2:11" ht="15" customHeight="1">
      <c r="B89" s="313"/>
      <c r="C89" s="293" t="s">
        <v>960</v>
      </c>
      <c r="D89" s="293"/>
      <c r="E89" s="293"/>
      <c r="F89" s="312" t="s">
        <v>939</v>
      </c>
      <c r="G89" s="311"/>
      <c r="H89" s="293" t="s">
        <v>960</v>
      </c>
      <c r="I89" s="293" t="s">
        <v>935</v>
      </c>
      <c r="J89" s="293">
        <v>50</v>
      </c>
      <c r="K89" s="304"/>
    </row>
    <row r="90" spans="2:11" ht="15" customHeight="1">
      <c r="B90" s="313"/>
      <c r="C90" s="293" t="s">
        <v>129</v>
      </c>
      <c r="D90" s="293"/>
      <c r="E90" s="293"/>
      <c r="F90" s="312" t="s">
        <v>939</v>
      </c>
      <c r="G90" s="311"/>
      <c r="H90" s="293" t="s">
        <v>961</v>
      </c>
      <c r="I90" s="293" t="s">
        <v>935</v>
      </c>
      <c r="J90" s="293">
        <v>255</v>
      </c>
      <c r="K90" s="304"/>
    </row>
    <row r="91" spans="2:11" ht="15" customHeight="1">
      <c r="B91" s="313"/>
      <c r="C91" s="293" t="s">
        <v>962</v>
      </c>
      <c r="D91" s="293"/>
      <c r="E91" s="293"/>
      <c r="F91" s="312" t="s">
        <v>933</v>
      </c>
      <c r="G91" s="311"/>
      <c r="H91" s="293" t="s">
        <v>963</v>
      </c>
      <c r="I91" s="293" t="s">
        <v>964</v>
      </c>
      <c r="J91" s="293"/>
      <c r="K91" s="304"/>
    </row>
    <row r="92" spans="2:11" ht="15" customHeight="1">
      <c r="B92" s="313"/>
      <c r="C92" s="293" t="s">
        <v>965</v>
      </c>
      <c r="D92" s="293"/>
      <c r="E92" s="293"/>
      <c r="F92" s="312" t="s">
        <v>933</v>
      </c>
      <c r="G92" s="311"/>
      <c r="H92" s="293" t="s">
        <v>966</v>
      </c>
      <c r="I92" s="293" t="s">
        <v>967</v>
      </c>
      <c r="J92" s="293"/>
      <c r="K92" s="304"/>
    </row>
    <row r="93" spans="2:11" ht="15" customHeight="1">
      <c r="B93" s="313"/>
      <c r="C93" s="293" t="s">
        <v>968</v>
      </c>
      <c r="D93" s="293"/>
      <c r="E93" s="293"/>
      <c r="F93" s="312" t="s">
        <v>933</v>
      </c>
      <c r="G93" s="311"/>
      <c r="H93" s="293" t="s">
        <v>968</v>
      </c>
      <c r="I93" s="293" t="s">
        <v>967</v>
      </c>
      <c r="J93" s="293"/>
      <c r="K93" s="304"/>
    </row>
    <row r="94" spans="2:11" ht="15" customHeight="1">
      <c r="B94" s="313"/>
      <c r="C94" s="293" t="s">
        <v>39</v>
      </c>
      <c r="D94" s="293"/>
      <c r="E94" s="293"/>
      <c r="F94" s="312" t="s">
        <v>933</v>
      </c>
      <c r="G94" s="311"/>
      <c r="H94" s="293" t="s">
        <v>969</v>
      </c>
      <c r="I94" s="293" t="s">
        <v>967</v>
      </c>
      <c r="J94" s="293"/>
      <c r="K94" s="304"/>
    </row>
    <row r="95" spans="2:11" ht="15" customHeight="1">
      <c r="B95" s="313"/>
      <c r="C95" s="293" t="s">
        <v>49</v>
      </c>
      <c r="D95" s="293"/>
      <c r="E95" s="293"/>
      <c r="F95" s="312" t="s">
        <v>933</v>
      </c>
      <c r="G95" s="311"/>
      <c r="H95" s="293" t="s">
        <v>970</v>
      </c>
      <c r="I95" s="293" t="s">
        <v>967</v>
      </c>
      <c r="J95" s="293"/>
      <c r="K95" s="304"/>
    </row>
    <row r="96" spans="2:11" ht="15" customHeight="1">
      <c r="B96" s="316"/>
      <c r="C96" s="317"/>
      <c r="D96" s="317"/>
      <c r="E96" s="317"/>
      <c r="F96" s="317"/>
      <c r="G96" s="317"/>
      <c r="H96" s="317"/>
      <c r="I96" s="317"/>
      <c r="J96" s="317"/>
      <c r="K96" s="318"/>
    </row>
    <row r="97" spans="2:11" ht="18.75" customHeight="1">
      <c r="B97" s="319"/>
      <c r="C97" s="320"/>
      <c r="D97" s="320"/>
      <c r="E97" s="320"/>
      <c r="F97" s="320"/>
      <c r="G97" s="320"/>
      <c r="H97" s="320"/>
      <c r="I97" s="320"/>
      <c r="J97" s="320"/>
      <c r="K97" s="319"/>
    </row>
    <row r="98" spans="2:11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spans="2:11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spans="2:11" ht="45" customHeight="1">
      <c r="B100" s="303"/>
      <c r="C100" s="408" t="s">
        <v>971</v>
      </c>
      <c r="D100" s="408"/>
      <c r="E100" s="408"/>
      <c r="F100" s="408"/>
      <c r="G100" s="408"/>
      <c r="H100" s="408"/>
      <c r="I100" s="408"/>
      <c r="J100" s="408"/>
      <c r="K100" s="304"/>
    </row>
    <row r="101" spans="2:11" ht="17.25" customHeight="1">
      <c r="B101" s="303"/>
      <c r="C101" s="305" t="s">
        <v>927</v>
      </c>
      <c r="D101" s="305"/>
      <c r="E101" s="305"/>
      <c r="F101" s="305" t="s">
        <v>928</v>
      </c>
      <c r="G101" s="306"/>
      <c r="H101" s="305" t="s">
        <v>124</v>
      </c>
      <c r="I101" s="305" t="s">
        <v>58</v>
      </c>
      <c r="J101" s="305" t="s">
        <v>929</v>
      </c>
      <c r="K101" s="304"/>
    </row>
    <row r="102" spans="2:11" ht="17.25" customHeight="1">
      <c r="B102" s="303"/>
      <c r="C102" s="307" t="s">
        <v>930</v>
      </c>
      <c r="D102" s="307"/>
      <c r="E102" s="307"/>
      <c r="F102" s="308" t="s">
        <v>931</v>
      </c>
      <c r="G102" s="309"/>
      <c r="H102" s="307"/>
      <c r="I102" s="307"/>
      <c r="J102" s="307" t="s">
        <v>932</v>
      </c>
      <c r="K102" s="304"/>
    </row>
    <row r="103" spans="2:11" ht="5.25" customHeight="1">
      <c r="B103" s="303"/>
      <c r="C103" s="305"/>
      <c r="D103" s="305"/>
      <c r="E103" s="305"/>
      <c r="F103" s="305"/>
      <c r="G103" s="321"/>
      <c r="H103" s="305"/>
      <c r="I103" s="305"/>
      <c r="J103" s="305"/>
      <c r="K103" s="304"/>
    </row>
    <row r="104" spans="2:11" ht="15" customHeight="1">
      <c r="B104" s="303"/>
      <c r="C104" s="293" t="s">
        <v>54</v>
      </c>
      <c r="D104" s="310"/>
      <c r="E104" s="310"/>
      <c r="F104" s="312" t="s">
        <v>933</v>
      </c>
      <c r="G104" s="321"/>
      <c r="H104" s="293" t="s">
        <v>972</v>
      </c>
      <c r="I104" s="293" t="s">
        <v>935</v>
      </c>
      <c r="J104" s="293">
        <v>20</v>
      </c>
      <c r="K104" s="304"/>
    </row>
    <row r="105" spans="2:11" ht="15" customHeight="1">
      <c r="B105" s="303"/>
      <c r="C105" s="293" t="s">
        <v>936</v>
      </c>
      <c r="D105" s="293"/>
      <c r="E105" s="293"/>
      <c r="F105" s="312" t="s">
        <v>933</v>
      </c>
      <c r="G105" s="293"/>
      <c r="H105" s="293" t="s">
        <v>972</v>
      </c>
      <c r="I105" s="293" t="s">
        <v>935</v>
      </c>
      <c r="J105" s="293">
        <v>120</v>
      </c>
      <c r="K105" s="304"/>
    </row>
    <row r="106" spans="2:11" ht="15" customHeight="1">
      <c r="B106" s="313"/>
      <c r="C106" s="293" t="s">
        <v>938</v>
      </c>
      <c r="D106" s="293"/>
      <c r="E106" s="293"/>
      <c r="F106" s="312" t="s">
        <v>939</v>
      </c>
      <c r="G106" s="293"/>
      <c r="H106" s="293" t="s">
        <v>972</v>
      </c>
      <c r="I106" s="293" t="s">
        <v>935</v>
      </c>
      <c r="J106" s="293">
        <v>50</v>
      </c>
      <c r="K106" s="304"/>
    </row>
    <row r="107" spans="2:11" ht="15" customHeight="1">
      <c r="B107" s="313"/>
      <c r="C107" s="293" t="s">
        <v>941</v>
      </c>
      <c r="D107" s="293"/>
      <c r="E107" s="293"/>
      <c r="F107" s="312" t="s">
        <v>933</v>
      </c>
      <c r="G107" s="293"/>
      <c r="H107" s="293" t="s">
        <v>972</v>
      </c>
      <c r="I107" s="293" t="s">
        <v>943</v>
      </c>
      <c r="J107" s="293"/>
      <c r="K107" s="304"/>
    </row>
    <row r="108" spans="2:11" ht="15" customHeight="1">
      <c r="B108" s="313"/>
      <c r="C108" s="293" t="s">
        <v>952</v>
      </c>
      <c r="D108" s="293"/>
      <c r="E108" s="293"/>
      <c r="F108" s="312" t="s">
        <v>939</v>
      </c>
      <c r="G108" s="293"/>
      <c r="H108" s="293" t="s">
        <v>972</v>
      </c>
      <c r="I108" s="293" t="s">
        <v>935</v>
      </c>
      <c r="J108" s="293">
        <v>50</v>
      </c>
      <c r="K108" s="304"/>
    </row>
    <row r="109" spans="2:11" ht="15" customHeight="1">
      <c r="B109" s="313"/>
      <c r="C109" s="293" t="s">
        <v>960</v>
      </c>
      <c r="D109" s="293"/>
      <c r="E109" s="293"/>
      <c r="F109" s="312" t="s">
        <v>939</v>
      </c>
      <c r="G109" s="293"/>
      <c r="H109" s="293" t="s">
        <v>972</v>
      </c>
      <c r="I109" s="293" t="s">
        <v>935</v>
      </c>
      <c r="J109" s="293">
        <v>50</v>
      </c>
      <c r="K109" s="304"/>
    </row>
    <row r="110" spans="2:11" ht="15" customHeight="1">
      <c r="B110" s="313"/>
      <c r="C110" s="293" t="s">
        <v>958</v>
      </c>
      <c r="D110" s="293"/>
      <c r="E110" s="293"/>
      <c r="F110" s="312" t="s">
        <v>939</v>
      </c>
      <c r="G110" s="293"/>
      <c r="H110" s="293" t="s">
        <v>972</v>
      </c>
      <c r="I110" s="293" t="s">
        <v>935</v>
      </c>
      <c r="J110" s="293">
        <v>50</v>
      </c>
      <c r="K110" s="304"/>
    </row>
    <row r="111" spans="2:11" ht="15" customHeight="1">
      <c r="B111" s="313"/>
      <c r="C111" s="293" t="s">
        <v>54</v>
      </c>
      <c r="D111" s="293"/>
      <c r="E111" s="293"/>
      <c r="F111" s="312" t="s">
        <v>933</v>
      </c>
      <c r="G111" s="293"/>
      <c r="H111" s="293" t="s">
        <v>973</v>
      </c>
      <c r="I111" s="293" t="s">
        <v>935</v>
      </c>
      <c r="J111" s="293">
        <v>20</v>
      </c>
      <c r="K111" s="304"/>
    </row>
    <row r="112" spans="2:11" ht="15" customHeight="1">
      <c r="B112" s="313"/>
      <c r="C112" s="293" t="s">
        <v>974</v>
      </c>
      <c r="D112" s="293"/>
      <c r="E112" s="293"/>
      <c r="F112" s="312" t="s">
        <v>933</v>
      </c>
      <c r="G112" s="293"/>
      <c r="H112" s="293" t="s">
        <v>975</v>
      </c>
      <c r="I112" s="293" t="s">
        <v>935</v>
      </c>
      <c r="J112" s="293">
        <v>120</v>
      </c>
      <c r="K112" s="304"/>
    </row>
    <row r="113" spans="2:11" ht="15" customHeight="1">
      <c r="B113" s="313"/>
      <c r="C113" s="293" t="s">
        <v>39</v>
      </c>
      <c r="D113" s="293"/>
      <c r="E113" s="293"/>
      <c r="F113" s="312" t="s">
        <v>933</v>
      </c>
      <c r="G113" s="293"/>
      <c r="H113" s="293" t="s">
        <v>976</v>
      </c>
      <c r="I113" s="293" t="s">
        <v>967</v>
      </c>
      <c r="J113" s="293"/>
      <c r="K113" s="304"/>
    </row>
    <row r="114" spans="2:11" ht="15" customHeight="1">
      <c r="B114" s="313"/>
      <c r="C114" s="293" t="s">
        <v>49</v>
      </c>
      <c r="D114" s="293"/>
      <c r="E114" s="293"/>
      <c r="F114" s="312" t="s">
        <v>933</v>
      </c>
      <c r="G114" s="293"/>
      <c r="H114" s="293" t="s">
        <v>977</v>
      </c>
      <c r="I114" s="293" t="s">
        <v>967</v>
      </c>
      <c r="J114" s="293"/>
      <c r="K114" s="304"/>
    </row>
    <row r="115" spans="2:11" ht="15" customHeight="1">
      <c r="B115" s="313"/>
      <c r="C115" s="293" t="s">
        <v>58</v>
      </c>
      <c r="D115" s="293"/>
      <c r="E115" s="293"/>
      <c r="F115" s="312" t="s">
        <v>933</v>
      </c>
      <c r="G115" s="293"/>
      <c r="H115" s="293" t="s">
        <v>978</v>
      </c>
      <c r="I115" s="293" t="s">
        <v>979</v>
      </c>
      <c r="J115" s="293"/>
      <c r="K115" s="304"/>
    </row>
    <row r="116" spans="2:11" ht="15" customHeight="1">
      <c r="B116" s="316"/>
      <c r="C116" s="322"/>
      <c r="D116" s="322"/>
      <c r="E116" s="322"/>
      <c r="F116" s="322"/>
      <c r="G116" s="322"/>
      <c r="H116" s="322"/>
      <c r="I116" s="322"/>
      <c r="J116" s="322"/>
      <c r="K116" s="318"/>
    </row>
    <row r="117" spans="2:11" ht="18.75" customHeight="1">
      <c r="B117" s="323"/>
      <c r="C117" s="289"/>
      <c r="D117" s="289"/>
      <c r="E117" s="289"/>
      <c r="F117" s="324"/>
      <c r="G117" s="289"/>
      <c r="H117" s="289"/>
      <c r="I117" s="289"/>
      <c r="J117" s="289"/>
      <c r="K117" s="323"/>
    </row>
    <row r="118" spans="2:11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spans="2:11" ht="7.5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7"/>
    </row>
    <row r="120" spans="2:11" ht="45" customHeight="1">
      <c r="B120" s="328"/>
      <c r="C120" s="407" t="s">
        <v>980</v>
      </c>
      <c r="D120" s="407"/>
      <c r="E120" s="407"/>
      <c r="F120" s="407"/>
      <c r="G120" s="407"/>
      <c r="H120" s="407"/>
      <c r="I120" s="407"/>
      <c r="J120" s="407"/>
      <c r="K120" s="329"/>
    </row>
    <row r="121" spans="2:11" ht="17.25" customHeight="1">
      <c r="B121" s="330"/>
      <c r="C121" s="305" t="s">
        <v>927</v>
      </c>
      <c r="D121" s="305"/>
      <c r="E121" s="305"/>
      <c r="F121" s="305" t="s">
        <v>928</v>
      </c>
      <c r="G121" s="306"/>
      <c r="H121" s="305" t="s">
        <v>124</v>
      </c>
      <c r="I121" s="305" t="s">
        <v>58</v>
      </c>
      <c r="J121" s="305" t="s">
        <v>929</v>
      </c>
      <c r="K121" s="331"/>
    </row>
    <row r="122" spans="2:11" ht="17.25" customHeight="1">
      <c r="B122" s="330"/>
      <c r="C122" s="307" t="s">
        <v>930</v>
      </c>
      <c r="D122" s="307"/>
      <c r="E122" s="307"/>
      <c r="F122" s="308" t="s">
        <v>931</v>
      </c>
      <c r="G122" s="309"/>
      <c r="H122" s="307"/>
      <c r="I122" s="307"/>
      <c r="J122" s="307" t="s">
        <v>932</v>
      </c>
      <c r="K122" s="331"/>
    </row>
    <row r="123" spans="2:11" ht="5.25" customHeight="1">
      <c r="B123" s="332"/>
      <c r="C123" s="310"/>
      <c r="D123" s="310"/>
      <c r="E123" s="310"/>
      <c r="F123" s="310"/>
      <c r="G123" s="293"/>
      <c r="H123" s="310"/>
      <c r="I123" s="310"/>
      <c r="J123" s="310"/>
      <c r="K123" s="333"/>
    </row>
    <row r="124" spans="2:11" ht="15" customHeight="1">
      <c r="B124" s="332"/>
      <c r="C124" s="293" t="s">
        <v>936</v>
      </c>
      <c r="D124" s="310"/>
      <c r="E124" s="310"/>
      <c r="F124" s="312" t="s">
        <v>933</v>
      </c>
      <c r="G124" s="293"/>
      <c r="H124" s="293" t="s">
        <v>972</v>
      </c>
      <c r="I124" s="293" t="s">
        <v>935</v>
      </c>
      <c r="J124" s="293">
        <v>120</v>
      </c>
      <c r="K124" s="334"/>
    </row>
    <row r="125" spans="2:11" ht="15" customHeight="1">
      <c r="B125" s="332"/>
      <c r="C125" s="293" t="s">
        <v>981</v>
      </c>
      <c r="D125" s="293"/>
      <c r="E125" s="293"/>
      <c r="F125" s="312" t="s">
        <v>933</v>
      </c>
      <c r="G125" s="293"/>
      <c r="H125" s="293" t="s">
        <v>982</v>
      </c>
      <c r="I125" s="293" t="s">
        <v>935</v>
      </c>
      <c r="J125" s="293" t="s">
        <v>983</v>
      </c>
      <c r="K125" s="334"/>
    </row>
    <row r="126" spans="2:11" ht="15" customHeight="1">
      <c r="B126" s="332"/>
      <c r="C126" s="293" t="s">
        <v>882</v>
      </c>
      <c r="D126" s="293"/>
      <c r="E126" s="293"/>
      <c r="F126" s="312" t="s">
        <v>933</v>
      </c>
      <c r="G126" s="293"/>
      <c r="H126" s="293" t="s">
        <v>984</v>
      </c>
      <c r="I126" s="293" t="s">
        <v>935</v>
      </c>
      <c r="J126" s="293" t="s">
        <v>983</v>
      </c>
      <c r="K126" s="334"/>
    </row>
    <row r="127" spans="2:11" ht="15" customHeight="1">
      <c r="B127" s="332"/>
      <c r="C127" s="293" t="s">
        <v>944</v>
      </c>
      <c r="D127" s="293"/>
      <c r="E127" s="293"/>
      <c r="F127" s="312" t="s">
        <v>939</v>
      </c>
      <c r="G127" s="293"/>
      <c r="H127" s="293" t="s">
        <v>945</v>
      </c>
      <c r="I127" s="293" t="s">
        <v>935</v>
      </c>
      <c r="J127" s="293">
        <v>15</v>
      </c>
      <c r="K127" s="334"/>
    </row>
    <row r="128" spans="2:11" ht="15" customHeight="1">
      <c r="B128" s="332"/>
      <c r="C128" s="314" t="s">
        <v>946</v>
      </c>
      <c r="D128" s="314"/>
      <c r="E128" s="314"/>
      <c r="F128" s="315" t="s">
        <v>939</v>
      </c>
      <c r="G128" s="314"/>
      <c r="H128" s="314" t="s">
        <v>947</v>
      </c>
      <c r="I128" s="314" t="s">
        <v>935</v>
      </c>
      <c r="J128" s="314">
        <v>15</v>
      </c>
      <c r="K128" s="334"/>
    </row>
    <row r="129" spans="2:11" ht="15" customHeight="1">
      <c r="B129" s="332"/>
      <c r="C129" s="314" t="s">
        <v>948</v>
      </c>
      <c r="D129" s="314"/>
      <c r="E129" s="314"/>
      <c r="F129" s="315" t="s">
        <v>939</v>
      </c>
      <c r="G129" s="314"/>
      <c r="H129" s="314" t="s">
        <v>949</v>
      </c>
      <c r="I129" s="314" t="s">
        <v>935</v>
      </c>
      <c r="J129" s="314">
        <v>20</v>
      </c>
      <c r="K129" s="334"/>
    </row>
    <row r="130" spans="2:11" ht="15" customHeight="1">
      <c r="B130" s="332"/>
      <c r="C130" s="314" t="s">
        <v>950</v>
      </c>
      <c r="D130" s="314"/>
      <c r="E130" s="314"/>
      <c r="F130" s="315" t="s">
        <v>939</v>
      </c>
      <c r="G130" s="314"/>
      <c r="H130" s="314" t="s">
        <v>951</v>
      </c>
      <c r="I130" s="314" t="s">
        <v>935</v>
      </c>
      <c r="J130" s="314">
        <v>20</v>
      </c>
      <c r="K130" s="334"/>
    </row>
    <row r="131" spans="2:11" ht="15" customHeight="1">
      <c r="B131" s="332"/>
      <c r="C131" s="293" t="s">
        <v>938</v>
      </c>
      <c r="D131" s="293"/>
      <c r="E131" s="293"/>
      <c r="F131" s="312" t="s">
        <v>939</v>
      </c>
      <c r="G131" s="293"/>
      <c r="H131" s="293" t="s">
        <v>972</v>
      </c>
      <c r="I131" s="293" t="s">
        <v>935</v>
      </c>
      <c r="J131" s="293">
        <v>50</v>
      </c>
      <c r="K131" s="334"/>
    </row>
    <row r="132" spans="2:11" ht="15" customHeight="1">
      <c r="B132" s="332"/>
      <c r="C132" s="293" t="s">
        <v>952</v>
      </c>
      <c r="D132" s="293"/>
      <c r="E132" s="293"/>
      <c r="F132" s="312" t="s">
        <v>939</v>
      </c>
      <c r="G132" s="293"/>
      <c r="H132" s="293" t="s">
        <v>972</v>
      </c>
      <c r="I132" s="293" t="s">
        <v>935</v>
      </c>
      <c r="J132" s="293">
        <v>50</v>
      </c>
      <c r="K132" s="334"/>
    </row>
    <row r="133" spans="2:11" ht="15" customHeight="1">
      <c r="B133" s="332"/>
      <c r="C133" s="293" t="s">
        <v>958</v>
      </c>
      <c r="D133" s="293"/>
      <c r="E133" s="293"/>
      <c r="F133" s="312" t="s">
        <v>939</v>
      </c>
      <c r="G133" s="293"/>
      <c r="H133" s="293" t="s">
        <v>972</v>
      </c>
      <c r="I133" s="293" t="s">
        <v>935</v>
      </c>
      <c r="J133" s="293">
        <v>50</v>
      </c>
      <c r="K133" s="334"/>
    </row>
    <row r="134" spans="2:11" ht="15" customHeight="1">
      <c r="B134" s="332"/>
      <c r="C134" s="293" t="s">
        <v>960</v>
      </c>
      <c r="D134" s="293"/>
      <c r="E134" s="293"/>
      <c r="F134" s="312" t="s">
        <v>939</v>
      </c>
      <c r="G134" s="293"/>
      <c r="H134" s="293" t="s">
        <v>972</v>
      </c>
      <c r="I134" s="293" t="s">
        <v>935</v>
      </c>
      <c r="J134" s="293">
        <v>50</v>
      </c>
      <c r="K134" s="334"/>
    </row>
    <row r="135" spans="2:11" ht="15" customHeight="1">
      <c r="B135" s="332"/>
      <c r="C135" s="293" t="s">
        <v>129</v>
      </c>
      <c r="D135" s="293"/>
      <c r="E135" s="293"/>
      <c r="F135" s="312" t="s">
        <v>939</v>
      </c>
      <c r="G135" s="293"/>
      <c r="H135" s="293" t="s">
        <v>985</v>
      </c>
      <c r="I135" s="293" t="s">
        <v>935</v>
      </c>
      <c r="J135" s="293">
        <v>255</v>
      </c>
      <c r="K135" s="334"/>
    </row>
    <row r="136" spans="2:11" ht="15" customHeight="1">
      <c r="B136" s="332"/>
      <c r="C136" s="293" t="s">
        <v>962</v>
      </c>
      <c r="D136" s="293"/>
      <c r="E136" s="293"/>
      <c r="F136" s="312" t="s">
        <v>933</v>
      </c>
      <c r="G136" s="293"/>
      <c r="H136" s="293" t="s">
        <v>986</v>
      </c>
      <c r="I136" s="293" t="s">
        <v>964</v>
      </c>
      <c r="J136" s="293"/>
      <c r="K136" s="334"/>
    </row>
    <row r="137" spans="2:11" ht="15" customHeight="1">
      <c r="B137" s="332"/>
      <c r="C137" s="293" t="s">
        <v>965</v>
      </c>
      <c r="D137" s="293"/>
      <c r="E137" s="293"/>
      <c r="F137" s="312" t="s">
        <v>933</v>
      </c>
      <c r="G137" s="293"/>
      <c r="H137" s="293" t="s">
        <v>987</v>
      </c>
      <c r="I137" s="293" t="s">
        <v>967</v>
      </c>
      <c r="J137" s="293"/>
      <c r="K137" s="334"/>
    </row>
    <row r="138" spans="2:11" ht="15" customHeight="1">
      <c r="B138" s="332"/>
      <c r="C138" s="293" t="s">
        <v>968</v>
      </c>
      <c r="D138" s="293"/>
      <c r="E138" s="293"/>
      <c r="F138" s="312" t="s">
        <v>933</v>
      </c>
      <c r="G138" s="293"/>
      <c r="H138" s="293" t="s">
        <v>968</v>
      </c>
      <c r="I138" s="293" t="s">
        <v>967</v>
      </c>
      <c r="J138" s="293"/>
      <c r="K138" s="334"/>
    </row>
    <row r="139" spans="2:11" ht="15" customHeight="1">
      <c r="B139" s="332"/>
      <c r="C139" s="293" t="s">
        <v>39</v>
      </c>
      <c r="D139" s="293"/>
      <c r="E139" s="293"/>
      <c r="F139" s="312" t="s">
        <v>933</v>
      </c>
      <c r="G139" s="293"/>
      <c r="H139" s="293" t="s">
        <v>988</v>
      </c>
      <c r="I139" s="293" t="s">
        <v>967</v>
      </c>
      <c r="J139" s="293"/>
      <c r="K139" s="334"/>
    </row>
    <row r="140" spans="2:11" ht="15" customHeight="1">
      <c r="B140" s="332"/>
      <c r="C140" s="293" t="s">
        <v>989</v>
      </c>
      <c r="D140" s="293"/>
      <c r="E140" s="293"/>
      <c r="F140" s="312" t="s">
        <v>933</v>
      </c>
      <c r="G140" s="293"/>
      <c r="H140" s="293" t="s">
        <v>990</v>
      </c>
      <c r="I140" s="293" t="s">
        <v>967</v>
      </c>
      <c r="J140" s="293"/>
      <c r="K140" s="334"/>
    </row>
    <row r="141" spans="2:11" ht="15" customHeight="1">
      <c r="B141" s="335"/>
      <c r="C141" s="336"/>
      <c r="D141" s="336"/>
      <c r="E141" s="336"/>
      <c r="F141" s="336"/>
      <c r="G141" s="336"/>
      <c r="H141" s="336"/>
      <c r="I141" s="336"/>
      <c r="J141" s="336"/>
      <c r="K141" s="337"/>
    </row>
    <row r="142" spans="2:11" ht="18.75" customHeight="1">
      <c r="B142" s="289"/>
      <c r="C142" s="289"/>
      <c r="D142" s="289"/>
      <c r="E142" s="289"/>
      <c r="F142" s="324"/>
      <c r="G142" s="289"/>
      <c r="H142" s="289"/>
      <c r="I142" s="289"/>
      <c r="J142" s="289"/>
      <c r="K142" s="289"/>
    </row>
    <row r="143" spans="2:11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spans="2:11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spans="2:11" ht="45" customHeight="1">
      <c r="B145" s="303"/>
      <c r="C145" s="408" t="s">
        <v>991</v>
      </c>
      <c r="D145" s="408"/>
      <c r="E145" s="408"/>
      <c r="F145" s="408"/>
      <c r="G145" s="408"/>
      <c r="H145" s="408"/>
      <c r="I145" s="408"/>
      <c r="J145" s="408"/>
      <c r="K145" s="304"/>
    </row>
    <row r="146" spans="2:11" ht="17.25" customHeight="1">
      <c r="B146" s="303"/>
      <c r="C146" s="305" t="s">
        <v>927</v>
      </c>
      <c r="D146" s="305"/>
      <c r="E146" s="305"/>
      <c r="F146" s="305" t="s">
        <v>928</v>
      </c>
      <c r="G146" s="306"/>
      <c r="H146" s="305" t="s">
        <v>124</v>
      </c>
      <c r="I146" s="305" t="s">
        <v>58</v>
      </c>
      <c r="J146" s="305" t="s">
        <v>929</v>
      </c>
      <c r="K146" s="304"/>
    </row>
    <row r="147" spans="2:11" ht="17.25" customHeight="1">
      <c r="B147" s="303"/>
      <c r="C147" s="307" t="s">
        <v>930</v>
      </c>
      <c r="D147" s="307"/>
      <c r="E147" s="307"/>
      <c r="F147" s="308" t="s">
        <v>931</v>
      </c>
      <c r="G147" s="309"/>
      <c r="H147" s="307"/>
      <c r="I147" s="307"/>
      <c r="J147" s="307" t="s">
        <v>932</v>
      </c>
      <c r="K147" s="304"/>
    </row>
    <row r="148" spans="2:11" ht="5.25" customHeight="1">
      <c r="B148" s="313"/>
      <c r="C148" s="310"/>
      <c r="D148" s="310"/>
      <c r="E148" s="310"/>
      <c r="F148" s="310"/>
      <c r="G148" s="311"/>
      <c r="H148" s="310"/>
      <c r="I148" s="310"/>
      <c r="J148" s="310"/>
      <c r="K148" s="334"/>
    </row>
    <row r="149" spans="2:11" ht="15" customHeight="1">
      <c r="B149" s="313"/>
      <c r="C149" s="338" t="s">
        <v>936</v>
      </c>
      <c r="D149" s="293"/>
      <c r="E149" s="293"/>
      <c r="F149" s="339" t="s">
        <v>933</v>
      </c>
      <c r="G149" s="293"/>
      <c r="H149" s="338" t="s">
        <v>972</v>
      </c>
      <c r="I149" s="338" t="s">
        <v>935</v>
      </c>
      <c r="J149" s="338">
        <v>120</v>
      </c>
      <c r="K149" s="334"/>
    </row>
    <row r="150" spans="2:11" ht="15" customHeight="1">
      <c r="B150" s="313"/>
      <c r="C150" s="338" t="s">
        <v>981</v>
      </c>
      <c r="D150" s="293"/>
      <c r="E150" s="293"/>
      <c r="F150" s="339" t="s">
        <v>933</v>
      </c>
      <c r="G150" s="293"/>
      <c r="H150" s="338" t="s">
        <v>992</v>
      </c>
      <c r="I150" s="338" t="s">
        <v>935</v>
      </c>
      <c r="J150" s="338" t="s">
        <v>983</v>
      </c>
      <c r="K150" s="334"/>
    </row>
    <row r="151" spans="2:11" ht="15" customHeight="1">
      <c r="B151" s="313"/>
      <c r="C151" s="338" t="s">
        <v>882</v>
      </c>
      <c r="D151" s="293"/>
      <c r="E151" s="293"/>
      <c r="F151" s="339" t="s">
        <v>933</v>
      </c>
      <c r="G151" s="293"/>
      <c r="H151" s="338" t="s">
        <v>993</v>
      </c>
      <c r="I151" s="338" t="s">
        <v>935</v>
      </c>
      <c r="J151" s="338" t="s">
        <v>983</v>
      </c>
      <c r="K151" s="334"/>
    </row>
    <row r="152" spans="2:11" ht="15" customHeight="1">
      <c r="B152" s="313"/>
      <c r="C152" s="338" t="s">
        <v>938</v>
      </c>
      <c r="D152" s="293"/>
      <c r="E152" s="293"/>
      <c r="F152" s="339" t="s">
        <v>939</v>
      </c>
      <c r="G152" s="293"/>
      <c r="H152" s="338" t="s">
        <v>972</v>
      </c>
      <c r="I152" s="338" t="s">
        <v>935</v>
      </c>
      <c r="J152" s="338">
        <v>50</v>
      </c>
      <c r="K152" s="334"/>
    </row>
    <row r="153" spans="2:11" ht="15" customHeight="1">
      <c r="B153" s="313"/>
      <c r="C153" s="338" t="s">
        <v>941</v>
      </c>
      <c r="D153" s="293"/>
      <c r="E153" s="293"/>
      <c r="F153" s="339" t="s">
        <v>933</v>
      </c>
      <c r="G153" s="293"/>
      <c r="H153" s="338" t="s">
        <v>972</v>
      </c>
      <c r="I153" s="338" t="s">
        <v>943</v>
      </c>
      <c r="J153" s="338"/>
      <c r="K153" s="334"/>
    </row>
    <row r="154" spans="2:11" ht="15" customHeight="1">
      <c r="B154" s="313"/>
      <c r="C154" s="338" t="s">
        <v>952</v>
      </c>
      <c r="D154" s="293"/>
      <c r="E154" s="293"/>
      <c r="F154" s="339" t="s">
        <v>939</v>
      </c>
      <c r="G154" s="293"/>
      <c r="H154" s="338" t="s">
        <v>972</v>
      </c>
      <c r="I154" s="338" t="s">
        <v>935</v>
      </c>
      <c r="J154" s="338">
        <v>50</v>
      </c>
      <c r="K154" s="334"/>
    </row>
    <row r="155" spans="2:11" ht="15" customHeight="1">
      <c r="B155" s="313"/>
      <c r="C155" s="338" t="s">
        <v>960</v>
      </c>
      <c r="D155" s="293"/>
      <c r="E155" s="293"/>
      <c r="F155" s="339" t="s">
        <v>939</v>
      </c>
      <c r="G155" s="293"/>
      <c r="H155" s="338" t="s">
        <v>972</v>
      </c>
      <c r="I155" s="338" t="s">
        <v>935</v>
      </c>
      <c r="J155" s="338">
        <v>50</v>
      </c>
      <c r="K155" s="334"/>
    </row>
    <row r="156" spans="2:11" ht="15" customHeight="1">
      <c r="B156" s="313"/>
      <c r="C156" s="338" t="s">
        <v>958</v>
      </c>
      <c r="D156" s="293"/>
      <c r="E156" s="293"/>
      <c r="F156" s="339" t="s">
        <v>939</v>
      </c>
      <c r="G156" s="293"/>
      <c r="H156" s="338" t="s">
        <v>972</v>
      </c>
      <c r="I156" s="338" t="s">
        <v>935</v>
      </c>
      <c r="J156" s="338">
        <v>50</v>
      </c>
      <c r="K156" s="334"/>
    </row>
    <row r="157" spans="2:11" ht="15" customHeight="1">
      <c r="B157" s="313"/>
      <c r="C157" s="338" t="s">
        <v>91</v>
      </c>
      <c r="D157" s="293"/>
      <c r="E157" s="293"/>
      <c r="F157" s="339" t="s">
        <v>933</v>
      </c>
      <c r="G157" s="293"/>
      <c r="H157" s="338" t="s">
        <v>994</v>
      </c>
      <c r="I157" s="338" t="s">
        <v>935</v>
      </c>
      <c r="J157" s="338" t="s">
        <v>995</v>
      </c>
      <c r="K157" s="334"/>
    </row>
    <row r="158" spans="2:11" ht="15" customHeight="1">
      <c r="B158" s="313"/>
      <c r="C158" s="338" t="s">
        <v>996</v>
      </c>
      <c r="D158" s="293"/>
      <c r="E158" s="293"/>
      <c r="F158" s="339" t="s">
        <v>933</v>
      </c>
      <c r="G158" s="293"/>
      <c r="H158" s="338" t="s">
        <v>997</v>
      </c>
      <c r="I158" s="338" t="s">
        <v>967</v>
      </c>
      <c r="J158" s="338"/>
      <c r="K158" s="334"/>
    </row>
    <row r="159" spans="2:11" ht="15" customHeight="1">
      <c r="B159" s="340"/>
      <c r="C159" s="322"/>
      <c r="D159" s="322"/>
      <c r="E159" s="322"/>
      <c r="F159" s="322"/>
      <c r="G159" s="322"/>
      <c r="H159" s="322"/>
      <c r="I159" s="322"/>
      <c r="J159" s="322"/>
      <c r="K159" s="341"/>
    </row>
    <row r="160" spans="2:11" ht="18.75" customHeight="1">
      <c r="B160" s="289"/>
      <c r="C160" s="293"/>
      <c r="D160" s="293"/>
      <c r="E160" s="293"/>
      <c r="F160" s="312"/>
      <c r="G160" s="293"/>
      <c r="H160" s="293"/>
      <c r="I160" s="293"/>
      <c r="J160" s="293"/>
      <c r="K160" s="289"/>
    </row>
    <row r="161" spans="2:1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spans="2:11" ht="7.5" customHeight="1">
      <c r="B162" s="281"/>
      <c r="C162" s="282"/>
      <c r="D162" s="282"/>
      <c r="E162" s="282"/>
      <c r="F162" s="282"/>
      <c r="G162" s="282"/>
      <c r="H162" s="282"/>
      <c r="I162" s="282"/>
      <c r="J162" s="282"/>
      <c r="K162" s="283"/>
    </row>
    <row r="163" spans="2:11" ht="45" customHeight="1">
      <c r="B163" s="284"/>
      <c r="C163" s="407" t="s">
        <v>998</v>
      </c>
      <c r="D163" s="407"/>
      <c r="E163" s="407"/>
      <c r="F163" s="407"/>
      <c r="G163" s="407"/>
      <c r="H163" s="407"/>
      <c r="I163" s="407"/>
      <c r="J163" s="407"/>
      <c r="K163" s="285"/>
    </row>
    <row r="164" spans="2:11" ht="17.25" customHeight="1">
      <c r="B164" s="284"/>
      <c r="C164" s="305" t="s">
        <v>927</v>
      </c>
      <c r="D164" s="305"/>
      <c r="E164" s="305"/>
      <c r="F164" s="305" t="s">
        <v>928</v>
      </c>
      <c r="G164" s="342"/>
      <c r="H164" s="343" t="s">
        <v>124</v>
      </c>
      <c r="I164" s="343" t="s">
        <v>58</v>
      </c>
      <c r="J164" s="305" t="s">
        <v>929</v>
      </c>
      <c r="K164" s="285"/>
    </row>
    <row r="165" spans="2:11" ht="17.25" customHeight="1">
      <c r="B165" s="286"/>
      <c r="C165" s="307" t="s">
        <v>930</v>
      </c>
      <c r="D165" s="307"/>
      <c r="E165" s="307"/>
      <c r="F165" s="308" t="s">
        <v>931</v>
      </c>
      <c r="G165" s="344"/>
      <c r="H165" s="345"/>
      <c r="I165" s="345"/>
      <c r="J165" s="307" t="s">
        <v>932</v>
      </c>
      <c r="K165" s="287"/>
    </row>
    <row r="166" spans="2:11" ht="5.25" customHeight="1">
      <c r="B166" s="313"/>
      <c r="C166" s="310"/>
      <c r="D166" s="310"/>
      <c r="E166" s="310"/>
      <c r="F166" s="310"/>
      <c r="G166" s="311"/>
      <c r="H166" s="310"/>
      <c r="I166" s="310"/>
      <c r="J166" s="310"/>
      <c r="K166" s="334"/>
    </row>
    <row r="167" spans="2:11" ht="15" customHeight="1">
      <c r="B167" s="313"/>
      <c r="C167" s="293" t="s">
        <v>936</v>
      </c>
      <c r="D167" s="293"/>
      <c r="E167" s="293"/>
      <c r="F167" s="312" t="s">
        <v>933</v>
      </c>
      <c r="G167" s="293"/>
      <c r="H167" s="293" t="s">
        <v>972</v>
      </c>
      <c r="I167" s="293" t="s">
        <v>935</v>
      </c>
      <c r="J167" s="293">
        <v>120</v>
      </c>
      <c r="K167" s="334"/>
    </row>
    <row r="168" spans="2:11" ht="15" customHeight="1">
      <c r="B168" s="313"/>
      <c r="C168" s="293" t="s">
        <v>981</v>
      </c>
      <c r="D168" s="293"/>
      <c r="E168" s="293"/>
      <c r="F168" s="312" t="s">
        <v>933</v>
      </c>
      <c r="G168" s="293"/>
      <c r="H168" s="293" t="s">
        <v>982</v>
      </c>
      <c r="I168" s="293" t="s">
        <v>935</v>
      </c>
      <c r="J168" s="293" t="s">
        <v>983</v>
      </c>
      <c r="K168" s="334"/>
    </row>
    <row r="169" spans="2:11" ht="15" customHeight="1">
      <c r="B169" s="313"/>
      <c r="C169" s="293" t="s">
        <v>882</v>
      </c>
      <c r="D169" s="293"/>
      <c r="E169" s="293"/>
      <c r="F169" s="312" t="s">
        <v>933</v>
      </c>
      <c r="G169" s="293"/>
      <c r="H169" s="293" t="s">
        <v>999</v>
      </c>
      <c r="I169" s="293" t="s">
        <v>935</v>
      </c>
      <c r="J169" s="293" t="s">
        <v>983</v>
      </c>
      <c r="K169" s="334"/>
    </row>
    <row r="170" spans="2:11" ht="15" customHeight="1">
      <c r="B170" s="313"/>
      <c r="C170" s="293" t="s">
        <v>938</v>
      </c>
      <c r="D170" s="293"/>
      <c r="E170" s="293"/>
      <c r="F170" s="312" t="s">
        <v>939</v>
      </c>
      <c r="G170" s="293"/>
      <c r="H170" s="293" t="s">
        <v>999</v>
      </c>
      <c r="I170" s="293" t="s">
        <v>935</v>
      </c>
      <c r="J170" s="293">
        <v>50</v>
      </c>
      <c r="K170" s="334"/>
    </row>
    <row r="171" spans="2:11" ht="15" customHeight="1">
      <c r="B171" s="313"/>
      <c r="C171" s="293" t="s">
        <v>941</v>
      </c>
      <c r="D171" s="293"/>
      <c r="E171" s="293"/>
      <c r="F171" s="312" t="s">
        <v>933</v>
      </c>
      <c r="G171" s="293"/>
      <c r="H171" s="293" t="s">
        <v>999</v>
      </c>
      <c r="I171" s="293" t="s">
        <v>943</v>
      </c>
      <c r="J171" s="293"/>
      <c r="K171" s="334"/>
    </row>
    <row r="172" spans="2:11" ht="15" customHeight="1">
      <c r="B172" s="313"/>
      <c r="C172" s="293" t="s">
        <v>952</v>
      </c>
      <c r="D172" s="293"/>
      <c r="E172" s="293"/>
      <c r="F172" s="312" t="s">
        <v>939</v>
      </c>
      <c r="G172" s="293"/>
      <c r="H172" s="293" t="s">
        <v>999</v>
      </c>
      <c r="I172" s="293" t="s">
        <v>935</v>
      </c>
      <c r="J172" s="293">
        <v>50</v>
      </c>
      <c r="K172" s="334"/>
    </row>
    <row r="173" spans="2:11" ht="15" customHeight="1">
      <c r="B173" s="313"/>
      <c r="C173" s="293" t="s">
        <v>960</v>
      </c>
      <c r="D173" s="293"/>
      <c r="E173" s="293"/>
      <c r="F173" s="312" t="s">
        <v>939</v>
      </c>
      <c r="G173" s="293"/>
      <c r="H173" s="293" t="s">
        <v>999</v>
      </c>
      <c r="I173" s="293" t="s">
        <v>935</v>
      </c>
      <c r="J173" s="293">
        <v>50</v>
      </c>
      <c r="K173" s="334"/>
    </row>
    <row r="174" spans="2:11" ht="15" customHeight="1">
      <c r="B174" s="313"/>
      <c r="C174" s="293" t="s">
        <v>958</v>
      </c>
      <c r="D174" s="293"/>
      <c r="E174" s="293"/>
      <c r="F174" s="312" t="s">
        <v>939</v>
      </c>
      <c r="G174" s="293"/>
      <c r="H174" s="293" t="s">
        <v>999</v>
      </c>
      <c r="I174" s="293" t="s">
        <v>935</v>
      </c>
      <c r="J174" s="293">
        <v>50</v>
      </c>
      <c r="K174" s="334"/>
    </row>
    <row r="175" spans="2:11" ht="15" customHeight="1">
      <c r="B175" s="313"/>
      <c r="C175" s="293" t="s">
        <v>123</v>
      </c>
      <c r="D175" s="293"/>
      <c r="E175" s="293"/>
      <c r="F175" s="312" t="s">
        <v>933</v>
      </c>
      <c r="G175" s="293"/>
      <c r="H175" s="293" t="s">
        <v>1000</v>
      </c>
      <c r="I175" s="293" t="s">
        <v>1001</v>
      </c>
      <c r="J175" s="293"/>
      <c r="K175" s="334"/>
    </row>
    <row r="176" spans="2:11" ht="15" customHeight="1">
      <c r="B176" s="313"/>
      <c r="C176" s="293" t="s">
        <v>58</v>
      </c>
      <c r="D176" s="293"/>
      <c r="E176" s="293"/>
      <c r="F176" s="312" t="s">
        <v>933</v>
      </c>
      <c r="G176" s="293"/>
      <c r="H176" s="293" t="s">
        <v>1002</v>
      </c>
      <c r="I176" s="293" t="s">
        <v>1003</v>
      </c>
      <c r="J176" s="293">
        <v>1</v>
      </c>
      <c r="K176" s="334"/>
    </row>
    <row r="177" spans="2:11" ht="15" customHeight="1">
      <c r="B177" s="313"/>
      <c r="C177" s="293" t="s">
        <v>54</v>
      </c>
      <c r="D177" s="293"/>
      <c r="E177" s="293"/>
      <c r="F177" s="312" t="s">
        <v>933</v>
      </c>
      <c r="G177" s="293"/>
      <c r="H177" s="293" t="s">
        <v>1004</v>
      </c>
      <c r="I177" s="293" t="s">
        <v>935</v>
      </c>
      <c r="J177" s="293">
        <v>20</v>
      </c>
      <c r="K177" s="334"/>
    </row>
    <row r="178" spans="2:11" ht="15" customHeight="1">
      <c r="B178" s="313"/>
      <c r="C178" s="293" t="s">
        <v>124</v>
      </c>
      <c r="D178" s="293"/>
      <c r="E178" s="293"/>
      <c r="F178" s="312" t="s">
        <v>933</v>
      </c>
      <c r="G178" s="293"/>
      <c r="H178" s="293" t="s">
        <v>1005</v>
      </c>
      <c r="I178" s="293" t="s">
        <v>935</v>
      </c>
      <c r="J178" s="293">
        <v>255</v>
      </c>
      <c r="K178" s="334"/>
    </row>
    <row r="179" spans="2:11" ht="15" customHeight="1">
      <c r="B179" s="313"/>
      <c r="C179" s="293" t="s">
        <v>125</v>
      </c>
      <c r="D179" s="293"/>
      <c r="E179" s="293"/>
      <c r="F179" s="312" t="s">
        <v>933</v>
      </c>
      <c r="G179" s="293"/>
      <c r="H179" s="293" t="s">
        <v>898</v>
      </c>
      <c r="I179" s="293" t="s">
        <v>935</v>
      </c>
      <c r="J179" s="293">
        <v>10</v>
      </c>
      <c r="K179" s="334"/>
    </row>
    <row r="180" spans="2:11" ht="15" customHeight="1">
      <c r="B180" s="313"/>
      <c r="C180" s="293" t="s">
        <v>126</v>
      </c>
      <c r="D180" s="293"/>
      <c r="E180" s="293"/>
      <c r="F180" s="312" t="s">
        <v>933</v>
      </c>
      <c r="G180" s="293"/>
      <c r="H180" s="293" t="s">
        <v>1006</v>
      </c>
      <c r="I180" s="293" t="s">
        <v>967</v>
      </c>
      <c r="J180" s="293"/>
      <c r="K180" s="334"/>
    </row>
    <row r="181" spans="2:11" ht="15" customHeight="1">
      <c r="B181" s="313"/>
      <c r="C181" s="293" t="s">
        <v>1007</v>
      </c>
      <c r="D181" s="293"/>
      <c r="E181" s="293"/>
      <c r="F181" s="312" t="s">
        <v>933</v>
      </c>
      <c r="G181" s="293"/>
      <c r="H181" s="293" t="s">
        <v>1008</v>
      </c>
      <c r="I181" s="293" t="s">
        <v>967</v>
      </c>
      <c r="J181" s="293"/>
      <c r="K181" s="334"/>
    </row>
    <row r="182" spans="2:11" ht="15" customHeight="1">
      <c r="B182" s="313"/>
      <c r="C182" s="293" t="s">
        <v>996</v>
      </c>
      <c r="D182" s="293"/>
      <c r="E182" s="293"/>
      <c r="F182" s="312" t="s">
        <v>933</v>
      </c>
      <c r="G182" s="293"/>
      <c r="H182" s="293" t="s">
        <v>1009</v>
      </c>
      <c r="I182" s="293" t="s">
        <v>967</v>
      </c>
      <c r="J182" s="293"/>
      <c r="K182" s="334"/>
    </row>
    <row r="183" spans="2:11" ht="15" customHeight="1">
      <c r="B183" s="313"/>
      <c r="C183" s="293" t="s">
        <v>128</v>
      </c>
      <c r="D183" s="293"/>
      <c r="E183" s="293"/>
      <c r="F183" s="312" t="s">
        <v>939</v>
      </c>
      <c r="G183" s="293"/>
      <c r="H183" s="293" t="s">
        <v>1010</v>
      </c>
      <c r="I183" s="293" t="s">
        <v>935</v>
      </c>
      <c r="J183" s="293">
        <v>50</v>
      </c>
      <c r="K183" s="334"/>
    </row>
    <row r="184" spans="2:11" ht="15" customHeight="1">
      <c r="B184" s="313"/>
      <c r="C184" s="293" t="s">
        <v>1011</v>
      </c>
      <c r="D184" s="293"/>
      <c r="E184" s="293"/>
      <c r="F184" s="312" t="s">
        <v>939</v>
      </c>
      <c r="G184" s="293"/>
      <c r="H184" s="293" t="s">
        <v>1012</v>
      </c>
      <c r="I184" s="293" t="s">
        <v>1013</v>
      </c>
      <c r="J184" s="293"/>
      <c r="K184" s="334"/>
    </row>
    <row r="185" spans="2:11" ht="15" customHeight="1">
      <c r="B185" s="313"/>
      <c r="C185" s="293" t="s">
        <v>1014</v>
      </c>
      <c r="D185" s="293"/>
      <c r="E185" s="293"/>
      <c r="F185" s="312" t="s">
        <v>939</v>
      </c>
      <c r="G185" s="293"/>
      <c r="H185" s="293" t="s">
        <v>1015</v>
      </c>
      <c r="I185" s="293" t="s">
        <v>1013</v>
      </c>
      <c r="J185" s="293"/>
      <c r="K185" s="334"/>
    </row>
    <row r="186" spans="2:11" ht="15" customHeight="1">
      <c r="B186" s="313"/>
      <c r="C186" s="293" t="s">
        <v>1016</v>
      </c>
      <c r="D186" s="293"/>
      <c r="E186" s="293"/>
      <c r="F186" s="312" t="s">
        <v>939</v>
      </c>
      <c r="G186" s="293"/>
      <c r="H186" s="293" t="s">
        <v>1017</v>
      </c>
      <c r="I186" s="293" t="s">
        <v>1013</v>
      </c>
      <c r="J186" s="293"/>
      <c r="K186" s="334"/>
    </row>
    <row r="187" spans="2:11" ht="15" customHeight="1">
      <c r="B187" s="313"/>
      <c r="C187" s="346" t="s">
        <v>1018</v>
      </c>
      <c r="D187" s="293"/>
      <c r="E187" s="293"/>
      <c r="F187" s="312" t="s">
        <v>939</v>
      </c>
      <c r="G187" s="293"/>
      <c r="H187" s="293" t="s">
        <v>1019</v>
      </c>
      <c r="I187" s="293" t="s">
        <v>1020</v>
      </c>
      <c r="J187" s="347" t="s">
        <v>1021</v>
      </c>
      <c r="K187" s="334"/>
    </row>
    <row r="188" spans="2:11" ht="15" customHeight="1">
      <c r="B188" s="313"/>
      <c r="C188" s="298" t="s">
        <v>43</v>
      </c>
      <c r="D188" s="293"/>
      <c r="E188" s="293"/>
      <c r="F188" s="312" t="s">
        <v>933</v>
      </c>
      <c r="G188" s="293"/>
      <c r="H188" s="289" t="s">
        <v>1022</v>
      </c>
      <c r="I188" s="293" t="s">
        <v>1023</v>
      </c>
      <c r="J188" s="293"/>
      <c r="K188" s="334"/>
    </row>
    <row r="189" spans="2:11" ht="15" customHeight="1">
      <c r="B189" s="313"/>
      <c r="C189" s="298" t="s">
        <v>1024</v>
      </c>
      <c r="D189" s="293"/>
      <c r="E189" s="293"/>
      <c r="F189" s="312" t="s">
        <v>933</v>
      </c>
      <c r="G189" s="293"/>
      <c r="H189" s="293" t="s">
        <v>1025</v>
      </c>
      <c r="I189" s="293" t="s">
        <v>967</v>
      </c>
      <c r="J189" s="293"/>
      <c r="K189" s="334"/>
    </row>
    <row r="190" spans="2:11" ht="15" customHeight="1">
      <c r="B190" s="313"/>
      <c r="C190" s="298" t="s">
        <v>1026</v>
      </c>
      <c r="D190" s="293"/>
      <c r="E190" s="293"/>
      <c r="F190" s="312" t="s">
        <v>933</v>
      </c>
      <c r="G190" s="293"/>
      <c r="H190" s="293" t="s">
        <v>1027</v>
      </c>
      <c r="I190" s="293" t="s">
        <v>967</v>
      </c>
      <c r="J190" s="293"/>
      <c r="K190" s="334"/>
    </row>
    <row r="191" spans="2:11" ht="15" customHeight="1">
      <c r="B191" s="313"/>
      <c r="C191" s="298" t="s">
        <v>1028</v>
      </c>
      <c r="D191" s="293"/>
      <c r="E191" s="293"/>
      <c r="F191" s="312" t="s">
        <v>939</v>
      </c>
      <c r="G191" s="293"/>
      <c r="H191" s="293" t="s">
        <v>1029</v>
      </c>
      <c r="I191" s="293" t="s">
        <v>967</v>
      </c>
      <c r="J191" s="293"/>
      <c r="K191" s="334"/>
    </row>
    <row r="192" spans="2:11" ht="15" customHeight="1">
      <c r="B192" s="340"/>
      <c r="C192" s="348"/>
      <c r="D192" s="322"/>
      <c r="E192" s="322"/>
      <c r="F192" s="322"/>
      <c r="G192" s="322"/>
      <c r="H192" s="322"/>
      <c r="I192" s="322"/>
      <c r="J192" s="322"/>
      <c r="K192" s="341"/>
    </row>
    <row r="193" spans="2:11" ht="18.75" customHeight="1">
      <c r="B193" s="289"/>
      <c r="C193" s="293"/>
      <c r="D193" s="293"/>
      <c r="E193" s="293"/>
      <c r="F193" s="312"/>
      <c r="G193" s="293"/>
      <c r="H193" s="293"/>
      <c r="I193" s="293"/>
      <c r="J193" s="293"/>
      <c r="K193" s="289"/>
    </row>
    <row r="194" spans="2:11" ht="18.75" customHeight="1">
      <c r="B194" s="289"/>
      <c r="C194" s="293"/>
      <c r="D194" s="293"/>
      <c r="E194" s="293"/>
      <c r="F194" s="312"/>
      <c r="G194" s="293"/>
      <c r="H194" s="293"/>
      <c r="I194" s="293"/>
      <c r="J194" s="293"/>
      <c r="K194" s="289"/>
    </row>
    <row r="195" spans="2:11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spans="2:11">
      <c r="B196" s="281"/>
      <c r="C196" s="282"/>
      <c r="D196" s="282"/>
      <c r="E196" s="282"/>
      <c r="F196" s="282"/>
      <c r="G196" s="282"/>
      <c r="H196" s="282"/>
      <c r="I196" s="282"/>
      <c r="J196" s="282"/>
      <c r="K196" s="283"/>
    </row>
    <row r="197" spans="2:11" ht="21">
      <c r="B197" s="284"/>
      <c r="C197" s="407" t="s">
        <v>1030</v>
      </c>
      <c r="D197" s="407"/>
      <c r="E197" s="407"/>
      <c r="F197" s="407"/>
      <c r="G197" s="407"/>
      <c r="H197" s="407"/>
      <c r="I197" s="407"/>
      <c r="J197" s="407"/>
      <c r="K197" s="285"/>
    </row>
    <row r="198" spans="2:11" ht="25.5" customHeight="1">
      <c r="B198" s="284"/>
      <c r="C198" s="349" t="s">
        <v>1031</v>
      </c>
      <c r="D198" s="349"/>
      <c r="E198" s="349"/>
      <c r="F198" s="349" t="s">
        <v>1032</v>
      </c>
      <c r="G198" s="350"/>
      <c r="H198" s="406" t="s">
        <v>1033</v>
      </c>
      <c r="I198" s="406"/>
      <c r="J198" s="406"/>
      <c r="K198" s="285"/>
    </row>
    <row r="199" spans="2:11" ht="5.25" customHeight="1">
      <c r="B199" s="313"/>
      <c r="C199" s="310"/>
      <c r="D199" s="310"/>
      <c r="E199" s="310"/>
      <c r="F199" s="310"/>
      <c r="G199" s="293"/>
      <c r="H199" s="310"/>
      <c r="I199" s="310"/>
      <c r="J199" s="310"/>
      <c r="K199" s="334"/>
    </row>
    <row r="200" spans="2:11" ht="15" customHeight="1">
      <c r="B200" s="313"/>
      <c r="C200" s="293" t="s">
        <v>1023</v>
      </c>
      <c r="D200" s="293"/>
      <c r="E200" s="293"/>
      <c r="F200" s="312" t="s">
        <v>44</v>
      </c>
      <c r="G200" s="293"/>
      <c r="H200" s="404" t="s">
        <v>1034</v>
      </c>
      <c r="I200" s="404"/>
      <c r="J200" s="404"/>
      <c r="K200" s="334"/>
    </row>
    <row r="201" spans="2:11" ht="15" customHeight="1">
      <c r="B201" s="313"/>
      <c r="C201" s="319"/>
      <c r="D201" s="293"/>
      <c r="E201" s="293"/>
      <c r="F201" s="312" t="s">
        <v>45</v>
      </c>
      <c r="G201" s="293"/>
      <c r="H201" s="404" t="s">
        <v>1035</v>
      </c>
      <c r="I201" s="404"/>
      <c r="J201" s="404"/>
      <c r="K201" s="334"/>
    </row>
    <row r="202" spans="2:11" ht="15" customHeight="1">
      <c r="B202" s="313"/>
      <c r="C202" s="319"/>
      <c r="D202" s="293"/>
      <c r="E202" s="293"/>
      <c r="F202" s="312" t="s">
        <v>48</v>
      </c>
      <c r="G202" s="293"/>
      <c r="H202" s="404" t="s">
        <v>1036</v>
      </c>
      <c r="I202" s="404"/>
      <c r="J202" s="404"/>
      <c r="K202" s="334"/>
    </row>
    <row r="203" spans="2:11" ht="15" customHeight="1">
      <c r="B203" s="313"/>
      <c r="C203" s="293"/>
      <c r="D203" s="293"/>
      <c r="E203" s="293"/>
      <c r="F203" s="312" t="s">
        <v>46</v>
      </c>
      <c r="G203" s="293"/>
      <c r="H203" s="404" t="s">
        <v>1037</v>
      </c>
      <c r="I203" s="404"/>
      <c r="J203" s="404"/>
      <c r="K203" s="334"/>
    </row>
    <row r="204" spans="2:11" ht="15" customHeight="1">
      <c r="B204" s="313"/>
      <c r="C204" s="293"/>
      <c r="D204" s="293"/>
      <c r="E204" s="293"/>
      <c r="F204" s="312" t="s">
        <v>47</v>
      </c>
      <c r="G204" s="293"/>
      <c r="H204" s="404" t="s">
        <v>1038</v>
      </c>
      <c r="I204" s="404"/>
      <c r="J204" s="404"/>
      <c r="K204" s="334"/>
    </row>
    <row r="205" spans="2:11" ht="15" customHeight="1">
      <c r="B205" s="313"/>
      <c r="C205" s="293"/>
      <c r="D205" s="293"/>
      <c r="E205" s="293"/>
      <c r="F205" s="312"/>
      <c r="G205" s="293"/>
      <c r="H205" s="293"/>
      <c r="I205" s="293"/>
      <c r="J205" s="293"/>
      <c r="K205" s="334"/>
    </row>
    <row r="206" spans="2:11" ht="15" customHeight="1">
      <c r="B206" s="313"/>
      <c r="C206" s="293" t="s">
        <v>979</v>
      </c>
      <c r="D206" s="293"/>
      <c r="E206" s="293"/>
      <c r="F206" s="312" t="s">
        <v>77</v>
      </c>
      <c r="G206" s="293"/>
      <c r="H206" s="404" t="s">
        <v>1039</v>
      </c>
      <c r="I206" s="404"/>
      <c r="J206" s="404"/>
      <c r="K206" s="334"/>
    </row>
    <row r="207" spans="2:11" ht="15" customHeight="1">
      <c r="B207" s="313"/>
      <c r="C207" s="319"/>
      <c r="D207" s="293"/>
      <c r="E207" s="293"/>
      <c r="F207" s="312" t="s">
        <v>876</v>
      </c>
      <c r="G207" s="293"/>
      <c r="H207" s="404" t="s">
        <v>877</v>
      </c>
      <c r="I207" s="404"/>
      <c r="J207" s="404"/>
      <c r="K207" s="334"/>
    </row>
    <row r="208" spans="2:11" ht="15" customHeight="1">
      <c r="B208" s="313"/>
      <c r="C208" s="293"/>
      <c r="D208" s="293"/>
      <c r="E208" s="293"/>
      <c r="F208" s="312" t="s">
        <v>874</v>
      </c>
      <c r="G208" s="293"/>
      <c r="H208" s="404" t="s">
        <v>1040</v>
      </c>
      <c r="I208" s="404"/>
      <c r="J208" s="404"/>
      <c r="K208" s="334"/>
    </row>
    <row r="209" spans="2:11" ht="15" customHeight="1">
      <c r="B209" s="351"/>
      <c r="C209" s="319"/>
      <c r="D209" s="319"/>
      <c r="E209" s="319"/>
      <c r="F209" s="312" t="s">
        <v>878</v>
      </c>
      <c r="G209" s="298"/>
      <c r="H209" s="405" t="s">
        <v>879</v>
      </c>
      <c r="I209" s="405"/>
      <c r="J209" s="405"/>
      <c r="K209" s="352"/>
    </row>
    <row r="210" spans="2:11" ht="15" customHeight="1">
      <c r="B210" s="351"/>
      <c r="C210" s="319"/>
      <c r="D210" s="319"/>
      <c r="E210" s="319"/>
      <c r="F210" s="312" t="s">
        <v>880</v>
      </c>
      <c r="G210" s="298"/>
      <c r="H210" s="405" t="s">
        <v>1041</v>
      </c>
      <c r="I210" s="405"/>
      <c r="J210" s="405"/>
      <c r="K210" s="352"/>
    </row>
    <row r="211" spans="2:11" ht="15" customHeight="1">
      <c r="B211" s="351"/>
      <c r="C211" s="319"/>
      <c r="D211" s="319"/>
      <c r="E211" s="319"/>
      <c r="F211" s="353"/>
      <c r="G211" s="298"/>
      <c r="H211" s="354"/>
      <c r="I211" s="354"/>
      <c r="J211" s="354"/>
      <c r="K211" s="352"/>
    </row>
    <row r="212" spans="2:11" ht="15" customHeight="1">
      <c r="B212" s="351"/>
      <c r="C212" s="293" t="s">
        <v>1003</v>
      </c>
      <c r="D212" s="319"/>
      <c r="E212" s="319"/>
      <c r="F212" s="312">
        <v>1</v>
      </c>
      <c r="G212" s="298"/>
      <c r="H212" s="405" t="s">
        <v>1042</v>
      </c>
      <c r="I212" s="405"/>
      <c r="J212" s="405"/>
      <c r="K212" s="352"/>
    </row>
    <row r="213" spans="2:11" ht="15" customHeight="1">
      <c r="B213" s="351"/>
      <c r="C213" s="319"/>
      <c r="D213" s="319"/>
      <c r="E213" s="319"/>
      <c r="F213" s="312">
        <v>2</v>
      </c>
      <c r="G213" s="298"/>
      <c r="H213" s="405" t="s">
        <v>1043</v>
      </c>
      <c r="I213" s="405"/>
      <c r="J213" s="405"/>
      <c r="K213" s="352"/>
    </row>
    <row r="214" spans="2:11" ht="15" customHeight="1">
      <c r="B214" s="351"/>
      <c r="C214" s="319"/>
      <c r="D214" s="319"/>
      <c r="E214" s="319"/>
      <c r="F214" s="312">
        <v>3</v>
      </c>
      <c r="G214" s="298"/>
      <c r="H214" s="405" t="s">
        <v>1044</v>
      </c>
      <c r="I214" s="405"/>
      <c r="J214" s="405"/>
      <c r="K214" s="352"/>
    </row>
    <row r="215" spans="2:11" ht="15" customHeight="1">
      <c r="B215" s="351"/>
      <c r="C215" s="319"/>
      <c r="D215" s="319"/>
      <c r="E215" s="319"/>
      <c r="F215" s="312">
        <v>4</v>
      </c>
      <c r="G215" s="298"/>
      <c r="H215" s="405" t="s">
        <v>1045</v>
      </c>
      <c r="I215" s="405"/>
      <c r="J215" s="405"/>
      <c r="K215" s="352"/>
    </row>
    <row r="216" spans="2:11" ht="12.75" customHeight="1">
      <c r="B216" s="355"/>
      <c r="C216" s="356"/>
      <c r="D216" s="356"/>
      <c r="E216" s="356"/>
      <c r="F216" s="356"/>
      <c r="G216" s="356"/>
      <c r="H216" s="356"/>
      <c r="I216" s="356"/>
      <c r="J216" s="356"/>
      <c r="K216" s="357"/>
    </row>
  </sheetData>
  <sheetProtection algorithmName="SHA-512" hashValue="7YThoc4tYitDBi+rWFFIRDdHp18f0mtVoOoE+leelSTzo5NO5ahK9nusscqPgua9cmMNfAFl9U4CoeJIAzErxw==" saltValue="ZAn3Du/omhZUaGf1J4rMsw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0202017 - Školský objekt ...</vt:lpstr>
      <vt:lpstr>VRN - Vedlejší rozpočtové...</vt:lpstr>
      <vt:lpstr>Pokyny pro vyplnění</vt:lpstr>
      <vt:lpstr>'0202017 - Školský objekt ...'!Názvy_tisku</vt:lpstr>
      <vt:lpstr>'Rekapitulace stavby'!Názvy_tisku</vt:lpstr>
      <vt:lpstr>'VRN - Vedlejší rozpočtové...'!Názvy_tisku</vt:lpstr>
      <vt:lpstr>'0202017 - Školský objekt 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Martina Kratochvílová</cp:lastModifiedBy>
  <dcterms:created xsi:type="dcterms:W3CDTF">2017-09-25T12:40:44Z</dcterms:created>
  <dcterms:modified xsi:type="dcterms:W3CDTF">2017-09-25T12:40:56Z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-672732166</vt:i4>
  </property>
  <property fmtid="{D5CDD505-2E9C-101B-9397-08002B2CF9AE}" pid="3" name="_NewReviewCycle">
    <vt:lpwstr/>
  </property>
  <property fmtid="{D5CDD505-2E9C-101B-9397-08002B2CF9AE}" pid="4" name="_EmailSubject">
    <vt:lpwstr>Rekuperace P8</vt:lpwstr>
  </property>
  <property fmtid="{D5CDD505-2E9C-101B-9397-08002B2CF9AE}" pid="5" name="_AuthorEmail">
    <vt:lpwstr>frydryn@bomart.cz</vt:lpwstr>
  </property>
  <property fmtid="{D5CDD505-2E9C-101B-9397-08002B2CF9AE}" pid="6" name="_AuthorEmailDisplayName">
    <vt:lpwstr>Josef Frydrýn</vt:lpwstr>
  </property>
</Properties>
</file>